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/>
  <mc:AlternateContent xmlns:mc="http://schemas.openxmlformats.org/markup-compatibility/2006">
    <mc:Choice Requires="x15">
      <x15ac:absPath xmlns:x15ac="http://schemas.microsoft.com/office/spreadsheetml/2010/11/ac" url="/Users/katarianajombik/Desktop/HAHASIAH/OVS/OVS_NOVA BANA/"/>
    </mc:Choice>
  </mc:AlternateContent>
  <xr:revisionPtr revIDLastSave="0" documentId="13_ncr:1_{9A9DDF44-BDF2-D347-A24E-60B9F7CBE2C9}" xr6:coauthVersionLast="47" xr6:coauthVersionMax="47" xr10:uidLastSave="{00000000-0000-0000-0000-000000000000}"/>
  <bookViews>
    <workbookView xWindow="2260" yWindow="500" windowWidth="21700" windowHeight="10820" xr2:uid="{00000000-000D-0000-FFFF-FFFF00000000}"/>
  </bookViews>
  <sheets>
    <sheet name="Rekapitulácia stavby" sheetId="1" r:id="rId1"/>
    <sheet name="EL - Elektroinštalácia" sheetId="2" r:id="rId2"/>
    <sheet name="SO 01 - Umelý trávnik a z..." sheetId="3" r:id="rId3"/>
    <sheet name="SO 02 - Ihrisko" sheetId="4" r:id="rId4"/>
  </sheets>
  <definedNames>
    <definedName name="_xlnm._FilterDatabase" localSheetId="1" hidden="1">'EL - Elektroinštalácia'!$C$115:$K$124</definedName>
    <definedName name="_xlnm._FilterDatabase" localSheetId="2" hidden="1">'SO 01 - Umelý trávnik a z...'!$C$115:$K$146</definedName>
    <definedName name="_xlnm._FilterDatabase" localSheetId="3" hidden="1">'SO 02 - Ihrisko'!$C$122:$K$168</definedName>
    <definedName name="_xlnm.Print_Titles" localSheetId="1">'EL - Elektroinštalácia'!$115:$115</definedName>
    <definedName name="_xlnm.Print_Titles" localSheetId="0">'Rekapitulácia stavby'!$92:$92</definedName>
    <definedName name="_xlnm.Print_Titles" localSheetId="2">'SO 01 - Umelý trávnik a z...'!$115:$115</definedName>
    <definedName name="_xlnm.Print_Titles" localSheetId="3">'SO 02 - Ihrisko'!$122:$122</definedName>
    <definedName name="_xlnm.Print_Area" localSheetId="1">'EL - Elektroinštalácia'!$C$4:$J$76,'EL - Elektroinštalácia'!$C$103:$J$124</definedName>
    <definedName name="_xlnm.Print_Area" localSheetId="0">'Rekapitulácia stavby'!$D$4:$AO$76,'Rekapitulácia stavby'!$C$82:$AQ$98</definedName>
    <definedName name="_xlnm.Print_Area" localSheetId="2">'SO 01 - Umelý trávnik a z...'!$C$4:$J$76,'SO 01 - Umelý trávnik a z...'!$C$103:$J$146</definedName>
    <definedName name="_xlnm.Print_Area" localSheetId="3">'SO 02 - Ihrisko'!$C$4:$J$76,'SO 02 - Ihrisko'!$C$110:$J$168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4" l="1"/>
  <c r="J36" i="4"/>
  <c r="AY97" i="1"/>
  <c r="J35" i="4"/>
  <c r="AX97" i="1" s="1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3" i="4"/>
  <c r="BH153" i="4"/>
  <c r="BG153" i="4"/>
  <c r="BE153" i="4"/>
  <c r="T153" i="4"/>
  <c r="T152" i="4" s="1"/>
  <c r="R153" i="4"/>
  <c r="R152" i="4" s="1"/>
  <c r="P153" i="4"/>
  <c r="P152" i="4" s="1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BI127" i="4"/>
  <c r="BH127" i="4"/>
  <c r="BG127" i="4"/>
  <c r="BE127" i="4"/>
  <c r="T127" i="4"/>
  <c r="R127" i="4"/>
  <c r="P127" i="4"/>
  <c r="BI126" i="4"/>
  <c r="BH126" i="4"/>
  <c r="BG126" i="4"/>
  <c r="BE126" i="4"/>
  <c r="T126" i="4"/>
  <c r="R126" i="4"/>
  <c r="P126" i="4"/>
  <c r="F117" i="4"/>
  <c r="E115" i="4"/>
  <c r="F89" i="4"/>
  <c r="E87" i="4"/>
  <c r="J24" i="4"/>
  <c r="E24" i="4"/>
  <c r="J120" i="4" s="1"/>
  <c r="J23" i="4"/>
  <c r="J21" i="4"/>
  <c r="E21" i="4"/>
  <c r="J91" i="4" s="1"/>
  <c r="J20" i="4"/>
  <c r="J18" i="4"/>
  <c r="E18" i="4"/>
  <c r="F92" i="4" s="1"/>
  <c r="J17" i="4"/>
  <c r="J15" i="4"/>
  <c r="E15" i="4"/>
  <c r="F91" i="4" s="1"/>
  <c r="J14" i="4"/>
  <c r="J117" i="4"/>
  <c r="E7" i="4"/>
  <c r="E113" i="4" s="1"/>
  <c r="J37" i="3"/>
  <c r="J36" i="3"/>
  <c r="AY96" i="1" s="1"/>
  <c r="J35" i="3"/>
  <c r="AX96" i="1" s="1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BI126" i="3"/>
  <c r="BH126" i="3"/>
  <c r="BG126" i="3"/>
  <c r="BE126" i="3"/>
  <c r="T126" i="3"/>
  <c r="R126" i="3"/>
  <c r="P126" i="3"/>
  <c r="BI125" i="3"/>
  <c r="BH125" i="3"/>
  <c r="BG125" i="3"/>
  <c r="BE125" i="3"/>
  <c r="T125" i="3"/>
  <c r="R125" i="3"/>
  <c r="P125" i="3"/>
  <c r="BI124" i="3"/>
  <c r="BH124" i="3"/>
  <c r="BG124" i="3"/>
  <c r="BE124" i="3"/>
  <c r="T124" i="3"/>
  <c r="R124" i="3"/>
  <c r="P124" i="3"/>
  <c r="BI123" i="3"/>
  <c r="BH123" i="3"/>
  <c r="BG123" i="3"/>
  <c r="BE123" i="3"/>
  <c r="T123" i="3"/>
  <c r="R123" i="3"/>
  <c r="P123" i="3"/>
  <c r="BI122" i="3"/>
  <c r="BH122" i="3"/>
  <c r="BG122" i="3"/>
  <c r="BE122" i="3"/>
  <c r="T122" i="3"/>
  <c r="R122" i="3"/>
  <c r="P122" i="3"/>
  <c r="BI121" i="3"/>
  <c r="BH121" i="3"/>
  <c r="BG121" i="3"/>
  <c r="BE121" i="3"/>
  <c r="T121" i="3"/>
  <c r="R121" i="3"/>
  <c r="P121" i="3"/>
  <c r="BI120" i="3"/>
  <c r="BH120" i="3"/>
  <c r="BG120" i="3"/>
  <c r="BE120" i="3"/>
  <c r="T120" i="3"/>
  <c r="R120" i="3"/>
  <c r="P120" i="3"/>
  <c r="BI119" i="3"/>
  <c r="BH119" i="3"/>
  <c r="BG119" i="3"/>
  <c r="BE119" i="3"/>
  <c r="T119" i="3"/>
  <c r="R119" i="3"/>
  <c r="P119" i="3"/>
  <c r="BI118" i="3"/>
  <c r="BH118" i="3"/>
  <c r="BG118" i="3"/>
  <c r="BE118" i="3"/>
  <c r="T118" i="3"/>
  <c r="R118" i="3"/>
  <c r="P118" i="3"/>
  <c r="BI117" i="3"/>
  <c r="BH117" i="3"/>
  <c r="BG117" i="3"/>
  <c r="BE117" i="3"/>
  <c r="T117" i="3"/>
  <c r="R117" i="3"/>
  <c r="P117" i="3"/>
  <c r="F110" i="3"/>
  <c r="E108" i="3"/>
  <c r="F89" i="3"/>
  <c r="E87" i="3"/>
  <c r="J24" i="3"/>
  <c r="E24" i="3"/>
  <c r="J113" i="3" s="1"/>
  <c r="J23" i="3"/>
  <c r="J21" i="3"/>
  <c r="E21" i="3"/>
  <c r="J112" i="3"/>
  <c r="J20" i="3"/>
  <c r="J18" i="3"/>
  <c r="E18" i="3"/>
  <c r="F92" i="3"/>
  <c r="J17" i="3"/>
  <c r="J15" i="3"/>
  <c r="E15" i="3"/>
  <c r="F112" i="3"/>
  <c r="J14" i="3"/>
  <c r="E7" i="3"/>
  <c r="E85" i="3" s="1"/>
  <c r="J37" i="2"/>
  <c r="J36" i="2"/>
  <c r="AY95" i="1"/>
  <c r="J35" i="2"/>
  <c r="AX95" i="1"/>
  <c r="BI124" i="2"/>
  <c r="BH124" i="2"/>
  <c r="BG124" i="2"/>
  <c r="BE124" i="2"/>
  <c r="T124" i="2"/>
  <c r="R124" i="2"/>
  <c r="P124" i="2"/>
  <c r="BI123" i="2"/>
  <c r="BH123" i="2"/>
  <c r="BG123" i="2"/>
  <c r="BE123" i="2"/>
  <c r="T123" i="2"/>
  <c r="R123" i="2"/>
  <c r="P123" i="2"/>
  <c r="BI122" i="2"/>
  <c r="BH122" i="2"/>
  <c r="BG122" i="2"/>
  <c r="BE122" i="2"/>
  <c r="T122" i="2"/>
  <c r="R122" i="2"/>
  <c r="P122" i="2"/>
  <c r="BI121" i="2"/>
  <c r="BH121" i="2"/>
  <c r="BG121" i="2"/>
  <c r="BE121" i="2"/>
  <c r="T121" i="2"/>
  <c r="R121" i="2"/>
  <c r="P121" i="2"/>
  <c r="BI120" i="2"/>
  <c r="BH120" i="2"/>
  <c r="BG120" i="2"/>
  <c r="BE120" i="2"/>
  <c r="T120" i="2"/>
  <c r="R120" i="2"/>
  <c r="P120" i="2"/>
  <c r="BI119" i="2"/>
  <c r="BH119" i="2"/>
  <c r="BG119" i="2"/>
  <c r="BE119" i="2"/>
  <c r="T119" i="2"/>
  <c r="R119" i="2"/>
  <c r="P119" i="2"/>
  <c r="BI118" i="2"/>
  <c r="BH118" i="2"/>
  <c r="BG118" i="2"/>
  <c r="BE118" i="2"/>
  <c r="T118" i="2"/>
  <c r="R118" i="2"/>
  <c r="P118" i="2"/>
  <c r="BI117" i="2"/>
  <c r="BH117" i="2"/>
  <c r="BG117" i="2"/>
  <c r="BE117" i="2"/>
  <c r="T117" i="2"/>
  <c r="R117" i="2"/>
  <c r="P117" i="2"/>
  <c r="F110" i="2"/>
  <c r="E108" i="2"/>
  <c r="F89" i="2"/>
  <c r="E87" i="2"/>
  <c r="J24" i="2"/>
  <c r="E24" i="2"/>
  <c r="J92" i="2" s="1"/>
  <c r="J23" i="2"/>
  <c r="J21" i="2"/>
  <c r="E21" i="2"/>
  <c r="J112" i="2" s="1"/>
  <c r="J20" i="2"/>
  <c r="J18" i="2"/>
  <c r="E18" i="2"/>
  <c r="F113" i="2" s="1"/>
  <c r="J17" i="2"/>
  <c r="J15" i="2"/>
  <c r="E15" i="2"/>
  <c r="F91" i="2" s="1"/>
  <c r="J14" i="2"/>
  <c r="E7" i="2"/>
  <c r="E106" i="2" s="1"/>
  <c r="L90" i="1"/>
  <c r="AM90" i="1"/>
  <c r="AM89" i="1"/>
  <c r="L89" i="1"/>
  <c r="AM87" i="1"/>
  <c r="L87" i="1"/>
  <c r="L85" i="1"/>
  <c r="L84" i="1"/>
  <c r="J117" i="2"/>
  <c r="AS94" i="1"/>
  <c r="BK128" i="3"/>
  <c r="J135" i="3"/>
  <c r="J131" i="3"/>
  <c r="BK145" i="3"/>
  <c r="J137" i="3"/>
  <c r="J133" i="3"/>
  <c r="BK142" i="3"/>
  <c r="BK117" i="3"/>
  <c r="J146" i="4"/>
  <c r="J147" i="4"/>
  <c r="BK134" i="4"/>
  <c r="J136" i="4"/>
  <c r="BK142" i="4"/>
  <c r="BK153" i="4"/>
  <c r="BK127" i="4"/>
  <c r="BK148" i="4"/>
  <c r="BK161" i="4"/>
  <c r="J128" i="4"/>
  <c r="BK144" i="4"/>
  <c r="BK130" i="4"/>
  <c r="BK120" i="2"/>
  <c r="BK121" i="2"/>
  <c r="BK123" i="2"/>
  <c r="BK135" i="3"/>
  <c r="BK132" i="3"/>
  <c r="BK129" i="3"/>
  <c r="BK138" i="3"/>
  <c r="J146" i="3"/>
  <c r="BK131" i="3"/>
  <c r="J130" i="3"/>
  <c r="J129" i="3"/>
  <c r="J125" i="3"/>
  <c r="J149" i="4"/>
  <c r="J126" i="4"/>
  <c r="BK136" i="4"/>
  <c r="J133" i="4"/>
  <c r="J139" i="4"/>
  <c r="BK150" i="4"/>
  <c r="BK167" i="4"/>
  <c r="BK141" i="4"/>
  <c r="J127" i="4"/>
  <c r="BK151" i="4"/>
  <c r="BK133" i="4"/>
  <c r="BK117" i="2"/>
  <c r="BK119" i="2"/>
  <c r="BK144" i="3"/>
  <c r="BK134" i="3"/>
  <c r="BK125" i="3"/>
  <c r="BK124" i="3"/>
  <c r="BK126" i="3"/>
  <c r="J124" i="3"/>
  <c r="BK121" i="3"/>
  <c r="J127" i="3"/>
  <c r="BK133" i="3"/>
  <c r="J156" i="4"/>
  <c r="J160" i="4"/>
  <c r="BK160" i="4"/>
  <c r="J167" i="4"/>
  <c r="J151" i="4"/>
  <c r="J168" i="4"/>
  <c r="J143" i="4"/>
  <c r="J164" i="4"/>
  <c r="BK163" i="4"/>
  <c r="BK138" i="4"/>
  <c r="J121" i="2"/>
  <c r="BK122" i="2"/>
  <c r="J141" i="3"/>
  <c r="BK123" i="3"/>
  <c r="BK119" i="3"/>
  <c r="J121" i="3"/>
  <c r="J123" i="3"/>
  <c r="J142" i="3"/>
  <c r="BK127" i="3"/>
  <c r="J117" i="3"/>
  <c r="J119" i="3"/>
  <c r="BK131" i="4"/>
  <c r="BK146" i="4"/>
  <c r="BK126" i="4"/>
  <c r="J130" i="4"/>
  <c r="J144" i="4"/>
  <c r="J163" i="4"/>
  <c r="BK140" i="4"/>
  <c r="BK158" i="4"/>
  <c r="BK162" i="4"/>
  <c r="BK143" i="4"/>
  <c r="J122" i="2"/>
  <c r="J120" i="2"/>
  <c r="BK140" i="3"/>
  <c r="BK146" i="3"/>
  <c r="J143" i="3"/>
  <c r="J118" i="3"/>
  <c r="BK118" i="3"/>
  <c r="BK141" i="3"/>
  <c r="J145" i="3"/>
  <c r="J144" i="3"/>
  <c r="BK122" i="3"/>
  <c r="J132" i="4"/>
  <c r="J162" i="4"/>
  <c r="BK164" i="4"/>
  <c r="BK159" i="4"/>
  <c r="J155" i="4"/>
  <c r="BK129" i="4"/>
  <c r="J150" i="4"/>
  <c r="BK128" i="4"/>
  <c r="J138" i="4"/>
  <c r="J134" i="4"/>
  <c r="BK118" i="2"/>
  <c r="J123" i="2"/>
  <c r="J119" i="2"/>
  <c r="J132" i="3"/>
  <c r="BK120" i="3"/>
  <c r="J126" i="3"/>
  <c r="J128" i="3"/>
  <c r="BK136" i="3"/>
  <c r="J120" i="3"/>
  <c r="J122" i="3"/>
  <c r="J134" i="3"/>
  <c r="BK168" i="4"/>
  <c r="J129" i="4"/>
  <c r="J142" i="4"/>
  <c r="J148" i="4"/>
  <c r="BK156" i="4"/>
  <c r="J166" i="4"/>
  <c r="BK135" i="4"/>
  <c r="BK155" i="4"/>
  <c r="J131" i="4"/>
  <c r="BK139" i="4"/>
  <c r="J135" i="4"/>
  <c r="J124" i="2"/>
  <c r="BK124" i="2"/>
  <c r="J118" i="2"/>
  <c r="J138" i="3"/>
  <c r="BK143" i="3"/>
  <c r="BK139" i="3"/>
  <c r="J140" i="3"/>
  <c r="J139" i="3"/>
  <c r="BK130" i="3"/>
  <c r="BK137" i="3"/>
  <c r="J136" i="3"/>
  <c r="J158" i="4"/>
  <c r="BK166" i="4"/>
  <c r="J153" i="4"/>
  <c r="BK149" i="4"/>
  <c r="J161" i="4"/>
  <c r="J140" i="4"/>
  <c r="J159" i="4"/>
  <c r="BK132" i="4"/>
  <c r="J141" i="4"/>
  <c r="BK147" i="4"/>
  <c r="T116" i="3" l="1"/>
  <c r="P116" i="2"/>
  <c r="AU95" i="1" s="1"/>
  <c r="R116" i="3"/>
  <c r="T125" i="4"/>
  <c r="T145" i="4"/>
  <c r="BK116" i="2"/>
  <c r="J116" i="2"/>
  <c r="J96" i="2" s="1"/>
  <c r="P137" i="4"/>
  <c r="P145" i="4"/>
  <c r="R154" i="4"/>
  <c r="BK165" i="4"/>
  <c r="J165" i="4"/>
  <c r="J103" i="4"/>
  <c r="T116" i="2"/>
  <c r="P116" i="3"/>
  <c r="AU96" i="1" s="1"/>
  <c r="P125" i="4"/>
  <c r="R137" i="4"/>
  <c r="R145" i="4"/>
  <c r="P154" i="4"/>
  <c r="P165" i="4"/>
  <c r="R116" i="2"/>
  <c r="R125" i="4"/>
  <c r="R124" i="4" s="1"/>
  <c r="R123" i="4" s="1"/>
  <c r="T137" i="4"/>
  <c r="BK154" i="4"/>
  <c r="J154" i="4"/>
  <c r="J102" i="4"/>
  <c r="R165" i="4"/>
  <c r="BK116" i="3"/>
  <c r="J116" i="3" s="1"/>
  <c r="BK125" i="4"/>
  <c r="J125" i="4" s="1"/>
  <c r="J98" i="4" s="1"/>
  <c r="BK137" i="4"/>
  <c r="J137" i="4"/>
  <c r="J99" i="4"/>
  <c r="BK145" i="4"/>
  <c r="J145" i="4" s="1"/>
  <c r="J100" i="4" s="1"/>
  <c r="T154" i="4"/>
  <c r="T165" i="4"/>
  <c r="BK152" i="4"/>
  <c r="J152" i="4"/>
  <c r="J101" i="4"/>
  <c r="E85" i="4"/>
  <c r="J92" i="4"/>
  <c r="F120" i="4"/>
  <c r="BF126" i="4"/>
  <c r="BF131" i="4"/>
  <c r="BF149" i="4"/>
  <c r="BF159" i="4"/>
  <c r="BF166" i="4"/>
  <c r="BF130" i="4"/>
  <c r="BF134" i="4"/>
  <c r="BF148" i="4"/>
  <c r="J119" i="4"/>
  <c r="BF129" i="4"/>
  <c r="BF135" i="4"/>
  <c r="BF144" i="4"/>
  <c r="BF146" i="4"/>
  <c r="BF160" i="4"/>
  <c r="BF164" i="4"/>
  <c r="J89" i="4"/>
  <c r="BF133" i="4"/>
  <c r="BF138" i="4"/>
  <c r="BF142" i="4"/>
  <c r="BF163" i="4"/>
  <c r="F119" i="4"/>
  <c r="BF127" i="4"/>
  <c r="BF136" i="4"/>
  <c r="BF161" i="4"/>
  <c r="BF156" i="4"/>
  <c r="BF158" i="4"/>
  <c r="BF162" i="4"/>
  <c r="BF168" i="4"/>
  <c r="BF128" i="4"/>
  <c r="BF132" i="4"/>
  <c r="BF140" i="4"/>
  <c r="BF147" i="4"/>
  <c r="BF150" i="4"/>
  <c r="BF155" i="4"/>
  <c r="BF167" i="4"/>
  <c r="BF139" i="4"/>
  <c r="BF141" i="4"/>
  <c r="BF143" i="4"/>
  <c r="BF151" i="4"/>
  <c r="BF153" i="4"/>
  <c r="J91" i="3"/>
  <c r="BF131" i="3"/>
  <c r="BF138" i="3"/>
  <c r="BF139" i="3"/>
  <c r="BF146" i="3"/>
  <c r="F91" i="3"/>
  <c r="BF143" i="3"/>
  <c r="E106" i="3"/>
  <c r="F113" i="3"/>
  <c r="BF118" i="3"/>
  <c r="BF122" i="3"/>
  <c r="BF123" i="3"/>
  <c r="BF125" i="3"/>
  <c r="BF135" i="3"/>
  <c r="BF117" i="3"/>
  <c r="BF119" i="3"/>
  <c r="BF126" i="3"/>
  <c r="BF129" i="3"/>
  <c r="BF134" i="3"/>
  <c r="BF141" i="3"/>
  <c r="BF142" i="3"/>
  <c r="BF120" i="3"/>
  <c r="BF121" i="3"/>
  <c r="BF124" i="3"/>
  <c r="BF132" i="3"/>
  <c r="BF145" i="3"/>
  <c r="J89" i="3"/>
  <c r="BF127" i="3"/>
  <c r="BF133" i="3"/>
  <c r="BF136" i="3"/>
  <c r="BF140" i="3"/>
  <c r="J92" i="3"/>
  <c r="BF130" i="3"/>
  <c r="BF137" i="3"/>
  <c r="BF144" i="3"/>
  <c r="BF128" i="3"/>
  <c r="J89" i="2"/>
  <c r="J113" i="2"/>
  <c r="BF120" i="2"/>
  <c r="BF124" i="2"/>
  <c r="J91" i="2"/>
  <c r="BF119" i="2"/>
  <c r="BF121" i="2"/>
  <c r="F92" i="2"/>
  <c r="F112" i="2"/>
  <c r="BF117" i="2"/>
  <c r="E85" i="2"/>
  <c r="BF118" i="2"/>
  <c r="BF122" i="2"/>
  <c r="BF123" i="2"/>
  <c r="F35" i="2"/>
  <c r="BB95" i="1" s="1"/>
  <c r="F36" i="3"/>
  <c r="BC96" i="1" s="1"/>
  <c r="F37" i="4"/>
  <c r="BD97" i="1" s="1"/>
  <c r="F33" i="2"/>
  <c r="AZ95" i="1"/>
  <c r="J30" i="2"/>
  <c r="J33" i="4"/>
  <c r="AV97" i="1" s="1"/>
  <c r="F33" i="3"/>
  <c r="AZ96" i="1" s="1"/>
  <c r="F36" i="4"/>
  <c r="BC97" i="1" s="1"/>
  <c r="F35" i="3"/>
  <c r="BB96" i="1" s="1"/>
  <c r="F33" i="4"/>
  <c r="AZ97" i="1" s="1"/>
  <c r="F37" i="2"/>
  <c r="BD95" i="1"/>
  <c r="F37" i="3"/>
  <c r="BD96" i="1" s="1"/>
  <c r="F36" i="2"/>
  <c r="BC95" i="1"/>
  <c r="F35" i="4"/>
  <c r="BB97" i="1" s="1"/>
  <c r="J33" i="2"/>
  <c r="AV95" i="1" s="1"/>
  <c r="J33" i="3"/>
  <c r="AV96" i="1" s="1"/>
  <c r="J96" i="3" l="1"/>
  <c r="J30" i="3"/>
  <c r="AG96" i="1" s="1"/>
  <c r="P124" i="4"/>
  <c r="P123" i="4"/>
  <c r="AU97" i="1" s="1"/>
  <c r="AU94" i="1" s="1"/>
  <c r="T124" i="4"/>
  <c r="T123" i="4"/>
  <c r="BK124" i="4"/>
  <c r="BK123" i="4"/>
  <c r="J123" i="4"/>
  <c r="J96" i="4"/>
  <c r="AG95" i="1"/>
  <c r="J34" i="3"/>
  <c r="AW96" i="1" s="1"/>
  <c r="AT96" i="1" s="1"/>
  <c r="BB94" i="1"/>
  <c r="AX94" i="1" s="1"/>
  <c r="F34" i="3"/>
  <c r="BA96" i="1" s="1"/>
  <c r="J34" i="2"/>
  <c r="AW95" i="1"/>
  <c r="AT95" i="1"/>
  <c r="AN95" i="1"/>
  <c r="F34" i="4"/>
  <c r="BA97" i="1"/>
  <c r="F34" i="2"/>
  <c r="BA95" i="1"/>
  <c r="BD94" i="1"/>
  <c r="W33" i="1" s="1"/>
  <c r="AZ94" i="1"/>
  <c r="W29" i="1" s="1"/>
  <c r="J34" i="4"/>
  <c r="AW97" i="1"/>
  <c r="AT97" i="1" s="1"/>
  <c r="BC94" i="1"/>
  <c r="AY94" i="1" s="1"/>
  <c r="AN96" i="1" l="1"/>
  <c r="J124" i="4"/>
  <c r="J97" i="4" s="1"/>
  <c r="J39" i="3"/>
  <c r="J39" i="2"/>
  <c r="J30" i="4"/>
  <c r="AG97" i="1"/>
  <c r="AG94" i="1"/>
  <c r="AK26" i="1" s="1"/>
  <c r="W32" i="1"/>
  <c r="BA94" i="1"/>
  <c r="AW94" i="1" s="1"/>
  <c r="AK30" i="1" s="1"/>
  <c r="AV94" i="1"/>
  <c r="AK29" i="1" s="1"/>
  <c r="W31" i="1"/>
  <c r="J39" i="4" l="1"/>
  <c r="AK35" i="1"/>
  <c r="AN97" i="1"/>
  <c r="W30" i="1"/>
  <c r="AT94" i="1"/>
  <c r="AN94" i="1" s="1"/>
</calcChain>
</file>

<file path=xl/sharedStrings.xml><?xml version="1.0" encoding="utf-8"?>
<sst xmlns="http://schemas.openxmlformats.org/spreadsheetml/2006/main" count="1566" uniqueCount="380">
  <si>
    <t>Export Komplet</t>
  </si>
  <si>
    <t/>
  </si>
  <si>
    <t>2.0</t>
  </si>
  <si>
    <t>False</t>
  </si>
  <si>
    <t>{43d8838c-ebf5-4992-8f3a-09884e46cbba}</t>
  </si>
  <si>
    <t>&gt;&gt;  skryté stĺpce  &lt;&lt;</t>
  </si>
  <si>
    <t>0,01</t>
  </si>
  <si>
    <t>23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</si>
  <si>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</si>
  <si>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</si>
  <si>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</si>
  <si>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</si>
  <si>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</si>
  <si>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001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</si>
  <si>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</si>
  <si>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</si>
  <si>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</si>
  <si>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</si>
  <si>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</si>
  <si>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</si>
  <si>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</si>
  <si>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</si>
  <si>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</si>
  <si>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</si>
  <si>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</si>
  <si>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Vyplň údaj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</si>
  <si>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</si>
  <si>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</si>
  <si>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</si>
  <si>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</si>
  <si>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</si>
  <si>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</si>
  <si>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</si>
  <si>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</si>
  <si>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</si>
  <si>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</si>
  <si>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</si>
  <si>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</si>
  <si>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</si>
  <si>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</si>
  <si>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</si>
  <si>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</si>
  <si>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</si>
  <si>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</si>
  <si>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</si>
  <si>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</si>
  <si>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</si>
  <si>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</si>
  <si>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</si>
  <si>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</si>
  <si>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</si>
  <si>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</si>
  <si>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</si>
  <si>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</si>
  <si>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</si>
  <si>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</si>
  <si>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</si>
  <si>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</si>
  <si>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</si>
  <si>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</si>
  <si>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</si>
  <si>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</si>
  <si>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</si>
  <si>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</si>
  <si>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</si>
  <si>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</si>
  <si>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</si>
  <si>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</si>
  <si>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</si>
  <si>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</si>
  <si>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</si>
  <si>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</si>
  <si>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</si>
  <si>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</si>
  <si>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</si>
  <si>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EL</t>
  </si>
  <si>
    <t>Elektroinštalácia</t>
  </si>
  <si>
    <t>STA</t>
  </si>
  <si>
    <t>1</t>
  </si>
  <si>
    <t>{85d318e6-0c94-49ac-a764-09ddb1fc6529}</t>
  </si>
  <si>
    <t>SO 01</t>
  </si>
  <si>
    <t>Umelý trávnik a zariadenia</t>
  </si>
  <si>
    <t>{53d531ec-2555-4a01-89c8-65a4566ab368}</t>
  </si>
  <si>
    <t>SO 02</t>
  </si>
  <si>
    <t>Ihrisko</t>
  </si>
  <si>
    <t>{8216bdea-15c2-451f-a146-db69a8255684}</t>
  </si>
  <si>
    <t>KRYCÍ LIST ROZPOČTU</t>
  </si>
  <si>
    <t>Objekt:</t>
  </si>
  <si>
    <t>EL - Elektroinštalácia</t>
  </si>
  <si>
    <t>REKAPITULÁCIA ROZPOČTU</t>
  </si>
  <si>
    <t>Kód dielu - Popis</t>
  </si>
  <si>
    <t>Cena celkom [EUR]</t>
  </si>
  <si>
    <t>Náklady z rozpočtu</t>
  </si>
  <si>
    <t>-1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</si>
  <si>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</si>
  <si>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</si>
  <si>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</si>
  <si>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</si>
  <si>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</si>
  <si>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</si>
  <si>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</si>
  <si>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</si>
  <si>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</si>
  <si>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</si>
  <si>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</si>
  <si>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</si>
  <si>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M</t>
  </si>
  <si>
    <t>Rpol1</t>
  </si>
  <si>
    <t>Reflektor ODAG 450, 24xODAG 150</t>
  </si>
  <si>
    <t>ks</t>
  </si>
  <si>
    <t>8</t>
  </si>
  <si>
    <t>ROZPOCET</t>
  </si>
  <si>
    <t>2</t>
  </si>
  <si>
    <t>4</t>
  </si>
  <si>
    <t>1340306869</t>
  </si>
  <si>
    <t>3</t>
  </si>
  <si>
    <t>Rpol3</t>
  </si>
  <si>
    <t>Osvetlovací rúrový stožiar zinkový 8m</t>
  </si>
  <si>
    <t>-2062904576</t>
  </si>
  <si>
    <t>Rpol4</t>
  </si>
  <si>
    <t>Výložník dvojramenný</t>
  </si>
  <si>
    <t>-1245611537</t>
  </si>
  <si>
    <t>Rpol2</t>
  </si>
  <si>
    <t>Osvetlovací rúrový stožiar zinkový 10m</t>
  </si>
  <si>
    <t>-2021445638</t>
  </si>
  <si>
    <t>5</t>
  </si>
  <si>
    <t>K</t>
  </si>
  <si>
    <t>Rpol5</t>
  </si>
  <si>
    <t>Svetelno technický výpočet</t>
  </si>
  <si>
    <t>-1612030044</t>
  </si>
  <si>
    <t>6</t>
  </si>
  <si>
    <t>Rpol6</t>
  </si>
  <si>
    <t>Projektová dokumentácia + revízia</t>
  </si>
  <si>
    <t>1996619887</t>
  </si>
  <si>
    <t>7</t>
  </si>
  <si>
    <t>Rpol7</t>
  </si>
  <si>
    <t xml:space="preserve">Montážne práce </t>
  </si>
  <si>
    <t>kpl</t>
  </si>
  <si>
    <t>1907076555</t>
  </si>
  <si>
    <t>Rpol8</t>
  </si>
  <si>
    <t>Kabeláž</t>
  </si>
  <si>
    <t>súb.</t>
  </si>
  <si>
    <t>1769363</t>
  </si>
  <si>
    <t>SO 01 - Umelý trávnik a zariadenia</t>
  </si>
  <si>
    <t>Pol1</t>
  </si>
  <si>
    <t>Odstránenie ornice do hĺbky 150mm s naložením na dopravný prostriedok bez odvozu a likvidácie</t>
  </si>
  <si>
    <t>m2</t>
  </si>
  <si>
    <t>Pol2</t>
  </si>
  <si>
    <t>Hutnenie zemnej pláne</t>
  </si>
  <si>
    <t>Pol3</t>
  </si>
  <si>
    <t>Drvené kamenivo 32/63mm resp. 0/63mm (Maglovec - Čierne Kľačany)</t>
  </si>
  <si>
    <t>t</t>
  </si>
  <si>
    <t>Pol4</t>
  </si>
  <si>
    <t>Vyhotovenie podkladnej vrstvy z drveného kameniva fr. 32/63mm resp. 0/63mm vrátane vyrovnania a zhutnenia, hr.po zhutnení 150mm</t>
  </si>
  <si>
    <t>Pol5</t>
  </si>
  <si>
    <t>Doprava 32/63mm resp. 0/63mm (Maglovec - Čierne Kľačany)</t>
  </si>
  <si>
    <t>km</t>
  </si>
  <si>
    <t>10</t>
  </si>
  <si>
    <t>Pol6</t>
  </si>
  <si>
    <t>Drvené kamenivo 0/32mm (Maglovec - Čierne Kľačany)</t>
  </si>
  <si>
    <t>12</t>
  </si>
  <si>
    <t>Pol7</t>
  </si>
  <si>
    <t>Vyhotovenie podkladnej vrstvy z drveného kameniva fr. 0/32mm vrátane vyrovnania a zhutnenia, hr.po zhutnení 120mm + doprava kameniva (Kameňolom Maglovec - Čierne Kľačany) - 1373t</t>
  </si>
  <si>
    <t>14</t>
  </si>
  <si>
    <t>Pol8</t>
  </si>
  <si>
    <t>Doprava 0/32mm (Maglovec - Čierne Kľačany)</t>
  </si>
  <si>
    <t>16</t>
  </si>
  <si>
    <t>9</t>
  </si>
  <si>
    <t>Pol9</t>
  </si>
  <si>
    <t>Drvené kamenivo 0/4mm (CALMIT - Žirany)</t>
  </si>
  <si>
    <t>18</t>
  </si>
  <si>
    <t>Pol10</t>
  </si>
  <si>
    <t>Vyhotovenie podkladnej vrstvy z drveného kameniva fr. 0/4mm vrátane vyrovnania a zhutnenia, hr.po zhutnení 30mm + doprava kameniva (Kameňolom Žirany) - 343t</t>
  </si>
  <si>
    <t>20</t>
  </si>
  <si>
    <t>11</t>
  </si>
  <si>
    <t>Pol11</t>
  </si>
  <si>
    <t>Doprava 0/4mm (CALMIT - Žirany)</t>
  </si>
  <si>
    <t>22</t>
  </si>
  <si>
    <t>Pol12</t>
  </si>
  <si>
    <t>Umelý trávnik MASTER 60/180, PE monofilament (priamy), 14.000 dtex, šírka vlasu 1,1mm, hrúbka vlasu 380μm, hustota 9.449 vpichov / m2, počet koncov 113.388 / m2, celková plošná hmotnosť 2.922g / m2</t>
  </si>
  <si>
    <t>24</t>
  </si>
  <si>
    <t>13</t>
  </si>
  <si>
    <t>Pol13</t>
  </si>
  <si>
    <t>Montáž umelého trávnika lepením v spojoch</t>
  </si>
  <si>
    <t>26</t>
  </si>
  <si>
    <t>Pol14</t>
  </si>
  <si>
    <t>Značenie hracích čiar na futbal vrezávaním, šírka 100mm, farba biela</t>
  </si>
  <si>
    <t>m</t>
  </si>
  <si>
    <t>28</t>
  </si>
  <si>
    <t>15</t>
  </si>
  <si>
    <t>Pol15</t>
  </si>
  <si>
    <t>Podlepovacia páska šírka 300mm</t>
  </si>
  <si>
    <t>30</t>
  </si>
  <si>
    <t>Pol16</t>
  </si>
  <si>
    <t>Lepidlo PU dvojzložkové</t>
  </si>
  <si>
    <t>bal</t>
  </si>
  <si>
    <t>32</t>
  </si>
  <si>
    <t>17</t>
  </si>
  <si>
    <t>Pol17</t>
  </si>
  <si>
    <t>Kremičitý piesok (25kg / m2)</t>
  </si>
  <si>
    <t>34</t>
  </si>
  <si>
    <t>Pol18</t>
  </si>
  <si>
    <t>Gumový SBR granulát (15kg / m2)</t>
  </si>
  <si>
    <t>36</t>
  </si>
  <si>
    <t>19</t>
  </si>
  <si>
    <t>Pol19</t>
  </si>
  <si>
    <t>Preprava</t>
  </si>
  <si>
    <t>38</t>
  </si>
  <si>
    <t>Pol20</t>
  </si>
  <si>
    <t>Hliníková bránka na futbal, rozmer 7,32 x 2,44m so sieťou vrátane montážneho púzdra</t>
  </si>
  <si>
    <t>40</t>
  </si>
  <si>
    <t>21</t>
  </si>
  <si>
    <t>Pol21</t>
  </si>
  <si>
    <t>Montáž bránky na futbal vrátane betónáže montážneho púzdra</t>
  </si>
  <si>
    <t>42</t>
  </si>
  <si>
    <t>Pol22</t>
  </si>
  <si>
    <t>Rohová zastávka ohybná</t>
  </si>
  <si>
    <t>44</t>
  </si>
  <si>
    <t>Pol23</t>
  </si>
  <si>
    <t>Montáž rohovej zastávky vrátane betónovej pätky</t>
  </si>
  <si>
    <t>46</t>
  </si>
  <si>
    <t>Pol24</t>
  </si>
  <si>
    <t>Striedačka náhradníkov pre 10 miest, dĺžka 5000mm, ZN / AL konštrukcia, prestrešenie z polykarbonátu, plastové sedáky)</t>
  </si>
  <si>
    <t>48</t>
  </si>
  <si>
    <t>25</t>
  </si>
  <si>
    <t>Pol25</t>
  </si>
  <si>
    <t>Montáž striedačiek vrátane prípravy betónových pätiek pre ich osadenie</t>
  </si>
  <si>
    <t>50</t>
  </si>
  <si>
    <t>Pol26</t>
  </si>
  <si>
    <t>Stĺpik ZN 108/3,6mm, dĺžka 6000mm</t>
  </si>
  <si>
    <t>52</t>
  </si>
  <si>
    <t>27</t>
  </si>
  <si>
    <t>Pol27</t>
  </si>
  <si>
    <t>Osadenie stĺpikov so zabetónovaním</t>
  </si>
  <si>
    <t>54</t>
  </si>
  <si>
    <t>Pol28</t>
  </si>
  <si>
    <t>Ochranné siete v.5000mm, rozmer oka 100/100mm, hr.3mm, farba zelená</t>
  </si>
  <si>
    <t>56</t>
  </si>
  <si>
    <t>29</t>
  </si>
  <si>
    <t>Pol29</t>
  </si>
  <si>
    <t>Montáž ochrannej siete vrátane spojovacieho materiálu</t>
  </si>
  <si>
    <t>58</t>
  </si>
  <si>
    <t>Pol30</t>
  </si>
  <si>
    <t>Náklady spojené s umiestnením staveniska</t>
  </si>
  <si>
    <t>60</t>
  </si>
  <si>
    <t>SO 02 - Ihrisko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</si>
  <si>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</si>
  <si>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</si>
  <si>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</si>
  <si>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</si>
  <si>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</si>
  <si>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</si>
  <si>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</si>
  <si>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HSV</t>
  </si>
  <si>
    <t>Práce a dodávky HSV</t>
  </si>
  <si>
    <t>Zemné práce</t>
  </si>
  <si>
    <t>121101112.S</t>
  </si>
  <si>
    <t>Odstránenie ornice s premiestn. na hromady, so zložením na vzdialenosť do 100 m a do 1000 m3</t>
  </si>
  <si>
    <t>m3</t>
  </si>
  <si>
    <t>-56407714</t>
  </si>
  <si>
    <t>132201102.S</t>
  </si>
  <si>
    <t>Výkop ryhy do šírky 600 mm v horn.3 nad 100 m3</t>
  </si>
  <si>
    <t>-714823751</t>
  </si>
  <si>
    <t>132201109.S</t>
  </si>
  <si>
    <t>Príplatok k cene za lepivosť pri hĺbení rýh šírky do 600 mm zapažených i nezapažených s urovnaním dna v hornine 3</t>
  </si>
  <si>
    <t>-828719265</t>
  </si>
  <si>
    <t>162401122.S</t>
  </si>
  <si>
    <t>Vodorovné premiestnenie výkopku  po spevnenej ceste z  horniny tr.1-4, nad 100 do 1000 m3 na vzdialenosť do 2000 m</t>
  </si>
  <si>
    <t>-1773112384</t>
  </si>
  <si>
    <t>167101102.S</t>
  </si>
  <si>
    <t>Nakladanie neuľahnutého výkopku z hornín tr.1-4 nad 100 do 1000 m3</t>
  </si>
  <si>
    <t>-699968810</t>
  </si>
  <si>
    <t>171201202.S</t>
  </si>
  <si>
    <t>Uloženie sypaniny na stavenisku nad 100 do 1000 m3</t>
  </si>
  <si>
    <t>211464469</t>
  </si>
  <si>
    <t>171209002.S</t>
  </si>
  <si>
    <t>Poplatok za skládku - zemina a kamenivo (17 05) ostatné</t>
  </si>
  <si>
    <t>975595303</t>
  </si>
  <si>
    <t>181101101.S</t>
  </si>
  <si>
    <t>Úprava pláne v zárezoch v hornine 1-4 bez zhutnenia</t>
  </si>
  <si>
    <t>193904641</t>
  </si>
  <si>
    <t>182101101.S</t>
  </si>
  <si>
    <t>Svahovanie trvalých svahov v zárezoch v hornine triedy 1-4</t>
  </si>
  <si>
    <t>1010868824</t>
  </si>
  <si>
    <t>Demontáž elektrického stĺpu osvetlenia</t>
  </si>
  <si>
    <t>-2040364039</t>
  </si>
  <si>
    <t>Odstránenie futbalovej bránky</t>
  </si>
  <si>
    <t>960738927</t>
  </si>
  <si>
    <t>Zakladanie</t>
  </si>
  <si>
    <t>216904111R</t>
  </si>
  <si>
    <t xml:space="preserve">Očistenie plôch tlakovou vodou </t>
  </si>
  <si>
    <t>-548371983</t>
  </si>
  <si>
    <t>271573001.S</t>
  </si>
  <si>
    <t>Násyp pod základové konštrukcie so zhutnením zo štrkopiesku fr.0-32 mm</t>
  </si>
  <si>
    <t>200268642</t>
  </si>
  <si>
    <t>35</t>
  </si>
  <si>
    <t>273321312.S</t>
  </si>
  <si>
    <t>Betón základových dosiek, železový (bez výstuže), tr. C 20/25</t>
  </si>
  <si>
    <t>2043846211</t>
  </si>
  <si>
    <t>273362021.S</t>
  </si>
  <si>
    <t>Výstuž základových dosiek zo zvár. sietí KARI</t>
  </si>
  <si>
    <t>2118967781</t>
  </si>
  <si>
    <t>273362510.S</t>
  </si>
  <si>
    <t>Dodatočné vystužovanie betónových konštrukcií betonárskou oceľovou chemickou injektážnou kotvou VME, D 10 mm -0.00001t</t>
  </si>
  <si>
    <t>cm</t>
  </si>
  <si>
    <t>1976399210</t>
  </si>
  <si>
    <t>589510002300.S</t>
  </si>
  <si>
    <t>Výstuž do betónu z ocele 10 505 (B500) D 10 mm</t>
  </si>
  <si>
    <t>1202345096</t>
  </si>
  <si>
    <t>274321511.S</t>
  </si>
  <si>
    <t>Betón základových pásov, železový (bez výstuže), tr. C 30/37</t>
  </si>
  <si>
    <t>690951331</t>
  </si>
  <si>
    <t>Zvislé a kompletné konštrukcie</t>
  </si>
  <si>
    <t>311351101.S</t>
  </si>
  <si>
    <t>Debnenie nadzákladových múrov jednostranné, zhotovenie-dielce</t>
  </si>
  <si>
    <t>-1314740493</t>
  </si>
  <si>
    <t>311351102.S</t>
  </si>
  <si>
    <t>Debnenie nadzákladových múrov jednostranné, odstránenie-dielce</t>
  </si>
  <si>
    <t>-800417043</t>
  </si>
  <si>
    <t>311351103.S</t>
  </si>
  <si>
    <t>Debnenie nadzákladových múrov jednostranné zhotovenie-tradičné</t>
  </si>
  <si>
    <t>-1603864202</t>
  </si>
  <si>
    <t>311351104.S</t>
  </si>
  <si>
    <t>Debnenie nadzákladových múrov jednostranné odstránenie-tradičné</t>
  </si>
  <si>
    <t>1132468301</t>
  </si>
  <si>
    <t>DEBDN</t>
  </si>
  <si>
    <t>Denný prenájom žeriavového systémového debnenia jednoduchých stien,</t>
  </si>
  <si>
    <t>deň</t>
  </si>
  <si>
    <t>2118784570</t>
  </si>
  <si>
    <t>37</t>
  </si>
  <si>
    <t>998011001.R</t>
  </si>
  <si>
    <t>Presun hmôt pre budovy (801, 803, 812), debnenia</t>
  </si>
  <si>
    <t>1102545662</t>
  </si>
  <si>
    <t>Úpravy povrchov, podlahy, osadenie</t>
  </si>
  <si>
    <t>622466115</t>
  </si>
  <si>
    <t>Príprava vonkajšieho podkladu stien BAUMIT, penetračný náter Baumit BetonKontakt</t>
  </si>
  <si>
    <t>1512177060</t>
  </si>
  <si>
    <t>Ostatné konštrukcie a práce-búranie</t>
  </si>
  <si>
    <t>917762111.S</t>
  </si>
  <si>
    <t>Osadenie chodník. obrubníka betónového ležatého do lôžka z betónu prosteho tr. C 12/15 s bočnou oporou</t>
  </si>
  <si>
    <t>958484751</t>
  </si>
  <si>
    <t>592170003500.S</t>
  </si>
  <si>
    <t>Obrubník rovný, lxšxv 1000x80x250 mm, prírodný</t>
  </si>
  <si>
    <t>1433459747</t>
  </si>
  <si>
    <t>VV</t>
  </si>
  <si>
    <t>128,5*1,01 'Prepočítané koeficientom množstva</t>
  </si>
  <si>
    <t>949942101.S</t>
  </si>
  <si>
    <t>Hydraulická zdvíhacia plošina vrátane obsluhy inštalovaná na automobilovom podvozku výšky zdvihu do 27 m</t>
  </si>
  <si>
    <t>hod</t>
  </si>
  <si>
    <t>386772734</t>
  </si>
  <si>
    <t>965042241.S</t>
  </si>
  <si>
    <t>Búranie podkladov pod dlažby, liatych dlažieb a mazanín,betón,liaty asfalt hr.nad 100 mm, plochy nad 4 m2 -2,20000t</t>
  </si>
  <si>
    <t>402745680</t>
  </si>
  <si>
    <t>979081111.S</t>
  </si>
  <si>
    <t>Odvoz sutiny a vybúraných hmôt na skládku do 1 km</t>
  </si>
  <si>
    <t>-919567799</t>
  </si>
  <si>
    <t>979081121.S</t>
  </si>
  <si>
    <t>Odvoz sutiny a vybúraných hmôt na skládku za každý ďalší 1 km</t>
  </si>
  <si>
    <t>83998132</t>
  </si>
  <si>
    <t>979089012.S</t>
  </si>
  <si>
    <t>Poplatok za skládku - betón, tehly, dlaždice, obkladačky a keramika  (17 01), ostatné</t>
  </si>
  <si>
    <t>1232545616</t>
  </si>
  <si>
    <t>OP 1</t>
  </si>
  <si>
    <t>Kompletné odstránenie oplotenia výšky 5m vrátane oceľových stĺpov a pletiva</t>
  </si>
  <si>
    <t>512</t>
  </si>
  <si>
    <t>1951417947</t>
  </si>
  <si>
    <t>31</t>
  </si>
  <si>
    <t>Odstránenie striedacej lavice s prístreškom</t>
  </si>
  <si>
    <t>-345154796</t>
  </si>
  <si>
    <t>99</t>
  </si>
  <si>
    <t>Presun hmôt HSV</t>
  </si>
  <si>
    <t>998011001.S</t>
  </si>
  <si>
    <t>Presun hmôt pre budovy (801, 803, 812), zvislá konštr. z tehál, tvárnic, z kovu výšky do 6 m</t>
  </si>
  <si>
    <t>-1027366397</t>
  </si>
  <si>
    <t>33</t>
  </si>
  <si>
    <t>Presun hmôt ,výška nad 3 do 10 m</t>
  </si>
  <si>
    <t>839119345</t>
  </si>
  <si>
    <t>Príplatok za zväčšený presun nad vymedzenú najväčšiu dopravnú vzdialenosť do 3000 m</t>
  </si>
  <si>
    <t>816983659</t>
  </si>
  <si>
    <t>Futbalové ihrisko MFK Nová Baňa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</si>
</sst>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2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6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0" fontId="34" fillId="3" borderId="19" xfId="0" applyFont="1" applyFill="1" applyBorder="1" applyAlignment="1" applyProtection="1">
      <alignment horizontal="left" vertical="center"/>
      <protection locked="0"/>
    </xf>
    <xf numFmtId="0" fontId="34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0" fillId="0" borderId="0" xfId="0"/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164" fontId="16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abSelected="1" workbookViewId="0">
      <selection activeCell="AF9" sqref="AF9"/>
    </sheetView>
  </sheetViews>
  <sheetFormatPr baseColWidth="10" defaultColWidth="8.75" defaultRowHeight="11"/>
  <cols>
    <col min="1" max="1" width="8.25" customWidth="1"/>
    <col min="2" max="2" width="1.75" customWidth="1"/>
    <col min="3" max="3" width="4.25" customWidth="1"/>
    <col min="4" max="33" width="2.75" customWidth="1"/>
    <col min="34" max="34" width="3.25" customWidth="1"/>
    <col min="35" max="35" width="31.75" customWidth="1"/>
    <col min="36" max="37" width="2.5" customWidth="1"/>
    <col min="38" max="38" width="8.25" customWidth="1"/>
    <col min="39" max="39" width="3.25" customWidth="1"/>
    <col min="40" max="40" width="13.25" customWidth="1"/>
    <col min="41" max="41" width="7.5" customWidth="1"/>
    <col min="42" max="42" width="4.25" customWidth="1"/>
    <col min="43" max="43" width="15.75" hidden="1" customWidth="1"/>
    <col min="44" max="44" width="13.75" customWidth="1"/>
    <col min="45" max="47" width="25.75" hidden="1" customWidth="1"/>
    <col min="48" max="49" width="21.75" hidden="1" customWidth="1"/>
    <col min="50" max="51" width="25" hidden="1" customWidth="1"/>
    <col min="52" max="52" width="21.75" hidden="1" customWidth="1"/>
    <col min="53" max="53" width="19.25" hidden="1" customWidth="1"/>
    <col min="54" max="54" width="25" hidden="1" customWidth="1"/>
    <col min="55" max="55" width="21.75" hidden="1" customWidth="1"/>
    <col min="56" max="56" width="19.25" hidden="1" customWidth="1"/>
    <col min="57" max="57" width="66.5" customWidth="1"/>
    <col min="71" max="91" width="9.25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ht="37" customHeight="1">
      <c r="AR2" s="177" t="s">
        <v>5</v>
      </c>
      <c r="AS2" s="178"/>
      <c r="AT2" s="178"/>
      <c r="AU2" s="178"/>
      <c r="AV2" s="178"/>
      <c r="AW2" s="178"/>
      <c r="AX2" s="178"/>
      <c r="AY2" s="178"/>
      <c r="AZ2" s="178"/>
      <c r="BA2" s="178"/>
      <c r="BB2" s="178"/>
      <c r="BC2" s="178"/>
      <c r="BD2" s="178"/>
      <c r="BE2" s="178"/>
      <c r="BS2" s="14" t="s">
        <v>6</v>
      </c>
      <c r="BT2" s="14" t="s">
        <v>7</v>
      </c>
    </row>
    <row r="3" spans="1:74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ht="25" customHeight="1">
      <c r="B4" s="17"/>
      <c r="D4" s="18" t="s">
        <v>8</v>
      </c>
      <c r="AR4" s="17"/>
      <c r="AS4" s="19" t="s">
        <v>9</v>
      </c>
      <c r="BE4" s="20" t="s">
        <v>10</v>
      </c>
      <c r="BS4" s="14" t="s">
        <v>11</v>
      </c>
    </row>
    <row r="5" spans="1:74" ht="12" customHeight="1">
      <c r="B5" s="17"/>
      <c r="D5" s="21" t="s">
        <v>12</v>
      </c>
      <c r="K5" s="211" t="s">
        <v>13</v>
      </c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78"/>
      <c r="AA5" s="178"/>
      <c r="AB5" s="178"/>
      <c r="AC5" s="178"/>
      <c r="AD5" s="178"/>
      <c r="AE5" s="178"/>
      <c r="AF5" s="178"/>
      <c r="AG5" s="178"/>
      <c r="AH5" s="178"/>
      <c r="AI5" s="178"/>
      <c r="AJ5" s="178"/>
      <c r="AK5" s="178"/>
      <c r="AL5" s="178"/>
      <c r="AM5" s="178"/>
      <c r="AN5" s="178"/>
      <c r="AO5" s="178"/>
      <c r="AR5" s="17"/>
      <c r="BE5" s="208" t="s">
        <v>14</v>
      </c>
      <c r="BS5" s="14" t="s">
        <v>6</v>
      </c>
    </row>
    <row r="6" spans="1:74" ht="37" customHeight="1">
      <c r="B6" s="17"/>
      <c r="D6" s="23" t="s">
        <v>15</v>
      </c>
      <c r="K6" s="212" t="s">
        <v>379</v>
      </c>
      <c r="L6" s="178"/>
      <c r="M6" s="178"/>
      <c r="N6" s="178"/>
      <c r="O6" s="178"/>
      <c r="P6" s="178"/>
      <c r="Q6" s="178"/>
      <c r="R6" s="178"/>
      <c r="S6" s="178"/>
      <c r="T6" s="178"/>
      <c r="U6" s="178"/>
      <c r="V6" s="178"/>
      <c r="W6" s="178"/>
      <c r="X6" s="178"/>
      <c r="Y6" s="178"/>
      <c r="Z6" s="178"/>
      <c r="AA6" s="178"/>
      <c r="AB6" s="178"/>
      <c r="AC6" s="178"/>
      <c r="AD6" s="178"/>
      <c r="AE6" s="178"/>
      <c r="AF6" s="178"/>
      <c r="AG6" s="178"/>
      <c r="AH6" s="178"/>
      <c r="AI6" s="178"/>
      <c r="AJ6" s="178"/>
      <c r="AK6" s="178"/>
      <c r="AL6" s="178"/>
      <c r="AM6" s="178"/>
      <c r="AN6" s="178"/>
      <c r="AO6" s="178"/>
      <c r="AR6" s="17"/>
      <c r="BE6" s="209"/>
      <c r="BS6" s="14" t="s">
        <v>6</v>
      </c>
    </row>
    <row r="7" spans="1:74" ht="12" customHeight="1">
      <c r="B7" s="17"/>
      <c r="D7" s="24" t="s">
        <v>16</v>
      </c>
      <c r="K7" s="22" t="s">
        <v>1</v>
      </c>
      <c r="AK7" s="24" t="s">
        <v>17</v>
      </c>
      <c r="AN7" s="22" t="s">
        <v>1</v>
      </c>
      <c r="AR7" s="17"/>
      <c r="BE7" s="209"/>
      <c r="BS7" s="14" t="s">
        <v>6</v>
      </c>
    </row>
    <row r="8" spans="1:74" ht="12" customHeight="1">
      <c r="B8" s="17"/>
      <c r="D8" s="24" t="s">
        <v>18</v>
      </c>
      <c r="K8" s="22" t="s">
        <v>19</v>
      </c>
      <c r="AK8" s="24" t="s">
        <v>20</v>
      </c>
      <c r="AN8" s="25"/>
      <c r="AR8" s="17"/>
      <c r="BE8" s="209"/>
      <c r="BS8" s="14" t="s">
        <v>6</v>
      </c>
    </row>
    <row r="9" spans="1:74" ht="14.5" customHeight="1">
      <c r="B9" s="17"/>
      <c r="AR9" s="17"/>
      <c r="BE9" s="209"/>
      <c r="BS9" s="14" t="s">
        <v>6</v>
      </c>
    </row>
    <row r="10" spans="1:74" ht="12" customHeight="1">
      <c r="B10" s="17"/>
      <c r="D10" s="24" t="s">
        <v>21</v>
      </c>
      <c r="AK10" s="24" t="s">
        <v>22</v>
      </c>
      <c r="AN10" s="22" t="s">
        <v>1</v>
      </c>
      <c r="AR10" s="17"/>
      <c r="BE10" s="209"/>
      <c r="BS10" s="14" t="s">
        <v>6</v>
      </c>
    </row>
    <row r="11" spans="1:74" ht="18.5" customHeight="1">
      <c r="B11" s="17"/>
      <c r="E11" s="22" t="s">
        <v>19</v>
      </c>
      <c r="AK11" s="24" t="s">
        <v>23</v>
      </c>
      <c r="AN11" s="22" t="s">
        <v>1</v>
      </c>
      <c r="AR11" s="17"/>
      <c r="BE11" s="209"/>
      <c r="BS11" s="14" t="s">
        <v>6</v>
      </c>
    </row>
    <row r="12" spans="1:74" ht="7" customHeight="1">
      <c r="B12" s="17"/>
      <c r="AR12" s="17"/>
      <c r="BE12" s="209"/>
      <c r="BS12" s="14" t="s">
        <v>6</v>
      </c>
    </row>
    <row r="13" spans="1:74" ht="12" customHeight="1">
      <c r="B13" s="17"/>
      <c r="D13" s="24" t="s">
        <v>24</v>
      </c>
      <c r="AK13" s="24" t="s">
        <v>22</v>
      </c>
      <c r="AN13" s="26" t="s">
        <v>25</v>
      </c>
      <c r="AR13" s="17"/>
      <c r="BE13" s="209"/>
      <c r="BS13" s="14" t="s">
        <v>6</v>
      </c>
    </row>
    <row r="14" spans="1:74" ht="13">
      <c r="B14" s="17"/>
      <c r="E14" s="213" t="s">
        <v>25</v>
      </c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  <c r="T14" s="214"/>
      <c r="U14" s="214"/>
      <c r="V14" s="214"/>
      <c r="W14" s="214"/>
      <c r="X14" s="214"/>
      <c r="Y14" s="214"/>
      <c r="Z14" s="214"/>
      <c r="AA14" s="214"/>
      <c r="AB14" s="214"/>
      <c r="AC14" s="214"/>
      <c r="AD14" s="214"/>
      <c r="AE14" s="214"/>
      <c r="AF14" s="214"/>
      <c r="AG14" s="214"/>
      <c r="AH14" s="214"/>
      <c r="AI14" s="214"/>
      <c r="AJ14" s="214"/>
      <c r="AK14" s="24" t="s">
        <v>23</v>
      </c>
      <c r="AN14" s="26" t="s">
        <v>25</v>
      </c>
      <c r="AR14" s="17"/>
      <c r="BE14" s="209"/>
      <c r="BS14" s="14" t="s">
        <v>6</v>
      </c>
    </row>
    <row r="15" spans="1:74" ht="7" customHeight="1">
      <c r="B15" s="17"/>
      <c r="AR15" s="17"/>
      <c r="BE15" s="209"/>
      <c r="BS15" s="14" t="s">
        <v>3</v>
      </c>
    </row>
    <row r="16" spans="1:74" ht="12" customHeight="1">
      <c r="B16" s="17"/>
      <c r="D16" s="24" t="s">
        <v>26</v>
      </c>
      <c r="AK16" s="24" t="s">
        <v>22</v>
      </c>
      <c r="AN16" s="22" t="s">
        <v>1</v>
      </c>
      <c r="AR16" s="17"/>
      <c r="BE16" s="209"/>
      <c r="BS16" s="14" t="s">
        <v>3</v>
      </c>
    </row>
    <row r="17" spans="2:71" ht="18.5" customHeight="1">
      <c r="B17" s="17"/>
      <c r="E17" s="22" t="s">
        <v>19</v>
      </c>
      <c r="AK17" s="24" t="s">
        <v>23</v>
      </c>
      <c r="AN17" s="22" t="s">
        <v>1</v>
      </c>
      <c r="AR17" s="17"/>
      <c r="BE17" s="209"/>
      <c r="BS17" s="14" t="s">
        <v>27</v>
      </c>
    </row>
    <row r="18" spans="2:71" ht="7" customHeight="1">
      <c r="B18" s="17"/>
      <c r="AR18" s="17"/>
      <c r="BE18" s="209"/>
      <c r="BS18" s="14" t="s">
        <v>6</v>
      </c>
    </row>
    <row r="19" spans="2:71" ht="12" customHeight="1">
      <c r="B19" s="17"/>
      <c r="D19" s="24" t="s">
        <v>28</v>
      </c>
      <c r="AK19" s="24" t="s">
        <v>22</v>
      </c>
      <c r="AN19" s="22" t="s">
        <v>1</v>
      </c>
      <c r="AR19" s="17"/>
      <c r="BE19" s="209"/>
      <c r="BS19" s="14" t="s">
        <v>6</v>
      </c>
    </row>
    <row r="20" spans="2:71" ht="18.5" customHeight="1">
      <c r="B20" s="17"/>
      <c r="E20" s="22" t="s">
        <v>19</v>
      </c>
      <c r="AK20" s="24" t="s">
        <v>23</v>
      </c>
      <c r="AN20" s="22" t="s">
        <v>1</v>
      </c>
      <c r="AR20" s="17"/>
      <c r="BE20" s="209"/>
      <c r="BS20" s="14" t="s">
        <v>27</v>
      </c>
    </row>
    <row r="21" spans="2:71" ht="7" customHeight="1">
      <c r="B21" s="17"/>
      <c r="AR21" s="17"/>
      <c r="BE21" s="209"/>
    </row>
    <row r="22" spans="2:71" ht="12" customHeight="1">
      <c r="B22" s="17"/>
      <c r="D22" s="24" t="s">
        <v>29</v>
      </c>
      <c r="AR22" s="17"/>
      <c r="BE22" s="209"/>
    </row>
    <row r="23" spans="2:71" ht="16.5" customHeight="1">
      <c r="B23" s="17"/>
      <c r="E23" s="215" t="s">
        <v>1</v>
      </c>
      <c r="F23" s="215"/>
      <c r="G23" s="215"/>
      <c r="H23" s="215"/>
      <c r="I23" s="215"/>
      <c r="J23" s="215"/>
      <c r="K23" s="215"/>
      <c r="L23" s="215"/>
      <c r="M23" s="215"/>
      <c r="N23" s="215"/>
      <c r="O23" s="215"/>
      <c r="P23" s="215"/>
      <c r="Q23" s="215"/>
      <c r="R23" s="215"/>
      <c r="S23" s="215"/>
      <c r="T23" s="215"/>
      <c r="U23" s="215"/>
      <c r="V23" s="215"/>
      <c r="W23" s="215"/>
      <c r="X23" s="215"/>
      <c r="Y23" s="215"/>
      <c r="Z23" s="215"/>
      <c r="AA23" s="215"/>
      <c r="AB23" s="215"/>
      <c r="AC23" s="215"/>
      <c r="AD23" s="215"/>
      <c r="AE23" s="215"/>
      <c r="AF23" s="215"/>
      <c r="AG23" s="215"/>
      <c r="AH23" s="215"/>
      <c r="AI23" s="215"/>
      <c r="AJ23" s="215"/>
      <c r="AK23" s="215"/>
      <c r="AL23" s="215"/>
      <c r="AM23" s="215"/>
      <c r="AN23" s="215"/>
      <c r="AR23" s="17"/>
      <c r="BE23" s="209"/>
    </row>
    <row r="24" spans="2:71" ht="7" customHeight="1">
      <c r="B24" s="17"/>
      <c r="AR24" s="17"/>
      <c r="BE24" s="209"/>
    </row>
    <row r="25" spans="2:71" ht="7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09"/>
    </row>
    <row r="26" spans="2:71" s="1" customFormat="1" ht="26" customHeight="1">
      <c r="B26" s="29"/>
      <c r="D26" s="30" t="s">
        <v>30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216">
        <f>ROUND(AG94,2)</f>
        <v>0</v>
      </c>
      <c r="AL26" s="217"/>
      <c r="AM26" s="217"/>
      <c r="AN26" s="217"/>
      <c r="AO26" s="217"/>
      <c r="AR26" s="29"/>
      <c r="BE26" s="209"/>
    </row>
    <row r="27" spans="2:71" s="1" customFormat="1" ht="7" customHeight="1">
      <c r="B27" s="29"/>
      <c r="AR27" s="29"/>
      <c r="BE27" s="209"/>
    </row>
    <row r="28" spans="2:71" s="1" customFormat="1" ht="13">
      <c r="B28" s="29"/>
      <c r="L28" s="218" t="s">
        <v>31</v>
      </c>
      <c r="M28" s="218"/>
      <c r="N28" s="218"/>
      <c r="O28" s="218"/>
      <c r="P28" s="218"/>
      <c r="W28" s="218" t="s">
        <v>32</v>
      </c>
      <c r="X28" s="218"/>
      <c r="Y28" s="218"/>
      <c r="Z28" s="218"/>
      <c r="AA28" s="218"/>
      <c r="AB28" s="218"/>
      <c r="AC28" s="218"/>
      <c r="AD28" s="218"/>
      <c r="AE28" s="218"/>
      <c r="AK28" s="218" t="s">
        <v>33</v>
      </c>
      <c r="AL28" s="218"/>
      <c r="AM28" s="218"/>
      <c r="AN28" s="218"/>
      <c r="AO28" s="218"/>
      <c r="AR28" s="29"/>
      <c r="BE28" s="209"/>
    </row>
    <row r="29" spans="2:71" s="2" customFormat="1" ht="14.5" customHeight="1">
      <c r="B29" s="33"/>
      <c r="D29" s="24" t="s">
        <v>34</v>
      </c>
      <c r="F29" s="34" t="s">
        <v>35</v>
      </c>
      <c r="L29" s="193">
        <v>0.23</v>
      </c>
      <c r="M29" s="192"/>
      <c r="N29" s="192"/>
      <c r="O29" s="192"/>
      <c r="P29" s="192"/>
      <c r="Q29" s="35"/>
      <c r="R29" s="35"/>
      <c r="S29" s="35"/>
      <c r="T29" s="35"/>
      <c r="U29" s="35"/>
      <c r="V29" s="35"/>
      <c r="W29" s="191">
        <f>ROUND(AZ94, 2)</f>
        <v>0</v>
      </c>
      <c r="X29" s="192"/>
      <c r="Y29" s="192"/>
      <c r="Z29" s="192"/>
      <c r="AA29" s="192"/>
      <c r="AB29" s="192"/>
      <c r="AC29" s="192"/>
      <c r="AD29" s="192"/>
      <c r="AE29" s="192"/>
      <c r="AF29" s="35"/>
      <c r="AG29" s="35"/>
      <c r="AH29" s="35"/>
      <c r="AI29" s="35"/>
      <c r="AJ29" s="35"/>
      <c r="AK29" s="191">
        <f>ROUND(AV94, 2)</f>
        <v>0</v>
      </c>
      <c r="AL29" s="192"/>
      <c r="AM29" s="192"/>
      <c r="AN29" s="192"/>
      <c r="AO29" s="192"/>
      <c r="AP29" s="35"/>
      <c r="AQ29" s="35"/>
      <c r="AR29" s="36"/>
      <c r="AS29" s="35"/>
      <c r="AT29" s="35"/>
      <c r="AU29" s="35"/>
      <c r="AV29" s="35"/>
      <c r="AW29" s="35"/>
      <c r="AX29" s="35"/>
      <c r="AY29" s="35"/>
      <c r="AZ29" s="35"/>
      <c r="BE29" s="210"/>
    </row>
    <row r="30" spans="2:71" s="2" customFormat="1" ht="14.5" customHeight="1">
      <c r="B30" s="33"/>
      <c r="F30" s="34" t="s">
        <v>36</v>
      </c>
      <c r="L30" s="193">
        <v>0.23</v>
      </c>
      <c r="M30" s="192"/>
      <c r="N30" s="192"/>
      <c r="O30" s="192"/>
      <c r="P30" s="192"/>
      <c r="Q30" s="35"/>
      <c r="R30" s="35"/>
      <c r="S30" s="35"/>
      <c r="T30" s="35"/>
      <c r="U30" s="35"/>
      <c r="V30" s="35"/>
      <c r="W30" s="191">
        <f>ROUND(BA94, 2)</f>
        <v>0</v>
      </c>
      <c r="X30" s="192"/>
      <c r="Y30" s="192"/>
      <c r="Z30" s="192"/>
      <c r="AA30" s="192"/>
      <c r="AB30" s="192"/>
      <c r="AC30" s="192"/>
      <c r="AD30" s="192"/>
      <c r="AE30" s="192"/>
      <c r="AF30" s="35"/>
      <c r="AG30" s="35"/>
      <c r="AH30" s="35"/>
      <c r="AI30" s="35"/>
      <c r="AJ30" s="35"/>
      <c r="AK30" s="191">
        <f>ROUND(AW94, 2)</f>
        <v>0</v>
      </c>
      <c r="AL30" s="192"/>
      <c r="AM30" s="192"/>
      <c r="AN30" s="192"/>
      <c r="AO30" s="192"/>
      <c r="AP30" s="35"/>
      <c r="AQ30" s="35"/>
      <c r="AR30" s="36"/>
      <c r="AS30" s="35"/>
      <c r="AT30" s="35"/>
      <c r="AU30" s="35"/>
      <c r="AV30" s="35"/>
      <c r="AW30" s="35"/>
      <c r="AX30" s="35"/>
      <c r="AY30" s="35"/>
      <c r="AZ30" s="35"/>
      <c r="BE30" s="210"/>
    </row>
    <row r="31" spans="2:71" s="2" customFormat="1" ht="14.5" hidden="1" customHeight="1">
      <c r="B31" s="33"/>
      <c r="F31" s="24" t="s">
        <v>37</v>
      </c>
      <c r="L31" s="207">
        <v>0.23</v>
      </c>
      <c r="M31" s="199"/>
      <c r="N31" s="199"/>
      <c r="O31" s="199"/>
      <c r="P31" s="199"/>
      <c r="W31" s="198">
        <f>ROUND(BB94, 2)</f>
        <v>0</v>
      </c>
      <c r="X31" s="199"/>
      <c r="Y31" s="199"/>
      <c r="Z31" s="199"/>
      <c r="AA31" s="199"/>
      <c r="AB31" s="199"/>
      <c r="AC31" s="199"/>
      <c r="AD31" s="199"/>
      <c r="AE31" s="199"/>
      <c r="AK31" s="198">
        <v>0</v>
      </c>
      <c r="AL31" s="199"/>
      <c r="AM31" s="199"/>
      <c r="AN31" s="199"/>
      <c r="AO31" s="199"/>
      <c r="AR31" s="33"/>
      <c r="BE31" s="210"/>
    </row>
    <row r="32" spans="2:71" s="2" customFormat="1" ht="14.5" hidden="1" customHeight="1">
      <c r="B32" s="33"/>
      <c r="F32" s="24" t="s">
        <v>38</v>
      </c>
      <c r="L32" s="207">
        <v>0.23</v>
      </c>
      <c r="M32" s="199"/>
      <c r="N32" s="199"/>
      <c r="O32" s="199"/>
      <c r="P32" s="199"/>
      <c r="W32" s="198">
        <f>ROUND(BC94, 2)</f>
        <v>0</v>
      </c>
      <c r="X32" s="199"/>
      <c r="Y32" s="199"/>
      <c r="Z32" s="199"/>
      <c r="AA32" s="199"/>
      <c r="AB32" s="199"/>
      <c r="AC32" s="199"/>
      <c r="AD32" s="199"/>
      <c r="AE32" s="199"/>
      <c r="AK32" s="198">
        <v>0</v>
      </c>
      <c r="AL32" s="199"/>
      <c r="AM32" s="199"/>
      <c r="AN32" s="199"/>
      <c r="AO32" s="199"/>
      <c r="AR32" s="33"/>
      <c r="BE32" s="210"/>
    </row>
    <row r="33" spans="2:57" s="2" customFormat="1" ht="14.5" hidden="1" customHeight="1">
      <c r="B33" s="33"/>
      <c r="F33" s="34" t="s">
        <v>39</v>
      </c>
      <c r="L33" s="193">
        <v>0</v>
      </c>
      <c r="M33" s="192"/>
      <c r="N33" s="192"/>
      <c r="O33" s="192"/>
      <c r="P33" s="192"/>
      <c r="Q33" s="35"/>
      <c r="R33" s="35"/>
      <c r="S33" s="35"/>
      <c r="T33" s="35"/>
      <c r="U33" s="35"/>
      <c r="V33" s="35"/>
      <c r="W33" s="191">
        <f>ROUND(BD94, 2)</f>
        <v>0</v>
      </c>
      <c r="X33" s="192"/>
      <c r="Y33" s="192"/>
      <c r="Z33" s="192"/>
      <c r="AA33" s="192"/>
      <c r="AB33" s="192"/>
      <c r="AC33" s="192"/>
      <c r="AD33" s="192"/>
      <c r="AE33" s="192"/>
      <c r="AF33" s="35"/>
      <c r="AG33" s="35"/>
      <c r="AH33" s="35"/>
      <c r="AI33" s="35"/>
      <c r="AJ33" s="35"/>
      <c r="AK33" s="191">
        <v>0</v>
      </c>
      <c r="AL33" s="192"/>
      <c r="AM33" s="192"/>
      <c r="AN33" s="192"/>
      <c r="AO33" s="192"/>
      <c r="AP33" s="35"/>
      <c r="AQ33" s="35"/>
      <c r="AR33" s="36"/>
      <c r="AS33" s="35"/>
      <c r="AT33" s="35"/>
      <c r="AU33" s="35"/>
      <c r="AV33" s="35"/>
      <c r="AW33" s="35"/>
      <c r="AX33" s="35"/>
      <c r="AY33" s="35"/>
      <c r="AZ33" s="35"/>
      <c r="BE33" s="210"/>
    </row>
    <row r="34" spans="2:57" s="1" customFormat="1" ht="7" customHeight="1">
      <c r="B34" s="29"/>
      <c r="AR34" s="29"/>
      <c r="BE34" s="209"/>
    </row>
    <row r="35" spans="2:57" s="1" customFormat="1" ht="26" customHeight="1">
      <c r="B35" s="29"/>
      <c r="C35" s="37"/>
      <c r="D35" s="38" t="s">
        <v>40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41</v>
      </c>
      <c r="U35" s="39"/>
      <c r="V35" s="39"/>
      <c r="W35" s="39"/>
      <c r="X35" s="194" t="s">
        <v>42</v>
      </c>
      <c r="Y35" s="195"/>
      <c r="Z35" s="195"/>
      <c r="AA35" s="195"/>
      <c r="AB35" s="195"/>
      <c r="AC35" s="39"/>
      <c r="AD35" s="39"/>
      <c r="AE35" s="39"/>
      <c r="AF35" s="39"/>
      <c r="AG35" s="39"/>
      <c r="AH35" s="39"/>
      <c r="AI35" s="39"/>
      <c r="AJ35" s="39"/>
      <c r="AK35" s="196">
        <f>SUM(AK26:AK33)</f>
        <v>0</v>
      </c>
      <c r="AL35" s="195"/>
      <c r="AM35" s="195"/>
      <c r="AN35" s="195"/>
      <c r="AO35" s="197"/>
      <c r="AP35" s="37"/>
      <c r="AQ35" s="37"/>
      <c r="AR35" s="29"/>
    </row>
    <row r="36" spans="2:57" s="1" customFormat="1" ht="7" customHeight="1">
      <c r="B36" s="29"/>
      <c r="AR36" s="29"/>
    </row>
    <row r="37" spans="2:57" s="1" customFormat="1" ht="14.5" customHeight="1">
      <c r="B37" s="29"/>
      <c r="AR37" s="29"/>
    </row>
    <row r="38" spans="2:57" ht="14.5" customHeight="1">
      <c r="B38" s="17"/>
      <c r="AR38" s="17"/>
    </row>
    <row r="39" spans="2:57" ht="14.5" customHeight="1">
      <c r="B39" s="17"/>
      <c r="AR39" s="17"/>
    </row>
    <row r="40" spans="2:57" ht="14.5" customHeight="1">
      <c r="B40" s="17"/>
      <c r="AR40" s="17"/>
    </row>
    <row r="41" spans="2:57" ht="14.5" customHeight="1">
      <c r="B41" s="17"/>
      <c r="AR41" s="17"/>
    </row>
    <row r="42" spans="2:57" ht="14.5" customHeight="1">
      <c r="B42" s="17"/>
      <c r="AR42" s="17"/>
    </row>
    <row r="43" spans="2:57" ht="14.5" customHeight="1">
      <c r="B43" s="17"/>
      <c r="AR43" s="17"/>
    </row>
    <row r="44" spans="2:57" ht="14.5" customHeight="1">
      <c r="B44" s="17"/>
      <c r="AR44" s="17"/>
    </row>
    <row r="45" spans="2:57" ht="14.5" customHeight="1">
      <c r="B45" s="17"/>
      <c r="AR45" s="17"/>
    </row>
    <row r="46" spans="2:57" ht="14.5" customHeight="1">
      <c r="B46" s="17"/>
      <c r="AR46" s="17"/>
    </row>
    <row r="47" spans="2:57" ht="14.5" customHeight="1">
      <c r="B47" s="17"/>
      <c r="AR47" s="17"/>
    </row>
    <row r="48" spans="2:57" ht="14.5" customHeight="1">
      <c r="B48" s="17"/>
      <c r="AR48" s="17"/>
    </row>
    <row r="49" spans="2:44" s="1" customFormat="1" ht="14.5" customHeight="1">
      <c r="B49" s="29"/>
      <c r="D49" s="41" t="s">
        <v>43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44</v>
      </c>
      <c r="AI49" s="42"/>
      <c r="AJ49" s="42"/>
      <c r="AK49" s="42"/>
      <c r="AL49" s="42"/>
      <c r="AM49" s="42"/>
      <c r="AN49" s="42"/>
      <c r="AO49" s="42"/>
      <c r="AR49" s="29"/>
    </row>
    <row r="50" spans="2:44">
      <c r="B50" s="17"/>
      <c r="AR50" s="17"/>
    </row>
    <row r="51" spans="2:44">
      <c r="B51" s="17"/>
      <c r="AR51" s="17"/>
    </row>
    <row r="52" spans="2:44">
      <c r="B52" s="17"/>
      <c r="AR52" s="17"/>
    </row>
    <row r="53" spans="2:44">
      <c r="B53" s="17"/>
      <c r="AR53" s="17"/>
    </row>
    <row r="54" spans="2:44">
      <c r="B54" s="17"/>
      <c r="AR54" s="17"/>
    </row>
    <row r="55" spans="2:44">
      <c r="B55" s="17"/>
      <c r="AR55" s="17"/>
    </row>
    <row r="56" spans="2:44">
      <c r="B56" s="17"/>
      <c r="AR56" s="17"/>
    </row>
    <row r="57" spans="2:44">
      <c r="B57" s="17"/>
      <c r="AR57" s="17"/>
    </row>
    <row r="58" spans="2:44">
      <c r="B58" s="17"/>
      <c r="AR58" s="17"/>
    </row>
    <row r="59" spans="2:44">
      <c r="B59" s="17"/>
      <c r="AR59" s="17"/>
    </row>
    <row r="60" spans="2:44" s="1" customFormat="1" ht="13">
      <c r="B60" s="29"/>
      <c r="D60" s="43" t="s">
        <v>45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3" t="s">
        <v>46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3" t="s">
        <v>45</v>
      </c>
      <c r="AI60" s="31"/>
      <c r="AJ60" s="31"/>
      <c r="AK60" s="31"/>
      <c r="AL60" s="31"/>
      <c r="AM60" s="43" t="s">
        <v>46</v>
      </c>
      <c r="AN60" s="31"/>
      <c r="AO60" s="31"/>
      <c r="AR60" s="29"/>
    </row>
    <row r="61" spans="2:44">
      <c r="B61" s="17"/>
      <c r="AR61" s="17"/>
    </row>
    <row r="62" spans="2:44">
      <c r="B62" s="17"/>
      <c r="AR62" s="17"/>
    </row>
    <row r="63" spans="2:44">
      <c r="B63" s="17"/>
      <c r="AR63" s="17"/>
    </row>
    <row r="64" spans="2:44" s="1" customFormat="1" ht="13">
      <c r="B64" s="29"/>
      <c r="D64" s="41" t="s">
        <v>47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48</v>
      </c>
      <c r="AI64" s="42"/>
      <c r="AJ64" s="42"/>
      <c r="AK64" s="42"/>
      <c r="AL64" s="42"/>
      <c r="AM64" s="42"/>
      <c r="AN64" s="42"/>
      <c r="AO64" s="42"/>
      <c r="AR64" s="29"/>
    </row>
    <row r="65" spans="2:44">
      <c r="B65" s="17"/>
      <c r="AR65" s="17"/>
    </row>
    <row r="66" spans="2:44">
      <c r="B66" s="17"/>
      <c r="AR66" s="17"/>
    </row>
    <row r="67" spans="2:44">
      <c r="B67" s="17"/>
      <c r="AR67" s="17"/>
    </row>
    <row r="68" spans="2:44">
      <c r="B68" s="17"/>
      <c r="AR68" s="17"/>
    </row>
    <row r="69" spans="2:44">
      <c r="B69" s="17"/>
      <c r="AR69" s="17"/>
    </row>
    <row r="70" spans="2:44">
      <c r="B70" s="17"/>
      <c r="AR70" s="17"/>
    </row>
    <row r="71" spans="2:44">
      <c r="B71" s="17"/>
      <c r="AR71" s="17"/>
    </row>
    <row r="72" spans="2:44">
      <c r="B72" s="17"/>
      <c r="AR72" s="17"/>
    </row>
    <row r="73" spans="2:44">
      <c r="B73" s="17"/>
      <c r="AR73" s="17"/>
    </row>
    <row r="74" spans="2:44">
      <c r="B74" s="17"/>
      <c r="AR74" s="17"/>
    </row>
    <row r="75" spans="2:44" s="1" customFormat="1" ht="13">
      <c r="B75" s="29"/>
      <c r="D75" s="43" t="s">
        <v>45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3" t="s">
        <v>46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3" t="s">
        <v>45</v>
      </c>
      <c r="AI75" s="31"/>
      <c r="AJ75" s="31"/>
      <c r="AK75" s="31"/>
      <c r="AL75" s="31"/>
      <c r="AM75" s="43" t="s">
        <v>46</v>
      </c>
      <c r="AN75" s="31"/>
      <c r="AO75" s="31"/>
      <c r="AR75" s="29"/>
    </row>
    <row r="76" spans="2:44" s="1" customFormat="1">
      <c r="B76" s="29"/>
      <c r="AR76" s="29"/>
    </row>
    <row r="77" spans="2:44" s="1" customFormat="1" ht="7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9"/>
    </row>
    <row r="81" spans="1:91" s="1" customFormat="1" ht="7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9"/>
    </row>
    <row r="82" spans="1:91" s="1" customFormat="1" ht="25" customHeight="1">
      <c r="B82" s="29"/>
      <c r="C82" s="18" t="s">
        <v>49</v>
      </c>
      <c r="AR82" s="29"/>
    </row>
    <row r="83" spans="1:91" s="1" customFormat="1" ht="7" customHeight="1">
      <c r="B83" s="29"/>
      <c r="AR83" s="29"/>
    </row>
    <row r="84" spans="1:91" s="3" customFormat="1" ht="12" customHeight="1">
      <c r="B84" s="48"/>
      <c r="C84" s="24" t="s">
        <v>12</v>
      </c>
      <c r="L84" s="3" t="str">
        <f>K5</f>
        <v>001</v>
      </c>
      <c r="AR84" s="48"/>
    </row>
    <row r="85" spans="1:91" s="4" customFormat="1" ht="37" customHeight="1">
      <c r="B85" s="49"/>
      <c r="C85" s="50" t="s">
        <v>15</v>
      </c>
      <c r="L85" s="182" t="str">
        <f>K6</f>
        <v>Futbalové ihrisko MFK Nová Baňa</v>
      </c>
      <c r="M85" s="183"/>
      <c r="N85" s="183"/>
      <c r="O85" s="183"/>
      <c r="P85" s="183"/>
      <c r="Q85" s="183"/>
      <c r="R85" s="183"/>
      <c r="S85" s="183"/>
      <c r="T85" s="183"/>
      <c r="U85" s="183"/>
      <c r="V85" s="183"/>
      <c r="W85" s="183"/>
      <c r="X85" s="183"/>
      <c r="Y85" s="183"/>
      <c r="Z85" s="183"/>
      <c r="AA85" s="183"/>
      <c r="AB85" s="183"/>
      <c r="AC85" s="183"/>
      <c r="AD85" s="183"/>
      <c r="AE85" s="183"/>
      <c r="AF85" s="183"/>
      <c r="AG85" s="183"/>
      <c r="AH85" s="183"/>
      <c r="AI85" s="183"/>
      <c r="AJ85" s="183"/>
      <c r="AK85" s="183"/>
      <c r="AL85" s="183"/>
      <c r="AM85" s="183"/>
      <c r="AN85" s="183"/>
      <c r="AO85" s="183"/>
      <c r="AR85" s="49"/>
    </row>
    <row r="86" spans="1:91" s="1" customFormat="1" ht="7" customHeight="1">
      <c r="B86" s="29"/>
      <c r="AR86" s="29"/>
    </row>
    <row r="87" spans="1:91" s="1" customFormat="1" ht="12" customHeight="1">
      <c r="B87" s="29"/>
      <c r="C87" s="24" t="s">
        <v>18</v>
      </c>
      <c r="L87" s="51" t="str">
        <f>IF(K8="","",K8)</f>
        <v xml:space="preserve"> </v>
      </c>
      <c r="AI87" s="24" t="s">
        <v>20</v>
      </c>
      <c r="AM87" s="184" t="str">
        <f>IF(AN8= "","",AN8)</f>
        <v/>
      </c>
      <c r="AN87" s="184"/>
      <c r="AR87" s="29"/>
    </row>
    <row r="88" spans="1:91" s="1" customFormat="1" ht="7" customHeight="1">
      <c r="B88" s="29"/>
      <c r="AR88" s="29"/>
    </row>
    <row r="89" spans="1:91" s="1" customFormat="1" ht="15.25" customHeight="1">
      <c r="B89" s="29"/>
      <c r="C89" s="24" t="s">
        <v>21</v>
      </c>
      <c r="L89" s="3" t="str">
        <f>IF(E11= "","",E11)</f>
        <v xml:space="preserve"> </v>
      </c>
      <c r="AI89" s="24" t="s">
        <v>26</v>
      </c>
      <c r="AM89" s="185" t="str">
        <f>IF(E17="","",E17)</f>
        <v xml:space="preserve"> </v>
      </c>
      <c r="AN89" s="186"/>
      <c r="AO89" s="186"/>
      <c r="AP89" s="186"/>
      <c r="AR89" s="29"/>
      <c r="AS89" s="187" t="s">
        <v>50</v>
      </c>
      <c r="AT89" s="188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25" customHeight="1">
      <c r="B90" s="29"/>
      <c r="C90" s="24" t="s">
        <v>24</v>
      </c>
      <c r="L90" s="3" t="str">
        <f>IF(E14= "Vyplň údaj","",E14)</f>
        <v/>
      </c>
      <c r="AI90" s="24" t="s">
        <v>28</v>
      </c>
      <c r="AM90" s="185" t="str">
        <f>IF(E20="","",E20)</f>
        <v xml:space="preserve"> </v>
      </c>
      <c r="AN90" s="186"/>
      <c r="AO90" s="186"/>
      <c r="AP90" s="186"/>
      <c r="AR90" s="29"/>
      <c r="AS90" s="189"/>
      <c r="AT90" s="190"/>
      <c r="BD90" s="56"/>
    </row>
    <row r="91" spans="1:91" s="1" customFormat="1" ht="11" customHeight="1">
      <c r="B91" s="29"/>
      <c r="AR91" s="29"/>
      <c r="AS91" s="189"/>
      <c r="AT91" s="190"/>
      <c r="BD91" s="56"/>
    </row>
    <row r="92" spans="1:91" s="1" customFormat="1" ht="29.25" customHeight="1">
      <c r="B92" s="29"/>
      <c r="C92" s="200" t="s">
        <v>51</v>
      </c>
      <c r="D92" s="201"/>
      <c r="E92" s="201"/>
      <c r="F92" s="201"/>
      <c r="G92" s="201"/>
      <c r="H92" s="57"/>
      <c r="I92" s="202" t="s">
        <v>52</v>
      </c>
      <c r="J92" s="201"/>
      <c r="K92" s="201"/>
      <c r="L92" s="201"/>
      <c r="M92" s="201"/>
      <c r="N92" s="201"/>
      <c r="O92" s="201"/>
      <c r="P92" s="201"/>
      <c r="Q92" s="201"/>
      <c r="R92" s="201"/>
      <c r="S92" s="201"/>
      <c r="T92" s="201"/>
      <c r="U92" s="201"/>
      <c r="V92" s="201"/>
      <c r="W92" s="201"/>
      <c r="X92" s="201"/>
      <c r="Y92" s="201"/>
      <c r="Z92" s="201"/>
      <c r="AA92" s="201"/>
      <c r="AB92" s="201"/>
      <c r="AC92" s="201"/>
      <c r="AD92" s="201"/>
      <c r="AE92" s="201"/>
      <c r="AF92" s="201"/>
      <c r="AG92" s="203" t="s">
        <v>53</v>
      </c>
      <c r="AH92" s="201"/>
      <c r="AI92" s="201"/>
      <c r="AJ92" s="201"/>
      <c r="AK92" s="201"/>
      <c r="AL92" s="201"/>
      <c r="AM92" s="201"/>
      <c r="AN92" s="202" t="s">
        <v>54</v>
      </c>
      <c r="AO92" s="201"/>
      <c r="AP92" s="204"/>
      <c r="AQ92" s="58" t="s">
        <v>55</v>
      </c>
      <c r="AR92" s="29"/>
      <c r="AS92" s="59" t="s">
        <v>56</v>
      </c>
      <c r="AT92" s="60" t="s">
        <v>57</v>
      </c>
      <c r="AU92" s="60" t="s">
        <v>58</v>
      </c>
      <c r="AV92" s="60" t="s">
        <v>59</v>
      </c>
      <c r="AW92" s="60" t="s">
        <v>60</v>
      </c>
      <c r="AX92" s="60" t="s">
        <v>61</v>
      </c>
      <c r="AY92" s="60" t="s">
        <v>62</v>
      </c>
      <c r="AZ92" s="60" t="s">
        <v>63</v>
      </c>
      <c r="BA92" s="60" t="s">
        <v>64</v>
      </c>
      <c r="BB92" s="60" t="s">
        <v>65</v>
      </c>
      <c r="BC92" s="60" t="s">
        <v>66</v>
      </c>
      <c r="BD92" s="61" t="s">
        <v>67</v>
      </c>
    </row>
    <row r="93" spans="1:91" s="1" customFormat="1" ht="11" customHeight="1">
      <c r="B93" s="29"/>
      <c r="AR93" s="29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5" customHeight="1">
      <c r="B94" s="63"/>
      <c r="C94" s="64" t="s">
        <v>68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05">
        <f>ROUND(SUM(AG95:AG97),2)</f>
        <v>0</v>
      </c>
      <c r="AH94" s="205"/>
      <c r="AI94" s="205"/>
      <c r="AJ94" s="205"/>
      <c r="AK94" s="205"/>
      <c r="AL94" s="205"/>
      <c r="AM94" s="205"/>
      <c r="AN94" s="206">
        <f>SUM(AG94,AT94)</f>
        <v>0</v>
      </c>
      <c r="AO94" s="206"/>
      <c r="AP94" s="206"/>
      <c r="AQ94" s="67" t="s">
        <v>1</v>
      </c>
      <c r="AR94" s="63"/>
      <c r="AS94" s="68">
        <f>ROUND(SUM(AS95:AS97),2)</f>
        <v>0</v>
      </c>
      <c r="AT94" s="69">
        <f>ROUND(SUM(AV94:AW94),2)</f>
        <v>0</v>
      </c>
      <c r="AU94" s="70">
        <f>ROUND(SUM(AU95:AU97),5)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ROUND(SUM(AZ95:AZ97),2)</f>
        <v>0</v>
      </c>
      <c r="BA94" s="69">
        <f>ROUND(SUM(BA95:BA97),2)</f>
        <v>0</v>
      </c>
      <c r="BB94" s="69">
        <f>ROUND(SUM(BB95:BB97),2)</f>
        <v>0</v>
      </c>
      <c r="BC94" s="69">
        <f>ROUND(SUM(BC95:BC97),2)</f>
        <v>0</v>
      </c>
      <c r="BD94" s="71">
        <f>ROUND(SUM(BD95:BD97),2)</f>
        <v>0</v>
      </c>
      <c r="BS94" s="72" t="s">
        <v>69</v>
      </c>
      <c r="BT94" s="72" t="s">
        <v>70</v>
      </c>
      <c r="BU94" s="73" t="s">
        <v>71</v>
      </c>
      <c r="BV94" s="72" t="s">
        <v>72</v>
      </c>
      <c r="BW94" s="72" t="s">
        <v>4</v>
      </c>
      <c r="BX94" s="72" t="s">
        <v>73</v>
      </c>
      <c r="CL94" s="72" t="s">
        <v>1</v>
      </c>
    </row>
    <row r="95" spans="1:91" s="6" customFormat="1" ht="16.5" customHeight="1">
      <c r="A95" s="74" t="s">
        <v>74</v>
      </c>
      <c r="B95" s="75"/>
      <c r="C95" s="76"/>
      <c r="D95" s="181" t="s">
        <v>75</v>
      </c>
      <c r="E95" s="181"/>
      <c r="F95" s="181"/>
      <c r="G95" s="181"/>
      <c r="H95" s="181"/>
      <c r="I95" s="77"/>
      <c r="J95" s="181" t="s">
        <v>76</v>
      </c>
      <c r="K95" s="181"/>
      <c r="L95" s="181"/>
      <c r="M95" s="181"/>
      <c r="N95" s="181"/>
      <c r="O95" s="181"/>
      <c r="P95" s="181"/>
      <c r="Q95" s="181"/>
      <c r="R95" s="181"/>
      <c r="S95" s="181"/>
      <c r="T95" s="181"/>
      <c r="U95" s="181"/>
      <c r="V95" s="181"/>
      <c r="W95" s="181"/>
      <c r="X95" s="181"/>
      <c r="Y95" s="181"/>
      <c r="Z95" s="181"/>
      <c r="AA95" s="181"/>
      <c r="AB95" s="181"/>
      <c r="AC95" s="181"/>
      <c r="AD95" s="181"/>
      <c r="AE95" s="181"/>
      <c r="AF95" s="181"/>
      <c r="AG95" s="179">
        <f>'EL - Elektroinštalácia'!J30</f>
        <v>0</v>
      </c>
      <c r="AH95" s="180"/>
      <c r="AI95" s="180"/>
      <c r="AJ95" s="180"/>
      <c r="AK95" s="180"/>
      <c r="AL95" s="180"/>
      <c r="AM95" s="180"/>
      <c r="AN95" s="179">
        <f>SUM(AG95,AT95)</f>
        <v>0</v>
      </c>
      <c r="AO95" s="180"/>
      <c r="AP95" s="180"/>
      <c r="AQ95" s="78" t="s">
        <v>77</v>
      </c>
      <c r="AR95" s="75"/>
      <c r="AS95" s="79">
        <v>0</v>
      </c>
      <c r="AT95" s="80">
        <f>ROUND(SUM(AV95:AW95),2)</f>
        <v>0</v>
      </c>
      <c r="AU95" s="81">
        <f>'EL - Elektroinštalácia'!P116</f>
        <v>0</v>
      </c>
      <c r="AV95" s="80">
        <f>'EL - Elektroinštalácia'!J33</f>
        <v>0</v>
      </c>
      <c r="AW95" s="80">
        <f>'EL - Elektroinštalácia'!J34</f>
        <v>0</v>
      </c>
      <c r="AX95" s="80">
        <f>'EL - Elektroinštalácia'!J35</f>
        <v>0</v>
      </c>
      <c r="AY95" s="80">
        <f>'EL - Elektroinštalácia'!J36</f>
        <v>0</v>
      </c>
      <c r="AZ95" s="80">
        <f>'EL - Elektroinštalácia'!F33</f>
        <v>0</v>
      </c>
      <c r="BA95" s="80">
        <f>'EL - Elektroinštalácia'!F34</f>
        <v>0</v>
      </c>
      <c r="BB95" s="80">
        <f>'EL - Elektroinštalácia'!F35</f>
        <v>0</v>
      </c>
      <c r="BC95" s="80">
        <f>'EL - Elektroinštalácia'!F36</f>
        <v>0</v>
      </c>
      <c r="BD95" s="82">
        <f>'EL - Elektroinštalácia'!F37</f>
        <v>0</v>
      </c>
      <c r="BT95" s="83" t="s">
        <v>78</v>
      </c>
      <c r="BV95" s="83" t="s">
        <v>72</v>
      </c>
      <c r="BW95" s="83" t="s">
        <v>79</v>
      </c>
      <c r="BX95" s="83" t="s">
        <v>4</v>
      </c>
      <c r="CL95" s="83" t="s">
        <v>1</v>
      </c>
      <c r="CM95" s="83" t="s">
        <v>70</v>
      </c>
    </row>
    <row r="96" spans="1:91" s="6" customFormat="1" ht="16.5" customHeight="1">
      <c r="A96" s="74" t="s">
        <v>74</v>
      </c>
      <c r="B96" s="75"/>
      <c r="C96" s="76"/>
      <c r="D96" s="181" t="s">
        <v>80</v>
      </c>
      <c r="E96" s="181"/>
      <c r="F96" s="181"/>
      <c r="G96" s="181"/>
      <c r="H96" s="181"/>
      <c r="I96" s="77"/>
      <c r="J96" s="181" t="s">
        <v>81</v>
      </c>
      <c r="K96" s="181"/>
      <c r="L96" s="181"/>
      <c r="M96" s="181"/>
      <c r="N96" s="181"/>
      <c r="O96" s="181"/>
      <c r="P96" s="181"/>
      <c r="Q96" s="181"/>
      <c r="R96" s="181"/>
      <c r="S96" s="181"/>
      <c r="T96" s="181"/>
      <c r="U96" s="181"/>
      <c r="V96" s="181"/>
      <c r="W96" s="181"/>
      <c r="X96" s="181"/>
      <c r="Y96" s="181"/>
      <c r="Z96" s="181"/>
      <c r="AA96" s="181"/>
      <c r="AB96" s="181"/>
      <c r="AC96" s="181"/>
      <c r="AD96" s="181"/>
      <c r="AE96" s="181"/>
      <c r="AF96" s="181"/>
      <c r="AG96" s="179">
        <f>'SO 01 - Umelý trávnik a z...'!J30</f>
        <v>0</v>
      </c>
      <c r="AH96" s="180"/>
      <c r="AI96" s="180"/>
      <c r="AJ96" s="180"/>
      <c r="AK96" s="180"/>
      <c r="AL96" s="180"/>
      <c r="AM96" s="180"/>
      <c r="AN96" s="179">
        <f>SUM(AG96,AT96)</f>
        <v>0</v>
      </c>
      <c r="AO96" s="180"/>
      <c r="AP96" s="180"/>
      <c r="AQ96" s="78" t="s">
        <v>77</v>
      </c>
      <c r="AR96" s="75"/>
      <c r="AS96" s="79">
        <v>0</v>
      </c>
      <c r="AT96" s="80">
        <f>ROUND(SUM(AV96:AW96),2)</f>
        <v>0</v>
      </c>
      <c r="AU96" s="81">
        <f>'SO 01 - Umelý trávnik a z...'!P116</f>
        <v>0</v>
      </c>
      <c r="AV96" s="80">
        <f>'SO 01 - Umelý trávnik a z...'!J33</f>
        <v>0</v>
      </c>
      <c r="AW96" s="80">
        <f>'SO 01 - Umelý trávnik a z...'!J34</f>
        <v>0</v>
      </c>
      <c r="AX96" s="80">
        <f>'SO 01 - Umelý trávnik a z...'!J35</f>
        <v>0</v>
      </c>
      <c r="AY96" s="80">
        <f>'SO 01 - Umelý trávnik a z...'!J36</f>
        <v>0</v>
      </c>
      <c r="AZ96" s="80">
        <f>'SO 01 - Umelý trávnik a z...'!F33</f>
        <v>0</v>
      </c>
      <c r="BA96" s="80">
        <f>'SO 01 - Umelý trávnik a z...'!F34</f>
        <v>0</v>
      </c>
      <c r="BB96" s="80">
        <f>'SO 01 - Umelý trávnik a z...'!F35</f>
        <v>0</v>
      </c>
      <c r="BC96" s="80">
        <f>'SO 01 - Umelý trávnik a z...'!F36</f>
        <v>0</v>
      </c>
      <c r="BD96" s="82">
        <f>'SO 01 - Umelý trávnik a z...'!F37</f>
        <v>0</v>
      </c>
      <c r="BT96" s="83" t="s">
        <v>78</v>
      </c>
      <c r="BV96" s="83" t="s">
        <v>72</v>
      </c>
      <c r="BW96" s="83" t="s">
        <v>82</v>
      </c>
      <c r="BX96" s="83" t="s">
        <v>4</v>
      </c>
      <c r="CL96" s="83" t="s">
        <v>1</v>
      </c>
      <c r="CM96" s="83" t="s">
        <v>70</v>
      </c>
    </row>
    <row r="97" spans="1:91" s="6" customFormat="1" ht="16.5" customHeight="1">
      <c r="A97" s="74" t="s">
        <v>74</v>
      </c>
      <c r="B97" s="75"/>
      <c r="C97" s="76"/>
      <c r="D97" s="181" t="s">
        <v>83</v>
      </c>
      <c r="E97" s="181"/>
      <c r="F97" s="181"/>
      <c r="G97" s="181"/>
      <c r="H97" s="181"/>
      <c r="I97" s="77"/>
      <c r="J97" s="181" t="s">
        <v>84</v>
      </c>
      <c r="K97" s="181"/>
      <c r="L97" s="181"/>
      <c r="M97" s="181"/>
      <c r="N97" s="181"/>
      <c r="O97" s="181"/>
      <c r="P97" s="181"/>
      <c r="Q97" s="181"/>
      <c r="R97" s="181"/>
      <c r="S97" s="181"/>
      <c r="T97" s="181"/>
      <c r="U97" s="181"/>
      <c r="V97" s="181"/>
      <c r="W97" s="181"/>
      <c r="X97" s="181"/>
      <c r="Y97" s="181"/>
      <c r="Z97" s="181"/>
      <c r="AA97" s="181"/>
      <c r="AB97" s="181"/>
      <c r="AC97" s="181"/>
      <c r="AD97" s="181"/>
      <c r="AE97" s="181"/>
      <c r="AF97" s="181"/>
      <c r="AG97" s="179">
        <f>'SO 02 - Ihrisko'!J30</f>
        <v>0</v>
      </c>
      <c r="AH97" s="180"/>
      <c r="AI97" s="180"/>
      <c r="AJ97" s="180"/>
      <c r="AK97" s="180"/>
      <c r="AL97" s="180"/>
      <c r="AM97" s="180"/>
      <c r="AN97" s="179">
        <f>SUM(AG97,AT97)</f>
        <v>0</v>
      </c>
      <c r="AO97" s="180"/>
      <c r="AP97" s="180"/>
      <c r="AQ97" s="78" t="s">
        <v>77</v>
      </c>
      <c r="AR97" s="75"/>
      <c r="AS97" s="84">
        <v>0</v>
      </c>
      <c r="AT97" s="85">
        <f>ROUND(SUM(AV97:AW97),2)</f>
        <v>0</v>
      </c>
      <c r="AU97" s="86">
        <f>'SO 02 - Ihrisko'!P123</f>
        <v>0</v>
      </c>
      <c r="AV97" s="85">
        <f>'SO 02 - Ihrisko'!J33</f>
        <v>0</v>
      </c>
      <c r="AW97" s="85">
        <f>'SO 02 - Ihrisko'!J34</f>
        <v>0</v>
      </c>
      <c r="AX97" s="85">
        <f>'SO 02 - Ihrisko'!J35</f>
        <v>0</v>
      </c>
      <c r="AY97" s="85">
        <f>'SO 02 - Ihrisko'!J36</f>
        <v>0</v>
      </c>
      <c r="AZ97" s="85">
        <f>'SO 02 - Ihrisko'!F33</f>
        <v>0</v>
      </c>
      <c r="BA97" s="85">
        <f>'SO 02 - Ihrisko'!F34</f>
        <v>0</v>
      </c>
      <c r="BB97" s="85">
        <f>'SO 02 - Ihrisko'!F35</f>
        <v>0</v>
      </c>
      <c r="BC97" s="85">
        <f>'SO 02 - Ihrisko'!F36</f>
        <v>0</v>
      </c>
      <c r="BD97" s="87">
        <f>'SO 02 - Ihrisko'!F37</f>
        <v>0</v>
      </c>
      <c r="BT97" s="83" t="s">
        <v>78</v>
      </c>
      <c r="BV97" s="83" t="s">
        <v>72</v>
      </c>
      <c r="BW97" s="83" t="s">
        <v>85</v>
      </c>
      <c r="BX97" s="83" t="s">
        <v>4</v>
      </c>
      <c r="CL97" s="83" t="s">
        <v>1</v>
      </c>
      <c r="CM97" s="83" t="s">
        <v>70</v>
      </c>
    </row>
    <row r="98" spans="1:91" s="1" customFormat="1" ht="30" customHeight="1">
      <c r="B98" s="29"/>
      <c r="AR98" s="29"/>
    </row>
    <row r="99" spans="1:91" s="1" customFormat="1" ht="7" customHeight="1">
      <c r="B99" s="44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29"/>
    </row>
  </sheetData>
  <mergeCells count="50"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  <mergeCell ref="AN96:AP96"/>
    <mergeCell ref="AG96:AM96"/>
    <mergeCell ref="D96:H96"/>
    <mergeCell ref="J96:AF96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EL - Elektroinštalácia'!C2" display="/" xr:uid="{00000000-0004-0000-0000-000000000000}"/>
    <hyperlink ref="A96" location="'SO 01 - Umelý trávnik a z...'!C2" display="/" xr:uid="{00000000-0004-0000-0000-000001000000}"/>
    <hyperlink ref="A97" location="'SO 02 - Ihrisko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25"/>
  <sheetViews>
    <sheetView showGridLines="0" workbookViewId="0">
      <selection activeCell="J12" sqref="J12"/>
    </sheetView>
  </sheetViews>
  <sheetFormatPr baseColWidth="10" defaultColWidth="8.75" defaultRowHeight="11"/>
  <cols>
    <col min="1" max="1" width="8.25" customWidth="1"/>
    <col min="2" max="2" width="1.25" customWidth="1"/>
    <col min="3" max="4" width="4.25" customWidth="1"/>
    <col min="5" max="5" width="17.25" customWidth="1"/>
    <col min="6" max="6" width="50.75" customWidth="1"/>
    <col min="7" max="7" width="7.5" customWidth="1"/>
    <col min="8" max="8" width="14" customWidth="1"/>
    <col min="9" max="9" width="15.75" customWidth="1"/>
    <col min="10" max="10" width="22.25" customWidth="1"/>
    <col min="11" max="11" width="22.25" hidden="1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2" spans="2:46" ht="37" customHeight="1">
      <c r="L2" s="177" t="s">
        <v>5</v>
      </c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4" t="s">
        <v>79</v>
      </c>
    </row>
    <row r="3" spans="2:46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70</v>
      </c>
    </row>
    <row r="4" spans="2:46" ht="25" customHeight="1">
      <c r="B4" s="17"/>
      <c r="D4" s="18" t="s">
        <v>86</v>
      </c>
      <c r="L4" s="17"/>
      <c r="M4" s="88" t="s">
        <v>9</v>
      </c>
      <c r="AT4" s="14" t="s">
        <v>3</v>
      </c>
    </row>
    <row r="5" spans="2:46" ht="7" customHeight="1">
      <c r="B5" s="17"/>
      <c r="L5" s="17"/>
    </row>
    <row r="6" spans="2:46" ht="12" customHeight="1">
      <c r="B6" s="17"/>
      <c r="D6" s="24" t="s">
        <v>15</v>
      </c>
      <c r="L6" s="17"/>
    </row>
    <row r="7" spans="2:46" ht="16.5" customHeight="1">
      <c r="B7" s="17"/>
      <c r="E7" s="220" t="str">
        <f>'Rekapitulácia stavby'!K6</f>
        <v>Futbalové ihrisko MFK Nová Baňa</v>
      </c>
      <c r="F7" s="221"/>
      <c r="G7" s="221"/>
      <c r="H7" s="221"/>
      <c r="L7" s="17"/>
    </row>
    <row r="8" spans="2:46" s="1" customFormat="1" ht="12" customHeight="1">
      <c r="B8" s="29"/>
      <c r="D8" s="24" t="s">
        <v>87</v>
      </c>
      <c r="L8" s="29"/>
    </row>
    <row r="9" spans="2:46" s="1" customFormat="1" ht="16.5" customHeight="1">
      <c r="B9" s="29"/>
      <c r="E9" s="182" t="s">
        <v>88</v>
      </c>
      <c r="F9" s="219"/>
      <c r="G9" s="219"/>
      <c r="H9" s="219"/>
      <c r="L9" s="29"/>
    </row>
    <row r="10" spans="2:46" s="1" customFormat="1">
      <c r="B10" s="29"/>
      <c r="L10" s="29"/>
    </row>
    <row r="11" spans="2:46" s="1" customFormat="1" ht="12" customHeight="1">
      <c r="B11" s="29"/>
      <c r="D11" s="24" t="s">
        <v>16</v>
      </c>
      <c r="F11" s="22" t="s">
        <v>1</v>
      </c>
      <c r="I11" s="24" t="s">
        <v>17</v>
      </c>
      <c r="J11" s="22" t="s">
        <v>1</v>
      </c>
      <c r="L11" s="29"/>
    </row>
    <row r="12" spans="2:46" s="1" customFormat="1" ht="12" customHeight="1">
      <c r="B12" s="29"/>
      <c r="D12" s="24" t="s">
        <v>18</v>
      </c>
      <c r="F12" s="22" t="s">
        <v>19</v>
      </c>
      <c r="I12" s="24" t="s">
        <v>20</v>
      </c>
      <c r="J12" s="52"/>
      <c r="L12" s="29"/>
    </row>
    <row r="13" spans="2:46" s="1" customFormat="1" ht="11" customHeight="1">
      <c r="B13" s="29"/>
      <c r="L13" s="29"/>
    </row>
    <row r="14" spans="2:46" s="1" customFormat="1" ht="12" customHeight="1">
      <c r="B14" s="29"/>
      <c r="D14" s="24" t="s">
        <v>21</v>
      </c>
      <c r="I14" s="24" t="s">
        <v>22</v>
      </c>
      <c r="J14" s="22" t="str">
        <f>IF('Rekapitulácia stavby'!AN10="","",'Rekapitulácia stavby'!AN10)</f>
        <v/>
      </c>
      <c r="L14" s="29"/>
    </row>
    <row r="15" spans="2:46" s="1" customFormat="1" ht="18" customHeight="1">
      <c r="B15" s="29"/>
      <c r="E15" s="22" t="str">
        <f>IF('Rekapitulácia stavby'!E11="","",'Rekapitulácia stavby'!E11)</f>
        <v xml:space="preserve"> </v>
      </c>
      <c r="I15" s="24" t="s">
        <v>23</v>
      </c>
      <c r="J15" s="22" t="str">
        <f>IF('Rekapitulácia stavby'!AN11="","",'Rekapitulácia stavby'!AN11)</f>
        <v/>
      </c>
      <c r="L15" s="29"/>
    </row>
    <row r="16" spans="2:46" s="1" customFormat="1" ht="7" customHeight="1">
      <c r="B16" s="29"/>
      <c r="L16" s="29"/>
    </row>
    <row r="17" spans="2:12" s="1" customFormat="1" ht="12" customHeight="1">
      <c r="B17" s="29"/>
      <c r="D17" s="24" t="s">
        <v>24</v>
      </c>
      <c r="I17" s="24" t="s">
        <v>22</v>
      </c>
      <c r="J17" s="25" t="str">
        <f>'Rekapitulácia stavby'!AN13</f>
        <v>Vyplň údaj</v>
      </c>
      <c r="L17" s="29"/>
    </row>
    <row r="18" spans="2:12" s="1" customFormat="1" ht="18" customHeight="1">
      <c r="B18" s="29"/>
      <c r="E18" s="222" t="str">
        <f>'Rekapitulácia stavby'!E14</f>
        <v>Vyplň údaj</v>
      </c>
      <c r="F18" s="211"/>
      <c r="G18" s="211"/>
      <c r="H18" s="211"/>
      <c r="I18" s="24" t="s">
        <v>23</v>
      </c>
      <c r="J18" s="25" t="str">
        <f>'Rekapitulácia stavby'!AN14</f>
        <v>Vyplň údaj</v>
      </c>
      <c r="L18" s="29"/>
    </row>
    <row r="19" spans="2:12" s="1" customFormat="1" ht="7" customHeight="1">
      <c r="B19" s="29"/>
      <c r="L19" s="29"/>
    </row>
    <row r="20" spans="2:12" s="1" customFormat="1" ht="12" customHeight="1">
      <c r="B20" s="29"/>
      <c r="D20" s="24" t="s">
        <v>26</v>
      </c>
      <c r="I20" s="24" t="s">
        <v>22</v>
      </c>
      <c r="J20" s="22" t="str">
        <f>IF('Rekapitulácia stavby'!AN16="","",'Rekapitulácia stavby'!AN16)</f>
        <v/>
      </c>
      <c r="L20" s="29"/>
    </row>
    <row r="21" spans="2:12" s="1" customFormat="1" ht="18" customHeight="1">
      <c r="B21" s="29"/>
      <c r="E21" s="22" t="str">
        <f>IF('Rekapitulácia stavby'!E17="","",'Rekapitulácia stavby'!E17)</f>
        <v xml:space="preserve"> </v>
      </c>
      <c r="I21" s="24" t="s">
        <v>23</v>
      </c>
      <c r="J21" s="22" t="str">
        <f>IF('Rekapitulácia stavby'!AN17="","",'Rekapitulácia stavby'!AN17)</f>
        <v/>
      </c>
      <c r="L21" s="29"/>
    </row>
    <row r="22" spans="2:12" s="1" customFormat="1" ht="7" customHeight="1">
      <c r="B22" s="29"/>
      <c r="L22" s="29"/>
    </row>
    <row r="23" spans="2:12" s="1" customFormat="1" ht="12" customHeight="1">
      <c r="B23" s="29"/>
      <c r="D23" s="24" t="s">
        <v>28</v>
      </c>
      <c r="I23" s="24" t="s">
        <v>22</v>
      </c>
      <c r="J23" s="22" t="str">
        <f>IF('Rekapitulácia stavby'!AN19="","",'Rekapitulácia stavby'!AN19)</f>
        <v/>
      </c>
      <c r="L23" s="29"/>
    </row>
    <row r="24" spans="2:12" s="1" customFormat="1" ht="18" customHeight="1">
      <c r="B24" s="29"/>
      <c r="E24" s="22" t="str">
        <f>IF('Rekapitulácia stavby'!E20="","",'Rekapitulácia stavby'!E20)</f>
        <v xml:space="preserve"> </v>
      </c>
      <c r="I24" s="24" t="s">
        <v>23</v>
      </c>
      <c r="J24" s="22" t="str">
        <f>IF('Rekapitulácia stavby'!AN20="","",'Rekapitulácia stavby'!AN20)</f>
        <v/>
      </c>
      <c r="L24" s="29"/>
    </row>
    <row r="25" spans="2:12" s="1" customFormat="1" ht="7" customHeight="1">
      <c r="B25" s="29"/>
      <c r="L25" s="29"/>
    </row>
    <row r="26" spans="2:12" s="1" customFormat="1" ht="12" customHeight="1">
      <c r="B26" s="29"/>
      <c r="D26" s="24" t="s">
        <v>29</v>
      </c>
      <c r="L26" s="29"/>
    </row>
    <row r="27" spans="2:12" s="7" customFormat="1" ht="16.5" customHeight="1">
      <c r="B27" s="89"/>
      <c r="E27" s="215" t="s">
        <v>1</v>
      </c>
      <c r="F27" s="215"/>
      <c r="G27" s="215"/>
      <c r="H27" s="215"/>
      <c r="L27" s="89"/>
    </row>
    <row r="28" spans="2:12" s="1" customFormat="1" ht="7" customHeight="1">
      <c r="B28" s="29"/>
      <c r="L28" s="29"/>
    </row>
    <row r="29" spans="2:12" s="1" customFormat="1" ht="7" customHeight="1">
      <c r="B29" s="29"/>
      <c r="D29" s="53"/>
      <c r="E29" s="53"/>
      <c r="F29" s="53"/>
      <c r="G29" s="53"/>
      <c r="H29" s="53"/>
      <c r="I29" s="53"/>
      <c r="J29" s="53"/>
      <c r="K29" s="53"/>
      <c r="L29" s="29"/>
    </row>
    <row r="30" spans="2:12" s="1" customFormat="1" ht="25.25" customHeight="1">
      <c r="B30" s="29"/>
      <c r="D30" s="90" t="s">
        <v>30</v>
      </c>
      <c r="J30" s="66">
        <f>ROUND(J116, 2)</f>
        <v>0</v>
      </c>
      <c r="L30" s="29"/>
    </row>
    <row r="31" spans="2:12" s="1" customFormat="1" ht="7" customHeight="1">
      <c r="B31" s="29"/>
      <c r="D31" s="53"/>
      <c r="E31" s="53"/>
      <c r="F31" s="53"/>
      <c r="G31" s="53"/>
      <c r="H31" s="53"/>
      <c r="I31" s="53"/>
      <c r="J31" s="53"/>
      <c r="K31" s="53"/>
      <c r="L31" s="29"/>
    </row>
    <row r="32" spans="2:12" s="1" customFormat="1" ht="14.5" customHeight="1">
      <c r="B32" s="29"/>
      <c r="F32" s="32" t="s">
        <v>32</v>
      </c>
      <c r="I32" s="32" t="s">
        <v>31</v>
      </c>
      <c r="J32" s="32" t="s">
        <v>33</v>
      </c>
      <c r="L32" s="29"/>
    </row>
    <row r="33" spans="2:12" s="1" customFormat="1" ht="14.5" customHeight="1">
      <c r="B33" s="29"/>
      <c r="D33" s="55" t="s">
        <v>34</v>
      </c>
      <c r="E33" s="34" t="s">
        <v>35</v>
      </c>
      <c r="F33" s="91">
        <f>ROUND((SUM(BE116:BE124)),  2)</f>
        <v>0</v>
      </c>
      <c r="G33" s="92"/>
      <c r="H33" s="92"/>
      <c r="I33" s="93">
        <v>0.23</v>
      </c>
      <c r="J33" s="91">
        <f>ROUND(((SUM(BE116:BE124))*I33),  2)</f>
        <v>0</v>
      </c>
      <c r="L33" s="29"/>
    </row>
    <row r="34" spans="2:12" s="1" customFormat="1" ht="14.5" customHeight="1">
      <c r="B34" s="29"/>
      <c r="E34" s="34" t="s">
        <v>36</v>
      </c>
      <c r="F34" s="91">
        <f>ROUND((SUM(BF116:BF124)),  2)</f>
        <v>0</v>
      </c>
      <c r="G34" s="92"/>
      <c r="H34" s="92"/>
      <c r="I34" s="93">
        <v>0.23</v>
      </c>
      <c r="J34" s="91">
        <f>ROUND(((SUM(BF116:BF124))*I34),  2)</f>
        <v>0</v>
      </c>
      <c r="L34" s="29"/>
    </row>
    <row r="35" spans="2:12" s="1" customFormat="1" ht="14.5" hidden="1" customHeight="1">
      <c r="B35" s="29"/>
      <c r="E35" s="24" t="s">
        <v>37</v>
      </c>
      <c r="F35" s="94">
        <f>ROUND((SUM(BG116:BG124)),  2)</f>
        <v>0</v>
      </c>
      <c r="I35" s="95">
        <v>0.23</v>
      </c>
      <c r="J35" s="94">
        <f>0</f>
        <v>0</v>
      </c>
      <c r="L35" s="29"/>
    </row>
    <row r="36" spans="2:12" s="1" customFormat="1" ht="14.5" hidden="1" customHeight="1">
      <c r="B36" s="29"/>
      <c r="E36" s="24" t="s">
        <v>38</v>
      </c>
      <c r="F36" s="94">
        <f>ROUND((SUM(BH116:BH124)),  2)</f>
        <v>0</v>
      </c>
      <c r="I36" s="95">
        <v>0.23</v>
      </c>
      <c r="J36" s="94">
        <f>0</f>
        <v>0</v>
      </c>
      <c r="L36" s="29"/>
    </row>
    <row r="37" spans="2:12" s="1" customFormat="1" ht="14.5" hidden="1" customHeight="1">
      <c r="B37" s="29"/>
      <c r="E37" s="34" t="s">
        <v>39</v>
      </c>
      <c r="F37" s="91">
        <f>ROUND((SUM(BI116:BI124)),  2)</f>
        <v>0</v>
      </c>
      <c r="G37" s="92"/>
      <c r="H37" s="92"/>
      <c r="I37" s="93">
        <v>0</v>
      </c>
      <c r="J37" s="91">
        <f>0</f>
        <v>0</v>
      </c>
      <c r="L37" s="29"/>
    </row>
    <row r="38" spans="2:12" s="1" customFormat="1" ht="7" customHeight="1">
      <c r="B38" s="29"/>
      <c r="L38" s="29"/>
    </row>
    <row r="39" spans="2:12" s="1" customFormat="1" ht="25.25" customHeight="1">
      <c r="B39" s="29"/>
      <c r="C39" s="96"/>
      <c r="D39" s="97" t="s">
        <v>40</v>
      </c>
      <c r="E39" s="57"/>
      <c r="F39" s="57"/>
      <c r="G39" s="98" t="s">
        <v>41</v>
      </c>
      <c r="H39" s="99" t="s">
        <v>42</v>
      </c>
      <c r="I39" s="57"/>
      <c r="J39" s="100">
        <f>SUM(J30:J37)</f>
        <v>0</v>
      </c>
      <c r="K39" s="101"/>
      <c r="L39" s="29"/>
    </row>
    <row r="40" spans="2:12" s="1" customFormat="1" ht="14.5" customHeight="1">
      <c r="B40" s="29"/>
      <c r="L40" s="29"/>
    </row>
    <row r="41" spans="2:12" ht="14.5" customHeight="1">
      <c r="B41" s="17"/>
      <c r="L41" s="17"/>
    </row>
    <row r="42" spans="2:12" ht="14.5" customHeight="1">
      <c r="B42" s="17"/>
      <c r="L42" s="17"/>
    </row>
    <row r="43" spans="2:12" ht="14.5" customHeight="1">
      <c r="B43" s="17"/>
      <c r="L43" s="17"/>
    </row>
    <row r="44" spans="2:12" ht="14.5" customHeight="1">
      <c r="B44" s="17"/>
      <c r="L44" s="17"/>
    </row>
    <row r="45" spans="2:12" ht="14.5" customHeight="1">
      <c r="B45" s="17"/>
      <c r="L45" s="17"/>
    </row>
    <row r="46" spans="2:12" ht="14.5" customHeight="1">
      <c r="B46" s="17"/>
      <c r="L46" s="17"/>
    </row>
    <row r="47" spans="2:12" ht="14.5" customHeight="1">
      <c r="B47" s="17"/>
      <c r="L47" s="17"/>
    </row>
    <row r="48" spans="2:12" ht="14.5" customHeight="1">
      <c r="B48" s="17"/>
      <c r="L48" s="17"/>
    </row>
    <row r="49" spans="2:12" ht="14.5" customHeight="1">
      <c r="B49" s="17"/>
      <c r="L49" s="17"/>
    </row>
    <row r="50" spans="2:12" s="1" customFormat="1" ht="14.5" customHeight="1">
      <c r="B50" s="29"/>
      <c r="D50" s="41" t="s">
        <v>43</v>
      </c>
      <c r="E50" s="42"/>
      <c r="F50" s="42"/>
      <c r="G50" s="41" t="s">
        <v>44</v>
      </c>
      <c r="H50" s="42"/>
      <c r="I50" s="42"/>
      <c r="J50" s="42"/>
      <c r="K50" s="42"/>
      <c r="L50" s="29"/>
    </row>
    <row r="51" spans="2:12">
      <c r="B51" s="17"/>
      <c r="L51" s="17"/>
    </row>
    <row r="52" spans="2:12">
      <c r="B52" s="17"/>
      <c r="L52" s="17"/>
    </row>
    <row r="53" spans="2:12">
      <c r="B53" s="17"/>
      <c r="L53" s="17"/>
    </row>
    <row r="54" spans="2:12">
      <c r="B54" s="17"/>
      <c r="L54" s="17"/>
    </row>
    <row r="55" spans="2:12">
      <c r="B55" s="17"/>
      <c r="L55" s="17"/>
    </row>
    <row r="56" spans="2:12">
      <c r="B56" s="17"/>
      <c r="L56" s="17"/>
    </row>
    <row r="57" spans="2:12">
      <c r="B57" s="17"/>
      <c r="L57" s="17"/>
    </row>
    <row r="58" spans="2:12">
      <c r="B58" s="17"/>
      <c r="L58" s="17"/>
    </row>
    <row r="59" spans="2:12">
      <c r="B59" s="17"/>
      <c r="L59" s="17"/>
    </row>
    <row r="60" spans="2:12">
      <c r="B60" s="17"/>
      <c r="L60" s="17"/>
    </row>
    <row r="61" spans="2:12" s="1" customFormat="1" ht="13">
      <c r="B61" s="29"/>
      <c r="D61" s="43" t="s">
        <v>45</v>
      </c>
      <c r="E61" s="31"/>
      <c r="F61" s="102" t="s">
        <v>46</v>
      </c>
      <c r="G61" s="43" t="s">
        <v>45</v>
      </c>
      <c r="H61" s="31"/>
      <c r="I61" s="31"/>
      <c r="J61" s="103" t="s">
        <v>46</v>
      </c>
      <c r="K61" s="31"/>
      <c r="L61" s="29"/>
    </row>
    <row r="62" spans="2:12">
      <c r="B62" s="17"/>
      <c r="L62" s="17"/>
    </row>
    <row r="63" spans="2:12">
      <c r="B63" s="17"/>
      <c r="L63" s="17"/>
    </row>
    <row r="64" spans="2:12">
      <c r="B64" s="17"/>
      <c r="L64" s="17"/>
    </row>
    <row r="65" spans="2:12" s="1" customFormat="1" ht="13">
      <c r="B65" s="29"/>
      <c r="D65" s="41" t="s">
        <v>47</v>
      </c>
      <c r="E65" s="42"/>
      <c r="F65" s="42"/>
      <c r="G65" s="41" t="s">
        <v>48</v>
      </c>
      <c r="H65" s="42"/>
      <c r="I65" s="42"/>
      <c r="J65" s="42"/>
      <c r="K65" s="42"/>
      <c r="L65" s="29"/>
    </row>
    <row r="66" spans="2:12">
      <c r="B66" s="17"/>
      <c r="L66" s="17"/>
    </row>
    <row r="67" spans="2:12">
      <c r="B67" s="17"/>
      <c r="L67" s="17"/>
    </row>
    <row r="68" spans="2:12">
      <c r="B68" s="17"/>
      <c r="L68" s="17"/>
    </row>
    <row r="69" spans="2:12">
      <c r="B69" s="17"/>
      <c r="L69" s="17"/>
    </row>
    <row r="70" spans="2:12">
      <c r="B70" s="17"/>
      <c r="L70" s="17"/>
    </row>
    <row r="71" spans="2:12">
      <c r="B71" s="17"/>
      <c r="L71" s="17"/>
    </row>
    <row r="72" spans="2:12">
      <c r="B72" s="17"/>
      <c r="L72" s="17"/>
    </row>
    <row r="73" spans="2:12">
      <c r="B73" s="17"/>
      <c r="L73" s="17"/>
    </row>
    <row r="74" spans="2:12">
      <c r="B74" s="17"/>
      <c r="L74" s="17"/>
    </row>
    <row r="75" spans="2:12">
      <c r="B75" s="17"/>
      <c r="L75" s="17"/>
    </row>
    <row r="76" spans="2:12" s="1" customFormat="1" ht="13">
      <c r="B76" s="29"/>
      <c r="D76" s="43" t="s">
        <v>45</v>
      </c>
      <c r="E76" s="31"/>
      <c r="F76" s="102" t="s">
        <v>46</v>
      </c>
      <c r="G76" s="43" t="s">
        <v>45</v>
      </c>
      <c r="H76" s="31"/>
      <c r="I76" s="31"/>
      <c r="J76" s="103" t="s">
        <v>46</v>
      </c>
      <c r="K76" s="31"/>
      <c r="L76" s="29"/>
    </row>
    <row r="77" spans="2:12" s="1" customFormat="1" ht="14.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29"/>
    </row>
    <row r="81" spans="2:47" s="1" customFormat="1" ht="7" hidden="1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29"/>
    </row>
    <row r="82" spans="2:47" s="1" customFormat="1" ht="25" hidden="1" customHeight="1">
      <c r="B82" s="29"/>
      <c r="C82" s="18" t="s">
        <v>89</v>
      </c>
      <c r="L82" s="29"/>
    </row>
    <row r="83" spans="2:47" s="1" customFormat="1" ht="7" hidden="1" customHeight="1">
      <c r="B83" s="29"/>
      <c r="L83" s="29"/>
    </row>
    <row r="84" spans="2:47" s="1" customFormat="1" ht="12" hidden="1" customHeight="1">
      <c r="B84" s="29"/>
      <c r="C84" s="24" t="s">
        <v>15</v>
      </c>
      <c r="L84" s="29"/>
    </row>
    <row r="85" spans="2:47" s="1" customFormat="1" ht="16.5" hidden="1" customHeight="1">
      <c r="B85" s="29"/>
      <c r="E85" s="220" t="str">
        <f>E7</f>
        <v>Futbalové ihrisko MFK Nová Baňa</v>
      </c>
      <c r="F85" s="221"/>
      <c r="G85" s="221"/>
      <c r="H85" s="221"/>
      <c r="L85" s="29"/>
    </row>
    <row r="86" spans="2:47" s="1" customFormat="1" ht="12" hidden="1" customHeight="1">
      <c r="B86" s="29"/>
      <c r="C86" s="24" t="s">
        <v>87</v>
      </c>
      <c r="L86" s="29"/>
    </row>
    <row r="87" spans="2:47" s="1" customFormat="1" ht="16.5" hidden="1" customHeight="1">
      <c r="B87" s="29"/>
      <c r="E87" s="182" t="str">
        <f>E9</f>
        <v>EL - Elektroinštalácia</v>
      </c>
      <c r="F87" s="219"/>
      <c r="G87" s="219"/>
      <c r="H87" s="219"/>
      <c r="L87" s="29"/>
    </row>
    <row r="88" spans="2:47" s="1" customFormat="1" ht="7" hidden="1" customHeight="1">
      <c r="B88" s="29"/>
      <c r="L88" s="29"/>
    </row>
    <row r="89" spans="2:47" s="1" customFormat="1" ht="12" hidden="1" customHeight="1">
      <c r="B89" s="29"/>
      <c r="C89" s="24" t="s">
        <v>18</v>
      </c>
      <c r="F89" s="22" t="str">
        <f>F12</f>
        <v xml:space="preserve"> </v>
      </c>
      <c r="I89" s="24" t="s">
        <v>20</v>
      </c>
      <c r="J89" s="52" t="str">
        <f>IF(J12="","",J12)</f>
        <v/>
      </c>
      <c r="L89" s="29"/>
    </row>
    <row r="90" spans="2:47" s="1" customFormat="1" ht="7" hidden="1" customHeight="1">
      <c r="B90" s="29"/>
      <c r="L90" s="29"/>
    </row>
    <row r="91" spans="2:47" s="1" customFormat="1" ht="15.25" hidden="1" customHeight="1">
      <c r="B91" s="29"/>
      <c r="C91" s="24" t="s">
        <v>21</v>
      </c>
      <c r="F91" s="22" t="str">
        <f>E15</f>
        <v xml:space="preserve"> </v>
      </c>
      <c r="I91" s="24" t="s">
        <v>26</v>
      </c>
      <c r="J91" s="27" t="str">
        <f>E21</f>
        <v xml:space="preserve"> </v>
      </c>
      <c r="L91" s="29"/>
    </row>
    <row r="92" spans="2:47" s="1" customFormat="1" ht="15.25" hidden="1" customHeight="1">
      <c r="B92" s="29"/>
      <c r="C92" s="24" t="s">
        <v>24</v>
      </c>
      <c r="F92" s="22" t="str">
        <f>IF(E18="","",E18)</f>
        <v>Vyplň údaj</v>
      </c>
      <c r="I92" s="24" t="s">
        <v>28</v>
      </c>
      <c r="J92" s="27" t="str">
        <f>E24</f>
        <v xml:space="preserve"> </v>
      </c>
      <c r="L92" s="29"/>
    </row>
    <row r="93" spans="2:47" s="1" customFormat="1" ht="10.25" hidden="1" customHeight="1">
      <c r="B93" s="29"/>
      <c r="L93" s="29"/>
    </row>
    <row r="94" spans="2:47" s="1" customFormat="1" ht="29.25" hidden="1" customHeight="1">
      <c r="B94" s="29"/>
      <c r="C94" s="104" t="s">
        <v>90</v>
      </c>
      <c r="D94" s="96"/>
      <c r="E94" s="96"/>
      <c r="F94" s="96"/>
      <c r="G94" s="96"/>
      <c r="H94" s="96"/>
      <c r="I94" s="96"/>
      <c r="J94" s="105" t="s">
        <v>91</v>
      </c>
      <c r="K94" s="96"/>
      <c r="L94" s="29"/>
    </row>
    <row r="95" spans="2:47" s="1" customFormat="1" ht="10.25" hidden="1" customHeight="1">
      <c r="B95" s="29"/>
      <c r="L95" s="29"/>
    </row>
    <row r="96" spans="2:47" s="1" customFormat="1" ht="23" hidden="1" customHeight="1">
      <c r="B96" s="29"/>
      <c r="C96" s="106" t="s">
        <v>92</v>
      </c>
      <c r="J96" s="66">
        <f>J116</f>
        <v>0</v>
      </c>
      <c r="L96" s="29"/>
      <c r="AU96" s="14" t="s">
        <v>93</v>
      </c>
    </row>
    <row r="97" spans="2:12" s="1" customFormat="1" ht="21.75" hidden="1" customHeight="1">
      <c r="B97" s="29"/>
      <c r="L97" s="29"/>
    </row>
    <row r="98" spans="2:12" s="1" customFormat="1" ht="7" hidden="1" customHeight="1">
      <c r="B98" s="44"/>
      <c r="C98" s="45"/>
      <c r="D98" s="45"/>
      <c r="E98" s="45"/>
      <c r="F98" s="45"/>
      <c r="G98" s="45"/>
      <c r="H98" s="45"/>
      <c r="I98" s="45"/>
      <c r="J98" s="45"/>
      <c r="K98" s="45"/>
      <c r="L98" s="29"/>
    </row>
    <row r="99" spans="2:12" hidden="1"/>
    <row r="100" spans="2:12" hidden="1"/>
    <row r="101" spans="2:12" hidden="1"/>
    <row r="102" spans="2:12" s="1" customFormat="1" ht="7" customHeight="1">
      <c r="B102" s="46"/>
      <c r="C102" s="47"/>
      <c r="D102" s="47"/>
      <c r="E102" s="47"/>
      <c r="F102" s="47"/>
      <c r="G102" s="47"/>
      <c r="H102" s="47"/>
      <c r="I102" s="47"/>
      <c r="J102" s="47"/>
      <c r="K102" s="47"/>
      <c r="L102" s="29"/>
    </row>
    <row r="103" spans="2:12" s="1" customFormat="1" ht="25" customHeight="1">
      <c r="B103" s="29"/>
      <c r="C103" s="18" t="s">
        <v>94</v>
      </c>
      <c r="L103" s="29"/>
    </row>
    <row r="104" spans="2:12" s="1" customFormat="1" ht="7" customHeight="1">
      <c r="B104" s="29"/>
      <c r="L104" s="29"/>
    </row>
    <row r="105" spans="2:12" s="1" customFormat="1" ht="12" customHeight="1">
      <c r="B105" s="29"/>
      <c r="C105" s="24" t="s">
        <v>15</v>
      </c>
      <c r="L105" s="29"/>
    </row>
    <row r="106" spans="2:12" s="1" customFormat="1" ht="16.5" customHeight="1">
      <c r="B106" s="29"/>
      <c r="E106" s="220" t="str">
        <f>E7</f>
        <v>Futbalové ihrisko MFK Nová Baňa</v>
      </c>
      <c r="F106" s="221"/>
      <c r="G106" s="221"/>
      <c r="H106" s="221"/>
      <c r="L106" s="29"/>
    </row>
    <row r="107" spans="2:12" s="1" customFormat="1" ht="12" customHeight="1">
      <c r="B107" s="29"/>
      <c r="C107" s="24" t="s">
        <v>87</v>
      </c>
      <c r="L107" s="29"/>
    </row>
    <row r="108" spans="2:12" s="1" customFormat="1" ht="16.5" customHeight="1">
      <c r="B108" s="29"/>
      <c r="E108" s="182" t="str">
        <f>E9</f>
        <v>EL - Elektroinštalácia</v>
      </c>
      <c r="F108" s="219"/>
      <c r="G108" s="219"/>
      <c r="H108" s="219"/>
      <c r="L108" s="29"/>
    </row>
    <row r="109" spans="2:12" s="1" customFormat="1" ht="7" customHeight="1">
      <c r="B109" s="29"/>
      <c r="L109" s="29"/>
    </row>
    <row r="110" spans="2:12" s="1" customFormat="1" ht="12" customHeight="1">
      <c r="B110" s="29"/>
      <c r="C110" s="24" t="s">
        <v>18</v>
      </c>
      <c r="F110" s="22" t="str">
        <f>F12</f>
        <v xml:space="preserve"> </v>
      </c>
      <c r="I110" s="24" t="s">
        <v>20</v>
      </c>
      <c r="J110" s="52"/>
      <c r="L110" s="29"/>
    </row>
    <row r="111" spans="2:12" s="1" customFormat="1" ht="7" customHeight="1">
      <c r="B111" s="29"/>
      <c r="L111" s="29"/>
    </row>
    <row r="112" spans="2:12" s="1" customFormat="1" ht="15.25" customHeight="1">
      <c r="B112" s="29"/>
      <c r="C112" s="24" t="s">
        <v>21</v>
      </c>
      <c r="F112" s="22" t="str">
        <f>E15</f>
        <v xml:space="preserve"> </v>
      </c>
      <c r="I112" s="24" t="s">
        <v>26</v>
      </c>
      <c r="J112" s="27" t="str">
        <f>E21</f>
        <v xml:space="preserve"> </v>
      </c>
      <c r="L112" s="29"/>
    </row>
    <row r="113" spans="2:65" s="1" customFormat="1" ht="15.25" customHeight="1">
      <c r="B113" s="29"/>
      <c r="C113" s="24" t="s">
        <v>24</v>
      </c>
      <c r="F113" s="22" t="str">
        <f>IF(E18="","",E18)</f>
        <v>Vyplň údaj</v>
      </c>
      <c r="I113" s="24" t="s">
        <v>28</v>
      </c>
      <c r="J113" s="27" t="str">
        <f>E24</f>
        <v xml:space="preserve"> </v>
      </c>
      <c r="L113" s="29"/>
    </row>
    <row r="114" spans="2:65" s="1" customFormat="1" ht="10.25" customHeight="1">
      <c r="B114" s="29"/>
      <c r="L114" s="29"/>
    </row>
    <row r="115" spans="2:65" s="8" customFormat="1" ht="29.25" customHeight="1">
      <c r="B115" s="107"/>
      <c r="C115" s="108" t="s">
        <v>95</v>
      </c>
      <c r="D115" s="109" t="s">
        <v>55</v>
      </c>
      <c r="E115" s="109" t="s">
        <v>51</v>
      </c>
      <c r="F115" s="109" t="s">
        <v>52</v>
      </c>
      <c r="G115" s="109" t="s">
        <v>96</v>
      </c>
      <c r="H115" s="109" t="s">
        <v>97</v>
      </c>
      <c r="I115" s="109" t="s">
        <v>98</v>
      </c>
      <c r="J115" s="110" t="s">
        <v>91</v>
      </c>
      <c r="K115" s="111" t="s">
        <v>99</v>
      </c>
      <c r="L115" s="107"/>
      <c r="M115" s="59" t="s">
        <v>1</v>
      </c>
      <c r="N115" s="60" t="s">
        <v>34</v>
      </c>
      <c r="O115" s="60" t="s">
        <v>100</v>
      </c>
      <c r="P115" s="60" t="s">
        <v>101</v>
      </c>
      <c r="Q115" s="60" t="s">
        <v>102</v>
      </c>
      <c r="R115" s="60" t="s">
        <v>103</v>
      </c>
      <c r="S115" s="60" t="s">
        <v>104</v>
      </c>
      <c r="T115" s="61" t="s">
        <v>105</v>
      </c>
    </row>
    <row r="116" spans="2:65" s="1" customFormat="1" ht="23" customHeight="1">
      <c r="B116" s="29"/>
      <c r="C116" s="64" t="s">
        <v>92</v>
      </c>
      <c r="J116" s="112">
        <f>BK116</f>
        <v>0</v>
      </c>
      <c r="L116" s="29"/>
      <c r="M116" s="62"/>
      <c r="N116" s="53"/>
      <c r="O116" s="53"/>
      <c r="P116" s="113">
        <f>SUM(P117:P124)</f>
        <v>0</v>
      </c>
      <c r="Q116" s="53"/>
      <c r="R116" s="113">
        <f>SUM(R117:R124)</f>
        <v>0</v>
      </c>
      <c r="S116" s="53"/>
      <c r="T116" s="114">
        <f>SUM(T117:T124)</f>
        <v>0</v>
      </c>
      <c r="AT116" s="14" t="s">
        <v>69</v>
      </c>
      <c r="AU116" s="14" t="s">
        <v>93</v>
      </c>
      <c r="BK116" s="115">
        <f>SUM(BK117:BK124)</f>
        <v>0</v>
      </c>
    </row>
    <row r="117" spans="2:65" s="1" customFormat="1" ht="16.5" customHeight="1">
      <c r="B117" s="116"/>
      <c r="C117" s="117" t="s">
        <v>78</v>
      </c>
      <c r="D117" s="117" t="s">
        <v>106</v>
      </c>
      <c r="E117" s="118" t="s">
        <v>107</v>
      </c>
      <c r="F117" s="119" t="s">
        <v>108</v>
      </c>
      <c r="G117" s="120" t="s">
        <v>109</v>
      </c>
      <c r="H117" s="121">
        <v>8</v>
      </c>
      <c r="I117" s="122"/>
      <c r="J117" s="123">
        <f t="shared" ref="J117:J124" si="0">ROUND(I117*H117,2)</f>
        <v>0</v>
      </c>
      <c r="K117" s="124"/>
      <c r="L117" s="125"/>
      <c r="M117" s="126" t="s">
        <v>1</v>
      </c>
      <c r="N117" s="127" t="s">
        <v>36</v>
      </c>
      <c r="P117" s="128">
        <f t="shared" ref="P117:P124" si="1">O117*H117</f>
        <v>0</v>
      </c>
      <c r="Q117" s="128">
        <v>0</v>
      </c>
      <c r="R117" s="128">
        <f t="shared" ref="R117:R124" si="2">Q117*H117</f>
        <v>0</v>
      </c>
      <c r="S117" s="128">
        <v>0</v>
      </c>
      <c r="T117" s="129">
        <f t="shared" ref="T117:T124" si="3">S117*H117</f>
        <v>0</v>
      </c>
      <c r="AR117" s="130" t="s">
        <v>110</v>
      </c>
      <c r="AT117" s="130" t="s">
        <v>106</v>
      </c>
      <c r="AU117" s="130" t="s">
        <v>70</v>
      </c>
      <c r="AY117" s="14" t="s">
        <v>111</v>
      </c>
      <c r="BE117" s="131">
        <f t="shared" ref="BE117:BE124" si="4">IF(N117="základná",J117,0)</f>
        <v>0</v>
      </c>
      <c r="BF117" s="131">
        <f t="shared" ref="BF117:BF124" si="5">IF(N117="znížená",J117,0)</f>
        <v>0</v>
      </c>
      <c r="BG117" s="131">
        <f t="shared" ref="BG117:BG124" si="6">IF(N117="zákl. prenesená",J117,0)</f>
        <v>0</v>
      </c>
      <c r="BH117" s="131">
        <f t="shared" ref="BH117:BH124" si="7">IF(N117="zníž. prenesená",J117,0)</f>
        <v>0</v>
      </c>
      <c r="BI117" s="131">
        <f t="shared" ref="BI117:BI124" si="8">IF(N117="nulová",J117,0)</f>
        <v>0</v>
      </c>
      <c r="BJ117" s="14" t="s">
        <v>112</v>
      </c>
      <c r="BK117" s="131">
        <f t="shared" ref="BK117:BK124" si="9">ROUND(I117*H117,2)</f>
        <v>0</v>
      </c>
      <c r="BL117" s="14" t="s">
        <v>113</v>
      </c>
      <c r="BM117" s="130" t="s">
        <v>114</v>
      </c>
    </row>
    <row r="118" spans="2:65" s="1" customFormat="1" ht="16.5" customHeight="1">
      <c r="B118" s="116"/>
      <c r="C118" s="117" t="s">
        <v>115</v>
      </c>
      <c r="D118" s="117" t="s">
        <v>106</v>
      </c>
      <c r="E118" s="118" t="s">
        <v>116</v>
      </c>
      <c r="F118" s="119" t="s">
        <v>117</v>
      </c>
      <c r="G118" s="120" t="s">
        <v>78</v>
      </c>
      <c r="H118" s="121">
        <v>3</v>
      </c>
      <c r="I118" s="122"/>
      <c r="J118" s="123">
        <f t="shared" si="0"/>
        <v>0</v>
      </c>
      <c r="K118" s="124"/>
      <c r="L118" s="125"/>
      <c r="M118" s="126" t="s">
        <v>1</v>
      </c>
      <c r="N118" s="127" t="s">
        <v>36</v>
      </c>
      <c r="P118" s="128">
        <f t="shared" si="1"/>
        <v>0</v>
      </c>
      <c r="Q118" s="128">
        <v>0</v>
      </c>
      <c r="R118" s="128">
        <f t="shared" si="2"/>
        <v>0</v>
      </c>
      <c r="S118" s="128">
        <v>0</v>
      </c>
      <c r="T118" s="129">
        <f t="shared" si="3"/>
        <v>0</v>
      </c>
      <c r="AR118" s="130" t="s">
        <v>110</v>
      </c>
      <c r="AT118" s="130" t="s">
        <v>106</v>
      </c>
      <c r="AU118" s="130" t="s">
        <v>70</v>
      </c>
      <c r="AY118" s="14" t="s">
        <v>111</v>
      </c>
      <c r="BE118" s="131">
        <f t="shared" si="4"/>
        <v>0</v>
      </c>
      <c r="BF118" s="131">
        <f t="shared" si="5"/>
        <v>0</v>
      </c>
      <c r="BG118" s="131">
        <f t="shared" si="6"/>
        <v>0</v>
      </c>
      <c r="BH118" s="131">
        <f t="shared" si="7"/>
        <v>0</v>
      </c>
      <c r="BI118" s="131">
        <f t="shared" si="8"/>
        <v>0</v>
      </c>
      <c r="BJ118" s="14" t="s">
        <v>112</v>
      </c>
      <c r="BK118" s="131">
        <f t="shared" si="9"/>
        <v>0</v>
      </c>
      <c r="BL118" s="14" t="s">
        <v>113</v>
      </c>
      <c r="BM118" s="130" t="s">
        <v>118</v>
      </c>
    </row>
    <row r="119" spans="2:65" s="1" customFormat="1" ht="16.5" customHeight="1">
      <c r="B119" s="116"/>
      <c r="C119" s="117" t="s">
        <v>113</v>
      </c>
      <c r="D119" s="117" t="s">
        <v>106</v>
      </c>
      <c r="E119" s="118" t="s">
        <v>119</v>
      </c>
      <c r="F119" s="119" t="s">
        <v>120</v>
      </c>
      <c r="G119" s="120" t="s">
        <v>109</v>
      </c>
      <c r="H119" s="121">
        <v>4</v>
      </c>
      <c r="I119" s="122"/>
      <c r="J119" s="123">
        <f t="shared" si="0"/>
        <v>0</v>
      </c>
      <c r="K119" s="124"/>
      <c r="L119" s="125"/>
      <c r="M119" s="126" t="s">
        <v>1</v>
      </c>
      <c r="N119" s="127" t="s">
        <v>36</v>
      </c>
      <c r="P119" s="128">
        <f t="shared" si="1"/>
        <v>0</v>
      </c>
      <c r="Q119" s="128">
        <v>0</v>
      </c>
      <c r="R119" s="128">
        <f t="shared" si="2"/>
        <v>0</v>
      </c>
      <c r="S119" s="128">
        <v>0</v>
      </c>
      <c r="T119" s="129">
        <f t="shared" si="3"/>
        <v>0</v>
      </c>
      <c r="AR119" s="130" t="s">
        <v>110</v>
      </c>
      <c r="AT119" s="130" t="s">
        <v>106</v>
      </c>
      <c r="AU119" s="130" t="s">
        <v>70</v>
      </c>
      <c r="AY119" s="14" t="s">
        <v>111</v>
      </c>
      <c r="BE119" s="131">
        <f t="shared" si="4"/>
        <v>0</v>
      </c>
      <c r="BF119" s="131">
        <f t="shared" si="5"/>
        <v>0</v>
      </c>
      <c r="BG119" s="131">
        <f t="shared" si="6"/>
        <v>0</v>
      </c>
      <c r="BH119" s="131">
        <f t="shared" si="7"/>
        <v>0</v>
      </c>
      <c r="BI119" s="131">
        <f t="shared" si="8"/>
        <v>0</v>
      </c>
      <c r="BJ119" s="14" t="s">
        <v>112</v>
      </c>
      <c r="BK119" s="131">
        <f t="shared" si="9"/>
        <v>0</v>
      </c>
      <c r="BL119" s="14" t="s">
        <v>113</v>
      </c>
      <c r="BM119" s="130" t="s">
        <v>121</v>
      </c>
    </row>
    <row r="120" spans="2:65" s="1" customFormat="1" ht="16.5" customHeight="1">
      <c r="B120" s="116"/>
      <c r="C120" s="117" t="s">
        <v>112</v>
      </c>
      <c r="D120" s="117" t="s">
        <v>106</v>
      </c>
      <c r="E120" s="118" t="s">
        <v>122</v>
      </c>
      <c r="F120" s="119" t="s">
        <v>123</v>
      </c>
      <c r="G120" s="120" t="s">
        <v>109</v>
      </c>
      <c r="H120" s="121">
        <v>1</v>
      </c>
      <c r="I120" s="122"/>
      <c r="J120" s="123">
        <f t="shared" si="0"/>
        <v>0</v>
      </c>
      <c r="K120" s="124"/>
      <c r="L120" s="125"/>
      <c r="M120" s="126" t="s">
        <v>1</v>
      </c>
      <c r="N120" s="127" t="s">
        <v>36</v>
      </c>
      <c r="P120" s="128">
        <f t="shared" si="1"/>
        <v>0</v>
      </c>
      <c r="Q120" s="128">
        <v>0</v>
      </c>
      <c r="R120" s="128">
        <f t="shared" si="2"/>
        <v>0</v>
      </c>
      <c r="S120" s="128">
        <v>0</v>
      </c>
      <c r="T120" s="129">
        <f t="shared" si="3"/>
        <v>0</v>
      </c>
      <c r="AR120" s="130" t="s">
        <v>110</v>
      </c>
      <c r="AT120" s="130" t="s">
        <v>106</v>
      </c>
      <c r="AU120" s="130" t="s">
        <v>70</v>
      </c>
      <c r="AY120" s="14" t="s">
        <v>111</v>
      </c>
      <c r="BE120" s="131">
        <f t="shared" si="4"/>
        <v>0</v>
      </c>
      <c r="BF120" s="131">
        <f t="shared" si="5"/>
        <v>0</v>
      </c>
      <c r="BG120" s="131">
        <f t="shared" si="6"/>
        <v>0</v>
      </c>
      <c r="BH120" s="131">
        <f t="shared" si="7"/>
        <v>0</v>
      </c>
      <c r="BI120" s="131">
        <f t="shared" si="8"/>
        <v>0</v>
      </c>
      <c r="BJ120" s="14" t="s">
        <v>112</v>
      </c>
      <c r="BK120" s="131">
        <f t="shared" si="9"/>
        <v>0</v>
      </c>
      <c r="BL120" s="14" t="s">
        <v>113</v>
      </c>
      <c r="BM120" s="130" t="s">
        <v>124</v>
      </c>
    </row>
    <row r="121" spans="2:65" s="1" customFormat="1" ht="16.5" customHeight="1">
      <c r="B121" s="116"/>
      <c r="C121" s="132" t="s">
        <v>125</v>
      </c>
      <c r="D121" s="132" t="s">
        <v>126</v>
      </c>
      <c r="E121" s="133" t="s">
        <v>127</v>
      </c>
      <c r="F121" s="134" t="s">
        <v>128</v>
      </c>
      <c r="G121" s="135" t="s">
        <v>109</v>
      </c>
      <c r="H121" s="136">
        <v>1</v>
      </c>
      <c r="I121" s="137"/>
      <c r="J121" s="138">
        <f t="shared" si="0"/>
        <v>0</v>
      </c>
      <c r="K121" s="139"/>
      <c r="L121" s="29"/>
      <c r="M121" s="140" t="s">
        <v>1</v>
      </c>
      <c r="N121" s="141" t="s">
        <v>36</v>
      </c>
      <c r="P121" s="128">
        <f t="shared" si="1"/>
        <v>0</v>
      </c>
      <c r="Q121" s="128">
        <v>0</v>
      </c>
      <c r="R121" s="128">
        <f t="shared" si="2"/>
        <v>0</v>
      </c>
      <c r="S121" s="128">
        <v>0</v>
      </c>
      <c r="T121" s="129">
        <f t="shared" si="3"/>
        <v>0</v>
      </c>
      <c r="AR121" s="130" t="s">
        <v>113</v>
      </c>
      <c r="AT121" s="130" t="s">
        <v>126</v>
      </c>
      <c r="AU121" s="130" t="s">
        <v>70</v>
      </c>
      <c r="AY121" s="14" t="s">
        <v>111</v>
      </c>
      <c r="BE121" s="131">
        <f t="shared" si="4"/>
        <v>0</v>
      </c>
      <c r="BF121" s="131">
        <f t="shared" si="5"/>
        <v>0</v>
      </c>
      <c r="BG121" s="131">
        <f t="shared" si="6"/>
        <v>0</v>
      </c>
      <c r="BH121" s="131">
        <f t="shared" si="7"/>
        <v>0</v>
      </c>
      <c r="BI121" s="131">
        <f t="shared" si="8"/>
        <v>0</v>
      </c>
      <c r="BJ121" s="14" t="s">
        <v>112</v>
      </c>
      <c r="BK121" s="131">
        <f t="shared" si="9"/>
        <v>0</v>
      </c>
      <c r="BL121" s="14" t="s">
        <v>113</v>
      </c>
      <c r="BM121" s="130" t="s">
        <v>129</v>
      </c>
    </row>
    <row r="122" spans="2:65" s="1" customFormat="1" ht="16.5" customHeight="1">
      <c r="B122" s="116"/>
      <c r="C122" s="132" t="s">
        <v>130</v>
      </c>
      <c r="D122" s="132" t="s">
        <v>126</v>
      </c>
      <c r="E122" s="133" t="s">
        <v>131</v>
      </c>
      <c r="F122" s="134" t="s">
        <v>132</v>
      </c>
      <c r="G122" s="135" t="s">
        <v>109</v>
      </c>
      <c r="H122" s="136">
        <v>1</v>
      </c>
      <c r="I122" s="137"/>
      <c r="J122" s="138">
        <f t="shared" si="0"/>
        <v>0</v>
      </c>
      <c r="K122" s="139"/>
      <c r="L122" s="29"/>
      <c r="M122" s="140" t="s">
        <v>1</v>
      </c>
      <c r="N122" s="141" t="s">
        <v>36</v>
      </c>
      <c r="P122" s="128">
        <f t="shared" si="1"/>
        <v>0</v>
      </c>
      <c r="Q122" s="128">
        <v>0</v>
      </c>
      <c r="R122" s="128">
        <f t="shared" si="2"/>
        <v>0</v>
      </c>
      <c r="S122" s="128">
        <v>0</v>
      </c>
      <c r="T122" s="129">
        <f t="shared" si="3"/>
        <v>0</v>
      </c>
      <c r="AR122" s="130" t="s">
        <v>113</v>
      </c>
      <c r="AT122" s="130" t="s">
        <v>126</v>
      </c>
      <c r="AU122" s="130" t="s">
        <v>70</v>
      </c>
      <c r="AY122" s="14" t="s">
        <v>111</v>
      </c>
      <c r="BE122" s="131">
        <f t="shared" si="4"/>
        <v>0</v>
      </c>
      <c r="BF122" s="131">
        <f t="shared" si="5"/>
        <v>0</v>
      </c>
      <c r="BG122" s="131">
        <f t="shared" si="6"/>
        <v>0</v>
      </c>
      <c r="BH122" s="131">
        <f t="shared" si="7"/>
        <v>0</v>
      </c>
      <c r="BI122" s="131">
        <f t="shared" si="8"/>
        <v>0</v>
      </c>
      <c r="BJ122" s="14" t="s">
        <v>112</v>
      </c>
      <c r="BK122" s="131">
        <f t="shared" si="9"/>
        <v>0</v>
      </c>
      <c r="BL122" s="14" t="s">
        <v>113</v>
      </c>
      <c r="BM122" s="130" t="s">
        <v>133</v>
      </c>
    </row>
    <row r="123" spans="2:65" s="1" customFormat="1" ht="16.5" customHeight="1">
      <c r="B123" s="116"/>
      <c r="C123" s="132" t="s">
        <v>134</v>
      </c>
      <c r="D123" s="132" t="s">
        <v>126</v>
      </c>
      <c r="E123" s="133" t="s">
        <v>135</v>
      </c>
      <c r="F123" s="134" t="s">
        <v>136</v>
      </c>
      <c r="G123" s="135" t="s">
        <v>137</v>
      </c>
      <c r="H123" s="136">
        <v>1</v>
      </c>
      <c r="I123" s="137"/>
      <c r="J123" s="138">
        <f t="shared" si="0"/>
        <v>0</v>
      </c>
      <c r="K123" s="139"/>
      <c r="L123" s="29"/>
      <c r="M123" s="140" t="s">
        <v>1</v>
      </c>
      <c r="N123" s="141" t="s">
        <v>36</v>
      </c>
      <c r="P123" s="128">
        <f t="shared" si="1"/>
        <v>0</v>
      </c>
      <c r="Q123" s="128">
        <v>0</v>
      </c>
      <c r="R123" s="128">
        <f t="shared" si="2"/>
        <v>0</v>
      </c>
      <c r="S123" s="128">
        <v>0</v>
      </c>
      <c r="T123" s="129">
        <f t="shared" si="3"/>
        <v>0</v>
      </c>
      <c r="AR123" s="130" t="s">
        <v>113</v>
      </c>
      <c r="AT123" s="130" t="s">
        <v>126</v>
      </c>
      <c r="AU123" s="130" t="s">
        <v>70</v>
      </c>
      <c r="AY123" s="14" t="s">
        <v>111</v>
      </c>
      <c r="BE123" s="131">
        <f t="shared" si="4"/>
        <v>0</v>
      </c>
      <c r="BF123" s="131">
        <f t="shared" si="5"/>
        <v>0</v>
      </c>
      <c r="BG123" s="131">
        <f t="shared" si="6"/>
        <v>0</v>
      </c>
      <c r="BH123" s="131">
        <f t="shared" si="7"/>
        <v>0</v>
      </c>
      <c r="BI123" s="131">
        <f t="shared" si="8"/>
        <v>0</v>
      </c>
      <c r="BJ123" s="14" t="s">
        <v>112</v>
      </c>
      <c r="BK123" s="131">
        <f t="shared" si="9"/>
        <v>0</v>
      </c>
      <c r="BL123" s="14" t="s">
        <v>113</v>
      </c>
      <c r="BM123" s="130" t="s">
        <v>138</v>
      </c>
    </row>
    <row r="124" spans="2:65" s="1" customFormat="1" ht="16.5" customHeight="1">
      <c r="B124" s="116"/>
      <c r="C124" s="117" t="s">
        <v>110</v>
      </c>
      <c r="D124" s="117" t="s">
        <v>106</v>
      </c>
      <c r="E124" s="118" t="s">
        <v>139</v>
      </c>
      <c r="F124" s="119" t="s">
        <v>140</v>
      </c>
      <c r="G124" s="120" t="s">
        <v>141</v>
      </c>
      <c r="H124" s="121">
        <v>1</v>
      </c>
      <c r="I124" s="122"/>
      <c r="J124" s="123">
        <f t="shared" si="0"/>
        <v>0</v>
      </c>
      <c r="K124" s="124"/>
      <c r="L124" s="125"/>
      <c r="M124" s="142" t="s">
        <v>1</v>
      </c>
      <c r="N124" s="143" t="s">
        <v>36</v>
      </c>
      <c r="O124" s="144"/>
      <c r="P124" s="145">
        <f t="shared" si="1"/>
        <v>0</v>
      </c>
      <c r="Q124" s="145">
        <v>0</v>
      </c>
      <c r="R124" s="145">
        <f t="shared" si="2"/>
        <v>0</v>
      </c>
      <c r="S124" s="145">
        <v>0</v>
      </c>
      <c r="T124" s="146">
        <f t="shared" si="3"/>
        <v>0</v>
      </c>
      <c r="AR124" s="130" t="s">
        <v>110</v>
      </c>
      <c r="AT124" s="130" t="s">
        <v>106</v>
      </c>
      <c r="AU124" s="130" t="s">
        <v>70</v>
      </c>
      <c r="AY124" s="14" t="s">
        <v>111</v>
      </c>
      <c r="BE124" s="131">
        <f t="shared" si="4"/>
        <v>0</v>
      </c>
      <c r="BF124" s="131">
        <f t="shared" si="5"/>
        <v>0</v>
      </c>
      <c r="BG124" s="131">
        <f t="shared" si="6"/>
        <v>0</v>
      </c>
      <c r="BH124" s="131">
        <f t="shared" si="7"/>
        <v>0</v>
      </c>
      <c r="BI124" s="131">
        <f t="shared" si="8"/>
        <v>0</v>
      </c>
      <c r="BJ124" s="14" t="s">
        <v>112</v>
      </c>
      <c r="BK124" s="131">
        <f t="shared" si="9"/>
        <v>0</v>
      </c>
      <c r="BL124" s="14" t="s">
        <v>113</v>
      </c>
      <c r="BM124" s="130" t="s">
        <v>142</v>
      </c>
    </row>
    <row r="125" spans="2:65" s="1" customFormat="1" ht="7" customHeight="1">
      <c r="B125" s="44"/>
      <c r="C125" s="45"/>
      <c r="D125" s="45"/>
      <c r="E125" s="45"/>
      <c r="F125" s="45"/>
      <c r="G125" s="45"/>
      <c r="H125" s="45"/>
      <c r="I125" s="45"/>
      <c r="J125" s="45"/>
      <c r="K125" s="45"/>
      <c r="L125" s="29"/>
    </row>
  </sheetData>
  <autoFilter ref="C115:K124" xr:uid="{00000000-0009-0000-0000-000001000000}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47"/>
  <sheetViews>
    <sheetView showGridLines="0" workbookViewId="0">
      <selection activeCell="J12" sqref="J12"/>
    </sheetView>
  </sheetViews>
  <sheetFormatPr baseColWidth="10" defaultColWidth="8.75" defaultRowHeight="11"/>
  <cols>
    <col min="1" max="1" width="8.25" customWidth="1"/>
    <col min="2" max="2" width="1.25" customWidth="1"/>
    <col min="3" max="4" width="4.25" customWidth="1"/>
    <col min="5" max="5" width="17.25" customWidth="1"/>
    <col min="6" max="6" width="50.75" customWidth="1"/>
    <col min="7" max="7" width="7.5" customWidth="1"/>
    <col min="8" max="8" width="14" customWidth="1"/>
    <col min="9" max="9" width="15.75" customWidth="1"/>
    <col min="10" max="10" width="22.25" customWidth="1"/>
    <col min="11" max="11" width="22.25" hidden="1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2" spans="2:46" ht="37" customHeight="1">
      <c r="L2" s="177" t="s">
        <v>5</v>
      </c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4" t="s">
        <v>82</v>
      </c>
    </row>
    <row r="3" spans="2:46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70</v>
      </c>
    </row>
    <row r="4" spans="2:46" ht="25" customHeight="1">
      <c r="B4" s="17"/>
      <c r="D4" s="18" t="s">
        <v>86</v>
      </c>
      <c r="L4" s="17"/>
      <c r="M4" s="88" t="s">
        <v>9</v>
      </c>
      <c r="AT4" s="14" t="s">
        <v>3</v>
      </c>
    </row>
    <row r="5" spans="2:46" ht="7" customHeight="1">
      <c r="B5" s="17"/>
      <c r="L5" s="17"/>
    </row>
    <row r="6" spans="2:46" ht="12" customHeight="1">
      <c r="B6" s="17"/>
      <c r="D6" s="24" t="s">
        <v>15</v>
      </c>
      <c r="L6" s="17"/>
    </row>
    <row r="7" spans="2:46" ht="16.5" customHeight="1">
      <c r="B7" s="17"/>
      <c r="E7" s="220" t="str">
        <f>'Rekapitulácia stavby'!K6</f>
        <v>Futbalové ihrisko MFK Nová Baňa</v>
      </c>
      <c r="F7" s="221"/>
      <c r="G7" s="221"/>
      <c r="H7" s="221"/>
      <c r="L7" s="17"/>
    </row>
    <row r="8" spans="2:46" s="1" customFormat="1" ht="12" customHeight="1">
      <c r="B8" s="29"/>
      <c r="D8" s="24" t="s">
        <v>87</v>
      </c>
      <c r="L8" s="29"/>
    </row>
    <row r="9" spans="2:46" s="1" customFormat="1" ht="16.5" customHeight="1">
      <c r="B9" s="29"/>
      <c r="E9" s="182" t="s">
        <v>143</v>
      </c>
      <c r="F9" s="219"/>
      <c r="G9" s="219"/>
      <c r="H9" s="219"/>
      <c r="L9" s="29"/>
    </row>
    <row r="10" spans="2:46" s="1" customFormat="1">
      <c r="B10" s="29"/>
      <c r="L10" s="29"/>
    </row>
    <row r="11" spans="2:46" s="1" customFormat="1" ht="12" customHeight="1">
      <c r="B11" s="29"/>
      <c r="D11" s="24" t="s">
        <v>16</v>
      </c>
      <c r="F11" s="22" t="s">
        <v>1</v>
      </c>
      <c r="I11" s="24" t="s">
        <v>17</v>
      </c>
      <c r="J11" s="22" t="s">
        <v>1</v>
      </c>
      <c r="L11" s="29"/>
    </row>
    <row r="12" spans="2:46" s="1" customFormat="1" ht="12" customHeight="1">
      <c r="B12" s="29"/>
      <c r="D12" s="24" t="s">
        <v>18</v>
      </c>
      <c r="F12" s="22" t="s">
        <v>19</v>
      </c>
      <c r="I12" s="24" t="s">
        <v>20</v>
      </c>
      <c r="J12" s="52"/>
      <c r="L12" s="29"/>
    </row>
    <row r="13" spans="2:46" s="1" customFormat="1" ht="11" customHeight="1">
      <c r="B13" s="29"/>
      <c r="L13" s="29"/>
    </row>
    <row r="14" spans="2:46" s="1" customFormat="1" ht="12" customHeight="1">
      <c r="B14" s="29"/>
      <c r="D14" s="24" t="s">
        <v>21</v>
      </c>
      <c r="I14" s="24" t="s">
        <v>22</v>
      </c>
      <c r="J14" s="22" t="str">
        <f>IF('Rekapitulácia stavby'!AN10="","",'Rekapitulácia stavby'!AN10)</f>
        <v/>
      </c>
      <c r="L14" s="29"/>
    </row>
    <row r="15" spans="2:46" s="1" customFormat="1" ht="18" customHeight="1">
      <c r="B15" s="29"/>
      <c r="E15" s="22" t="str">
        <f>IF('Rekapitulácia stavby'!E11="","",'Rekapitulácia stavby'!E11)</f>
        <v xml:space="preserve"> </v>
      </c>
      <c r="I15" s="24" t="s">
        <v>23</v>
      </c>
      <c r="J15" s="22" t="str">
        <f>IF('Rekapitulácia stavby'!AN11="","",'Rekapitulácia stavby'!AN11)</f>
        <v/>
      </c>
      <c r="L15" s="29"/>
    </row>
    <row r="16" spans="2:46" s="1" customFormat="1" ht="7" customHeight="1">
      <c r="B16" s="29"/>
      <c r="L16" s="29"/>
    </row>
    <row r="17" spans="2:12" s="1" customFormat="1" ht="12" customHeight="1">
      <c r="B17" s="29"/>
      <c r="D17" s="24" t="s">
        <v>24</v>
      </c>
      <c r="I17" s="24" t="s">
        <v>22</v>
      </c>
      <c r="J17" s="25" t="str">
        <f>'Rekapitulácia stavby'!AN13</f>
        <v>Vyplň údaj</v>
      </c>
      <c r="L17" s="29"/>
    </row>
    <row r="18" spans="2:12" s="1" customFormat="1" ht="18" customHeight="1">
      <c r="B18" s="29"/>
      <c r="E18" s="222" t="str">
        <f>'Rekapitulácia stavby'!E14</f>
        <v>Vyplň údaj</v>
      </c>
      <c r="F18" s="211"/>
      <c r="G18" s="211"/>
      <c r="H18" s="211"/>
      <c r="I18" s="24" t="s">
        <v>23</v>
      </c>
      <c r="J18" s="25" t="str">
        <f>'Rekapitulácia stavby'!AN14</f>
        <v>Vyplň údaj</v>
      </c>
      <c r="L18" s="29"/>
    </row>
    <row r="19" spans="2:12" s="1" customFormat="1" ht="7" customHeight="1">
      <c r="B19" s="29"/>
      <c r="L19" s="29"/>
    </row>
    <row r="20" spans="2:12" s="1" customFormat="1" ht="12" customHeight="1">
      <c r="B20" s="29"/>
      <c r="D20" s="24" t="s">
        <v>26</v>
      </c>
      <c r="I20" s="24" t="s">
        <v>22</v>
      </c>
      <c r="J20" s="22" t="str">
        <f>IF('Rekapitulácia stavby'!AN16="","",'Rekapitulácia stavby'!AN16)</f>
        <v/>
      </c>
      <c r="L20" s="29"/>
    </row>
    <row r="21" spans="2:12" s="1" customFormat="1" ht="18" customHeight="1">
      <c r="B21" s="29"/>
      <c r="E21" s="22" t="str">
        <f>IF('Rekapitulácia stavby'!E17="","",'Rekapitulácia stavby'!E17)</f>
        <v xml:space="preserve"> </v>
      </c>
      <c r="I21" s="24" t="s">
        <v>23</v>
      </c>
      <c r="J21" s="22" t="str">
        <f>IF('Rekapitulácia stavby'!AN17="","",'Rekapitulácia stavby'!AN17)</f>
        <v/>
      </c>
      <c r="L21" s="29"/>
    </row>
    <row r="22" spans="2:12" s="1" customFormat="1" ht="7" customHeight="1">
      <c r="B22" s="29"/>
      <c r="L22" s="29"/>
    </row>
    <row r="23" spans="2:12" s="1" customFormat="1" ht="12" customHeight="1">
      <c r="B23" s="29"/>
      <c r="D23" s="24" t="s">
        <v>28</v>
      </c>
      <c r="I23" s="24" t="s">
        <v>22</v>
      </c>
      <c r="J23" s="22" t="str">
        <f>IF('Rekapitulácia stavby'!AN19="","",'Rekapitulácia stavby'!AN19)</f>
        <v/>
      </c>
      <c r="L23" s="29"/>
    </row>
    <row r="24" spans="2:12" s="1" customFormat="1" ht="18" customHeight="1">
      <c r="B24" s="29"/>
      <c r="E24" s="22" t="str">
        <f>IF('Rekapitulácia stavby'!E20="","",'Rekapitulácia stavby'!E20)</f>
        <v xml:space="preserve"> </v>
      </c>
      <c r="I24" s="24" t="s">
        <v>23</v>
      </c>
      <c r="J24" s="22" t="str">
        <f>IF('Rekapitulácia stavby'!AN20="","",'Rekapitulácia stavby'!AN20)</f>
        <v/>
      </c>
      <c r="L24" s="29"/>
    </row>
    <row r="25" spans="2:12" s="1" customFormat="1" ht="7" customHeight="1">
      <c r="B25" s="29"/>
      <c r="L25" s="29"/>
    </row>
    <row r="26" spans="2:12" s="1" customFormat="1" ht="12" customHeight="1">
      <c r="B26" s="29"/>
      <c r="D26" s="24" t="s">
        <v>29</v>
      </c>
      <c r="L26" s="29"/>
    </row>
    <row r="27" spans="2:12" s="7" customFormat="1" ht="16.5" customHeight="1">
      <c r="B27" s="89"/>
      <c r="E27" s="215" t="s">
        <v>1</v>
      </c>
      <c r="F27" s="215"/>
      <c r="G27" s="215"/>
      <c r="H27" s="215"/>
      <c r="L27" s="89"/>
    </row>
    <row r="28" spans="2:12" s="1" customFormat="1" ht="7" customHeight="1">
      <c r="B28" s="29"/>
      <c r="L28" s="29"/>
    </row>
    <row r="29" spans="2:12" s="1" customFormat="1" ht="7" customHeight="1">
      <c r="B29" s="29"/>
      <c r="D29" s="53"/>
      <c r="E29" s="53"/>
      <c r="F29" s="53"/>
      <c r="G29" s="53"/>
      <c r="H29" s="53"/>
      <c r="I29" s="53"/>
      <c r="J29" s="53"/>
      <c r="K29" s="53"/>
      <c r="L29" s="29"/>
    </row>
    <row r="30" spans="2:12" s="1" customFormat="1" ht="25.25" customHeight="1">
      <c r="B30" s="29"/>
      <c r="D30" s="90" t="s">
        <v>30</v>
      </c>
      <c r="J30" s="66">
        <f>ROUND(J116, 2)</f>
        <v>0</v>
      </c>
      <c r="L30" s="29"/>
    </row>
    <row r="31" spans="2:12" s="1" customFormat="1" ht="7" customHeight="1">
      <c r="B31" s="29"/>
      <c r="D31" s="53"/>
      <c r="E31" s="53"/>
      <c r="F31" s="53"/>
      <c r="G31" s="53"/>
      <c r="H31" s="53"/>
      <c r="I31" s="53"/>
      <c r="J31" s="53"/>
      <c r="K31" s="53"/>
      <c r="L31" s="29"/>
    </row>
    <row r="32" spans="2:12" s="1" customFormat="1" ht="14.5" customHeight="1">
      <c r="B32" s="29"/>
      <c r="F32" s="32" t="s">
        <v>32</v>
      </c>
      <c r="I32" s="32" t="s">
        <v>31</v>
      </c>
      <c r="J32" s="32" t="s">
        <v>33</v>
      </c>
      <c r="L32" s="29"/>
    </row>
    <row r="33" spans="2:12" s="1" customFormat="1" ht="14.5" customHeight="1">
      <c r="B33" s="29"/>
      <c r="D33" s="55" t="s">
        <v>34</v>
      </c>
      <c r="E33" s="34" t="s">
        <v>35</v>
      </c>
      <c r="F33" s="91">
        <f>ROUND((SUM(BE116:BE146)),  2)</f>
        <v>0</v>
      </c>
      <c r="G33" s="92"/>
      <c r="H33" s="92"/>
      <c r="I33" s="93">
        <v>0.23</v>
      </c>
      <c r="J33" s="91">
        <f>ROUND(((SUM(BE116:BE146))*I33),  2)</f>
        <v>0</v>
      </c>
      <c r="L33" s="29"/>
    </row>
    <row r="34" spans="2:12" s="1" customFormat="1" ht="14.5" customHeight="1">
      <c r="B34" s="29"/>
      <c r="E34" s="34" t="s">
        <v>36</v>
      </c>
      <c r="F34" s="91">
        <f>ROUND((SUM(BF116:BF146)),  2)</f>
        <v>0</v>
      </c>
      <c r="G34" s="92"/>
      <c r="H34" s="92"/>
      <c r="I34" s="93">
        <v>0.23</v>
      </c>
      <c r="J34" s="91">
        <f>ROUND(((SUM(BF116:BF146))*I34),  2)</f>
        <v>0</v>
      </c>
      <c r="L34" s="29"/>
    </row>
    <row r="35" spans="2:12" s="1" customFormat="1" ht="14.5" hidden="1" customHeight="1">
      <c r="B35" s="29"/>
      <c r="E35" s="24" t="s">
        <v>37</v>
      </c>
      <c r="F35" s="94">
        <f>ROUND((SUM(BG116:BG146)),  2)</f>
        <v>0</v>
      </c>
      <c r="I35" s="95">
        <v>0.23</v>
      </c>
      <c r="J35" s="94">
        <f>0</f>
        <v>0</v>
      </c>
      <c r="L35" s="29"/>
    </row>
    <row r="36" spans="2:12" s="1" customFormat="1" ht="14.5" hidden="1" customHeight="1">
      <c r="B36" s="29"/>
      <c r="E36" s="24" t="s">
        <v>38</v>
      </c>
      <c r="F36" s="94">
        <f>ROUND((SUM(BH116:BH146)),  2)</f>
        <v>0</v>
      </c>
      <c r="I36" s="95">
        <v>0.23</v>
      </c>
      <c r="J36" s="94">
        <f>0</f>
        <v>0</v>
      </c>
      <c r="L36" s="29"/>
    </row>
    <row r="37" spans="2:12" s="1" customFormat="1" ht="14.5" hidden="1" customHeight="1">
      <c r="B37" s="29"/>
      <c r="E37" s="34" t="s">
        <v>39</v>
      </c>
      <c r="F37" s="91">
        <f>ROUND((SUM(BI116:BI146)),  2)</f>
        <v>0</v>
      </c>
      <c r="G37" s="92"/>
      <c r="H37" s="92"/>
      <c r="I37" s="93">
        <v>0</v>
      </c>
      <c r="J37" s="91">
        <f>0</f>
        <v>0</v>
      </c>
      <c r="L37" s="29"/>
    </row>
    <row r="38" spans="2:12" s="1" customFormat="1" ht="7" customHeight="1">
      <c r="B38" s="29"/>
      <c r="L38" s="29"/>
    </row>
    <row r="39" spans="2:12" s="1" customFormat="1" ht="25.25" customHeight="1">
      <c r="B39" s="29"/>
      <c r="C39" s="96"/>
      <c r="D39" s="97" t="s">
        <v>40</v>
      </c>
      <c r="E39" s="57"/>
      <c r="F39" s="57"/>
      <c r="G39" s="98" t="s">
        <v>41</v>
      </c>
      <c r="H39" s="99" t="s">
        <v>42</v>
      </c>
      <c r="I39" s="57"/>
      <c r="J39" s="100">
        <f>SUM(J30:J37)</f>
        <v>0</v>
      </c>
      <c r="K39" s="101"/>
      <c r="L39" s="29"/>
    </row>
    <row r="40" spans="2:12" s="1" customFormat="1" ht="14.5" customHeight="1">
      <c r="B40" s="29"/>
      <c r="L40" s="29"/>
    </row>
    <row r="41" spans="2:12" ht="14.5" customHeight="1">
      <c r="B41" s="17"/>
      <c r="L41" s="17"/>
    </row>
    <row r="42" spans="2:12" ht="14.5" customHeight="1">
      <c r="B42" s="17"/>
      <c r="L42" s="17"/>
    </row>
    <row r="43" spans="2:12" ht="14.5" customHeight="1">
      <c r="B43" s="17"/>
      <c r="L43" s="17"/>
    </row>
    <row r="44" spans="2:12" ht="14.5" customHeight="1">
      <c r="B44" s="17"/>
      <c r="L44" s="17"/>
    </row>
    <row r="45" spans="2:12" ht="14.5" customHeight="1">
      <c r="B45" s="17"/>
      <c r="L45" s="17"/>
    </row>
    <row r="46" spans="2:12" ht="14.5" customHeight="1">
      <c r="B46" s="17"/>
      <c r="L46" s="17"/>
    </row>
    <row r="47" spans="2:12" ht="14.5" customHeight="1">
      <c r="B47" s="17"/>
      <c r="L47" s="17"/>
    </row>
    <row r="48" spans="2:12" ht="14.5" customHeight="1">
      <c r="B48" s="17"/>
      <c r="L48" s="17"/>
    </row>
    <row r="49" spans="2:12" ht="14.5" customHeight="1">
      <c r="B49" s="17"/>
      <c r="L49" s="17"/>
    </row>
    <row r="50" spans="2:12" s="1" customFormat="1" ht="14.5" customHeight="1">
      <c r="B50" s="29"/>
      <c r="D50" s="41" t="s">
        <v>43</v>
      </c>
      <c r="E50" s="42"/>
      <c r="F50" s="42"/>
      <c r="G50" s="41" t="s">
        <v>44</v>
      </c>
      <c r="H50" s="42"/>
      <c r="I50" s="42"/>
      <c r="J50" s="42"/>
      <c r="K50" s="42"/>
      <c r="L50" s="29"/>
    </row>
    <row r="51" spans="2:12">
      <c r="B51" s="17"/>
      <c r="L51" s="17"/>
    </row>
    <row r="52" spans="2:12">
      <c r="B52" s="17"/>
      <c r="L52" s="17"/>
    </row>
    <row r="53" spans="2:12">
      <c r="B53" s="17"/>
      <c r="L53" s="17"/>
    </row>
    <row r="54" spans="2:12">
      <c r="B54" s="17"/>
      <c r="L54" s="17"/>
    </row>
    <row r="55" spans="2:12">
      <c r="B55" s="17"/>
      <c r="L55" s="17"/>
    </row>
    <row r="56" spans="2:12">
      <c r="B56" s="17"/>
      <c r="L56" s="17"/>
    </row>
    <row r="57" spans="2:12">
      <c r="B57" s="17"/>
      <c r="L57" s="17"/>
    </row>
    <row r="58" spans="2:12">
      <c r="B58" s="17"/>
      <c r="L58" s="17"/>
    </row>
    <row r="59" spans="2:12">
      <c r="B59" s="17"/>
      <c r="L59" s="17"/>
    </row>
    <row r="60" spans="2:12">
      <c r="B60" s="17"/>
      <c r="L60" s="17"/>
    </row>
    <row r="61" spans="2:12" s="1" customFormat="1" ht="13">
      <c r="B61" s="29"/>
      <c r="D61" s="43" t="s">
        <v>45</v>
      </c>
      <c r="E61" s="31"/>
      <c r="F61" s="102" t="s">
        <v>46</v>
      </c>
      <c r="G61" s="43" t="s">
        <v>45</v>
      </c>
      <c r="H61" s="31"/>
      <c r="I61" s="31"/>
      <c r="J61" s="103" t="s">
        <v>46</v>
      </c>
      <c r="K61" s="31"/>
      <c r="L61" s="29"/>
    </row>
    <row r="62" spans="2:12">
      <c r="B62" s="17"/>
      <c r="L62" s="17"/>
    </row>
    <row r="63" spans="2:12">
      <c r="B63" s="17"/>
      <c r="L63" s="17"/>
    </row>
    <row r="64" spans="2:12">
      <c r="B64" s="17"/>
      <c r="L64" s="17"/>
    </row>
    <row r="65" spans="2:12" s="1" customFormat="1" ht="13">
      <c r="B65" s="29"/>
      <c r="D65" s="41" t="s">
        <v>47</v>
      </c>
      <c r="E65" s="42"/>
      <c r="F65" s="42"/>
      <c r="G65" s="41" t="s">
        <v>48</v>
      </c>
      <c r="H65" s="42"/>
      <c r="I65" s="42"/>
      <c r="J65" s="42"/>
      <c r="K65" s="42"/>
      <c r="L65" s="29"/>
    </row>
    <row r="66" spans="2:12">
      <c r="B66" s="17"/>
      <c r="L66" s="17"/>
    </row>
    <row r="67" spans="2:12">
      <c r="B67" s="17"/>
      <c r="L67" s="17"/>
    </row>
    <row r="68" spans="2:12">
      <c r="B68" s="17"/>
      <c r="L68" s="17"/>
    </row>
    <row r="69" spans="2:12">
      <c r="B69" s="17"/>
      <c r="L69" s="17"/>
    </row>
    <row r="70" spans="2:12">
      <c r="B70" s="17"/>
      <c r="L70" s="17"/>
    </row>
    <row r="71" spans="2:12">
      <c r="B71" s="17"/>
      <c r="L71" s="17"/>
    </row>
    <row r="72" spans="2:12">
      <c r="B72" s="17"/>
      <c r="L72" s="17"/>
    </row>
    <row r="73" spans="2:12">
      <c r="B73" s="17"/>
      <c r="L73" s="17"/>
    </row>
    <row r="74" spans="2:12">
      <c r="B74" s="17"/>
      <c r="L74" s="17"/>
    </row>
    <row r="75" spans="2:12">
      <c r="B75" s="17"/>
      <c r="L75" s="17"/>
    </row>
    <row r="76" spans="2:12" s="1" customFormat="1" ht="13">
      <c r="B76" s="29"/>
      <c r="D76" s="43" t="s">
        <v>45</v>
      </c>
      <c r="E76" s="31"/>
      <c r="F76" s="102" t="s">
        <v>46</v>
      </c>
      <c r="G76" s="43" t="s">
        <v>45</v>
      </c>
      <c r="H76" s="31"/>
      <c r="I76" s="31"/>
      <c r="J76" s="103" t="s">
        <v>46</v>
      </c>
      <c r="K76" s="31"/>
      <c r="L76" s="29"/>
    </row>
    <row r="77" spans="2:12" s="1" customFormat="1" ht="14.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29"/>
    </row>
    <row r="81" spans="2:47" s="1" customFormat="1" ht="7" hidden="1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29"/>
    </row>
    <row r="82" spans="2:47" s="1" customFormat="1" ht="25" hidden="1" customHeight="1">
      <c r="B82" s="29"/>
      <c r="C82" s="18" t="s">
        <v>89</v>
      </c>
      <c r="L82" s="29"/>
    </row>
    <row r="83" spans="2:47" s="1" customFormat="1" ht="7" hidden="1" customHeight="1">
      <c r="B83" s="29"/>
      <c r="L83" s="29"/>
    </row>
    <row r="84" spans="2:47" s="1" customFormat="1" ht="12" hidden="1" customHeight="1">
      <c r="B84" s="29"/>
      <c r="C84" s="24" t="s">
        <v>15</v>
      </c>
      <c r="L84" s="29"/>
    </row>
    <row r="85" spans="2:47" s="1" customFormat="1" ht="16.5" hidden="1" customHeight="1">
      <c r="B85" s="29"/>
      <c r="E85" s="220" t="str">
        <f>E7</f>
        <v>Futbalové ihrisko MFK Nová Baňa</v>
      </c>
      <c r="F85" s="221"/>
      <c r="G85" s="221"/>
      <c r="H85" s="221"/>
      <c r="L85" s="29"/>
    </row>
    <row r="86" spans="2:47" s="1" customFormat="1" ht="12" hidden="1" customHeight="1">
      <c r="B86" s="29"/>
      <c r="C86" s="24" t="s">
        <v>87</v>
      </c>
      <c r="L86" s="29"/>
    </row>
    <row r="87" spans="2:47" s="1" customFormat="1" ht="16.5" hidden="1" customHeight="1">
      <c r="B87" s="29"/>
      <c r="E87" s="182" t="str">
        <f>E9</f>
        <v>SO 01 - Umelý trávnik a zariadenia</v>
      </c>
      <c r="F87" s="219"/>
      <c r="G87" s="219"/>
      <c r="H87" s="219"/>
      <c r="L87" s="29"/>
    </row>
    <row r="88" spans="2:47" s="1" customFormat="1" ht="7" hidden="1" customHeight="1">
      <c r="B88" s="29"/>
      <c r="L88" s="29"/>
    </row>
    <row r="89" spans="2:47" s="1" customFormat="1" ht="12" hidden="1" customHeight="1">
      <c r="B89" s="29"/>
      <c r="C89" s="24" t="s">
        <v>18</v>
      </c>
      <c r="F89" s="22" t="str">
        <f>F12</f>
        <v xml:space="preserve"> </v>
      </c>
      <c r="I89" s="24" t="s">
        <v>20</v>
      </c>
      <c r="J89" s="52" t="str">
        <f>IF(J12="","",J12)</f>
        <v/>
      </c>
      <c r="L89" s="29"/>
    </row>
    <row r="90" spans="2:47" s="1" customFormat="1" ht="7" hidden="1" customHeight="1">
      <c r="B90" s="29"/>
      <c r="L90" s="29"/>
    </row>
    <row r="91" spans="2:47" s="1" customFormat="1" ht="15.25" hidden="1" customHeight="1">
      <c r="B91" s="29"/>
      <c r="C91" s="24" t="s">
        <v>21</v>
      </c>
      <c r="F91" s="22" t="str">
        <f>E15</f>
        <v xml:space="preserve"> </v>
      </c>
      <c r="I91" s="24" t="s">
        <v>26</v>
      </c>
      <c r="J91" s="27" t="str">
        <f>E21</f>
        <v xml:space="preserve"> </v>
      </c>
      <c r="L91" s="29"/>
    </row>
    <row r="92" spans="2:47" s="1" customFormat="1" ht="15.25" hidden="1" customHeight="1">
      <c r="B92" s="29"/>
      <c r="C92" s="24" t="s">
        <v>24</v>
      </c>
      <c r="F92" s="22" t="str">
        <f>IF(E18="","",E18)</f>
        <v>Vyplň údaj</v>
      </c>
      <c r="I92" s="24" t="s">
        <v>28</v>
      </c>
      <c r="J92" s="27" t="str">
        <f>E24</f>
        <v xml:space="preserve"> </v>
      </c>
      <c r="L92" s="29"/>
    </row>
    <row r="93" spans="2:47" s="1" customFormat="1" ht="10.25" hidden="1" customHeight="1">
      <c r="B93" s="29"/>
      <c r="L93" s="29"/>
    </row>
    <row r="94" spans="2:47" s="1" customFormat="1" ht="29.25" hidden="1" customHeight="1">
      <c r="B94" s="29"/>
      <c r="C94" s="104" t="s">
        <v>90</v>
      </c>
      <c r="D94" s="96"/>
      <c r="E94" s="96"/>
      <c r="F94" s="96"/>
      <c r="G94" s="96"/>
      <c r="H94" s="96"/>
      <c r="I94" s="96"/>
      <c r="J94" s="105" t="s">
        <v>91</v>
      </c>
      <c r="K94" s="96"/>
      <c r="L94" s="29"/>
    </row>
    <row r="95" spans="2:47" s="1" customFormat="1" ht="10.25" hidden="1" customHeight="1">
      <c r="B95" s="29"/>
      <c r="L95" s="29"/>
    </row>
    <row r="96" spans="2:47" s="1" customFormat="1" ht="23" hidden="1" customHeight="1">
      <c r="B96" s="29"/>
      <c r="C96" s="106" t="s">
        <v>92</v>
      </c>
      <c r="J96" s="66">
        <f>J116</f>
        <v>0</v>
      </c>
      <c r="L96" s="29"/>
      <c r="AU96" s="14" t="s">
        <v>93</v>
      </c>
    </row>
    <row r="97" spans="2:12" s="1" customFormat="1" ht="21.75" hidden="1" customHeight="1">
      <c r="B97" s="29"/>
      <c r="L97" s="29"/>
    </row>
    <row r="98" spans="2:12" s="1" customFormat="1" ht="7" hidden="1" customHeight="1">
      <c r="B98" s="44"/>
      <c r="C98" s="45"/>
      <c r="D98" s="45"/>
      <c r="E98" s="45"/>
      <c r="F98" s="45"/>
      <c r="G98" s="45"/>
      <c r="H98" s="45"/>
      <c r="I98" s="45"/>
      <c r="J98" s="45"/>
      <c r="K98" s="45"/>
      <c r="L98" s="29"/>
    </row>
    <row r="99" spans="2:12" hidden="1"/>
    <row r="100" spans="2:12" hidden="1"/>
    <row r="101" spans="2:12" hidden="1"/>
    <row r="102" spans="2:12" s="1" customFormat="1" ht="7" customHeight="1">
      <c r="B102" s="46"/>
      <c r="C102" s="47"/>
      <c r="D102" s="47"/>
      <c r="E102" s="47"/>
      <c r="F102" s="47"/>
      <c r="G102" s="47"/>
      <c r="H102" s="47"/>
      <c r="I102" s="47"/>
      <c r="J102" s="47"/>
      <c r="K102" s="47"/>
      <c r="L102" s="29"/>
    </row>
    <row r="103" spans="2:12" s="1" customFormat="1" ht="25" customHeight="1">
      <c r="B103" s="29"/>
      <c r="C103" s="18" t="s">
        <v>94</v>
      </c>
      <c r="L103" s="29"/>
    </row>
    <row r="104" spans="2:12" s="1" customFormat="1" ht="7" customHeight="1">
      <c r="B104" s="29"/>
      <c r="L104" s="29"/>
    </row>
    <row r="105" spans="2:12" s="1" customFormat="1" ht="12" customHeight="1">
      <c r="B105" s="29"/>
      <c r="C105" s="24" t="s">
        <v>15</v>
      </c>
      <c r="L105" s="29"/>
    </row>
    <row r="106" spans="2:12" s="1" customFormat="1" ht="16.5" customHeight="1">
      <c r="B106" s="29"/>
      <c r="E106" s="220" t="str">
        <f>E7</f>
        <v>Futbalové ihrisko MFK Nová Baňa</v>
      </c>
      <c r="F106" s="221"/>
      <c r="G106" s="221"/>
      <c r="H106" s="221"/>
      <c r="L106" s="29"/>
    </row>
    <row r="107" spans="2:12" s="1" customFormat="1" ht="12" customHeight="1">
      <c r="B107" s="29"/>
      <c r="C107" s="24" t="s">
        <v>87</v>
      </c>
      <c r="L107" s="29"/>
    </row>
    <row r="108" spans="2:12" s="1" customFormat="1" ht="16.5" customHeight="1">
      <c r="B108" s="29"/>
      <c r="E108" s="182" t="str">
        <f>E9</f>
        <v>SO 01 - Umelý trávnik a zariadenia</v>
      </c>
      <c r="F108" s="219"/>
      <c r="G108" s="219"/>
      <c r="H108" s="219"/>
      <c r="L108" s="29"/>
    </row>
    <row r="109" spans="2:12" s="1" customFormat="1" ht="7" customHeight="1">
      <c r="B109" s="29"/>
      <c r="L109" s="29"/>
    </row>
    <row r="110" spans="2:12" s="1" customFormat="1" ht="12" customHeight="1">
      <c r="B110" s="29"/>
      <c r="C110" s="24" t="s">
        <v>18</v>
      </c>
      <c r="F110" s="22" t="str">
        <f>F12</f>
        <v xml:space="preserve"> </v>
      </c>
      <c r="I110" s="24" t="s">
        <v>20</v>
      </c>
      <c r="J110" s="52"/>
      <c r="L110" s="29"/>
    </row>
    <row r="111" spans="2:12" s="1" customFormat="1" ht="7" customHeight="1">
      <c r="B111" s="29"/>
      <c r="L111" s="29"/>
    </row>
    <row r="112" spans="2:12" s="1" customFormat="1" ht="15.25" customHeight="1">
      <c r="B112" s="29"/>
      <c r="C112" s="24" t="s">
        <v>21</v>
      </c>
      <c r="F112" s="22" t="str">
        <f>E15</f>
        <v xml:space="preserve"> </v>
      </c>
      <c r="I112" s="24" t="s">
        <v>26</v>
      </c>
      <c r="J112" s="27" t="str">
        <f>E21</f>
        <v xml:space="preserve"> </v>
      </c>
      <c r="L112" s="29"/>
    </row>
    <row r="113" spans="2:65" s="1" customFormat="1" ht="15.25" customHeight="1">
      <c r="B113" s="29"/>
      <c r="C113" s="24" t="s">
        <v>24</v>
      </c>
      <c r="F113" s="22" t="str">
        <f>IF(E18="","",E18)</f>
        <v>Vyplň údaj</v>
      </c>
      <c r="I113" s="24" t="s">
        <v>28</v>
      </c>
      <c r="J113" s="27" t="str">
        <f>E24</f>
        <v xml:space="preserve"> </v>
      </c>
      <c r="L113" s="29"/>
    </row>
    <row r="114" spans="2:65" s="1" customFormat="1" ht="10.25" customHeight="1">
      <c r="B114" s="29"/>
      <c r="L114" s="29"/>
    </row>
    <row r="115" spans="2:65" s="8" customFormat="1" ht="29.25" customHeight="1">
      <c r="B115" s="107"/>
      <c r="C115" s="108" t="s">
        <v>95</v>
      </c>
      <c r="D115" s="109" t="s">
        <v>55</v>
      </c>
      <c r="E115" s="109" t="s">
        <v>51</v>
      </c>
      <c r="F115" s="109" t="s">
        <v>52</v>
      </c>
      <c r="G115" s="109" t="s">
        <v>96</v>
      </c>
      <c r="H115" s="109" t="s">
        <v>97</v>
      </c>
      <c r="I115" s="109" t="s">
        <v>98</v>
      </c>
      <c r="J115" s="110" t="s">
        <v>91</v>
      </c>
      <c r="K115" s="111" t="s">
        <v>99</v>
      </c>
      <c r="L115" s="107"/>
      <c r="M115" s="59" t="s">
        <v>1</v>
      </c>
      <c r="N115" s="60" t="s">
        <v>34</v>
      </c>
      <c r="O115" s="60" t="s">
        <v>100</v>
      </c>
      <c r="P115" s="60" t="s">
        <v>101</v>
      </c>
      <c r="Q115" s="60" t="s">
        <v>102</v>
      </c>
      <c r="R115" s="60" t="s">
        <v>103</v>
      </c>
      <c r="S115" s="60" t="s">
        <v>104</v>
      </c>
      <c r="T115" s="61" t="s">
        <v>105</v>
      </c>
    </row>
    <row r="116" spans="2:65" s="1" customFormat="1" ht="23" customHeight="1">
      <c r="B116" s="29"/>
      <c r="C116" s="64" t="s">
        <v>92</v>
      </c>
      <c r="J116" s="112">
        <f>BK116</f>
        <v>0</v>
      </c>
      <c r="L116" s="29"/>
      <c r="M116" s="62"/>
      <c r="N116" s="53"/>
      <c r="O116" s="53"/>
      <c r="P116" s="113">
        <f>SUM(P117:P146)</f>
        <v>0</v>
      </c>
      <c r="Q116" s="53"/>
      <c r="R116" s="113">
        <f>SUM(R117:R146)</f>
        <v>0</v>
      </c>
      <c r="S116" s="53"/>
      <c r="T116" s="114">
        <f>SUM(T117:T146)</f>
        <v>0</v>
      </c>
      <c r="AT116" s="14" t="s">
        <v>69</v>
      </c>
      <c r="AU116" s="14" t="s">
        <v>93</v>
      </c>
      <c r="BK116" s="115">
        <f>SUM(BK117:BK146)</f>
        <v>0</v>
      </c>
    </row>
    <row r="117" spans="2:65" s="1" customFormat="1" ht="33" customHeight="1">
      <c r="B117" s="116"/>
      <c r="C117" s="132" t="s">
        <v>78</v>
      </c>
      <c r="D117" s="132" t="s">
        <v>126</v>
      </c>
      <c r="E117" s="133" t="s">
        <v>144</v>
      </c>
      <c r="F117" s="134" t="s">
        <v>145</v>
      </c>
      <c r="G117" s="135" t="s">
        <v>146</v>
      </c>
      <c r="H117" s="136">
        <v>5780</v>
      </c>
      <c r="I117" s="137"/>
      <c r="J117" s="138">
        <f t="shared" ref="J117:J146" si="0">ROUND(I117*H117,2)</f>
        <v>0</v>
      </c>
      <c r="K117" s="139"/>
      <c r="L117" s="29"/>
      <c r="M117" s="140" t="s">
        <v>1</v>
      </c>
      <c r="N117" s="141" t="s">
        <v>36</v>
      </c>
      <c r="P117" s="128">
        <f t="shared" ref="P117:P146" si="1">O117*H117</f>
        <v>0</v>
      </c>
      <c r="Q117" s="128">
        <v>0</v>
      </c>
      <c r="R117" s="128">
        <f t="shared" ref="R117:R146" si="2">Q117*H117</f>
        <v>0</v>
      </c>
      <c r="S117" s="128">
        <v>0</v>
      </c>
      <c r="T117" s="129">
        <f t="shared" ref="T117:T146" si="3">S117*H117</f>
        <v>0</v>
      </c>
      <c r="AR117" s="130" t="s">
        <v>113</v>
      </c>
      <c r="AT117" s="130" t="s">
        <v>126</v>
      </c>
      <c r="AU117" s="130" t="s">
        <v>70</v>
      </c>
      <c r="AY117" s="14" t="s">
        <v>111</v>
      </c>
      <c r="BE117" s="131">
        <f t="shared" ref="BE117:BE146" si="4">IF(N117="základná",J117,0)</f>
        <v>0</v>
      </c>
      <c r="BF117" s="131">
        <f t="shared" ref="BF117:BF146" si="5">IF(N117="znížená",J117,0)</f>
        <v>0</v>
      </c>
      <c r="BG117" s="131">
        <f t="shared" ref="BG117:BG146" si="6">IF(N117="zákl. prenesená",J117,0)</f>
        <v>0</v>
      </c>
      <c r="BH117" s="131">
        <f t="shared" ref="BH117:BH146" si="7">IF(N117="zníž. prenesená",J117,0)</f>
        <v>0</v>
      </c>
      <c r="BI117" s="131">
        <f t="shared" ref="BI117:BI146" si="8">IF(N117="nulová",J117,0)</f>
        <v>0</v>
      </c>
      <c r="BJ117" s="14" t="s">
        <v>112</v>
      </c>
      <c r="BK117" s="131">
        <f t="shared" ref="BK117:BK146" si="9">ROUND(I117*H117,2)</f>
        <v>0</v>
      </c>
      <c r="BL117" s="14" t="s">
        <v>113</v>
      </c>
      <c r="BM117" s="130" t="s">
        <v>112</v>
      </c>
    </row>
    <row r="118" spans="2:65" s="1" customFormat="1" ht="16.5" customHeight="1">
      <c r="B118" s="116"/>
      <c r="C118" s="132" t="s">
        <v>112</v>
      </c>
      <c r="D118" s="132" t="s">
        <v>126</v>
      </c>
      <c r="E118" s="133" t="s">
        <v>147</v>
      </c>
      <c r="F118" s="134" t="s">
        <v>148</v>
      </c>
      <c r="G118" s="135" t="s">
        <v>146</v>
      </c>
      <c r="H118" s="136">
        <v>5780</v>
      </c>
      <c r="I118" s="137"/>
      <c r="J118" s="138">
        <f t="shared" si="0"/>
        <v>0</v>
      </c>
      <c r="K118" s="139"/>
      <c r="L118" s="29"/>
      <c r="M118" s="140" t="s">
        <v>1</v>
      </c>
      <c r="N118" s="141" t="s">
        <v>36</v>
      </c>
      <c r="P118" s="128">
        <f t="shared" si="1"/>
        <v>0</v>
      </c>
      <c r="Q118" s="128">
        <v>0</v>
      </c>
      <c r="R118" s="128">
        <f t="shared" si="2"/>
        <v>0</v>
      </c>
      <c r="S118" s="128">
        <v>0</v>
      </c>
      <c r="T118" s="129">
        <f t="shared" si="3"/>
        <v>0</v>
      </c>
      <c r="AR118" s="130" t="s">
        <v>113</v>
      </c>
      <c r="AT118" s="130" t="s">
        <v>126</v>
      </c>
      <c r="AU118" s="130" t="s">
        <v>70</v>
      </c>
      <c r="AY118" s="14" t="s">
        <v>111</v>
      </c>
      <c r="BE118" s="131">
        <f t="shared" si="4"/>
        <v>0</v>
      </c>
      <c r="BF118" s="131">
        <f t="shared" si="5"/>
        <v>0</v>
      </c>
      <c r="BG118" s="131">
        <f t="shared" si="6"/>
        <v>0</v>
      </c>
      <c r="BH118" s="131">
        <f t="shared" si="7"/>
        <v>0</v>
      </c>
      <c r="BI118" s="131">
        <f t="shared" si="8"/>
        <v>0</v>
      </c>
      <c r="BJ118" s="14" t="s">
        <v>112</v>
      </c>
      <c r="BK118" s="131">
        <f t="shared" si="9"/>
        <v>0</v>
      </c>
      <c r="BL118" s="14" t="s">
        <v>113</v>
      </c>
      <c r="BM118" s="130" t="s">
        <v>113</v>
      </c>
    </row>
    <row r="119" spans="2:65" s="1" customFormat="1" ht="24.25" customHeight="1">
      <c r="B119" s="116"/>
      <c r="C119" s="117" t="s">
        <v>115</v>
      </c>
      <c r="D119" s="117" t="s">
        <v>106</v>
      </c>
      <c r="E119" s="118" t="s">
        <v>149</v>
      </c>
      <c r="F119" s="119" t="s">
        <v>150</v>
      </c>
      <c r="G119" s="120" t="s">
        <v>151</v>
      </c>
      <c r="H119" s="121">
        <v>1716</v>
      </c>
      <c r="I119" s="122"/>
      <c r="J119" s="123">
        <f t="shared" si="0"/>
        <v>0</v>
      </c>
      <c r="K119" s="124"/>
      <c r="L119" s="125"/>
      <c r="M119" s="126" t="s">
        <v>1</v>
      </c>
      <c r="N119" s="127" t="s">
        <v>36</v>
      </c>
      <c r="P119" s="128">
        <f t="shared" si="1"/>
        <v>0</v>
      </c>
      <c r="Q119" s="128">
        <v>0</v>
      </c>
      <c r="R119" s="128">
        <f t="shared" si="2"/>
        <v>0</v>
      </c>
      <c r="S119" s="128">
        <v>0</v>
      </c>
      <c r="T119" s="129">
        <f t="shared" si="3"/>
        <v>0</v>
      </c>
      <c r="AR119" s="130" t="s">
        <v>110</v>
      </c>
      <c r="AT119" s="130" t="s">
        <v>106</v>
      </c>
      <c r="AU119" s="130" t="s">
        <v>70</v>
      </c>
      <c r="AY119" s="14" t="s">
        <v>111</v>
      </c>
      <c r="BE119" s="131">
        <f t="shared" si="4"/>
        <v>0</v>
      </c>
      <c r="BF119" s="131">
        <f t="shared" si="5"/>
        <v>0</v>
      </c>
      <c r="BG119" s="131">
        <f t="shared" si="6"/>
        <v>0</v>
      </c>
      <c r="BH119" s="131">
        <f t="shared" si="7"/>
        <v>0</v>
      </c>
      <c r="BI119" s="131">
        <f t="shared" si="8"/>
        <v>0</v>
      </c>
      <c r="BJ119" s="14" t="s">
        <v>112</v>
      </c>
      <c r="BK119" s="131">
        <f t="shared" si="9"/>
        <v>0</v>
      </c>
      <c r="BL119" s="14" t="s">
        <v>113</v>
      </c>
      <c r="BM119" s="130" t="s">
        <v>130</v>
      </c>
    </row>
    <row r="120" spans="2:65" s="1" customFormat="1" ht="38" customHeight="1">
      <c r="B120" s="116"/>
      <c r="C120" s="132" t="s">
        <v>113</v>
      </c>
      <c r="D120" s="132" t="s">
        <v>126</v>
      </c>
      <c r="E120" s="133" t="s">
        <v>152</v>
      </c>
      <c r="F120" s="134" t="s">
        <v>153</v>
      </c>
      <c r="G120" s="135" t="s">
        <v>146</v>
      </c>
      <c r="H120" s="136">
        <v>5780</v>
      </c>
      <c r="I120" s="137"/>
      <c r="J120" s="138">
        <f t="shared" si="0"/>
        <v>0</v>
      </c>
      <c r="K120" s="139"/>
      <c r="L120" s="29"/>
      <c r="M120" s="140" t="s">
        <v>1</v>
      </c>
      <c r="N120" s="141" t="s">
        <v>36</v>
      </c>
      <c r="P120" s="128">
        <f t="shared" si="1"/>
        <v>0</v>
      </c>
      <c r="Q120" s="128">
        <v>0</v>
      </c>
      <c r="R120" s="128">
        <f t="shared" si="2"/>
        <v>0</v>
      </c>
      <c r="S120" s="128">
        <v>0</v>
      </c>
      <c r="T120" s="129">
        <f t="shared" si="3"/>
        <v>0</v>
      </c>
      <c r="AR120" s="130" t="s">
        <v>113</v>
      </c>
      <c r="AT120" s="130" t="s">
        <v>126</v>
      </c>
      <c r="AU120" s="130" t="s">
        <v>70</v>
      </c>
      <c r="AY120" s="14" t="s">
        <v>111</v>
      </c>
      <c r="BE120" s="131">
        <f t="shared" si="4"/>
        <v>0</v>
      </c>
      <c r="BF120" s="131">
        <f t="shared" si="5"/>
        <v>0</v>
      </c>
      <c r="BG120" s="131">
        <f t="shared" si="6"/>
        <v>0</v>
      </c>
      <c r="BH120" s="131">
        <f t="shared" si="7"/>
        <v>0</v>
      </c>
      <c r="BI120" s="131">
        <f t="shared" si="8"/>
        <v>0</v>
      </c>
      <c r="BJ120" s="14" t="s">
        <v>112</v>
      </c>
      <c r="BK120" s="131">
        <f t="shared" si="9"/>
        <v>0</v>
      </c>
      <c r="BL120" s="14" t="s">
        <v>113</v>
      </c>
      <c r="BM120" s="130" t="s">
        <v>110</v>
      </c>
    </row>
    <row r="121" spans="2:65" s="1" customFormat="1" ht="24.25" customHeight="1">
      <c r="B121" s="116"/>
      <c r="C121" s="132" t="s">
        <v>125</v>
      </c>
      <c r="D121" s="132" t="s">
        <v>126</v>
      </c>
      <c r="E121" s="133" t="s">
        <v>154</v>
      </c>
      <c r="F121" s="134" t="s">
        <v>155</v>
      </c>
      <c r="G121" s="135" t="s">
        <v>156</v>
      </c>
      <c r="H121" s="136">
        <v>2806</v>
      </c>
      <c r="I121" s="137"/>
      <c r="J121" s="138">
        <f t="shared" si="0"/>
        <v>0</v>
      </c>
      <c r="K121" s="139"/>
      <c r="L121" s="29"/>
      <c r="M121" s="140" t="s">
        <v>1</v>
      </c>
      <c r="N121" s="141" t="s">
        <v>36</v>
      </c>
      <c r="P121" s="128">
        <f t="shared" si="1"/>
        <v>0</v>
      </c>
      <c r="Q121" s="128">
        <v>0</v>
      </c>
      <c r="R121" s="128">
        <f t="shared" si="2"/>
        <v>0</v>
      </c>
      <c r="S121" s="128">
        <v>0</v>
      </c>
      <c r="T121" s="129">
        <f t="shared" si="3"/>
        <v>0</v>
      </c>
      <c r="AR121" s="130" t="s">
        <v>113</v>
      </c>
      <c r="AT121" s="130" t="s">
        <v>126</v>
      </c>
      <c r="AU121" s="130" t="s">
        <v>70</v>
      </c>
      <c r="AY121" s="14" t="s">
        <v>111</v>
      </c>
      <c r="BE121" s="131">
        <f t="shared" si="4"/>
        <v>0</v>
      </c>
      <c r="BF121" s="131">
        <f t="shared" si="5"/>
        <v>0</v>
      </c>
      <c r="BG121" s="131">
        <f t="shared" si="6"/>
        <v>0</v>
      </c>
      <c r="BH121" s="131">
        <f t="shared" si="7"/>
        <v>0</v>
      </c>
      <c r="BI121" s="131">
        <f t="shared" si="8"/>
        <v>0</v>
      </c>
      <c r="BJ121" s="14" t="s">
        <v>112</v>
      </c>
      <c r="BK121" s="131">
        <f t="shared" si="9"/>
        <v>0</v>
      </c>
      <c r="BL121" s="14" t="s">
        <v>113</v>
      </c>
      <c r="BM121" s="130" t="s">
        <v>157</v>
      </c>
    </row>
    <row r="122" spans="2:65" s="1" customFormat="1" ht="24.25" customHeight="1">
      <c r="B122" s="116"/>
      <c r="C122" s="117" t="s">
        <v>130</v>
      </c>
      <c r="D122" s="117" t="s">
        <v>106</v>
      </c>
      <c r="E122" s="118" t="s">
        <v>158</v>
      </c>
      <c r="F122" s="119" t="s">
        <v>159</v>
      </c>
      <c r="G122" s="120" t="s">
        <v>151</v>
      </c>
      <c r="H122" s="121">
        <v>1373</v>
      </c>
      <c r="I122" s="122"/>
      <c r="J122" s="123">
        <f t="shared" si="0"/>
        <v>0</v>
      </c>
      <c r="K122" s="124"/>
      <c r="L122" s="125"/>
      <c r="M122" s="126" t="s">
        <v>1</v>
      </c>
      <c r="N122" s="127" t="s">
        <v>36</v>
      </c>
      <c r="P122" s="128">
        <f t="shared" si="1"/>
        <v>0</v>
      </c>
      <c r="Q122" s="128">
        <v>0</v>
      </c>
      <c r="R122" s="128">
        <f t="shared" si="2"/>
        <v>0</v>
      </c>
      <c r="S122" s="128">
        <v>0</v>
      </c>
      <c r="T122" s="129">
        <f t="shared" si="3"/>
        <v>0</v>
      </c>
      <c r="AR122" s="130" t="s">
        <v>110</v>
      </c>
      <c r="AT122" s="130" t="s">
        <v>106</v>
      </c>
      <c r="AU122" s="130" t="s">
        <v>70</v>
      </c>
      <c r="AY122" s="14" t="s">
        <v>111</v>
      </c>
      <c r="BE122" s="131">
        <f t="shared" si="4"/>
        <v>0</v>
      </c>
      <c r="BF122" s="131">
        <f t="shared" si="5"/>
        <v>0</v>
      </c>
      <c r="BG122" s="131">
        <f t="shared" si="6"/>
        <v>0</v>
      </c>
      <c r="BH122" s="131">
        <f t="shared" si="7"/>
        <v>0</v>
      </c>
      <c r="BI122" s="131">
        <f t="shared" si="8"/>
        <v>0</v>
      </c>
      <c r="BJ122" s="14" t="s">
        <v>112</v>
      </c>
      <c r="BK122" s="131">
        <f t="shared" si="9"/>
        <v>0</v>
      </c>
      <c r="BL122" s="14" t="s">
        <v>113</v>
      </c>
      <c r="BM122" s="130" t="s">
        <v>160</v>
      </c>
    </row>
    <row r="123" spans="2:65" s="1" customFormat="1" ht="55.5" customHeight="1">
      <c r="B123" s="116"/>
      <c r="C123" s="132" t="s">
        <v>134</v>
      </c>
      <c r="D123" s="132" t="s">
        <v>126</v>
      </c>
      <c r="E123" s="133" t="s">
        <v>161</v>
      </c>
      <c r="F123" s="134" t="s">
        <v>162</v>
      </c>
      <c r="G123" s="135" t="s">
        <v>146</v>
      </c>
      <c r="H123" s="136">
        <v>5780</v>
      </c>
      <c r="I123" s="137"/>
      <c r="J123" s="138">
        <f t="shared" si="0"/>
        <v>0</v>
      </c>
      <c r="K123" s="139"/>
      <c r="L123" s="29"/>
      <c r="M123" s="140" t="s">
        <v>1</v>
      </c>
      <c r="N123" s="141" t="s">
        <v>36</v>
      </c>
      <c r="P123" s="128">
        <f t="shared" si="1"/>
        <v>0</v>
      </c>
      <c r="Q123" s="128">
        <v>0</v>
      </c>
      <c r="R123" s="128">
        <f t="shared" si="2"/>
        <v>0</v>
      </c>
      <c r="S123" s="128">
        <v>0</v>
      </c>
      <c r="T123" s="129">
        <f t="shared" si="3"/>
        <v>0</v>
      </c>
      <c r="AR123" s="130" t="s">
        <v>113</v>
      </c>
      <c r="AT123" s="130" t="s">
        <v>126</v>
      </c>
      <c r="AU123" s="130" t="s">
        <v>70</v>
      </c>
      <c r="AY123" s="14" t="s">
        <v>111</v>
      </c>
      <c r="BE123" s="131">
        <f t="shared" si="4"/>
        <v>0</v>
      </c>
      <c r="BF123" s="131">
        <f t="shared" si="5"/>
        <v>0</v>
      </c>
      <c r="BG123" s="131">
        <f t="shared" si="6"/>
        <v>0</v>
      </c>
      <c r="BH123" s="131">
        <f t="shared" si="7"/>
        <v>0</v>
      </c>
      <c r="BI123" s="131">
        <f t="shared" si="8"/>
        <v>0</v>
      </c>
      <c r="BJ123" s="14" t="s">
        <v>112</v>
      </c>
      <c r="BK123" s="131">
        <f t="shared" si="9"/>
        <v>0</v>
      </c>
      <c r="BL123" s="14" t="s">
        <v>113</v>
      </c>
      <c r="BM123" s="130" t="s">
        <v>163</v>
      </c>
    </row>
    <row r="124" spans="2:65" s="1" customFormat="1" ht="16.5" customHeight="1">
      <c r="B124" s="116"/>
      <c r="C124" s="132" t="s">
        <v>110</v>
      </c>
      <c r="D124" s="132" t="s">
        <v>126</v>
      </c>
      <c r="E124" s="133" t="s">
        <v>164</v>
      </c>
      <c r="F124" s="134" t="s">
        <v>165</v>
      </c>
      <c r="G124" s="135" t="s">
        <v>156</v>
      </c>
      <c r="H124" s="136">
        <v>2254</v>
      </c>
      <c r="I124" s="137"/>
      <c r="J124" s="138">
        <f t="shared" si="0"/>
        <v>0</v>
      </c>
      <c r="K124" s="139"/>
      <c r="L124" s="29"/>
      <c r="M124" s="140" t="s">
        <v>1</v>
      </c>
      <c r="N124" s="141" t="s">
        <v>36</v>
      </c>
      <c r="P124" s="128">
        <f t="shared" si="1"/>
        <v>0</v>
      </c>
      <c r="Q124" s="128">
        <v>0</v>
      </c>
      <c r="R124" s="128">
        <f t="shared" si="2"/>
        <v>0</v>
      </c>
      <c r="S124" s="128">
        <v>0</v>
      </c>
      <c r="T124" s="129">
        <f t="shared" si="3"/>
        <v>0</v>
      </c>
      <c r="AR124" s="130" t="s">
        <v>113</v>
      </c>
      <c r="AT124" s="130" t="s">
        <v>126</v>
      </c>
      <c r="AU124" s="130" t="s">
        <v>70</v>
      </c>
      <c r="AY124" s="14" t="s">
        <v>111</v>
      </c>
      <c r="BE124" s="131">
        <f t="shared" si="4"/>
        <v>0</v>
      </c>
      <c r="BF124" s="131">
        <f t="shared" si="5"/>
        <v>0</v>
      </c>
      <c r="BG124" s="131">
        <f t="shared" si="6"/>
        <v>0</v>
      </c>
      <c r="BH124" s="131">
        <f t="shared" si="7"/>
        <v>0</v>
      </c>
      <c r="BI124" s="131">
        <f t="shared" si="8"/>
        <v>0</v>
      </c>
      <c r="BJ124" s="14" t="s">
        <v>112</v>
      </c>
      <c r="BK124" s="131">
        <f t="shared" si="9"/>
        <v>0</v>
      </c>
      <c r="BL124" s="14" t="s">
        <v>113</v>
      </c>
      <c r="BM124" s="130" t="s">
        <v>166</v>
      </c>
    </row>
    <row r="125" spans="2:65" s="1" customFormat="1" ht="16.5" customHeight="1">
      <c r="B125" s="116"/>
      <c r="C125" s="117" t="s">
        <v>167</v>
      </c>
      <c r="D125" s="117" t="s">
        <v>106</v>
      </c>
      <c r="E125" s="118" t="s">
        <v>168</v>
      </c>
      <c r="F125" s="119" t="s">
        <v>169</v>
      </c>
      <c r="G125" s="120" t="s">
        <v>151</v>
      </c>
      <c r="H125" s="121">
        <v>343</v>
      </c>
      <c r="I125" s="122"/>
      <c r="J125" s="123">
        <f t="shared" si="0"/>
        <v>0</v>
      </c>
      <c r="K125" s="124"/>
      <c r="L125" s="125"/>
      <c r="M125" s="126" t="s">
        <v>1</v>
      </c>
      <c r="N125" s="127" t="s">
        <v>36</v>
      </c>
      <c r="P125" s="128">
        <f t="shared" si="1"/>
        <v>0</v>
      </c>
      <c r="Q125" s="128">
        <v>0</v>
      </c>
      <c r="R125" s="128">
        <f t="shared" si="2"/>
        <v>0</v>
      </c>
      <c r="S125" s="128">
        <v>0</v>
      </c>
      <c r="T125" s="129">
        <f t="shared" si="3"/>
        <v>0</v>
      </c>
      <c r="AR125" s="130" t="s">
        <v>110</v>
      </c>
      <c r="AT125" s="130" t="s">
        <v>106</v>
      </c>
      <c r="AU125" s="130" t="s">
        <v>70</v>
      </c>
      <c r="AY125" s="14" t="s">
        <v>111</v>
      </c>
      <c r="BE125" s="131">
        <f t="shared" si="4"/>
        <v>0</v>
      </c>
      <c r="BF125" s="131">
        <f t="shared" si="5"/>
        <v>0</v>
      </c>
      <c r="BG125" s="131">
        <f t="shared" si="6"/>
        <v>0</v>
      </c>
      <c r="BH125" s="131">
        <f t="shared" si="7"/>
        <v>0</v>
      </c>
      <c r="BI125" s="131">
        <f t="shared" si="8"/>
        <v>0</v>
      </c>
      <c r="BJ125" s="14" t="s">
        <v>112</v>
      </c>
      <c r="BK125" s="131">
        <f t="shared" si="9"/>
        <v>0</v>
      </c>
      <c r="BL125" s="14" t="s">
        <v>113</v>
      </c>
      <c r="BM125" s="130" t="s">
        <v>170</v>
      </c>
    </row>
    <row r="126" spans="2:65" s="1" customFormat="1" ht="44.25" customHeight="1">
      <c r="B126" s="116"/>
      <c r="C126" s="132" t="s">
        <v>157</v>
      </c>
      <c r="D126" s="132" t="s">
        <v>126</v>
      </c>
      <c r="E126" s="133" t="s">
        <v>171</v>
      </c>
      <c r="F126" s="134" t="s">
        <v>172</v>
      </c>
      <c r="G126" s="135" t="s">
        <v>146</v>
      </c>
      <c r="H126" s="136">
        <v>5780</v>
      </c>
      <c r="I126" s="137"/>
      <c r="J126" s="138">
        <f t="shared" si="0"/>
        <v>0</v>
      </c>
      <c r="K126" s="139"/>
      <c r="L126" s="29"/>
      <c r="M126" s="140" t="s">
        <v>1</v>
      </c>
      <c r="N126" s="141" t="s">
        <v>36</v>
      </c>
      <c r="P126" s="128">
        <f t="shared" si="1"/>
        <v>0</v>
      </c>
      <c r="Q126" s="128">
        <v>0</v>
      </c>
      <c r="R126" s="128">
        <f t="shared" si="2"/>
        <v>0</v>
      </c>
      <c r="S126" s="128">
        <v>0</v>
      </c>
      <c r="T126" s="129">
        <f t="shared" si="3"/>
        <v>0</v>
      </c>
      <c r="AR126" s="130" t="s">
        <v>113</v>
      </c>
      <c r="AT126" s="130" t="s">
        <v>126</v>
      </c>
      <c r="AU126" s="130" t="s">
        <v>70</v>
      </c>
      <c r="AY126" s="14" t="s">
        <v>111</v>
      </c>
      <c r="BE126" s="131">
        <f t="shared" si="4"/>
        <v>0</v>
      </c>
      <c r="BF126" s="131">
        <f t="shared" si="5"/>
        <v>0</v>
      </c>
      <c r="BG126" s="131">
        <f t="shared" si="6"/>
        <v>0</v>
      </c>
      <c r="BH126" s="131">
        <f t="shared" si="7"/>
        <v>0</v>
      </c>
      <c r="BI126" s="131">
        <f t="shared" si="8"/>
        <v>0</v>
      </c>
      <c r="BJ126" s="14" t="s">
        <v>112</v>
      </c>
      <c r="BK126" s="131">
        <f t="shared" si="9"/>
        <v>0</v>
      </c>
      <c r="BL126" s="14" t="s">
        <v>113</v>
      </c>
      <c r="BM126" s="130" t="s">
        <v>173</v>
      </c>
    </row>
    <row r="127" spans="2:65" s="1" customFormat="1" ht="16.5" customHeight="1">
      <c r="B127" s="116"/>
      <c r="C127" s="132" t="s">
        <v>174</v>
      </c>
      <c r="D127" s="132" t="s">
        <v>126</v>
      </c>
      <c r="E127" s="133" t="s">
        <v>175</v>
      </c>
      <c r="F127" s="134" t="s">
        <v>176</v>
      </c>
      <c r="G127" s="135" t="s">
        <v>156</v>
      </c>
      <c r="H127" s="136">
        <v>1152</v>
      </c>
      <c r="I127" s="137"/>
      <c r="J127" s="138">
        <f t="shared" si="0"/>
        <v>0</v>
      </c>
      <c r="K127" s="139"/>
      <c r="L127" s="29"/>
      <c r="M127" s="140" t="s">
        <v>1</v>
      </c>
      <c r="N127" s="141" t="s">
        <v>36</v>
      </c>
      <c r="P127" s="128">
        <f t="shared" si="1"/>
        <v>0</v>
      </c>
      <c r="Q127" s="128">
        <v>0</v>
      </c>
      <c r="R127" s="128">
        <f t="shared" si="2"/>
        <v>0</v>
      </c>
      <c r="S127" s="128">
        <v>0</v>
      </c>
      <c r="T127" s="129">
        <f t="shared" si="3"/>
        <v>0</v>
      </c>
      <c r="AR127" s="130" t="s">
        <v>113</v>
      </c>
      <c r="AT127" s="130" t="s">
        <v>126</v>
      </c>
      <c r="AU127" s="130" t="s">
        <v>70</v>
      </c>
      <c r="AY127" s="14" t="s">
        <v>111</v>
      </c>
      <c r="BE127" s="131">
        <f t="shared" si="4"/>
        <v>0</v>
      </c>
      <c r="BF127" s="131">
        <f t="shared" si="5"/>
        <v>0</v>
      </c>
      <c r="BG127" s="131">
        <f t="shared" si="6"/>
        <v>0</v>
      </c>
      <c r="BH127" s="131">
        <f t="shared" si="7"/>
        <v>0</v>
      </c>
      <c r="BI127" s="131">
        <f t="shared" si="8"/>
        <v>0</v>
      </c>
      <c r="BJ127" s="14" t="s">
        <v>112</v>
      </c>
      <c r="BK127" s="131">
        <f t="shared" si="9"/>
        <v>0</v>
      </c>
      <c r="BL127" s="14" t="s">
        <v>113</v>
      </c>
      <c r="BM127" s="130" t="s">
        <v>177</v>
      </c>
    </row>
    <row r="128" spans="2:65" s="1" customFormat="1" ht="55.5" customHeight="1">
      <c r="B128" s="116"/>
      <c r="C128" s="117" t="s">
        <v>160</v>
      </c>
      <c r="D128" s="117" t="s">
        <v>106</v>
      </c>
      <c r="E128" s="118" t="s">
        <v>178</v>
      </c>
      <c r="F128" s="119" t="s">
        <v>179</v>
      </c>
      <c r="G128" s="120" t="s">
        <v>146</v>
      </c>
      <c r="H128" s="136">
        <v>5780</v>
      </c>
      <c r="I128" s="122"/>
      <c r="J128" s="123">
        <f t="shared" si="0"/>
        <v>0</v>
      </c>
      <c r="K128" s="124"/>
      <c r="L128" s="125"/>
      <c r="M128" s="126" t="s">
        <v>1</v>
      </c>
      <c r="N128" s="127" t="s">
        <v>36</v>
      </c>
      <c r="P128" s="128">
        <f t="shared" si="1"/>
        <v>0</v>
      </c>
      <c r="Q128" s="128">
        <v>0</v>
      </c>
      <c r="R128" s="128">
        <f t="shared" si="2"/>
        <v>0</v>
      </c>
      <c r="S128" s="128">
        <v>0</v>
      </c>
      <c r="T128" s="129">
        <f t="shared" si="3"/>
        <v>0</v>
      </c>
      <c r="AR128" s="130" t="s">
        <v>110</v>
      </c>
      <c r="AT128" s="130" t="s">
        <v>106</v>
      </c>
      <c r="AU128" s="130" t="s">
        <v>70</v>
      </c>
      <c r="AY128" s="14" t="s">
        <v>111</v>
      </c>
      <c r="BE128" s="131">
        <f t="shared" si="4"/>
        <v>0</v>
      </c>
      <c r="BF128" s="131">
        <f t="shared" si="5"/>
        <v>0</v>
      </c>
      <c r="BG128" s="131">
        <f t="shared" si="6"/>
        <v>0</v>
      </c>
      <c r="BH128" s="131">
        <f t="shared" si="7"/>
        <v>0</v>
      </c>
      <c r="BI128" s="131">
        <f t="shared" si="8"/>
        <v>0</v>
      </c>
      <c r="BJ128" s="14" t="s">
        <v>112</v>
      </c>
      <c r="BK128" s="131">
        <f t="shared" si="9"/>
        <v>0</v>
      </c>
      <c r="BL128" s="14" t="s">
        <v>113</v>
      </c>
      <c r="BM128" s="130" t="s">
        <v>180</v>
      </c>
    </row>
    <row r="129" spans="2:65" s="1" customFormat="1" ht="16.5" customHeight="1">
      <c r="B129" s="116"/>
      <c r="C129" s="132" t="s">
        <v>181</v>
      </c>
      <c r="D129" s="132" t="s">
        <v>126</v>
      </c>
      <c r="E129" s="133" t="s">
        <v>182</v>
      </c>
      <c r="F129" s="134" t="s">
        <v>183</v>
      </c>
      <c r="G129" s="135" t="s">
        <v>146</v>
      </c>
      <c r="H129" s="136">
        <v>5780</v>
      </c>
      <c r="I129" s="137"/>
      <c r="J129" s="138">
        <f t="shared" si="0"/>
        <v>0</v>
      </c>
      <c r="K129" s="139"/>
      <c r="L129" s="29"/>
      <c r="M129" s="140" t="s">
        <v>1</v>
      </c>
      <c r="N129" s="141" t="s">
        <v>36</v>
      </c>
      <c r="P129" s="128">
        <f t="shared" si="1"/>
        <v>0</v>
      </c>
      <c r="Q129" s="128">
        <v>0</v>
      </c>
      <c r="R129" s="128">
        <f t="shared" si="2"/>
        <v>0</v>
      </c>
      <c r="S129" s="128">
        <v>0</v>
      </c>
      <c r="T129" s="129">
        <f t="shared" si="3"/>
        <v>0</v>
      </c>
      <c r="AR129" s="130" t="s">
        <v>113</v>
      </c>
      <c r="AT129" s="130" t="s">
        <v>126</v>
      </c>
      <c r="AU129" s="130" t="s">
        <v>70</v>
      </c>
      <c r="AY129" s="14" t="s">
        <v>111</v>
      </c>
      <c r="BE129" s="131">
        <f t="shared" si="4"/>
        <v>0</v>
      </c>
      <c r="BF129" s="131">
        <f t="shared" si="5"/>
        <v>0</v>
      </c>
      <c r="BG129" s="131">
        <f t="shared" si="6"/>
        <v>0</v>
      </c>
      <c r="BH129" s="131">
        <f t="shared" si="7"/>
        <v>0</v>
      </c>
      <c r="BI129" s="131">
        <f t="shared" si="8"/>
        <v>0</v>
      </c>
      <c r="BJ129" s="14" t="s">
        <v>112</v>
      </c>
      <c r="BK129" s="131">
        <f t="shared" si="9"/>
        <v>0</v>
      </c>
      <c r="BL129" s="14" t="s">
        <v>113</v>
      </c>
      <c r="BM129" s="130" t="s">
        <v>184</v>
      </c>
    </row>
    <row r="130" spans="2:65" s="1" customFormat="1" ht="24.25" customHeight="1">
      <c r="B130" s="116"/>
      <c r="C130" s="132" t="s">
        <v>163</v>
      </c>
      <c r="D130" s="132" t="s">
        <v>126</v>
      </c>
      <c r="E130" s="133" t="s">
        <v>185</v>
      </c>
      <c r="F130" s="134" t="s">
        <v>186</v>
      </c>
      <c r="G130" s="135" t="s">
        <v>187</v>
      </c>
      <c r="H130" s="136">
        <v>650</v>
      </c>
      <c r="I130" s="137"/>
      <c r="J130" s="138">
        <f t="shared" si="0"/>
        <v>0</v>
      </c>
      <c r="K130" s="139"/>
      <c r="L130" s="29"/>
      <c r="M130" s="140" t="s">
        <v>1</v>
      </c>
      <c r="N130" s="141" t="s">
        <v>36</v>
      </c>
      <c r="P130" s="128">
        <f t="shared" si="1"/>
        <v>0</v>
      </c>
      <c r="Q130" s="128">
        <v>0</v>
      </c>
      <c r="R130" s="128">
        <f t="shared" si="2"/>
        <v>0</v>
      </c>
      <c r="S130" s="128">
        <v>0</v>
      </c>
      <c r="T130" s="129">
        <f t="shared" si="3"/>
        <v>0</v>
      </c>
      <c r="AR130" s="130" t="s">
        <v>113</v>
      </c>
      <c r="AT130" s="130" t="s">
        <v>126</v>
      </c>
      <c r="AU130" s="130" t="s">
        <v>70</v>
      </c>
      <c r="AY130" s="14" t="s">
        <v>111</v>
      </c>
      <c r="BE130" s="131">
        <f t="shared" si="4"/>
        <v>0</v>
      </c>
      <c r="BF130" s="131">
        <f t="shared" si="5"/>
        <v>0</v>
      </c>
      <c r="BG130" s="131">
        <f t="shared" si="6"/>
        <v>0</v>
      </c>
      <c r="BH130" s="131">
        <f t="shared" si="7"/>
        <v>0</v>
      </c>
      <c r="BI130" s="131">
        <f t="shared" si="8"/>
        <v>0</v>
      </c>
      <c r="BJ130" s="14" t="s">
        <v>112</v>
      </c>
      <c r="BK130" s="131">
        <f t="shared" si="9"/>
        <v>0</v>
      </c>
      <c r="BL130" s="14" t="s">
        <v>113</v>
      </c>
      <c r="BM130" s="130" t="s">
        <v>188</v>
      </c>
    </row>
    <row r="131" spans="2:65" s="1" customFormat="1" ht="16.5" customHeight="1">
      <c r="B131" s="116"/>
      <c r="C131" s="132" t="s">
        <v>189</v>
      </c>
      <c r="D131" s="132" t="s">
        <v>126</v>
      </c>
      <c r="E131" s="133" t="s">
        <v>190</v>
      </c>
      <c r="F131" s="134" t="s">
        <v>191</v>
      </c>
      <c r="G131" s="135" t="s">
        <v>187</v>
      </c>
      <c r="H131" s="136">
        <v>1970</v>
      </c>
      <c r="I131" s="137"/>
      <c r="J131" s="138">
        <f t="shared" si="0"/>
        <v>0</v>
      </c>
      <c r="K131" s="139"/>
      <c r="L131" s="29"/>
      <c r="M131" s="140" t="s">
        <v>1</v>
      </c>
      <c r="N131" s="141" t="s">
        <v>36</v>
      </c>
      <c r="P131" s="128">
        <f t="shared" si="1"/>
        <v>0</v>
      </c>
      <c r="Q131" s="128">
        <v>0</v>
      </c>
      <c r="R131" s="128">
        <f t="shared" si="2"/>
        <v>0</v>
      </c>
      <c r="S131" s="128">
        <v>0</v>
      </c>
      <c r="T131" s="129">
        <f t="shared" si="3"/>
        <v>0</v>
      </c>
      <c r="AR131" s="130" t="s">
        <v>113</v>
      </c>
      <c r="AT131" s="130" t="s">
        <v>126</v>
      </c>
      <c r="AU131" s="130" t="s">
        <v>70</v>
      </c>
      <c r="AY131" s="14" t="s">
        <v>111</v>
      </c>
      <c r="BE131" s="131">
        <f t="shared" si="4"/>
        <v>0</v>
      </c>
      <c r="BF131" s="131">
        <f t="shared" si="5"/>
        <v>0</v>
      </c>
      <c r="BG131" s="131">
        <f t="shared" si="6"/>
        <v>0</v>
      </c>
      <c r="BH131" s="131">
        <f t="shared" si="7"/>
        <v>0</v>
      </c>
      <c r="BI131" s="131">
        <f t="shared" si="8"/>
        <v>0</v>
      </c>
      <c r="BJ131" s="14" t="s">
        <v>112</v>
      </c>
      <c r="BK131" s="131">
        <f t="shared" si="9"/>
        <v>0</v>
      </c>
      <c r="BL131" s="14" t="s">
        <v>113</v>
      </c>
      <c r="BM131" s="130" t="s">
        <v>192</v>
      </c>
    </row>
    <row r="132" spans="2:65" s="1" customFormat="1" ht="16.5" customHeight="1">
      <c r="B132" s="116"/>
      <c r="C132" s="117" t="s">
        <v>166</v>
      </c>
      <c r="D132" s="117" t="s">
        <v>106</v>
      </c>
      <c r="E132" s="118" t="s">
        <v>193</v>
      </c>
      <c r="F132" s="119" t="s">
        <v>194</v>
      </c>
      <c r="G132" s="120" t="s">
        <v>195</v>
      </c>
      <c r="H132" s="121">
        <v>41</v>
      </c>
      <c r="I132" s="122"/>
      <c r="J132" s="123">
        <f t="shared" si="0"/>
        <v>0</v>
      </c>
      <c r="K132" s="124"/>
      <c r="L132" s="125"/>
      <c r="M132" s="126" t="s">
        <v>1</v>
      </c>
      <c r="N132" s="127" t="s">
        <v>36</v>
      </c>
      <c r="P132" s="128">
        <f t="shared" si="1"/>
        <v>0</v>
      </c>
      <c r="Q132" s="128">
        <v>0</v>
      </c>
      <c r="R132" s="128">
        <f t="shared" si="2"/>
        <v>0</v>
      </c>
      <c r="S132" s="128">
        <v>0</v>
      </c>
      <c r="T132" s="129">
        <f t="shared" si="3"/>
        <v>0</v>
      </c>
      <c r="AR132" s="130" t="s">
        <v>110</v>
      </c>
      <c r="AT132" s="130" t="s">
        <v>106</v>
      </c>
      <c r="AU132" s="130" t="s">
        <v>70</v>
      </c>
      <c r="AY132" s="14" t="s">
        <v>111</v>
      </c>
      <c r="BE132" s="131">
        <f t="shared" si="4"/>
        <v>0</v>
      </c>
      <c r="BF132" s="131">
        <f t="shared" si="5"/>
        <v>0</v>
      </c>
      <c r="BG132" s="131">
        <f t="shared" si="6"/>
        <v>0</v>
      </c>
      <c r="BH132" s="131">
        <f t="shared" si="7"/>
        <v>0</v>
      </c>
      <c r="BI132" s="131">
        <f t="shared" si="8"/>
        <v>0</v>
      </c>
      <c r="BJ132" s="14" t="s">
        <v>112</v>
      </c>
      <c r="BK132" s="131">
        <f t="shared" si="9"/>
        <v>0</v>
      </c>
      <c r="BL132" s="14" t="s">
        <v>113</v>
      </c>
      <c r="BM132" s="130" t="s">
        <v>196</v>
      </c>
    </row>
    <row r="133" spans="2:65" s="1" customFormat="1" ht="16.5" customHeight="1">
      <c r="B133" s="116"/>
      <c r="C133" s="117" t="s">
        <v>197</v>
      </c>
      <c r="D133" s="117" t="s">
        <v>106</v>
      </c>
      <c r="E133" s="118" t="s">
        <v>198</v>
      </c>
      <c r="F133" s="119" t="s">
        <v>199</v>
      </c>
      <c r="G133" s="120" t="s">
        <v>151</v>
      </c>
      <c r="H133" s="121">
        <v>137.5</v>
      </c>
      <c r="I133" s="122"/>
      <c r="J133" s="123">
        <f t="shared" si="0"/>
        <v>0</v>
      </c>
      <c r="K133" s="124"/>
      <c r="L133" s="125"/>
      <c r="M133" s="126" t="s">
        <v>1</v>
      </c>
      <c r="N133" s="127" t="s">
        <v>36</v>
      </c>
      <c r="P133" s="128">
        <f t="shared" si="1"/>
        <v>0</v>
      </c>
      <c r="Q133" s="128">
        <v>0</v>
      </c>
      <c r="R133" s="128">
        <f t="shared" si="2"/>
        <v>0</v>
      </c>
      <c r="S133" s="128">
        <v>0</v>
      </c>
      <c r="T133" s="129">
        <f t="shared" si="3"/>
        <v>0</v>
      </c>
      <c r="AR133" s="130" t="s">
        <v>110</v>
      </c>
      <c r="AT133" s="130" t="s">
        <v>106</v>
      </c>
      <c r="AU133" s="130" t="s">
        <v>70</v>
      </c>
      <c r="AY133" s="14" t="s">
        <v>111</v>
      </c>
      <c r="BE133" s="131">
        <f t="shared" si="4"/>
        <v>0</v>
      </c>
      <c r="BF133" s="131">
        <f t="shared" si="5"/>
        <v>0</v>
      </c>
      <c r="BG133" s="131">
        <f t="shared" si="6"/>
        <v>0</v>
      </c>
      <c r="BH133" s="131">
        <f t="shared" si="7"/>
        <v>0</v>
      </c>
      <c r="BI133" s="131">
        <f t="shared" si="8"/>
        <v>0</v>
      </c>
      <c r="BJ133" s="14" t="s">
        <v>112</v>
      </c>
      <c r="BK133" s="131">
        <f t="shared" si="9"/>
        <v>0</v>
      </c>
      <c r="BL133" s="14" t="s">
        <v>113</v>
      </c>
      <c r="BM133" s="130" t="s">
        <v>200</v>
      </c>
    </row>
    <row r="134" spans="2:65" s="1" customFormat="1" ht="16.5" customHeight="1">
      <c r="B134" s="116"/>
      <c r="C134" s="117" t="s">
        <v>170</v>
      </c>
      <c r="D134" s="117" t="s">
        <v>106</v>
      </c>
      <c r="E134" s="118" t="s">
        <v>201</v>
      </c>
      <c r="F134" s="119" t="s">
        <v>202</v>
      </c>
      <c r="G134" s="120" t="s">
        <v>151</v>
      </c>
      <c r="H134" s="121">
        <v>82.5</v>
      </c>
      <c r="I134" s="122"/>
      <c r="J134" s="123">
        <f t="shared" si="0"/>
        <v>0</v>
      </c>
      <c r="K134" s="124"/>
      <c r="L134" s="125"/>
      <c r="M134" s="126" t="s">
        <v>1</v>
      </c>
      <c r="N134" s="127" t="s">
        <v>36</v>
      </c>
      <c r="P134" s="128">
        <f t="shared" si="1"/>
        <v>0</v>
      </c>
      <c r="Q134" s="128">
        <v>0</v>
      </c>
      <c r="R134" s="128">
        <f t="shared" si="2"/>
        <v>0</v>
      </c>
      <c r="S134" s="128">
        <v>0</v>
      </c>
      <c r="T134" s="129">
        <f t="shared" si="3"/>
        <v>0</v>
      </c>
      <c r="AR134" s="130" t="s">
        <v>110</v>
      </c>
      <c r="AT134" s="130" t="s">
        <v>106</v>
      </c>
      <c r="AU134" s="130" t="s">
        <v>70</v>
      </c>
      <c r="AY134" s="14" t="s">
        <v>111</v>
      </c>
      <c r="BE134" s="131">
        <f t="shared" si="4"/>
        <v>0</v>
      </c>
      <c r="BF134" s="131">
        <f t="shared" si="5"/>
        <v>0</v>
      </c>
      <c r="BG134" s="131">
        <f t="shared" si="6"/>
        <v>0</v>
      </c>
      <c r="BH134" s="131">
        <f t="shared" si="7"/>
        <v>0</v>
      </c>
      <c r="BI134" s="131">
        <f t="shared" si="8"/>
        <v>0</v>
      </c>
      <c r="BJ134" s="14" t="s">
        <v>112</v>
      </c>
      <c r="BK134" s="131">
        <f t="shared" si="9"/>
        <v>0</v>
      </c>
      <c r="BL134" s="14" t="s">
        <v>113</v>
      </c>
      <c r="BM134" s="130" t="s">
        <v>203</v>
      </c>
    </row>
    <row r="135" spans="2:65" s="1" customFormat="1" ht="16.5" customHeight="1">
      <c r="B135" s="116"/>
      <c r="C135" s="132" t="s">
        <v>204</v>
      </c>
      <c r="D135" s="132" t="s">
        <v>126</v>
      </c>
      <c r="E135" s="133" t="s">
        <v>205</v>
      </c>
      <c r="F135" s="134" t="s">
        <v>206</v>
      </c>
      <c r="G135" s="135" t="s">
        <v>137</v>
      </c>
      <c r="H135" s="136">
        <v>1</v>
      </c>
      <c r="I135" s="137"/>
      <c r="J135" s="138">
        <f t="shared" si="0"/>
        <v>0</v>
      </c>
      <c r="K135" s="139"/>
      <c r="L135" s="29"/>
      <c r="M135" s="140" t="s">
        <v>1</v>
      </c>
      <c r="N135" s="141" t="s">
        <v>36</v>
      </c>
      <c r="P135" s="128">
        <f t="shared" si="1"/>
        <v>0</v>
      </c>
      <c r="Q135" s="128">
        <v>0</v>
      </c>
      <c r="R135" s="128">
        <f t="shared" si="2"/>
        <v>0</v>
      </c>
      <c r="S135" s="128">
        <v>0</v>
      </c>
      <c r="T135" s="129">
        <f t="shared" si="3"/>
        <v>0</v>
      </c>
      <c r="AR135" s="130" t="s">
        <v>113</v>
      </c>
      <c r="AT135" s="130" t="s">
        <v>126</v>
      </c>
      <c r="AU135" s="130" t="s">
        <v>70</v>
      </c>
      <c r="AY135" s="14" t="s">
        <v>111</v>
      </c>
      <c r="BE135" s="131">
        <f t="shared" si="4"/>
        <v>0</v>
      </c>
      <c r="BF135" s="131">
        <f t="shared" si="5"/>
        <v>0</v>
      </c>
      <c r="BG135" s="131">
        <f t="shared" si="6"/>
        <v>0</v>
      </c>
      <c r="BH135" s="131">
        <f t="shared" si="7"/>
        <v>0</v>
      </c>
      <c r="BI135" s="131">
        <f t="shared" si="8"/>
        <v>0</v>
      </c>
      <c r="BJ135" s="14" t="s">
        <v>112</v>
      </c>
      <c r="BK135" s="131">
        <f t="shared" si="9"/>
        <v>0</v>
      </c>
      <c r="BL135" s="14" t="s">
        <v>113</v>
      </c>
      <c r="BM135" s="130" t="s">
        <v>207</v>
      </c>
    </row>
    <row r="136" spans="2:65" s="1" customFormat="1" ht="24.25" customHeight="1">
      <c r="B136" s="116"/>
      <c r="C136" s="117" t="s">
        <v>173</v>
      </c>
      <c r="D136" s="117" t="s">
        <v>106</v>
      </c>
      <c r="E136" s="118" t="s">
        <v>208</v>
      </c>
      <c r="F136" s="119" t="s">
        <v>209</v>
      </c>
      <c r="G136" s="120" t="s">
        <v>109</v>
      </c>
      <c r="H136" s="121">
        <v>2</v>
      </c>
      <c r="I136" s="122"/>
      <c r="J136" s="123">
        <f t="shared" si="0"/>
        <v>0</v>
      </c>
      <c r="K136" s="124"/>
      <c r="L136" s="125"/>
      <c r="M136" s="126" t="s">
        <v>1</v>
      </c>
      <c r="N136" s="127" t="s">
        <v>36</v>
      </c>
      <c r="P136" s="128">
        <f t="shared" si="1"/>
        <v>0</v>
      </c>
      <c r="Q136" s="128">
        <v>0</v>
      </c>
      <c r="R136" s="128">
        <f t="shared" si="2"/>
        <v>0</v>
      </c>
      <c r="S136" s="128">
        <v>0</v>
      </c>
      <c r="T136" s="129">
        <f t="shared" si="3"/>
        <v>0</v>
      </c>
      <c r="AR136" s="130" t="s">
        <v>110</v>
      </c>
      <c r="AT136" s="130" t="s">
        <v>106</v>
      </c>
      <c r="AU136" s="130" t="s">
        <v>70</v>
      </c>
      <c r="AY136" s="14" t="s">
        <v>111</v>
      </c>
      <c r="BE136" s="131">
        <f t="shared" si="4"/>
        <v>0</v>
      </c>
      <c r="BF136" s="131">
        <f t="shared" si="5"/>
        <v>0</v>
      </c>
      <c r="BG136" s="131">
        <f t="shared" si="6"/>
        <v>0</v>
      </c>
      <c r="BH136" s="131">
        <f t="shared" si="7"/>
        <v>0</v>
      </c>
      <c r="BI136" s="131">
        <f t="shared" si="8"/>
        <v>0</v>
      </c>
      <c r="BJ136" s="14" t="s">
        <v>112</v>
      </c>
      <c r="BK136" s="131">
        <f t="shared" si="9"/>
        <v>0</v>
      </c>
      <c r="BL136" s="14" t="s">
        <v>113</v>
      </c>
      <c r="BM136" s="130" t="s">
        <v>210</v>
      </c>
    </row>
    <row r="137" spans="2:65" s="1" customFormat="1" ht="24.25" customHeight="1">
      <c r="B137" s="116"/>
      <c r="C137" s="132" t="s">
        <v>211</v>
      </c>
      <c r="D137" s="132" t="s">
        <v>126</v>
      </c>
      <c r="E137" s="133" t="s">
        <v>212</v>
      </c>
      <c r="F137" s="134" t="s">
        <v>213</v>
      </c>
      <c r="G137" s="135" t="s">
        <v>109</v>
      </c>
      <c r="H137" s="136">
        <v>2</v>
      </c>
      <c r="I137" s="137"/>
      <c r="J137" s="138">
        <f t="shared" si="0"/>
        <v>0</v>
      </c>
      <c r="K137" s="139"/>
      <c r="L137" s="29"/>
      <c r="M137" s="140" t="s">
        <v>1</v>
      </c>
      <c r="N137" s="141" t="s">
        <v>36</v>
      </c>
      <c r="P137" s="128">
        <f t="shared" si="1"/>
        <v>0</v>
      </c>
      <c r="Q137" s="128">
        <v>0</v>
      </c>
      <c r="R137" s="128">
        <f t="shared" si="2"/>
        <v>0</v>
      </c>
      <c r="S137" s="128">
        <v>0</v>
      </c>
      <c r="T137" s="129">
        <f t="shared" si="3"/>
        <v>0</v>
      </c>
      <c r="AR137" s="130" t="s">
        <v>113</v>
      </c>
      <c r="AT137" s="130" t="s">
        <v>126</v>
      </c>
      <c r="AU137" s="130" t="s">
        <v>70</v>
      </c>
      <c r="AY137" s="14" t="s">
        <v>111</v>
      </c>
      <c r="BE137" s="131">
        <f t="shared" si="4"/>
        <v>0</v>
      </c>
      <c r="BF137" s="131">
        <f t="shared" si="5"/>
        <v>0</v>
      </c>
      <c r="BG137" s="131">
        <f t="shared" si="6"/>
        <v>0</v>
      </c>
      <c r="BH137" s="131">
        <f t="shared" si="7"/>
        <v>0</v>
      </c>
      <c r="BI137" s="131">
        <f t="shared" si="8"/>
        <v>0</v>
      </c>
      <c r="BJ137" s="14" t="s">
        <v>112</v>
      </c>
      <c r="BK137" s="131">
        <f t="shared" si="9"/>
        <v>0</v>
      </c>
      <c r="BL137" s="14" t="s">
        <v>113</v>
      </c>
      <c r="BM137" s="130" t="s">
        <v>214</v>
      </c>
    </row>
    <row r="138" spans="2:65" s="1" customFormat="1" ht="16.5" customHeight="1">
      <c r="B138" s="116"/>
      <c r="C138" s="117" t="s">
        <v>177</v>
      </c>
      <c r="D138" s="117" t="s">
        <v>106</v>
      </c>
      <c r="E138" s="118" t="s">
        <v>215</v>
      </c>
      <c r="F138" s="119" t="s">
        <v>216</v>
      </c>
      <c r="G138" s="120" t="s">
        <v>109</v>
      </c>
      <c r="H138" s="121">
        <v>4</v>
      </c>
      <c r="I138" s="122"/>
      <c r="J138" s="123">
        <f t="shared" si="0"/>
        <v>0</v>
      </c>
      <c r="K138" s="124"/>
      <c r="L138" s="125"/>
      <c r="M138" s="126" t="s">
        <v>1</v>
      </c>
      <c r="N138" s="127" t="s">
        <v>36</v>
      </c>
      <c r="P138" s="128">
        <f t="shared" si="1"/>
        <v>0</v>
      </c>
      <c r="Q138" s="128">
        <v>0</v>
      </c>
      <c r="R138" s="128">
        <f t="shared" si="2"/>
        <v>0</v>
      </c>
      <c r="S138" s="128">
        <v>0</v>
      </c>
      <c r="T138" s="129">
        <f t="shared" si="3"/>
        <v>0</v>
      </c>
      <c r="AR138" s="130" t="s">
        <v>110</v>
      </c>
      <c r="AT138" s="130" t="s">
        <v>106</v>
      </c>
      <c r="AU138" s="130" t="s">
        <v>70</v>
      </c>
      <c r="AY138" s="14" t="s">
        <v>111</v>
      </c>
      <c r="BE138" s="131">
        <f t="shared" si="4"/>
        <v>0</v>
      </c>
      <c r="BF138" s="131">
        <f t="shared" si="5"/>
        <v>0</v>
      </c>
      <c r="BG138" s="131">
        <f t="shared" si="6"/>
        <v>0</v>
      </c>
      <c r="BH138" s="131">
        <f t="shared" si="7"/>
        <v>0</v>
      </c>
      <c r="BI138" s="131">
        <f t="shared" si="8"/>
        <v>0</v>
      </c>
      <c r="BJ138" s="14" t="s">
        <v>112</v>
      </c>
      <c r="BK138" s="131">
        <f t="shared" si="9"/>
        <v>0</v>
      </c>
      <c r="BL138" s="14" t="s">
        <v>113</v>
      </c>
      <c r="BM138" s="130" t="s">
        <v>217</v>
      </c>
    </row>
    <row r="139" spans="2:65" s="1" customFormat="1" ht="16.5" customHeight="1">
      <c r="B139" s="116"/>
      <c r="C139" s="132" t="s">
        <v>7</v>
      </c>
      <c r="D139" s="132" t="s">
        <v>126</v>
      </c>
      <c r="E139" s="133" t="s">
        <v>218</v>
      </c>
      <c r="F139" s="134" t="s">
        <v>219</v>
      </c>
      <c r="G139" s="135" t="s">
        <v>109</v>
      </c>
      <c r="H139" s="136">
        <v>4</v>
      </c>
      <c r="I139" s="137"/>
      <c r="J139" s="138">
        <f t="shared" si="0"/>
        <v>0</v>
      </c>
      <c r="K139" s="139"/>
      <c r="L139" s="29"/>
      <c r="M139" s="140" t="s">
        <v>1</v>
      </c>
      <c r="N139" s="141" t="s">
        <v>36</v>
      </c>
      <c r="P139" s="128">
        <f t="shared" si="1"/>
        <v>0</v>
      </c>
      <c r="Q139" s="128">
        <v>0</v>
      </c>
      <c r="R139" s="128">
        <f t="shared" si="2"/>
        <v>0</v>
      </c>
      <c r="S139" s="128">
        <v>0</v>
      </c>
      <c r="T139" s="129">
        <f t="shared" si="3"/>
        <v>0</v>
      </c>
      <c r="AR139" s="130" t="s">
        <v>113</v>
      </c>
      <c r="AT139" s="130" t="s">
        <v>126</v>
      </c>
      <c r="AU139" s="130" t="s">
        <v>70</v>
      </c>
      <c r="AY139" s="14" t="s">
        <v>111</v>
      </c>
      <c r="BE139" s="131">
        <f t="shared" si="4"/>
        <v>0</v>
      </c>
      <c r="BF139" s="131">
        <f t="shared" si="5"/>
        <v>0</v>
      </c>
      <c r="BG139" s="131">
        <f t="shared" si="6"/>
        <v>0</v>
      </c>
      <c r="BH139" s="131">
        <f t="shared" si="7"/>
        <v>0</v>
      </c>
      <c r="BI139" s="131">
        <f t="shared" si="8"/>
        <v>0</v>
      </c>
      <c r="BJ139" s="14" t="s">
        <v>112</v>
      </c>
      <c r="BK139" s="131">
        <f t="shared" si="9"/>
        <v>0</v>
      </c>
      <c r="BL139" s="14" t="s">
        <v>113</v>
      </c>
      <c r="BM139" s="130" t="s">
        <v>220</v>
      </c>
    </row>
    <row r="140" spans="2:65" s="1" customFormat="1" ht="38" customHeight="1">
      <c r="B140" s="116"/>
      <c r="C140" s="117" t="s">
        <v>180</v>
      </c>
      <c r="D140" s="117" t="s">
        <v>106</v>
      </c>
      <c r="E140" s="118" t="s">
        <v>221</v>
      </c>
      <c r="F140" s="119" t="s">
        <v>222</v>
      </c>
      <c r="G140" s="120" t="s">
        <v>109</v>
      </c>
      <c r="H140" s="121">
        <v>2</v>
      </c>
      <c r="I140" s="122"/>
      <c r="J140" s="123">
        <f t="shared" si="0"/>
        <v>0</v>
      </c>
      <c r="K140" s="124"/>
      <c r="L140" s="125"/>
      <c r="M140" s="126" t="s">
        <v>1</v>
      </c>
      <c r="N140" s="127" t="s">
        <v>36</v>
      </c>
      <c r="P140" s="128">
        <f t="shared" si="1"/>
        <v>0</v>
      </c>
      <c r="Q140" s="128">
        <v>0</v>
      </c>
      <c r="R140" s="128">
        <f t="shared" si="2"/>
        <v>0</v>
      </c>
      <c r="S140" s="128">
        <v>0</v>
      </c>
      <c r="T140" s="129">
        <f t="shared" si="3"/>
        <v>0</v>
      </c>
      <c r="AR140" s="130" t="s">
        <v>110</v>
      </c>
      <c r="AT140" s="130" t="s">
        <v>106</v>
      </c>
      <c r="AU140" s="130" t="s">
        <v>70</v>
      </c>
      <c r="AY140" s="14" t="s">
        <v>111</v>
      </c>
      <c r="BE140" s="131">
        <f t="shared" si="4"/>
        <v>0</v>
      </c>
      <c r="BF140" s="131">
        <f t="shared" si="5"/>
        <v>0</v>
      </c>
      <c r="BG140" s="131">
        <f t="shared" si="6"/>
        <v>0</v>
      </c>
      <c r="BH140" s="131">
        <f t="shared" si="7"/>
        <v>0</v>
      </c>
      <c r="BI140" s="131">
        <f t="shared" si="8"/>
        <v>0</v>
      </c>
      <c r="BJ140" s="14" t="s">
        <v>112</v>
      </c>
      <c r="BK140" s="131">
        <f t="shared" si="9"/>
        <v>0</v>
      </c>
      <c r="BL140" s="14" t="s">
        <v>113</v>
      </c>
      <c r="BM140" s="130" t="s">
        <v>223</v>
      </c>
    </row>
    <row r="141" spans="2:65" s="1" customFormat="1" ht="24.25" customHeight="1">
      <c r="B141" s="116"/>
      <c r="C141" s="132" t="s">
        <v>224</v>
      </c>
      <c r="D141" s="132" t="s">
        <v>126</v>
      </c>
      <c r="E141" s="133" t="s">
        <v>225</v>
      </c>
      <c r="F141" s="134" t="s">
        <v>226</v>
      </c>
      <c r="G141" s="135" t="s">
        <v>109</v>
      </c>
      <c r="H141" s="136">
        <v>2</v>
      </c>
      <c r="I141" s="137"/>
      <c r="J141" s="138">
        <f t="shared" si="0"/>
        <v>0</v>
      </c>
      <c r="K141" s="139"/>
      <c r="L141" s="29"/>
      <c r="M141" s="140" t="s">
        <v>1</v>
      </c>
      <c r="N141" s="141" t="s">
        <v>36</v>
      </c>
      <c r="P141" s="128">
        <f t="shared" si="1"/>
        <v>0</v>
      </c>
      <c r="Q141" s="128">
        <v>0</v>
      </c>
      <c r="R141" s="128">
        <f t="shared" si="2"/>
        <v>0</v>
      </c>
      <c r="S141" s="128">
        <v>0</v>
      </c>
      <c r="T141" s="129">
        <f t="shared" si="3"/>
        <v>0</v>
      </c>
      <c r="AR141" s="130" t="s">
        <v>113</v>
      </c>
      <c r="AT141" s="130" t="s">
        <v>126</v>
      </c>
      <c r="AU141" s="130" t="s">
        <v>70</v>
      </c>
      <c r="AY141" s="14" t="s">
        <v>111</v>
      </c>
      <c r="BE141" s="131">
        <f t="shared" si="4"/>
        <v>0</v>
      </c>
      <c r="BF141" s="131">
        <f t="shared" si="5"/>
        <v>0</v>
      </c>
      <c r="BG141" s="131">
        <f t="shared" si="6"/>
        <v>0</v>
      </c>
      <c r="BH141" s="131">
        <f t="shared" si="7"/>
        <v>0</v>
      </c>
      <c r="BI141" s="131">
        <f t="shared" si="8"/>
        <v>0</v>
      </c>
      <c r="BJ141" s="14" t="s">
        <v>112</v>
      </c>
      <c r="BK141" s="131">
        <f t="shared" si="9"/>
        <v>0</v>
      </c>
      <c r="BL141" s="14" t="s">
        <v>113</v>
      </c>
      <c r="BM141" s="130" t="s">
        <v>227</v>
      </c>
    </row>
    <row r="142" spans="2:65" s="1" customFormat="1" ht="16.5" customHeight="1">
      <c r="B142" s="116"/>
      <c r="C142" s="117" t="s">
        <v>184</v>
      </c>
      <c r="D142" s="117" t="s">
        <v>106</v>
      </c>
      <c r="E142" s="118" t="s">
        <v>228</v>
      </c>
      <c r="F142" s="119" t="s">
        <v>229</v>
      </c>
      <c r="G142" s="120" t="s">
        <v>109</v>
      </c>
      <c r="H142" s="121">
        <v>85</v>
      </c>
      <c r="I142" s="122"/>
      <c r="J142" s="123">
        <f t="shared" si="0"/>
        <v>0</v>
      </c>
      <c r="K142" s="124"/>
      <c r="L142" s="125"/>
      <c r="M142" s="126" t="s">
        <v>1</v>
      </c>
      <c r="N142" s="127" t="s">
        <v>36</v>
      </c>
      <c r="P142" s="128">
        <f t="shared" si="1"/>
        <v>0</v>
      </c>
      <c r="Q142" s="128">
        <v>0</v>
      </c>
      <c r="R142" s="128">
        <f t="shared" si="2"/>
        <v>0</v>
      </c>
      <c r="S142" s="128">
        <v>0</v>
      </c>
      <c r="T142" s="129">
        <f t="shared" si="3"/>
        <v>0</v>
      </c>
      <c r="AR142" s="130" t="s">
        <v>110</v>
      </c>
      <c r="AT142" s="130" t="s">
        <v>106</v>
      </c>
      <c r="AU142" s="130" t="s">
        <v>70</v>
      </c>
      <c r="AY142" s="14" t="s">
        <v>111</v>
      </c>
      <c r="BE142" s="131">
        <f t="shared" si="4"/>
        <v>0</v>
      </c>
      <c r="BF142" s="131">
        <f t="shared" si="5"/>
        <v>0</v>
      </c>
      <c r="BG142" s="131">
        <f t="shared" si="6"/>
        <v>0</v>
      </c>
      <c r="BH142" s="131">
        <f t="shared" si="7"/>
        <v>0</v>
      </c>
      <c r="BI142" s="131">
        <f t="shared" si="8"/>
        <v>0</v>
      </c>
      <c r="BJ142" s="14" t="s">
        <v>112</v>
      </c>
      <c r="BK142" s="131">
        <f t="shared" si="9"/>
        <v>0</v>
      </c>
      <c r="BL142" s="14" t="s">
        <v>113</v>
      </c>
      <c r="BM142" s="130" t="s">
        <v>230</v>
      </c>
    </row>
    <row r="143" spans="2:65" s="1" customFormat="1" ht="16.5" customHeight="1">
      <c r="B143" s="116"/>
      <c r="C143" s="132" t="s">
        <v>231</v>
      </c>
      <c r="D143" s="132" t="s">
        <v>126</v>
      </c>
      <c r="E143" s="133" t="s">
        <v>232</v>
      </c>
      <c r="F143" s="134" t="s">
        <v>233</v>
      </c>
      <c r="G143" s="135" t="s">
        <v>109</v>
      </c>
      <c r="H143" s="136">
        <v>85</v>
      </c>
      <c r="I143" s="137"/>
      <c r="J143" s="138">
        <f t="shared" si="0"/>
        <v>0</v>
      </c>
      <c r="K143" s="139"/>
      <c r="L143" s="29"/>
      <c r="M143" s="140" t="s">
        <v>1</v>
      </c>
      <c r="N143" s="141" t="s">
        <v>36</v>
      </c>
      <c r="P143" s="128">
        <f t="shared" si="1"/>
        <v>0</v>
      </c>
      <c r="Q143" s="128">
        <v>0</v>
      </c>
      <c r="R143" s="128">
        <f t="shared" si="2"/>
        <v>0</v>
      </c>
      <c r="S143" s="128">
        <v>0</v>
      </c>
      <c r="T143" s="129">
        <f t="shared" si="3"/>
        <v>0</v>
      </c>
      <c r="AR143" s="130" t="s">
        <v>113</v>
      </c>
      <c r="AT143" s="130" t="s">
        <v>126</v>
      </c>
      <c r="AU143" s="130" t="s">
        <v>70</v>
      </c>
      <c r="AY143" s="14" t="s">
        <v>111</v>
      </c>
      <c r="BE143" s="131">
        <f t="shared" si="4"/>
        <v>0</v>
      </c>
      <c r="BF143" s="131">
        <f t="shared" si="5"/>
        <v>0</v>
      </c>
      <c r="BG143" s="131">
        <f t="shared" si="6"/>
        <v>0</v>
      </c>
      <c r="BH143" s="131">
        <f t="shared" si="7"/>
        <v>0</v>
      </c>
      <c r="BI143" s="131">
        <f t="shared" si="8"/>
        <v>0</v>
      </c>
      <c r="BJ143" s="14" t="s">
        <v>112</v>
      </c>
      <c r="BK143" s="131">
        <f t="shared" si="9"/>
        <v>0</v>
      </c>
      <c r="BL143" s="14" t="s">
        <v>113</v>
      </c>
      <c r="BM143" s="130" t="s">
        <v>234</v>
      </c>
    </row>
    <row r="144" spans="2:65" s="1" customFormat="1" ht="24.25" customHeight="1">
      <c r="B144" s="116"/>
      <c r="C144" s="117" t="s">
        <v>188</v>
      </c>
      <c r="D144" s="117" t="s">
        <v>106</v>
      </c>
      <c r="E144" s="118" t="s">
        <v>235</v>
      </c>
      <c r="F144" s="119" t="s">
        <v>236</v>
      </c>
      <c r="G144" s="120" t="s">
        <v>146</v>
      </c>
      <c r="H144" s="121">
        <v>1050</v>
      </c>
      <c r="I144" s="122"/>
      <c r="J144" s="123">
        <f t="shared" si="0"/>
        <v>0</v>
      </c>
      <c r="K144" s="124"/>
      <c r="L144" s="125"/>
      <c r="M144" s="126" t="s">
        <v>1</v>
      </c>
      <c r="N144" s="127" t="s">
        <v>36</v>
      </c>
      <c r="P144" s="128">
        <f t="shared" si="1"/>
        <v>0</v>
      </c>
      <c r="Q144" s="128">
        <v>0</v>
      </c>
      <c r="R144" s="128">
        <f t="shared" si="2"/>
        <v>0</v>
      </c>
      <c r="S144" s="128">
        <v>0</v>
      </c>
      <c r="T144" s="129">
        <f t="shared" si="3"/>
        <v>0</v>
      </c>
      <c r="AR144" s="130" t="s">
        <v>110</v>
      </c>
      <c r="AT144" s="130" t="s">
        <v>106</v>
      </c>
      <c r="AU144" s="130" t="s">
        <v>70</v>
      </c>
      <c r="AY144" s="14" t="s">
        <v>111</v>
      </c>
      <c r="BE144" s="131">
        <f t="shared" si="4"/>
        <v>0</v>
      </c>
      <c r="BF144" s="131">
        <f t="shared" si="5"/>
        <v>0</v>
      </c>
      <c r="BG144" s="131">
        <f t="shared" si="6"/>
        <v>0</v>
      </c>
      <c r="BH144" s="131">
        <f t="shared" si="7"/>
        <v>0</v>
      </c>
      <c r="BI144" s="131">
        <f t="shared" si="8"/>
        <v>0</v>
      </c>
      <c r="BJ144" s="14" t="s">
        <v>112</v>
      </c>
      <c r="BK144" s="131">
        <f t="shared" si="9"/>
        <v>0</v>
      </c>
      <c r="BL144" s="14" t="s">
        <v>113</v>
      </c>
      <c r="BM144" s="130" t="s">
        <v>237</v>
      </c>
    </row>
    <row r="145" spans="2:65" s="1" customFormat="1" ht="21.75" customHeight="1">
      <c r="B145" s="116"/>
      <c r="C145" s="132" t="s">
        <v>238</v>
      </c>
      <c r="D145" s="132" t="s">
        <v>126</v>
      </c>
      <c r="E145" s="133" t="s">
        <v>239</v>
      </c>
      <c r="F145" s="134" t="s">
        <v>240</v>
      </c>
      <c r="G145" s="135" t="s">
        <v>146</v>
      </c>
      <c r="H145" s="136">
        <v>1050</v>
      </c>
      <c r="I145" s="137"/>
      <c r="J145" s="138">
        <f t="shared" si="0"/>
        <v>0</v>
      </c>
      <c r="K145" s="139"/>
      <c r="L145" s="29"/>
      <c r="M145" s="140" t="s">
        <v>1</v>
      </c>
      <c r="N145" s="141" t="s">
        <v>36</v>
      </c>
      <c r="P145" s="128">
        <f t="shared" si="1"/>
        <v>0</v>
      </c>
      <c r="Q145" s="128">
        <v>0</v>
      </c>
      <c r="R145" s="128">
        <f t="shared" si="2"/>
        <v>0</v>
      </c>
      <c r="S145" s="128">
        <v>0</v>
      </c>
      <c r="T145" s="129">
        <f t="shared" si="3"/>
        <v>0</v>
      </c>
      <c r="AR145" s="130" t="s">
        <v>113</v>
      </c>
      <c r="AT145" s="130" t="s">
        <v>126</v>
      </c>
      <c r="AU145" s="130" t="s">
        <v>70</v>
      </c>
      <c r="AY145" s="14" t="s">
        <v>111</v>
      </c>
      <c r="BE145" s="131">
        <f t="shared" si="4"/>
        <v>0</v>
      </c>
      <c r="BF145" s="131">
        <f t="shared" si="5"/>
        <v>0</v>
      </c>
      <c r="BG145" s="131">
        <f t="shared" si="6"/>
        <v>0</v>
      </c>
      <c r="BH145" s="131">
        <f t="shared" si="7"/>
        <v>0</v>
      </c>
      <c r="BI145" s="131">
        <f t="shared" si="8"/>
        <v>0</v>
      </c>
      <c r="BJ145" s="14" t="s">
        <v>112</v>
      </c>
      <c r="BK145" s="131">
        <f t="shared" si="9"/>
        <v>0</v>
      </c>
      <c r="BL145" s="14" t="s">
        <v>113</v>
      </c>
      <c r="BM145" s="130" t="s">
        <v>241</v>
      </c>
    </row>
    <row r="146" spans="2:65" s="1" customFormat="1" ht="16.5" customHeight="1">
      <c r="B146" s="116"/>
      <c r="C146" s="132" t="s">
        <v>192</v>
      </c>
      <c r="D146" s="132" t="s">
        <v>126</v>
      </c>
      <c r="E146" s="133" t="s">
        <v>242</v>
      </c>
      <c r="F146" s="134" t="s">
        <v>243</v>
      </c>
      <c r="G146" s="135" t="s">
        <v>137</v>
      </c>
      <c r="H146" s="136">
        <v>1</v>
      </c>
      <c r="I146" s="137"/>
      <c r="J146" s="138">
        <f t="shared" si="0"/>
        <v>0</v>
      </c>
      <c r="K146" s="139"/>
      <c r="L146" s="29"/>
      <c r="M146" s="147" t="s">
        <v>1</v>
      </c>
      <c r="N146" s="148" t="s">
        <v>36</v>
      </c>
      <c r="O146" s="144"/>
      <c r="P146" s="145">
        <f t="shared" si="1"/>
        <v>0</v>
      </c>
      <c r="Q146" s="145">
        <v>0</v>
      </c>
      <c r="R146" s="145">
        <f t="shared" si="2"/>
        <v>0</v>
      </c>
      <c r="S146" s="145">
        <v>0</v>
      </c>
      <c r="T146" s="146">
        <f t="shared" si="3"/>
        <v>0</v>
      </c>
      <c r="AR146" s="130" t="s">
        <v>113</v>
      </c>
      <c r="AT146" s="130" t="s">
        <v>126</v>
      </c>
      <c r="AU146" s="130" t="s">
        <v>70</v>
      </c>
      <c r="AY146" s="14" t="s">
        <v>111</v>
      </c>
      <c r="BE146" s="131">
        <f t="shared" si="4"/>
        <v>0</v>
      </c>
      <c r="BF146" s="131">
        <f t="shared" si="5"/>
        <v>0</v>
      </c>
      <c r="BG146" s="131">
        <f t="shared" si="6"/>
        <v>0</v>
      </c>
      <c r="BH146" s="131">
        <f t="shared" si="7"/>
        <v>0</v>
      </c>
      <c r="BI146" s="131">
        <f t="shared" si="8"/>
        <v>0</v>
      </c>
      <c r="BJ146" s="14" t="s">
        <v>112</v>
      </c>
      <c r="BK146" s="131">
        <f t="shared" si="9"/>
        <v>0</v>
      </c>
      <c r="BL146" s="14" t="s">
        <v>113</v>
      </c>
      <c r="BM146" s="130" t="s">
        <v>244</v>
      </c>
    </row>
    <row r="147" spans="2:65" s="1" customFormat="1" ht="7" customHeight="1">
      <c r="B147" s="44"/>
      <c r="C147" s="45"/>
      <c r="D147" s="45"/>
      <c r="E147" s="45"/>
      <c r="F147" s="45"/>
      <c r="G147" s="45"/>
      <c r="H147" s="45"/>
      <c r="I147" s="45"/>
      <c r="J147" s="45"/>
      <c r="K147" s="45"/>
      <c r="L147" s="29"/>
    </row>
  </sheetData>
  <autoFilter ref="C115:K146" xr:uid="{00000000-0009-0000-0000-000002000000}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69"/>
  <sheetViews>
    <sheetView showGridLines="0" workbookViewId="0">
      <selection activeCell="J12" sqref="J12"/>
    </sheetView>
  </sheetViews>
  <sheetFormatPr baseColWidth="10" defaultColWidth="8.75" defaultRowHeight="11"/>
  <cols>
    <col min="1" max="1" width="8.25" customWidth="1"/>
    <col min="2" max="2" width="1.25" customWidth="1"/>
    <col min="3" max="4" width="4.25" customWidth="1"/>
    <col min="5" max="5" width="17.25" customWidth="1"/>
    <col min="6" max="6" width="50.75" customWidth="1"/>
    <col min="7" max="7" width="7.5" customWidth="1"/>
    <col min="8" max="8" width="14" customWidth="1"/>
    <col min="9" max="9" width="15.75" customWidth="1"/>
    <col min="10" max="10" width="22.25" customWidth="1"/>
    <col min="11" max="11" width="22.25" hidden="1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2" spans="2:46" ht="37" customHeight="1">
      <c r="L2" s="177" t="s">
        <v>5</v>
      </c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4" t="s">
        <v>85</v>
      </c>
    </row>
    <row r="3" spans="2:46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70</v>
      </c>
    </row>
    <row r="4" spans="2:46" ht="25" customHeight="1">
      <c r="B4" s="17"/>
      <c r="D4" s="18" t="s">
        <v>86</v>
      </c>
      <c r="L4" s="17"/>
      <c r="M4" s="88" t="s">
        <v>9</v>
      </c>
      <c r="AT4" s="14" t="s">
        <v>3</v>
      </c>
    </row>
    <row r="5" spans="2:46" ht="7" customHeight="1">
      <c r="B5" s="17"/>
      <c r="L5" s="17"/>
    </row>
    <row r="6" spans="2:46" ht="12" customHeight="1">
      <c r="B6" s="17"/>
      <c r="D6" s="24" t="s">
        <v>15</v>
      </c>
      <c r="L6" s="17"/>
    </row>
    <row r="7" spans="2:46" ht="16.5" customHeight="1">
      <c r="B7" s="17"/>
      <c r="E7" s="220" t="str">
        <f>'Rekapitulácia stavby'!K6</f>
        <v>Futbalové ihrisko MFK Nová Baňa</v>
      </c>
      <c r="F7" s="221"/>
      <c r="G7" s="221"/>
      <c r="H7" s="221"/>
      <c r="L7" s="17"/>
    </row>
    <row r="8" spans="2:46" s="1" customFormat="1" ht="12" customHeight="1">
      <c r="B8" s="29"/>
      <c r="D8" s="24" t="s">
        <v>87</v>
      </c>
      <c r="L8" s="29"/>
    </row>
    <row r="9" spans="2:46" s="1" customFormat="1" ht="16.5" customHeight="1">
      <c r="B9" s="29"/>
      <c r="E9" s="182" t="s">
        <v>245</v>
      </c>
      <c r="F9" s="219"/>
      <c r="G9" s="219"/>
      <c r="H9" s="219"/>
      <c r="L9" s="29"/>
    </row>
    <row r="10" spans="2:46" s="1" customFormat="1">
      <c r="B10" s="29"/>
      <c r="L10" s="29"/>
    </row>
    <row r="11" spans="2:46" s="1" customFormat="1" ht="12" customHeight="1">
      <c r="B11" s="29"/>
      <c r="D11" s="24" t="s">
        <v>16</v>
      </c>
      <c r="F11" s="22" t="s">
        <v>1</v>
      </c>
      <c r="I11" s="24" t="s">
        <v>17</v>
      </c>
      <c r="J11" s="22" t="s">
        <v>1</v>
      </c>
      <c r="L11" s="29"/>
    </row>
    <row r="12" spans="2:46" s="1" customFormat="1" ht="12" customHeight="1">
      <c r="B12" s="29"/>
      <c r="D12" s="24" t="s">
        <v>18</v>
      </c>
      <c r="F12" s="22" t="s">
        <v>19</v>
      </c>
      <c r="I12" s="24" t="s">
        <v>20</v>
      </c>
      <c r="J12" s="52"/>
      <c r="L12" s="29"/>
    </row>
    <row r="13" spans="2:46" s="1" customFormat="1" ht="11" customHeight="1">
      <c r="B13" s="29"/>
      <c r="L13" s="29"/>
    </row>
    <row r="14" spans="2:46" s="1" customFormat="1" ht="12" customHeight="1">
      <c r="B14" s="29"/>
      <c r="D14" s="24" t="s">
        <v>21</v>
      </c>
      <c r="I14" s="24" t="s">
        <v>22</v>
      </c>
      <c r="J14" s="22" t="str">
        <f>IF('Rekapitulácia stavby'!AN10="","",'Rekapitulácia stavby'!AN10)</f>
        <v/>
      </c>
      <c r="L14" s="29"/>
    </row>
    <row r="15" spans="2:46" s="1" customFormat="1" ht="18" customHeight="1">
      <c r="B15" s="29"/>
      <c r="E15" s="22" t="str">
        <f>IF('Rekapitulácia stavby'!E11="","",'Rekapitulácia stavby'!E11)</f>
        <v xml:space="preserve"> </v>
      </c>
      <c r="I15" s="24" t="s">
        <v>23</v>
      </c>
      <c r="J15" s="22" t="str">
        <f>IF('Rekapitulácia stavby'!AN11="","",'Rekapitulácia stavby'!AN11)</f>
        <v/>
      </c>
      <c r="L15" s="29"/>
    </row>
    <row r="16" spans="2:46" s="1" customFormat="1" ht="7" customHeight="1">
      <c r="B16" s="29"/>
      <c r="L16" s="29"/>
    </row>
    <row r="17" spans="2:12" s="1" customFormat="1" ht="12" customHeight="1">
      <c r="B17" s="29"/>
      <c r="D17" s="24" t="s">
        <v>24</v>
      </c>
      <c r="I17" s="24" t="s">
        <v>22</v>
      </c>
      <c r="J17" s="25" t="str">
        <f>'Rekapitulácia stavby'!AN13</f>
        <v>Vyplň údaj</v>
      </c>
      <c r="L17" s="29"/>
    </row>
    <row r="18" spans="2:12" s="1" customFormat="1" ht="18" customHeight="1">
      <c r="B18" s="29"/>
      <c r="E18" s="222" t="str">
        <f>'Rekapitulácia stavby'!E14</f>
        <v>Vyplň údaj</v>
      </c>
      <c r="F18" s="211"/>
      <c r="G18" s="211"/>
      <c r="H18" s="211"/>
      <c r="I18" s="24" t="s">
        <v>23</v>
      </c>
      <c r="J18" s="25" t="str">
        <f>'Rekapitulácia stavby'!AN14</f>
        <v>Vyplň údaj</v>
      </c>
      <c r="L18" s="29"/>
    </row>
    <row r="19" spans="2:12" s="1" customFormat="1" ht="7" customHeight="1">
      <c r="B19" s="29"/>
      <c r="L19" s="29"/>
    </row>
    <row r="20" spans="2:12" s="1" customFormat="1" ht="12" customHeight="1">
      <c r="B20" s="29"/>
      <c r="D20" s="24" t="s">
        <v>26</v>
      </c>
      <c r="I20" s="24" t="s">
        <v>22</v>
      </c>
      <c r="J20" s="22" t="str">
        <f>IF('Rekapitulácia stavby'!AN16="","",'Rekapitulácia stavby'!AN16)</f>
        <v/>
      </c>
      <c r="L20" s="29"/>
    </row>
    <row r="21" spans="2:12" s="1" customFormat="1" ht="18" customHeight="1">
      <c r="B21" s="29"/>
      <c r="E21" s="22" t="str">
        <f>IF('Rekapitulácia stavby'!E17="","",'Rekapitulácia stavby'!E17)</f>
        <v xml:space="preserve"> </v>
      </c>
      <c r="I21" s="24" t="s">
        <v>23</v>
      </c>
      <c r="J21" s="22" t="str">
        <f>IF('Rekapitulácia stavby'!AN17="","",'Rekapitulácia stavby'!AN17)</f>
        <v/>
      </c>
      <c r="L21" s="29"/>
    </row>
    <row r="22" spans="2:12" s="1" customFormat="1" ht="7" customHeight="1">
      <c r="B22" s="29"/>
      <c r="L22" s="29"/>
    </row>
    <row r="23" spans="2:12" s="1" customFormat="1" ht="12" customHeight="1">
      <c r="B23" s="29"/>
      <c r="D23" s="24" t="s">
        <v>28</v>
      </c>
      <c r="I23" s="24" t="s">
        <v>22</v>
      </c>
      <c r="J23" s="22" t="str">
        <f>IF('Rekapitulácia stavby'!AN19="","",'Rekapitulácia stavby'!AN19)</f>
        <v/>
      </c>
      <c r="L23" s="29"/>
    </row>
    <row r="24" spans="2:12" s="1" customFormat="1" ht="18" customHeight="1">
      <c r="B24" s="29"/>
      <c r="E24" s="22" t="str">
        <f>IF('Rekapitulácia stavby'!E20="","",'Rekapitulácia stavby'!E20)</f>
        <v xml:space="preserve"> </v>
      </c>
      <c r="I24" s="24" t="s">
        <v>23</v>
      </c>
      <c r="J24" s="22" t="str">
        <f>IF('Rekapitulácia stavby'!AN20="","",'Rekapitulácia stavby'!AN20)</f>
        <v/>
      </c>
      <c r="L24" s="29"/>
    </row>
    <row r="25" spans="2:12" s="1" customFormat="1" ht="7" customHeight="1">
      <c r="B25" s="29"/>
      <c r="L25" s="29"/>
    </row>
    <row r="26" spans="2:12" s="1" customFormat="1" ht="12" customHeight="1">
      <c r="B26" s="29"/>
      <c r="D26" s="24" t="s">
        <v>29</v>
      </c>
      <c r="L26" s="29"/>
    </row>
    <row r="27" spans="2:12" s="7" customFormat="1" ht="16.5" customHeight="1">
      <c r="B27" s="89"/>
      <c r="E27" s="215" t="s">
        <v>1</v>
      </c>
      <c r="F27" s="215"/>
      <c r="G27" s="215"/>
      <c r="H27" s="215"/>
      <c r="L27" s="89"/>
    </row>
    <row r="28" spans="2:12" s="1" customFormat="1" ht="7" customHeight="1">
      <c r="B28" s="29"/>
      <c r="L28" s="29"/>
    </row>
    <row r="29" spans="2:12" s="1" customFormat="1" ht="7" customHeight="1">
      <c r="B29" s="29"/>
      <c r="D29" s="53"/>
      <c r="E29" s="53"/>
      <c r="F29" s="53"/>
      <c r="G29" s="53"/>
      <c r="H29" s="53"/>
      <c r="I29" s="53"/>
      <c r="J29" s="53"/>
      <c r="K29" s="53"/>
      <c r="L29" s="29"/>
    </row>
    <row r="30" spans="2:12" s="1" customFormat="1" ht="25.25" customHeight="1">
      <c r="B30" s="29"/>
      <c r="D30" s="90" t="s">
        <v>30</v>
      </c>
      <c r="J30" s="66">
        <f>ROUND(J123, 2)</f>
        <v>0</v>
      </c>
      <c r="L30" s="29"/>
    </row>
    <row r="31" spans="2:12" s="1" customFormat="1" ht="7" customHeight="1">
      <c r="B31" s="29"/>
      <c r="D31" s="53"/>
      <c r="E31" s="53"/>
      <c r="F31" s="53"/>
      <c r="G31" s="53"/>
      <c r="H31" s="53"/>
      <c r="I31" s="53"/>
      <c r="J31" s="53"/>
      <c r="K31" s="53"/>
      <c r="L31" s="29"/>
    </row>
    <row r="32" spans="2:12" s="1" customFormat="1" ht="14.5" customHeight="1">
      <c r="B32" s="29"/>
      <c r="F32" s="32" t="s">
        <v>32</v>
      </c>
      <c r="I32" s="32" t="s">
        <v>31</v>
      </c>
      <c r="J32" s="32" t="s">
        <v>33</v>
      </c>
      <c r="L32" s="29"/>
    </row>
    <row r="33" spans="2:12" s="1" customFormat="1" ht="14.5" customHeight="1">
      <c r="B33" s="29"/>
      <c r="D33" s="55" t="s">
        <v>34</v>
      </c>
      <c r="E33" s="34" t="s">
        <v>35</v>
      </c>
      <c r="F33" s="91">
        <f>ROUND((SUM(BE123:BE168)),  2)</f>
        <v>0</v>
      </c>
      <c r="G33" s="92"/>
      <c r="H33" s="92"/>
      <c r="I33" s="93">
        <v>0.23</v>
      </c>
      <c r="J33" s="91">
        <f>ROUND(((SUM(BE123:BE168))*I33),  2)</f>
        <v>0</v>
      </c>
      <c r="L33" s="29"/>
    </row>
    <row r="34" spans="2:12" s="1" customFormat="1" ht="14.5" customHeight="1">
      <c r="B34" s="29"/>
      <c r="E34" s="34" t="s">
        <v>36</v>
      </c>
      <c r="F34" s="91">
        <f>ROUND((SUM(BF123:BF168)),  2)</f>
        <v>0</v>
      </c>
      <c r="G34" s="92"/>
      <c r="H34" s="92"/>
      <c r="I34" s="93">
        <v>0.23</v>
      </c>
      <c r="J34" s="91">
        <f>ROUND(((SUM(BF123:BF168))*I34),  2)</f>
        <v>0</v>
      </c>
      <c r="L34" s="29"/>
    </row>
    <row r="35" spans="2:12" s="1" customFormat="1" ht="14.5" hidden="1" customHeight="1">
      <c r="B35" s="29"/>
      <c r="E35" s="24" t="s">
        <v>37</v>
      </c>
      <c r="F35" s="94">
        <f>ROUND((SUM(BG123:BG168)),  2)</f>
        <v>0</v>
      </c>
      <c r="I35" s="95">
        <v>0.23</v>
      </c>
      <c r="J35" s="94">
        <f>0</f>
        <v>0</v>
      </c>
      <c r="L35" s="29"/>
    </row>
    <row r="36" spans="2:12" s="1" customFormat="1" ht="14.5" hidden="1" customHeight="1">
      <c r="B36" s="29"/>
      <c r="E36" s="24" t="s">
        <v>38</v>
      </c>
      <c r="F36" s="94">
        <f>ROUND((SUM(BH123:BH168)),  2)</f>
        <v>0</v>
      </c>
      <c r="I36" s="95">
        <v>0.23</v>
      </c>
      <c r="J36" s="94">
        <f>0</f>
        <v>0</v>
      </c>
      <c r="L36" s="29"/>
    </row>
    <row r="37" spans="2:12" s="1" customFormat="1" ht="14.5" hidden="1" customHeight="1">
      <c r="B37" s="29"/>
      <c r="E37" s="34" t="s">
        <v>39</v>
      </c>
      <c r="F37" s="91">
        <f>ROUND((SUM(BI123:BI168)),  2)</f>
        <v>0</v>
      </c>
      <c r="G37" s="92"/>
      <c r="H37" s="92"/>
      <c r="I37" s="93">
        <v>0</v>
      </c>
      <c r="J37" s="91">
        <f>0</f>
        <v>0</v>
      </c>
      <c r="L37" s="29"/>
    </row>
    <row r="38" spans="2:12" s="1" customFormat="1" ht="7" customHeight="1">
      <c r="B38" s="29"/>
      <c r="L38" s="29"/>
    </row>
    <row r="39" spans="2:12" s="1" customFormat="1" ht="25.25" customHeight="1">
      <c r="B39" s="29"/>
      <c r="C39" s="96"/>
      <c r="D39" s="97" t="s">
        <v>40</v>
      </c>
      <c r="E39" s="57"/>
      <c r="F39" s="57"/>
      <c r="G39" s="98" t="s">
        <v>41</v>
      </c>
      <c r="H39" s="99" t="s">
        <v>42</v>
      </c>
      <c r="I39" s="57"/>
      <c r="J39" s="100">
        <f>SUM(J30:J37)</f>
        <v>0</v>
      </c>
      <c r="K39" s="101"/>
      <c r="L39" s="29"/>
    </row>
    <row r="40" spans="2:12" s="1" customFormat="1" ht="14.5" customHeight="1">
      <c r="B40" s="29"/>
      <c r="L40" s="29"/>
    </row>
    <row r="41" spans="2:12" ht="14.5" customHeight="1">
      <c r="B41" s="17"/>
      <c r="L41" s="17"/>
    </row>
    <row r="42" spans="2:12" ht="14.5" customHeight="1">
      <c r="B42" s="17"/>
      <c r="L42" s="17"/>
    </row>
    <row r="43" spans="2:12" ht="14.5" customHeight="1">
      <c r="B43" s="17"/>
      <c r="L43" s="17"/>
    </row>
    <row r="44" spans="2:12" ht="14.5" customHeight="1">
      <c r="B44" s="17"/>
      <c r="L44" s="17"/>
    </row>
    <row r="45" spans="2:12" ht="14.5" customHeight="1">
      <c r="B45" s="17"/>
      <c r="L45" s="17"/>
    </row>
    <row r="46" spans="2:12" ht="14.5" customHeight="1">
      <c r="B46" s="17"/>
      <c r="L46" s="17"/>
    </row>
    <row r="47" spans="2:12" ht="14.5" customHeight="1">
      <c r="B47" s="17"/>
      <c r="L47" s="17"/>
    </row>
    <row r="48" spans="2:12" ht="14.5" customHeight="1">
      <c r="B48" s="17"/>
      <c r="L48" s="17"/>
    </row>
    <row r="49" spans="2:12" ht="14.5" customHeight="1">
      <c r="B49" s="17"/>
      <c r="L49" s="17"/>
    </row>
    <row r="50" spans="2:12" s="1" customFormat="1" ht="14.5" customHeight="1">
      <c r="B50" s="29"/>
      <c r="D50" s="41" t="s">
        <v>43</v>
      </c>
      <c r="E50" s="42"/>
      <c r="F50" s="42"/>
      <c r="G50" s="41" t="s">
        <v>44</v>
      </c>
      <c r="H50" s="42"/>
      <c r="I50" s="42"/>
      <c r="J50" s="42"/>
      <c r="K50" s="42"/>
      <c r="L50" s="29"/>
    </row>
    <row r="51" spans="2:12">
      <c r="B51" s="17"/>
      <c r="L51" s="17"/>
    </row>
    <row r="52" spans="2:12">
      <c r="B52" s="17"/>
      <c r="L52" s="17"/>
    </row>
    <row r="53" spans="2:12">
      <c r="B53" s="17"/>
      <c r="L53" s="17"/>
    </row>
    <row r="54" spans="2:12">
      <c r="B54" s="17"/>
      <c r="L54" s="17"/>
    </row>
    <row r="55" spans="2:12">
      <c r="B55" s="17"/>
      <c r="L55" s="17"/>
    </row>
    <row r="56" spans="2:12">
      <c r="B56" s="17"/>
      <c r="L56" s="17"/>
    </row>
    <row r="57" spans="2:12">
      <c r="B57" s="17"/>
      <c r="L57" s="17"/>
    </row>
    <row r="58" spans="2:12">
      <c r="B58" s="17"/>
      <c r="L58" s="17"/>
    </row>
    <row r="59" spans="2:12">
      <c r="B59" s="17"/>
      <c r="L59" s="17"/>
    </row>
    <row r="60" spans="2:12">
      <c r="B60" s="17"/>
      <c r="L60" s="17"/>
    </row>
    <row r="61" spans="2:12" s="1" customFormat="1" ht="13">
      <c r="B61" s="29"/>
      <c r="D61" s="43" t="s">
        <v>45</v>
      </c>
      <c r="E61" s="31"/>
      <c r="F61" s="102" t="s">
        <v>46</v>
      </c>
      <c r="G61" s="43" t="s">
        <v>45</v>
      </c>
      <c r="H61" s="31"/>
      <c r="I61" s="31"/>
      <c r="J61" s="103" t="s">
        <v>46</v>
      </c>
      <c r="K61" s="31"/>
      <c r="L61" s="29"/>
    </row>
    <row r="62" spans="2:12">
      <c r="B62" s="17"/>
      <c r="L62" s="17"/>
    </row>
    <row r="63" spans="2:12">
      <c r="B63" s="17"/>
      <c r="L63" s="17"/>
    </row>
    <row r="64" spans="2:12">
      <c r="B64" s="17"/>
      <c r="L64" s="17"/>
    </row>
    <row r="65" spans="2:12" s="1" customFormat="1" ht="13">
      <c r="B65" s="29"/>
      <c r="D65" s="41" t="s">
        <v>47</v>
      </c>
      <c r="E65" s="42"/>
      <c r="F65" s="42"/>
      <c r="G65" s="41" t="s">
        <v>48</v>
      </c>
      <c r="H65" s="42"/>
      <c r="I65" s="42"/>
      <c r="J65" s="42"/>
      <c r="K65" s="42"/>
      <c r="L65" s="29"/>
    </row>
    <row r="66" spans="2:12">
      <c r="B66" s="17"/>
      <c r="L66" s="17"/>
    </row>
    <row r="67" spans="2:12">
      <c r="B67" s="17"/>
      <c r="L67" s="17"/>
    </row>
    <row r="68" spans="2:12">
      <c r="B68" s="17"/>
      <c r="L68" s="17"/>
    </row>
    <row r="69" spans="2:12">
      <c r="B69" s="17"/>
      <c r="L69" s="17"/>
    </row>
    <row r="70" spans="2:12">
      <c r="B70" s="17"/>
      <c r="L70" s="17"/>
    </row>
    <row r="71" spans="2:12">
      <c r="B71" s="17"/>
      <c r="L71" s="17"/>
    </row>
    <row r="72" spans="2:12">
      <c r="B72" s="17"/>
      <c r="L72" s="17"/>
    </row>
    <row r="73" spans="2:12">
      <c r="B73" s="17"/>
      <c r="L73" s="17"/>
    </row>
    <row r="74" spans="2:12">
      <c r="B74" s="17"/>
      <c r="L74" s="17"/>
    </row>
    <row r="75" spans="2:12">
      <c r="B75" s="17"/>
      <c r="L75" s="17"/>
    </row>
    <row r="76" spans="2:12" s="1" customFormat="1" ht="13">
      <c r="B76" s="29"/>
      <c r="D76" s="43" t="s">
        <v>45</v>
      </c>
      <c r="E76" s="31"/>
      <c r="F76" s="102" t="s">
        <v>46</v>
      </c>
      <c r="G76" s="43" t="s">
        <v>45</v>
      </c>
      <c r="H76" s="31"/>
      <c r="I76" s="31"/>
      <c r="J76" s="103" t="s">
        <v>46</v>
      </c>
      <c r="K76" s="31"/>
      <c r="L76" s="29"/>
    </row>
    <row r="77" spans="2:12" s="1" customFormat="1" ht="14.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29"/>
    </row>
    <row r="81" spans="2:47" s="1" customFormat="1" ht="7" hidden="1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29"/>
    </row>
    <row r="82" spans="2:47" s="1" customFormat="1" ht="25" hidden="1" customHeight="1">
      <c r="B82" s="29"/>
      <c r="C82" s="18" t="s">
        <v>89</v>
      </c>
      <c r="L82" s="29"/>
    </row>
    <row r="83" spans="2:47" s="1" customFormat="1" ht="7" hidden="1" customHeight="1">
      <c r="B83" s="29"/>
      <c r="L83" s="29"/>
    </row>
    <row r="84" spans="2:47" s="1" customFormat="1" ht="12" hidden="1" customHeight="1">
      <c r="B84" s="29"/>
      <c r="C84" s="24" t="s">
        <v>15</v>
      </c>
      <c r="L84" s="29"/>
    </row>
    <row r="85" spans="2:47" s="1" customFormat="1" ht="16.5" hidden="1" customHeight="1">
      <c r="B85" s="29"/>
      <c r="E85" s="220" t="str">
        <f>E7</f>
        <v>Futbalové ihrisko MFK Nová Baňa</v>
      </c>
      <c r="F85" s="221"/>
      <c r="G85" s="221"/>
      <c r="H85" s="221"/>
      <c r="L85" s="29"/>
    </row>
    <row r="86" spans="2:47" s="1" customFormat="1" ht="12" hidden="1" customHeight="1">
      <c r="B86" s="29"/>
      <c r="C86" s="24" t="s">
        <v>87</v>
      </c>
      <c r="L86" s="29"/>
    </row>
    <row r="87" spans="2:47" s="1" customFormat="1" ht="16.5" hidden="1" customHeight="1">
      <c r="B87" s="29"/>
      <c r="E87" s="182" t="str">
        <f>E9</f>
        <v>SO 02 - Ihrisko</v>
      </c>
      <c r="F87" s="219"/>
      <c r="G87" s="219"/>
      <c r="H87" s="219"/>
      <c r="L87" s="29"/>
    </row>
    <row r="88" spans="2:47" s="1" customFormat="1" ht="7" hidden="1" customHeight="1">
      <c r="B88" s="29"/>
      <c r="L88" s="29"/>
    </row>
    <row r="89" spans="2:47" s="1" customFormat="1" ht="12" hidden="1" customHeight="1">
      <c r="B89" s="29"/>
      <c r="C89" s="24" t="s">
        <v>18</v>
      </c>
      <c r="F89" s="22" t="str">
        <f>F12</f>
        <v xml:space="preserve"> </v>
      </c>
      <c r="I89" s="24" t="s">
        <v>20</v>
      </c>
      <c r="J89" s="52" t="str">
        <f>IF(J12="","",J12)</f>
        <v/>
      </c>
      <c r="L89" s="29"/>
    </row>
    <row r="90" spans="2:47" s="1" customFormat="1" ht="7" hidden="1" customHeight="1">
      <c r="B90" s="29"/>
      <c r="L90" s="29"/>
    </row>
    <row r="91" spans="2:47" s="1" customFormat="1" ht="15.25" hidden="1" customHeight="1">
      <c r="B91" s="29"/>
      <c r="C91" s="24" t="s">
        <v>21</v>
      </c>
      <c r="F91" s="22" t="str">
        <f>E15</f>
        <v xml:space="preserve"> </v>
      </c>
      <c r="I91" s="24" t="s">
        <v>26</v>
      </c>
      <c r="J91" s="27" t="str">
        <f>E21</f>
        <v xml:space="preserve"> </v>
      </c>
      <c r="L91" s="29"/>
    </row>
    <row r="92" spans="2:47" s="1" customFormat="1" ht="15.25" hidden="1" customHeight="1">
      <c r="B92" s="29"/>
      <c r="C92" s="24" t="s">
        <v>24</v>
      </c>
      <c r="F92" s="22" t="str">
        <f>IF(E18="","",E18)</f>
        <v>Vyplň údaj</v>
      </c>
      <c r="I92" s="24" t="s">
        <v>28</v>
      </c>
      <c r="J92" s="27" t="str">
        <f>E24</f>
        <v xml:space="preserve"> </v>
      </c>
      <c r="L92" s="29"/>
    </row>
    <row r="93" spans="2:47" s="1" customFormat="1" ht="10.25" hidden="1" customHeight="1">
      <c r="B93" s="29"/>
      <c r="L93" s="29"/>
    </row>
    <row r="94" spans="2:47" s="1" customFormat="1" ht="29.25" hidden="1" customHeight="1">
      <c r="B94" s="29"/>
      <c r="C94" s="104" t="s">
        <v>90</v>
      </c>
      <c r="D94" s="96"/>
      <c r="E94" s="96"/>
      <c r="F94" s="96"/>
      <c r="G94" s="96"/>
      <c r="H94" s="96"/>
      <c r="I94" s="96"/>
      <c r="J94" s="105" t="s">
        <v>91</v>
      </c>
      <c r="K94" s="96"/>
      <c r="L94" s="29"/>
    </row>
    <row r="95" spans="2:47" s="1" customFormat="1" ht="10.25" hidden="1" customHeight="1">
      <c r="B95" s="29"/>
      <c r="L95" s="29"/>
    </row>
    <row r="96" spans="2:47" s="1" customFormat="1" ht="23" hidden="1" customHeight="1">
      <c r="B96" s="29"/>
      <c r="C96" s="106" t="s">
        <v>92</v>
      </c>
      <c r="J96" s="66">
        <f>J123</f>
        <v>0</v>
      </c>
      <c r="L96" s="29"/>
      <c r="AU96" s="14" t="s">
        <v>93</v>
      </c>
    </row>
    <row r="97" spans="2:12" s="9" customFormat="1" ht="25" hidden="1" customHeight="1">
      <c r="B97" s="149"/>
      <c r="D97" s="150" t="s">
        <v>246</v>
      </c>
      <c r="E97" s="151"/>
      <c r="F97" s="151"/>
      <c r="G97" s="151"/>
      <c r="H97" s="151"/>
      <c r="I97" s="151"/>
      <c r="J97" s="152">
        <f>J124</f>
        <v>0</v>
      </c>
      <c r="L97" s="149"/>
    </row>
    <row r="98" spans="2:12" s="10" customFormat="1" ht="20" hidden="1" customHeight="1">
      <c r="B98" s="153"/>
      <c r="D98" s="154" t="s">
        <v>247</v>
      </c>
      <c r="E98" s="155"/>
      <c r="F98" s="155"/>
      <c r="G98" s="155"/>
      <c r="H98" s="155"/>
      <c r="I98" s="155"/>
      <c r="J98" s="156">
        <f>J125</f>
        <v>0</v>
      </c>
      <c r="L98" s="153"/>
    </row>
    <row r="99" spans="2:12" s="10" customFormat="1" ht="20" hidden="1" customHeight="1">
      <c r="B99" s="153"/>
      <c r="D99" s="154" t="s">
        <v>248</v>
      </c>
      <c r="E99" s="155"/>
      <c r="F99" s="155"/>
      <c r="G99" s="155"/>
      <c r="H99" s="155"/>
      <c r="I99" s="155"/>
      <c r="J99" s="156">
        <f>J137</f>
        <v>0</v>
      </c>
      <c r="L99" s="153"/>
    </row>
    <row r="100" spans="2:12" s="10" customFormat="1" ht="20" hidden="1" customHeight="1">
      <c r="B100" s="153"/>
      <c r="D100" s="154" t="s">
        <v>249</v>
      </c>
      <c r="E100" s="155"/>
      <c r="F100" s="155"/>
      <c r="G100" s="155"/>
      <c r="H100" s="155"/>
      <c r="I100" s="155"/>
      <c r="J100" s="156">
        <f>J145</f>
        <v>0</v>
      </c>
      <c r="L100" s="153"/>
    </row>
    <row r="101" spans="2:12" s="10" customFormat="1" ht="20" hidden="1" customHeight="1">
      <c r="B101" s="153"/>
      <c r="D101" s="154" t="s">
        <v>250</v>
      </c>
      <c r="E101" s="155"/>
      <c r="F101" s="155"/>
      <c r="G101" s="155"/>
      <c r="H101" s="155"/>
      <c r="I101" s="155"/>
      <c r="J101" s="156">
        <f>J152</f>
        <v>0</v>
      </c>
      <c r="L101" s="153"/>
    </row>
    <row r="102" spans="2:12" s="10" customFormat="1" ht="20" hidden="1" customHeight="1">
      <c r="B102" s="153"/>
      <c r="D102" s="154" t="s">
        <v>251</v>
      </c>
      <c r="E102" s="155"/>
      <c r="F102" s="155"/>
      <c r="G102" s="155"/>
      <c r="H102" s="155"/>
      <c r="I102" s="155"/>
      <c r="J102" s="156">
        <f>J154</f>
        <v>0</v>
      </c>
      <c r="L102" s="153"/>
    </row>
    <row r="103" spans="2:12" s="10" customFormat="1" ht="20" hidden="1" customHeight="1">
      <c r="B103" s="153"/>
      <c r="D103" s="154" t="s">
        <v>252</v>
      </c>
      <c r="E103" s="155"/>
      <c r="F103" s="155"/>
      <c r="G103" s="155"/>
      <c r="H103" s="155"/>
      <c r="I103" s="155"/>
      <c r="J103" s="156">
        <f>J165</f>
        <v>0</v>
      </c>
      <c r="L103" s="153"/>
    </row>
    <row r="104" spans="2:12" s="1" customFormat="1" ht="21.75" hidden="1" customHeight="1">
      <c r="B104" s="29"/>
      <c r="L104" s="29"/>
    </row>
    <row r="105" spans="2:12" s="1" customFormat="1" ht="7" hidden="1" customHeight="1"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29"/>
    </row>
    <row r="106" spans="2:12" hidden="1"/>
    <row r="107" spans="2:12" hidden="1"/>
    <row r="108" spans="2:12" hidden="1"/>
    <row r="109" spans="2:12" s="1" customFormat="1" ht="7" customHeight="1"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29"/>
    </row>
    <row r="110" spans="2:12" s="1" customFormat="1" ht="25" customHeight="1">
      <c r="B110" s="29"/>
      <c r="C110" s="18" t="s">
        <v>94</v>
      </c>
      <c r="L110" s="29"/>
    </row>
    <row r="111" spans="2:12" s="1" customFormat="1" ht="7" customHeight="1">
      <c r="B111" s="29"/>
      <c r="L111" s="29"/>
    </row>
    <row r="112" spans="2:12" s="1" customFormat="1" ht="12" customHeight="1">
      <c r="B112" s="29"/>
      <c r="C112" s="24" t="s">
        <v>15</v>
      </c>
      <c r="L112" s="29"/>
    </row>
    <row r="113" spans="2:65" s="1" customFormat="1" ht="16.5" customHeight="1">
      <c r="B113" s="29"/>
      <c r="E113" s="220" t="str">
        <f>E7</f>
        <v>Futbalové ihrisko MFK Nová Baňa</v>
      </c>
      <c r="F113" s="221"/>
      <c r="G113" s="221"/>
      <c r="H113" s="221"/>
      <c r="L113" s="29"/>
    </row>
    <row r="114" spans="2:65" s="1" customFormat="1" ht="12" customHeight="1">
      <c r="B114" s="29"/>
      <c r="C114" s="24" t="s">
        <v>87</v>
      </c>
      <c r="L114" s="29"/>
    </row>
    <row r="115" spans="2:65" s="1" customFormat="1" ht="16.5" customHeight="1">
      <c r="B115" s="29"/>
      <c r="E115" s="182" t="str">
        <f>E9</f>
        <v>SO 02 - Ihrisko</v>
      </c>
      <c r="F115" s="219"/>
      <c r="G115" s="219"/>
      <c r="H115" s="219"/>
      <c r="L115" s="29"/>
    </row>
    <row r="116" spans="2:65" s="1" customFormat="1" ht="7" customHeight="1">
      <c r="B116" s="29"/>
      <c r="L116" s="29"/>
    </row>
    <row r="117" spans="2:65" s="1" customFormat="1" ht="12" customHeight="1">
      <c r="B117" s="29"/>
      <c r="C117" s="24" t="s">
        <v>18</v>
      </c>
      <c r="F117" s="22" t="str">
        <f>F12</f>
        <v xml:space="preserve"> </v>
      </c>
      <c r="I117" s="24" t="s">
        <v>20</v>
      </c>
      <c r="J117" s="52" t="str">
        <f>IF(J12="","",J12)</f>
        <v/>
      </c>
      <c r="L117" s="29"/>
    </row>
    <row r="118" spans="2:65" s="1" customFormat="1" ht="7" customHeight="1">
      <c r="B118" s="29"/>
      <c r="L118" s="29"/>
    </row>
    <row r="119" spans="2:65" s="1" customFormat="1" ht="15.25" customHeight="1">
      <c r="B119" s="29"/>
      <c r="C119" s="24" t="s">
        <v>21</v>
      </c>
      <c r="F119" s="22" t="str">
        <f>E15</f>
        <v xml:space="preserve"> </v>
      </c>
      <c r="I119" s="24" t="s">
        <v>26</v>
      </c>
      <c r="J119" s="27" t="str">
        <f>E21</f>
        <v xml:space="preserve"> </v>
      </c>
      <c r="L119" s="29"/>
    </row>
    <row r="120" spans="2:65" s="1" customFormat="1" ht="15.25" customHeight="1">
      <c r="B120" s="29"/>
      <c r="C120" s="24" t="s">
        <v>24</v>
      </c>
      <c r="F120" s="22" t="str">
        <f>IF(E18="","",E18)</f>
        <v>Vyplň údaj</v>
      </c>
      <c r="I120" s="24" t="s">
        <v>28</v>
      </c>
      <c r="J120" s="27" t="str">
        <f>E24</f>
        <v xml:space="preserve"> </v>
      </c>
      <c r="L120" s="29"/>
    </row>
    <row r="121" spans="2:65" s="1" customFormat="1" ht="10.25" customHeight="1">
      <c r="B121" s="29"/>
      <c r="L121" s="29"/>
    </row>
    <row r="122" spans="2:65" s="8" customFormat="1" ht="29.25" customHeight="1">
      <c r="B122" s="107"/>
      <c r="C122" s="108" t="s">
        <v>95</v>
      </c>
      <c r="D122" s="109" t="s">
        <v>55</v>
      </c>
      <c r="E122" s="109" t="s">
        <v>51</v>
      </c>
      <c r="F122" s="109" t="s">
        <v>52</v>
      </c>
      <c r="G122" s="109" t="s">
        <v>96</v>
      </c>
      <c r="H122" s="109" t="s">
        <v>97</v>
      </c>
      <c r="I122" s="109" t="s">
        <v>98</v>
      </c>
      <c r="J122" s="110" t="s">
        <v>91</v>
      </c>
      <c r="K122" s="111" t="s">
        <v>99</v>
      </c>
      <c r="L122" s="107"/>
      <c r="M122" s="59" t="s">
        <v>1</v>
      </c>
      <c r="N122" s="60" t="s">
        <v>34</v>
      </c>
      <c r="O122" s="60" t="s">
        <v>100</v>
      </c>
      <c r="P122" s="60" t="s">
        <v>101</v>
      </c>
      <c r="Q122" s="60" t="s">
        <v>102</v>
      </c>
      <c r="R122" s="60" t="s">
        <v>103</v>
      </c>
      <c r="S122" s="60" t="s">
        <v>104</v>
      </c>
      <c r="T122" s="61" t="s">
        <v>105</v>
      </c>
    </row>
    <row r="123" spans="2:65" s="1" customFormat="1" ht="23" customHeight="1">
      <c r="B123" s="29"/>
      <c r="C123" s="64" t="s">
        <v>92</v>
      </c>
      <c r="J123" s="112">
        <f>BK123</f>
        <v>0</v>
      </c>
      <c r="L123" s="29"/>
      <c r="M123" s="62"/>
      <c r="N123" s="53"/>
      <c r="O123" s="53"/>
      <c r="P123" s="113">
        <f>P124</f>
        <v>0</v>
      </c>
      <c r="Q123" s="53"/>
      <c r="R123" s="113">
        <f>R124</f>
        <v>457.88012958078008</v>
      </c>
      <c r="S123" s="53"/>
      <c r="T123" s="114">
        <f>T124</f>
        <v>9.9</v>
      </c>
      <c r="AT123" s="14" t="s">
        <v>69</v>
      </c>
      <c r="AU123" s="14" t="s">
        <v>93</v>
      </c>
      <c r="BK123" s="115">
        <f>BK124</f>
        <v>0</v>
      </c>
    </row>
    <row r="124" spans="2:65" s="11" customFormat="1" ht="26" customHeight="1">
      <c r="B124" s="157"/>
      <c r="D124" s="158" t="s">
        <v>69</v>
      </c>
      <c r="E124" s="159" t="s">
        <v>253</v>
      </c>
      <c r="F124" s="159" t="s">
        <v>254</v>
      </c>
      <c r="I124" s="160"/>
      <c r="J124" s="161">
        <f>BK124</f>
        <v>0</v>
      </c>
      <c r="L124" s="157"/>
      <c r="M124" s="162"/>
      <c r="P124" s="163">
        <f>P125+P137+P145+P152+P154+P165</f>
        <v>0</v>
      </c>
      <c r="R124" s="163">
        <f>R125+R137+R145+R152+R154+R165</f>
        <v>457.88012958078008</v>
      </c>
      <c r="T124" s="164">
        <f>T125+T137+T145+T152+T154+T165</f>
        <v>9.9</v>
      </c>
      <c r="AR124" s="158" t="s">
        <v>78</v>
      </c>
      <c r="AT124" s="165" t="s">
        <v>69</v>
      </c>
      <c r="AU124" s="165" t="s">
        <v>70</v>
      </c>
      <c r="AY124" s="158" t="s">
        <v>111</v>
      </c>
      <c r="BK124" s="166">
        <f>BK125+BK137+BK145+BK152+BK154+BK165</f>
        <v>0</v>
      </c>
    </row>
    <row r="125" spans="2:65" s="11" customFormat="1" ht="23" customHeight="1">
      <c r="B125" s="157"/>
      <c r="D125" s="158" t="s">
        <v>69</v>
      </c>
      <c r="E125" s="167" t="s">
        <v>78</v>
      </c>
      <c r="F125" s="167" t="s">
        <v>255</v>
      </c>
      <c r="I125" s="160"/>
      <c r="J125" s="168">
        <f>BK125</f>
        <v>0</v>
      </c>
      <c r="L125" s="157"/>
      <c r="M125" s="162"/>
      <c r="P125" s="163">
        <f>SUM(P126:P136)</f>
        <v>0</v>
      </c>
      <c r="R125" s="163">
        <f>SUM(R126:R136)</f>
        <v>0</v>
      </c>
      <c r="T125" s="164">
        <f>SUM(T126:T136)</f>
        <v>0</v>
      </c>
      <c r="AR125" s="158" t="s">
        <v>78</v>
      </c>
      <c r="AT125" s="165" t="s">
        <v>69</v>
      </c>
      <c r="AU125" s="165" t="s">
        <v>78</v>
      </c>
      <c r="AY125" s="158" t="s">
        <v>111</v>
      </c>
      <c r="BK125" s="166">
        <f>SUM(BK126:BK136)</f>
        <v>0</v>
      </c>
    </row>
    <row r="126" spans="2:65" s="1" customFormat="1" ht="33" customHeight="1">
      <c r="B126" s="116"/>
      <c r="C126" s="132" t="s">
        <v>78</v>
      </c>
      <c r="D126" s="132" t="s">
        <v>126</v>
      </c>
      <c r="E126" s="133" t="s">
        <v>256</v>
      </c>
      <c r="F126" s="134" t="s">
        <v>257</v>
      </c>
      <c r="G126" s="135" t="s">
        <v>258</v>
      </c>
      <c r="H126" s="136">
        <v>289</v>
      </c>
      <c r="I126" s="137"/>
      <c r="J126" s="138">
        <f t="shared" ref="J126:J136" si="0">ROUND(I126*H126,2)</f>
        <v>0</v>
      </c>
      <c r="K126" s="139"/>
      <c r="L126" s="29"/>
      <c r="M126" s="140" t="s">
        <v>1</v>
      </c>
      <c r="N126" s="141" t="s">
        <v>36</v>
      </c>
      <c r="P126" s="128">
        <f t="shared" ref="P126:P136" si="1">O126*H126</f>
        <v>0</v>
      </c>
      <c r="Q126" s="128">
        <v>0</v>
      </c>
      <c r="R126" s="128">
        <f t="shared" ref="R126:R136" si="2">Q126*H126</f>
        <v>0</v>
      </c>
      <c r="S126" s="128">
        <v>0</v>
      </c>
      <c r="T126" s="129">
        <f t="shared" ref="T126:T136" si="3">S126*H126</f>
        <v>0</v>
      </c>
      <c r="AR126" s="130" t="s">
        <v>113</v>
      </c>
      <c r="AT126" s="130" t="s">
        <v>126</v>
      </c>
      <c r="AU126" s="130" t="s">
        <v>112</v>
      </c>
      <c r="AY126" s="14" t="s">
        <v>111</v>
      </c>
      <c r="BE126" s="131">
        <f t="shared" ref="BE126:BE136" si="4">IF(N126="základná",J126,0)</f>
        <v>0</v>
      </c>
      <c r="BF126" s="131">
        <f t="shared" ref="BF126:BF136" si="5">IF(N126="znížená",J126,0)</f>
        <v>0</v>
      </c>
      <c r="BG126" s="131">
        <f t="shared" ref="BG126:BG136" si="6">IF(N126="zákl. prenesená",J126,0)</f>
        <v>0</v>
      </c>
      <c r="BH126" s="131">
        <f t="shared" ref="BH126:BH136" si="7">IF(N126="zníž. prenesená",J126,0)</f>
        <v>0</v>
      </c>
      <c r="BI126" s="131">
        <f t="shared" ref="BI126:BI136" si="8">IF(N126="nulová",J126,0)</f>
        <v>0</v>
      </c>
      <c r="BJ126" s="14" t="s">
        <v>112</v>
      </c>
      <c r="BK126" s="131">
        <f t="shared" ref="BK126:BK136" si="9">ROUND(I126*H126,2)</f>
        <v>0</v>
      </c>
      <c r="BL126" s="14" t="s">
        <v>113</v>
      </c>
      <c r="BM126" s="130" t="s">
        <v>259</v>
      </c>
    </row>
    <row r="127" spans="2:65" s="1" customFormat="1" ht="21.75" customHeight="1">
      <c r="B127" s="116"/>
      <c r="C127" s="132" t="s">
        <v>112</v>
      </c>
      <c r="D127" s="132" t="s">
        <v>126</v>
      </c>
      <c r="E127" s="133" t="s">
        <v>260</v>
      </c>
      <c r="F127" s="134" t="s">
        <v>261</v>
      </c>
      <c r="G127" s="135" t="s">
        <v>258</v>
      </c>
      <c r="H127" s="136">
        <v>228.5</v>
      </c>
      <c r="I127" s="137"/>
      <c r="J127" s="138">
        <f t="shared" si="0"/>
        <v>0</v>
      </c>
      <c r="K127" s="139"/>
      <c r="L127" s="29"/>
      <c r="M127" s="140" t="s">
        <v>1</v>
      </c>
      <c r="N127" s="141" t="s">
        <v>36</v>
      </c>
      <c r="P127" s="128">
        <f t="shared" si="1"/>
        <v>0</v>
      </c>
      <c r="Q127" s="128">
        <v>0</v>
      </c>
      <c r="R127" s="128">
        <f t="shared" si="2"/>
        <v>0</v>
      </c>
      <c r="S127" s="128">
        <v>0</v>
      </c>
      <c r="T127" s="129">
        <f t="shared" si="3"/>
        <v>0</v>
      </c>
      <c r="AR127" s="130" t="s">
        <v>113</v>
      </c>
      <c r="AT127" s="130" t="s">
        <v>126</v>
      </c>
      <c r="AU127" s="130" t="s">
        <v>112</v>
      </c>
      <c r="AY127" s="14" t="s">
        <v>111</v>
      </c>
      <c r="BE127" s="131">
        <f t="shared" si="4"/>
        <v>0</v>
      </c>
      <c r="BF127" s="131">
        <f t="shared" si="5"/>
        <v>0</v>
      </c>
      <c r="BG127" s="131">
        <f t="shared" si="6"/>
        <v>0</v>
      </c>
      <c r="BH127" s="131">
        <f t="shared" si="7"/>
        <v>0</v>
      </c>
      <c r="BI127" s="131">
        <f t="shared" si="8"/>
        <v>0</v>
      </c>
      <c r="BJ127" s="14" t="s">
        <v>112</v>
      </c>
      <c r="BK127" s="131">
        <f t="shared" si="9"/>
        <v>0</v>
      </c>
      <c r="BL127" s="14" t="s">
        <v>113</v>
      </c>
      <c r="BM127" s="130" t="s">
        <v>262</v>
      </c>
    </row>
    <row r="128" spans="2:65" s="1" customFormat="1" ht="38" customHeight="1">
      <c r="B128" s="116"/>
      <c r="C128" s="132" t="s">
        <v>115</v>
      </c>
      <c r="D128" s="132" t="s">
        <v>126</v>
      </c>
      <c r="E128" s="133" t="s">
        <v>263</v>
      </c>
      <c r="F128" s="134" t="s">
        <v>264</v>
      </c>
      <c r="G128" s="135" t="s">
        <v>258</v>
      </c>
      <c r="H128" s="136">
        <v>228.5</v>
      </c>
      <c r="I128" s="137"/>
      <c r="J128" s="138">
        <f t="shared" si="0"/>
        <v>0</v>
      </c>
      <c r="K128" s="139"/>
      <c r="L128" s="29"/>
      <c r="M128" s="140" t="s">
        <v>1</v>
      </c>
      <c r="N128" s="141" t="s">
        <v>36</v>
      </c>
      <c r="P128" s="128">
        <f t="shared" si="1"/>
        <v>0</v>
      </c>
      <c r="Q128" s="128">
        <v>0</v>
      </c>
      <c r="R128" s="128">
        <f t="shared" si="2"/>
        <v>0</v>
      </c>
      <c r="S128" s="128">
        <v>0</v>
      </c>
      <c r="T128" s="129">
        <f t="shared" si="3"/>
        <v>0</v>
      </c>
      <c r="AR128" s="130" t="s">
        <v>113</v>
      </c>
      <c r="AT128" s="130" t="s">
        <v>126</v>
      </c>
      <c r="AU128" s="130" t="s">
        <v>112</v>
      </c>
      <c r="AY128" s="14" t="s">
        <v>111</v>
      </c>
      <c r="BE128" s="131">
        <f t="shared" si="4"/>
        <v>0</v>
      </c>
      <c r="BF128" s="131">
        <f t="shared" si="5"/>
        <v>0</v>
      </c>
      <c r="BG128" s="131">
        <f t="shared" si="6"/>
        <v>0</v>
      </c>
      <c r="BH128" s="131">
        <f t="shared" si="7"/>
        <v>0</v>
      </c>
      <c r="BI128" s="131">
        <f t="shared" si="8"/>
        <v>0</v>
      </c>
      <c r="BJ128" s="14" t="s">
        <v>112</v>
      </c>
      <c r="BK128" s="131">
        <f t="shared" si="9"/>
        <v>0</v>
      </c>
      <c r="BL128" s="14" t="s">
        <v>113</v>
      </c>
      <c r="BM128" s="130" t="s">
        <v>265</v>
      </c>
    </row>
    <row r="129" spans="2:65" s="1" customFormat="1" ht="38" customHeight="1">
      <c r="B129" s="116"/>
      <c r="C129" s="132" t="s">
        <v>113</v>
      </c>
      <c r="D129" s="132" t="s">
        <v>126</v>
      </c>
      <c r="E129" s="133" t="s">
        <v>266</v>
      </c>
      <c r="F129" s="134" t="s">
        <v>267</v>
      </c>
      <c r="G129" s="135" t="s">
        <v>258</v>
      </c>
      <c r="H129" s="136">
        <v>1170.5</v>
      </c>
      <c r="I129" s="137"/>
      <c r="J129" s="138">
        <f t="shared" si="0"/>
        <v>0</v>
      </c>
      <c r="K129" s="139"/>
      <c r="L129" s="29"/>
      <c r="M129" s="140" t="s">
        <v>1</v>
      </c>
      <c r="N129" s="141" t="s">
        <v>36</v>
      </c>
      <c r="P129" s="128">
        <f t="shared" si="1"/>
        <v>0</v>
      </c>
      <c r="Q129" s="128">
        <v>0</v>
      </c>
      <c r="R129" s="128">
        <f t="shared" si="2"/>
        <v>0</v>
      </c>
      <c r="S129" s="128">
        <v>0</v>
      </c>
      <c r="T129" s="129">
        <f t="shared" si="3"/>
        <v>0</v>
      </c>
      <c r="AR129" s="130" t="s">
        <v>113</v>
      </c>
      <c r="AT129" s="130" t="s">
        <v>126</v>
      </c>
      <c r="AU129" s="130" t="s">
        <v>112</v>
      </c>
      <c r="AY129" s="14" t="s">
        <v>111</v>
      </c>
      <c r="BE129" s="131">
        <f t="shared" si="4"/>
        <v>0</v>
      </c>
      <c r="BF129" s="131">
        <f t="shared" si="5"/>
        <v>0</v>
      </c>
      <c r="BG129" s="131">
        <f t="shared" si="6"/>
        <v>0</v>
      </c>
      <c r="BH129" s="131">
        <f t="shared" si="7"/>
        <v>0</v>
      </c>
      <c r="BI129" s="131">
        <f t="shared" si="8"/>
        <v>0</v>
      </c>
      <c r="BJ129" s="14" t="s">
        <v>112</v>
      </c>
      <c r="BK129" s="131">
        <f t="shared" si="9"/>
        <v>0</v>
      </c>
      <c r="BL129" s="14" t="s">
        <v>113</v>
      </c>
      <c r="BM129" s="130" t="s">
        <v>268</v>
      </c>
    </row>
    <row r="130" spans="2:65" s="1" customFormat="1" ht="24.25" customHeight="1">
      <c r="B130" s="116"/>
      <c r="C130" s="132" t="s">
        <v>125</v>
      </c>
      <c r="D130" s="132" t="s">
        <v>126</v>
      </c>
      <c r="E130" s="133" t="s">
        <v>269</v>
      </c>
      <c r="F130" s="134" t="s">
        <v>270</v>
      </c>
      <c r="G130" s="135" t="s">
        <v>258</v>
      </c>
      <c r="H130" s="136">
        <v>1170.5</v>
      </c>
      <c r="I130" s="137"/>
      <c r="J130" s="138">
        <f t="shared" si="0"/>
        <v>0</v>
      </c>
      <c r="K130" s="139"/>
      <c r="L130" s="29"/>
      <c r="M130" s="140" t="s">
        <v>1</v>
      </c>
      <c r="N130" s="141" t="s">
        <v>36</v>
      </c>
      <c r="P130" s="128">
        <f t="shared" si="1"/>
        <v>0</v>
      </c>
      <c r="Q130" s="128">
        <v>0</v>
      </c>
      <c r="R130" s="128">
        <f t="shared" si="2"/>
        <v>0</v>
      </c>
      <c r="S130" s="128">
        <v>0</v>
      </c>
      <c r="T130" s="129">
        <f t="shared" si="3"/>
        <v>0</v>
      </c>
      <c r="AR130" s="130" t="s">
        <v>113</v>
      </c>
      <c r="AT130" s="130" t="s">
        <v>126</v>
      </c>
      <c r="AU130" s="130" t="s">
        <v>112</v>
      </c>
      <c r="AY130" s="14" t="s">
        <v>111</v>
      </c>
      <c r="BE130" s="131">
        <f t="shared" si="4"/>
        <v>0</v>
      </c>
      <c r="BF130" s="131">
        <f t="shared" si="5"/>
        <v>0</v>
      </c>
      <c r="BG130" s="131">
        <f t="shared" si="6"/>
        <v>0</v>
      </c>
      <c r="BH130" s="131">
        <f t="shared" si="7"/>
        <v>0</v>
      </c>
      <c r="BI130" s="131">
        <f t="shared" si="8"/>
        <v>0</v>
      </c>
      <c r="BJ130" s="14" t="s">
        <v>112</v>
      </c>
      <c r="BK130" s="131">
        <f t="shared" si="9"/>
        <v>0</v>
      </c>
      <c r="BL130" s="14" t="s">
        <v>113</v>
      </c>
      <c r="BM130" s="130" t="s">
        <v>271</v>
      </c>
    </row>
    <row r="131" spans="2:65" s="1" customFormat="1" ht="21.75" customHeight="1">
      <c r="B131" s="116"/>
      <c r="C131" s="132" t="s">
        <v>130</v>
      </c>
      <c r="D131" s="132" t="s">
        <v>126</v>
      </c>
      <c r="E131" s="133" t="s">
        <v>272</v>
      </c>
      <c r="F131" s="134" t="s">
        <v>273</v>
      </c>
      <c r="G131" s="135" t="s">
        <v>258</v>
      </c>
      <c r="H131" s="136">
        <v>1170.5</v>
      </c>
      <c r="I131" s="137"/>
      <c r="J131" s="138">
        <f t="shared" si="0"/>
        <v>0</v>
      </c>
      <c r="K131" s="139"/>
      <c r="L131" s="29"/>
      <c r="M131" s="140" t="s">
        <v>1</v>
      </c>
      <c r="N131" s="141" t="s">
        <v>36</v>
      </c>
      <c r="P131" s="128">
        <f t="shared" si="1"/>
        <v>0</v>
      </c>
      <c r="Q131" s="128">
        <v>0</v>
      </c>
      <c r="R131" s="128">
        <f t="shared" si="2"/>
        <v>0</v>
      </c>
      <c r="S131" s="128">
        <v>0</v>
      </c>
      <c r="T131" s="129">
        <f t="shared" si="3"/>
        <v>0</v>
      </c>
      <c r="AR131" s="130" t="s">
        <v>113</v>
      </c>
      <c r="AT131" s="130" t="s">
        <v>126</v>
      </c>
      <c r="AU131" s="130" t="s">
        <v>112</v>
      </c>
      <c r="AY131" s="14" t="s">
        <v>111</v>
      </c>
      <c r="BE131" s="131">
        <f t="shared" si="4"/>
        <v>0</v>
      </c>
      <c r="BF131" s="131">
        <f t="shared" si="5"/>
        <v>0</v>
      </c>
      <c r="BG131" s="131">
        <f t="shared" si="6"/>
        <v>0</v>
      </c>
      <c r="BH131" s="131">
        <f t="shared" si="7"/>
        <v>0</v>
      </c>
      <c r="BI131" s="131">
        <f t="shared" si="8"/>
        <v>0</v>
      </c>
      <c r="BJ131" s="14" t="s">
        <v>112</v>
      </c>
      <c r="BK131" s="131">
        <f t="shared" si="9"/>
        <v>0</v>
      </c>
      <c r="BL131" s="14" t="s">
        <v>113</v>
      </c>
      <c r="BM131" s="130" t="s">
        <v>274</v>
      </c>
    </row>
    <row r="132" spans="2:65" s="1" customFormat="1" ht="24.25" customHeight="1">
      <c r="B132" s="116"/>
      <c r="C132" s="132" t="s">
        <v>134</v>
      </c>
      <c r="D132" s="132" t="s">
        <v>126</v>
      </c>
      <c r="E132" s="133" t="s">
        <v>275</v>
      </c>
      <c r="F132" s="134" t="s">
        <v>276</v>
      </c>
      <c r="G132" s="135" t="s">
        <v>151</v>
      </c>
      <c r="H132" s="136">
        <v>1989.85</v>
      </c>
      <c r="I132" s="137"/>
      <c r="J132" s="138">
        <f t="shared" si="0"/>
        <v>0</v>
      </c>
      <c r="K132" s="139"/>
      <c r="L132" s="29"/>
      <c r="M132" s="140" t="s">
        <v>1</v>
      </c>
      <c r="N132" s="141" t="s">
        <v>36</v>
      </c>
      <c r="P132" s="128">
        <f t="shared" si="1"/>
        <v>0</v>
      </c>
      <c r="Q132" s="128">
        <v>0</v>
      </c>
      <c r="R132" s="128">
        <f t="shared" si="2"/>
        <v>0</v>
      </c>
      <c r="S132" s="128">
        <v>0</v>
      </c>
      <c r="T132" s="129">
        <f t="shared" si="3"/>
        <v>0</v>
      </c>
      <c r="AR132" s="130" t="s">
        <v>113</v>
      </c>
      <c r="AT132" s="130" t="s">
        <v>126</v>
      </c>
      <c r="AU132" s="130" t="s">
        <v>112</v>
      </c>
      <c r="AY132" s="14" t="s">
        <v>111</v>
      </c>
      <c r="BE132" s="131">
        <f t="shared" si="4"/>
        <v>0</v>
      </c>
      <c r="BF132" s="131">
        <f t="shared" si="5"/>
        <v>0</v>
      </c>
      <c r="BG132" s="131">
        <f t="shared" si="6"/>
        <v>0</v>
      </c>
      <c r="BH132" s="131">
        <f t="shared" si="7"/>
        <v>0</v>
      </c>
      <c r="BI132" s="131">
        <f t="shared" si="8"/>
        <v>0</v>
      </c>
      <c r="BJ132" s="14" t="s">
        <v>112</v>
      </c>
      <c r="BK132" s="131">
        <f t="shared" si="9"/>
        <v>0</v>
      </c>
      <c r="BL132" s="14" t="s">
        <v>113</v>
      </c>
      <c r="BM132" s="130" t="s">
        <v>277</v>
      </c>
    </row>
    <row r="133" spans="2:65" s="1" customFormat="1" ht="21.75" customHeight="1">
      <c r="B133" s="116"/>
      <c r="C133" s="132" t="s">
        <v>110</v>
      </c>
      <c r="D133" s="132" t="s">
        <v>126</v>
      </c>
      <c r="E133" s="133" t="s">
        <v>278</v>
      </c>
      <c r="F133" s="134" t="s">
        <v>279</v>
      </c>
      <c r="G133" s="135" t="s">
        <v>146</v>
      </c>
      <c r="H133" s="136">
        <v>5780</v>
      </c>
      <c r="I133" s="137"/>
      <c r="J133" s="138">
        <f t="shared" si="0"/>
        <v>0</v>
      </c>
      <c r="K133" s="139"/>
      <c r="L133" s="29"/>
      <c r="M133" s="140" t="s">
        <v>1</v>
      </c>
      <c r="N133" s="141" t="s">
        <v>36</v>
      </c>
      <c r="P133" s="128">
        <f t="shared" si="1"/>
        <v>0</v>
      </c>
      <c r="Q133" s="128">
        <v>0</v>
      </c>
      <c r="R133" s="128">
        <f t="shared" si="2"/>
        <v>0</v>
      </c>
      <c r="S133" s="128">
        <v>0</v>
      </c>
      <c r="T133" s="129">
        <f t="shared" si="3"/>
        <v>0</v>
      </c>
      <c r="AR133" s="130" t="s">
        <v>113</v>
      </c>
      <c r="AT133" s="130" t="s">
        <v>126</v>
      </c>
      <c r="AU133" s="130" t="s">
        <v>112</v>
      </c>
      <c r="AY133" s="14" t="s">
        <v>111</v>
      </c>
      <c r="BE133" s="131">
        <f t="shared" si="4"/>
        <v>0</v>
      </c>
      <c r="BF133" s="131">
        <f t="shared" si="5"/>
        <v>0</v>
      </c>
      <c r="BG133" s="131">
        <f t="shared" si="6"/>
        <v>0</v>
      </c>
      <c r="BH133" s="131">
        <f t="shared" si="7"/>
        <v>0</v>
      </c>
      <c r="BI133" s="131">
        <f t="shared" si="8"/>
        <v>0</v>
      </c>
      <c r="BJ133" s="14" t="s">
        <v>112</v>
      </c>
      <c r="BK133" s="131">
        <f t="shared" si="9"/>
        <v>0</v>
      </c>
      <c r="BL133" s="14" t="s">
        <v>113</v>
      </c>
      <c r="BM133" s="130" t="s">
        <v>280</v>
      </c>
    </row>
    <row r="134" spans="2:65" s="1" customFormat="1" ht="24.25" customHeight="1">
      <c r="B134" s="116"/>
      <c r="C134" s="132" t="s">
        <v>167</v>
      </c>
      <c r="D134" s="132" t="s">
        <v>126</v>
      </c>
      <c r="E134" s="133" t="s">
        <v>281</v>
      </c>
      <c r="F134" s="134" t="s">
        <v>282</v>
      </c>
      <c r="G134" s="135" t="s">
        <v>146</v>
      </c>
      <c r="H134" s="136">
        <v>75</v>
      </c>
      <c r="I134" s="137"/>
      <c r="J134" s="138">
        <f t="shared" si="0"/>
        <v>0</v>
      </c>
      <c r="K134" s="139"/>
      <c r="L134" s="29"/>
      <c r="M134" s="140" t="s">
        <v>1</v>
      </c>
      <c r="N134" s="141" t="s">
        <v>36</v>
      </c>
      <c r="P134" s="128">
        <f t="shared" si="1"/>
        <v>0</v>
      </c>
      <c r="Q134" s="128">
        <v>0</v>
      </c>
      <c r="R134" s="128">
        <f t="shared" si="2"/>
        <v>0</v>
      </c>
      <c r="S134" s="128">
        <v>0</v>
      </c>
      <c r="T134" s="129">
        <f t="shared" si="3"/>
        <v>0</v>
      </c>
      <c r="AR134" s="130" t="s">
        <v>113</v>
      </c>
      <c r="AT134" s="130" t="s">
        <v>126</v>
      </c>
      <c r="AU134" s="130" t="s">
        <v>112</v>
      </c>
      <c r="AY134" s="14" t="s">
        <v>111</v>
      </c>
      <c r="BE134" s="131">
        <f t="shared" si="4"/>
        <v>0</v>
      </c>
      <c r="BF134" s="131">
        <f t="shared" si="5"/>
        <v>0</v>
      </c>
      <c r="BG134" s="131">
        <f t="shared" si="6"/>
        <v>0</v>
      </c>
      <c r="BH134" s="131">
        <f t="shared" si="7"/>
        <v>0</v>
      </c>
      <c r="BI134" s="131">
        <f t="shared" si="8"/>
        <v>0</v>
      </c>
      <c r="BJ134" s="14" t="s">
        <v>112</v>
      </c>
      <c r="BK134" s="131">
        <f t="shared" si="9"/>
        <v>0</v>
      </c>
      <c r="BL134" s="14" t="s">
        <v>113</v>
      </c>
      <c r="BM134" s="130" t="s">
        <v>283</v>
      </c>
    </row>
    <row r="135" spans="2:65" s="1" customFormat="1" ht="16.5" customHeight="1">
      <c r="B135" s="116"/>
      <c r="C135" s="132" t="s">
        <v>157</v>
      </c>
      <c r="D135" s="132" t="s">
        <v>126</v>
      </c>
      <c r="E135" s="133" t="s">
        <v>119</v>
      </c>
      <c r="F135" s="134" t="s">
        <v>284</v>
      </c>
      <c r="G135" s="135" t="s">
        <v>137</v>
      </c>
      <c r="H135" s="136">
        <v>1</v>
      </c>
      <c r="I135" s="137"/>
      <c r="J135" s="138">
        <f t="shared" si="0"/>
        <v>0</v>
      </c>
      <c r="K135" s="139"/>
      <c r="L135" s="29"/>
      <c r="M135" s="140" t="s">
        <v>1</v>
      </c>
      <c r="N135" s="141" t="s">
        <v>36</v>
      </c>
      <c r="P135" s="128">
        <f t="shared" si="1"/>
        <v>0</v>
      </c>
      <c r="Q135" s="128">
        <v>0</v>
      </c>
      <c r="R135" s="128">
        <f t="shared" si="2"/>
        <v>0</v>
      </c>
      <c r="S135" s="128">
        <v>0</v>
      </c>
      <c r="T135" s="129">
        <f t="shared" si="3"/>
        <v>0</v>
      </c>
      <c r="AR135" s="130" t="s">
        <v>113</v>
      </c>
      <c r="AT135" s="130" t="s">
        <v>126</v>
      </c>
      <c r="AU135" s="130" t="s">
        <v>112</v>
      </c>
      <c r="AY135" s="14" t="s">
        <v>111</v>
      </c>
      <c r="BE135" s="131">
        <f t="shared" si="4"/>
        <v>0</v>
      </c>
      <c r="BF135" s="131">
        <f t="shared" si="5"/>
        <v>0</v>
      </c>
      <c r="BG135" s="131">
        <f t="shared" si="6"/>
        <v>0</v>
      </c>
      <c r="BH135" s="131">
        <f t="shared" si="7"/>
        <v>0</v>
      </c>
      <c r="BI135" s="131">
        <f t="shared" si="8"/>
        <v>0</v>
      </c>
      <c r="BJ135" s="14" t="s">
        <v>112</v>
      </c>
      <c r="BK135" s="131">
        <f t="shared" si="9"/>
        <v>0</v>
      </c>
      <c r="BL135" s="14" t="s">
        <v>113</v>
      </c>
      <c r="BM135" s="130" t="s">
        <v>285</v>
      </c>
    </row>
    <row r="136" spans="2:65" s="1" customFormat="1" ht="16.5" customHeight="1">
      <c r="B136" s="116"/>
      <c r="C136" s="132" t="s">
        <v>174</v>
      </c>
      <c r="D136" s="132" t="s">
        <v>126</v>
      </c>
      <c r="E136" s="133" t="s">
        <v>127</v>
      </c>
      <c r="F136" s="134" t="s">
        <v>286</v>
      </c>
      <c r="G136" s="135" t="s">
        <v>109</v>
      </c>
      <c r="H136" s="136">
        <v>2</v>
      </c>
      <c r="I136" s="137"/>
      <c r="J136" s="138">
        <f t="shared" si="0"/>
        <v>0</v>
      </c>
      <c r="K136" s="139"/>
      <c r="L136" s="29"/>
      <c r="M136" s="140" t="s">
        <v>1</v>
      </c>
      <c r="N136" s="141" t="s">
        <v>36</v>
      </c>
      <c r="P136" s="128">
        <f t="shared" si="1"/>
        <v>0</v>
      </c>
      <c r="Q136" s="128">
        <v>0</v>
      </c>
      <c r="R136" s="128">
        <f t="shared" si="2"/>
        <v>0</v>
      </c>
      <c r="S136" s="128">
        <v>0</v>
      </c>
      <c r="T136" s="129">
        <f t="shared" si="3"/>
        <v>0</v>
      </c>
      <c r="AR136" s="130" t="s">
        <v>113</v>
      </c>
      <c r="AT136" s="130" t="s">
        <v>126</v>
      </c>
      <c r="AU136" s="130" t="s">
        <v>112</v>
      </c>
      <c r="AY136" s="14" t="s">
        <v>111</v>
      </c>
      <c r="BE136" s="131">
        <f t="shared" si="4"/>
        <v>0</v>
      </c>
      <c r="BF136" s="131">
        <f t="shared" si="5"/>
        <v>0</v>
      </c>
      <c r="BG136" s="131">
        <f t="shared" si="6"/>
        <v>0</v>
      </c>
      <c r="BH136" s="131">
        <f t="shared" si="7"/>
        <v>0</v>
      </c>
      <c r="BI136" s="131">
        <f t="shared" si="8"/>
        <v>0</v>
      </c>
      <c r="BJ136" s="14" t="s">
        <v>112</v>
      </c>
      <c r="BK136" s="131">
        <f t="shared" si="9"/>
        <v>0</v>
      </c>
      <c r="BL136" s="14" t="s">
        <v>113</v>
      </c>
      <c r="BM136" s="130" t="s">
        <v>287</v>
      </c>
    </row>
    <row r="137" spans="2:65" s="11" customFormat="1" ht="23" customHeight="1">
      <c r="B137" s="157"/>
      <c r="D137" s="158" t="s">
        <v>69</v>
      </c>
      <c r="E137" s="167" t="s">
        <v>112</v>
      </c>
      <c r="F137" s="167" t="s">
        <v>288</v>
      </c>
      <c r="I137" s="160"/>
      <c r="J137" s="168">
        <f>BK137</f>
        <v>0</v>
      </c>
      <c r="L137" s="157"/>
      <c r="M137" s="162"/>
      <c r="P137" s="163">
        <f>SUM(P138:P144)</f>
        <v>0</v>
      </c>
      <c r="R137" s="163">
        <f>SUM(R138:R144)</f>
        <v>428.55455813520007</v>
      </c>
      <c r="T137" s="164">
        <f>SUM(T138:T144)</f>
        <v>0</v>
      </c>
      <c r="AR137" s="158" t="s">
        <v>78</v>
      </c>
      <c r="AT137" s="165" t="s">
        <v>69</v>
      </c>
      <c r="AU137" s="165" t="s">
        <v>78</v>
      </c>
      <c r="AY137" s="158" t="s">
        <v>111</v>
      </c>
      <c r="BK137" s="166">
        <f>SUM(BK138:BK144)</f>
        <v>0</v>
      </c>
    </row>
    <row r="138" spans="2:65" s="1" customFormat="1" ht="16.5" customHeight="1">
      <c r="B138" s="116"/>
      <c r="C138" s="132" t="s">
        <v>160</v>
      </c>
      <c r="D138" s="132" t="s">
        <v>126</v>
      </c>
      <c r="E138" s="133" t="s">
        <v>289</v>
      </c>
      <c r="F138" s="134" t="s">
        <v>290</v>
      </c>
      <c r="G138" s="135" t="s">
        <v>146</v>
      </c>
      <c r="H138" s="136">
        <v>411.80900000000003</v>
      </c>
      <c r="I138" s="137"/>
      <c r="J138" s="138">
        <f t="shared" ref="J138:J144" si="10">ROUND(I138*H138,2)</f>
        <v>0</v>
      </c>
      <c r="K138" s="139"/>
      <c r="L138" s="29"/>
      <c r="M138" s="140" t="s">
        <v>1</v>
      </c>
      <c r="N138" s="141" t="s">
        <v>36</v>
      </c>
      <c r="P138" s="128">
        <f t="shared" ref="P138:P144" si="11">O138*H138</f>
        <v>0</v>
      </c>
      <c r="Q138" s="128">
        <v>0</v>
      </c>
      <c r="R138" s="128">
        <f t="shared" ref="R138:R144" si="12">Q138*H138</f>
        <v>0</v>
      </c>
      <c r="S138" s="128">
        <v>0</v>
      </c>
      <c r="T138" s="129">
        <f t="shared" ref="T138:T144" si="13">S138*H138</f>
        <v>0</v>
      </c>
      <c r="AR138" s="130" t="s">
        <v>113</v>
      </c>
      <c r="AT138" s="130" t="s">
        <v>126</v>
      </c>
      <c r="AU138" s="130" t="s">
        <v>112</v>
      </c>
      <c r="AY138" s="14" t="s">
        <v>111</v>
      </c>
      <c r="BE138" s="131">
        <f t="shared" ref="BE138:BE144" si="14">IF(N138="základná",J138,0)</f>
        <v>0</v>
      </c>
      <c r="BF138" s="131">
        <f t="shared" ref="BF138:BF144" si="15">IF(N138="znížená",J138,0)</f>
        <v>0</v>
      </c>
      <c r="BG138" s="131">
        <f t="shared" ref="BG138:BG144" si="16">IF(N138="zákl. prenesená",J138,0)</f>
        <v>0</v>
      </c>
      <c r="BH138" s="131">
        <f t="shared" ref="BH138:BH144" si="17">IF(N138="zníž. prenesená",J138,0)</f>
        <v>0</v>
      </c>
      <c r="BI138" s="131">
        <f t="shared" ref="BI138:BI144" si="18">IF(N138="nulová",J138,0)</f>
        <v>0</v>
      </c>
      <c r="BJ138" s="14" t="s">
        <v>112</v>
      </c>
      <c r="BK138" s="131">
        <f t="shared" ref="BK138:BK144" si="19">ROUND(I138*H138,2)</f>
        <v>0</v>
      </c>
      <c r="BL138" s="14" t="s">
        <v>113</v>
      </c>
      <c r="BM138" s="130" t="s">
        <v>291</v>
      </c>
    </row>
    <row r="139" spans="2:65" s="1" customFormat="1" ht="24.25" customHeight="1">
      <c r="B139" s="116"/>
      <c r="C139" s="132" t="s">
        <v>181</v>
      </c>
      <c r="D139" s="132" t="s">
        <v>126</v>
      </c>
      <c r="E139" s="133" t="s">
        <v>292</v>
      </c>
      <c r="F139" s="134" t="s">
        <v>293</v>
      </c>
      <c r="G139" s="135" t="s">
        <v>258</v>
      </c>
      <c r="H139" s="136">
        <v>17.294</v>
      </c>
      <c r="I139" s="137"/>
      <c r="J139" s="138">
        <f t="shared" si="10"/>
        <v>0</v>
      </c>
      <c r="K139" s="139"/>
      <c r="L139" s="29"/>
      <c r="M139" s="140" t="s">
        <v>1</v>
      </c>
      <c r="N139" s="141" t="s">
        <v>36</v>
      </c>
      <c r="P139" s="128">
        <f t="shared" si="11"/>
        <v>0</v>
      </c>
      <c r="Q139" s="128">
        <v>2.0699999999999998</v>
      </c>
      <c r="R139" s="128">
        <f t="shared" si="12"/>
        <v>35.798580000000001</v>
      </c>
      <c r="S139" s="128">
        <v>0</v>
      </c>
      <c r="T139" s="129">
        <f t="shared" si="13"/>
        <v>0</v>
      </c>
      <c r="AR139" s="130" t="s">
        <v>113</v>
      </c>
      <c r="AT139" s="130" t="s">
        <v>126</v>
      </c>
      <c r="AU139" s="130" t="s">
        <v>112</v>
      </c>
      <c r="AY139" s="14" t="s">
        <v>111</v>
      </c>
      <c r="BE139" s="131">
        <f t="shared" si="14"/>
        <v>0</v>
      </c>
      <c r="BF139" s="131">
        <f t="shared" si="15"/>
        <v>0</v>
      </c>
      <c r="BG139" s="131">
        <f t="shared" si="16"/>
        <v>0</v>
      </c>
      <c r="BH139" s="131">
        <f t="shared" si="17"/>
        <v>0</v>
      </c>
      <c r="BI139" s="131">
        <f t="shared" si="18"/>
        <v>0</v>
      </c>
      <c r="BJ139" s="14" t="s">
        <v>112</v>
      </c>
      <c r="BK139" s="131">
        <f t="shared" si="19"/>
        <v>0</v>
      </c>
      <c r="BL139" s="14" t="s">
        <v>113</v>
      </c>
      <c r="BM139" s="130" t="s">
        <v>294</v>
      </c>
    </row>
    <row r="140" spans="2:65" s="1" customFormat="1" ht="24.25" customHeight="1">
      <c r="B140" s="116"/>
      <c r="C140" s="132" t="s">
        <v>295</v>
      </c>
      <c r="D140" s="132" t="s">
        <v>126</v>
      </c>
      <c r="E140" s="133" t="s">
        <v>296</v>
      </c>
      <c r="F140" s="134" t="s">
        <v>297</v>
      </c>
      <c r="G140" s="135" t="s">
        <v>258</v>
      </c>
      <c r="H140" s="136">
        <v>4.5</v>
      </c>
      <c r="I140" s="137"/>
      <c r="J140" s="138">
        <f t="shared" si="10"/>
        <v>0</v>
      </c>
      <c r="K140" s="139"/>
      <c r="L140" s="29"/>
      <c r="M140" s="140" t="s">
        <v>1</v>
      </c>
      <c r="N140" s="141" t="s">
        <v>36</v>
      </c>
      <c r="P140" s="128">
        <f t="shared" si="11"/>
        <v>0</v>
      </c>
      <c r="Q140" s="128">
        <v>2.2151342000000001</v>
      </c>
      <c r="R140" s="128">
        <f t="shared" si="12"/>
        <v>9.9681039000000009</v>
      </c>
      <c r="S140" s="128">
        <v>0</v>
      </c>
      <c r="T140" s="129">
        <f t="shared" si="13"/>
        <v>0</v>
      </c>
      <c r="AR140" s="130" t="s">
        <v>113</v>
      </c>
      <c r="AT140" s="130" t="s">
        <v>126</v>
      </c>
      <c r="AU140" s="130" t="s">
        <v>112</v>
      </c>
      <c r="AY140" s="14" t="s">
        <v>111</v>
      </c>
      <c r="BE140" s="131">
        <f t="shared" si="14"/>
        <v>0</v>
      </c>
      <c r="BF140" s="131">
        <f t="shared" si="15"/>
        <v>0</v>
      </c>
      <c r="BG140" s="131">
        <f t="shared" si="16"/>
        <v>0</v>
      </c>
      <c r="BH140" s="131">
        <f t="shared" si="17"/>
        <v>0</v>
      </c>
      <c r="BI140" s="131">
        <f t="shared" si="18"/>
        <v>0</v>
      </c>
      <c r="BJ140" s="14" t="s">
        <v>112</v>
      </c>
      <c r="BK140" s="131">
        <f t="shared" si="19"/>
        <v>0</v>
      </c>
      <c r="BL140" s="14" t="s">
        <v>113</v>
      </c>
      <c r="BM140" s="130" t="s">
        <v>298</v>
      </c>
    </row>
    <row r="141" spans="2:65" s="1" customFormat="1" ht="16.5" customHeight="1">
      <c r="B141" s="116"/>
      <c r="C141" s="132" t="s">
        <v>163</v>
      </c>
      <c r="D141" s="132" t="s">
        <v>126</v>
      </c>
      <c r="E141" s="133" t="s">
        <v>299</v>
      </c>
      <c r="F141" s="134" t="s">
        <v>300</v>
      </c>
      <c r="G141" s="135" t="s">
        <v>151</v>
      </c>
      <c r="H141" s="136">
        <v>2.98</v>
      </c>
      <c r="I141" s="137"/>
      <c r="J141" s="138">
        <f t="shared" si="10"/>
        <v>0</v>
      </c>
      <c r="K141" s="139"/>
      <c r="L141" s="29"/>
      <c r="M141" s="140" t="s">
        <v>1</v>
      </c>
      <c r="N141" s="141" t="s">
        <v>36</v>
      </c>
      <c r="P141" s="128">
        <f t="shared" si="11"/>
        <v>0</v>
      </c>
      <c r="Q141" s="128">
        <v>1.2029614</v>
      </c>
      <c r="R141" s="128">
        <f t="shared" si="12"/>
        <v>3.5848249719999998</v>
      </c>
      <c r="S141" s="128">
        <v>0</v>
      </c>
      <c r="T141" s="129">
        <f t="shared" si="13"/>
        <v>0</v>
      </c>
      <c r="AR141" s="130" t="s">
        <v>113</v>
      </c>
      <c r="AT141" s="130" t="s">
        <v>126</v>
      </c>
      <c r="AU141" s="130" t="s">
        <v>112</v>
      </c>
      <c r="AY141" s="14" t="s">
        <v>111</v>
      </c>
      <c r="BE141" s="131">
        <f t="shared" si="14"/>
        <v>0</v>
      </c>
      <c r="BF141" s="131">
        <f t="shared" si="15"/>
        <v>0</v>
      </c>
      <c r="BG141" s="131">
        <f t="shared" si="16"/>
        <v>0</v>
      </c>
      <c r="BH141" s="131">
        <f t="shared" si="17"/>
        <v>0</v>
      </c>
      <c r="BI141" s="131">
        <f t="shared" si="18"/>
        <v>0</v>
      </c>
      <c r="BJ141" s="14" t="s">
        <v>112</v>
      </c>
      <c r="BK141" s="131">
        <f t="shared" si="19"/>
        <v>0</v>
      </c>
      <c r="BL141" s="14" t="s">
        <v>113</v>
      </c>
      <c r="BM141" s="130" t="s">
        <v>301</v>
      </c>
    </row>
    <row r="142" spans="2:65" s="1" customFormat="1" ht="38" customHeight="1">
      <c r="B142" s="116"/>
      <c r="C142" s="132" t="s">
        <v>189</v>
      </c>
      <c r="D142" s="132" t="s">
        <v>126</v>
      </c>
      <c r="E142" s="133" t="s">
        <v>302</v>
      </c>
      <c r="F142" s="134" t="s">
        <v>303</v>
      </c>
      <c r="G142" s="135" t="s">
        <v>304</v>
      </c>
      <c r="H142" s="136">
        <v>21520</v>
      </c>
      <c r="I142" s="137"/>
      <c r="J142" s="138">
        <f t="shared" si="10"/>
        <v>0</v>
      </c>
      <c r="K142" s="139"/>
      <c r="L142" s="29"/>
      <c r="M142" s="140" t="s">
        <v>1</v>
      </c>
      <c r="N142" s="141" t="s">
        <v>36</v>
      </c>
      <c r="P142" s="128">
        <f t="shared" si="11"/>
        <v>0</v>
      </c>
      <c r="Q142" s="128">
        <v>1.9279999999999998E-5</v>
      </c>
      <c r="R142" s="128">
        <f t="shared" si="12"/>
        <v>0.41490559999999999</v>
      </c>
      <c r="S142" s="128">
        <v>0</v>
      </c>
      <c r="T142" s="129">
        <f t="shared" si="13"/>
        <v>0</v>
      </c>
      <c r="AR142" s="130" t="s">
        <v>113</v>
      </c>
      <c r="AT142" s="130" t="s">
        <v>126</v>
      </c>
      <c r="AU142" s="130" t="s">
        <v>112</v>
      </c>
      <c r="AY142" s="14" t="s">
        <v>111</v>
      </c>
      <c r="BE142" s="131">
        <f t="shared" si="14"/>
        <v>0</v>
      </c>
      <c r="BF142" s="131">
        <f t="shared" si="15"/>
        <v>0</v>
      </c>
      <c r="BG142" s="131">
        <f t="shared" si="16"/>
        <v>0</v>
      </c>
      <c r="BH142" s="131">
        <f t="shared" si="17"/>
        <v>0</v>
      </c>
      <c r="BI142" s="131">
        <f t="shared" si="18"/>
        <v>0</v>
      </c>
      <c r="BJ142" s="14" t="s">
        <v>112</v>
      </c>
      <c r="BK142" s="131">
        <f t="shared" si="19"/>
        <v>0</v>
      </c>
      <c r="BL142" s="14" t="s">
        <v>113</v>
      </c>
      <c r="BM142" s="130" t="s">
        <v>305</v>
      </c>
    </row>
    <row r="143" spans="2:65" s="1" customFormat="1" ht="21.75" customHeight="1">
      <c r="B143" s="116"/>
      <c r="C143" s="117" t="s">
        <v>166</v>
      </c>
      <c r="D143" s="117" t="s">
        <v>106</v>
      </c>
      <c r="E143" s="118" t="s">
        <v>306</v>
      </c>
      <c r="F143" s="119" t="s">
        <v>307</v>
      </c>
      <c r="G143" s="120" t="s">
        <v>151</v>
      </c>
      <c r="H143" s="121">
        <v>0.76600000000000001</v>
      </c>
      <c r="I143" s="122"/>
      <c r="J143" s="123">
        <f t="shared" si="10"/>
        <v>0</v>
      </c>
      <c r="K143" s="124"/>
      <c r="L143" s="125"/>
      <c r="M143" s="126" t="s">
        <v>1</v>
      </c>
      <c r="N143" s="127" t="s">
        <v>36</v>
      </c>
      <c r="P143" s="128">
        <f t="shared" si="11"/>
        <v>0</v>
      </c>
      <c r="Q143" s="128">
        <v>1</v>
      </c>
      <c r="R143" s="128">
        <f t="shared" si="12"/>
        <v>0.76600000000000001</v>
      </c>
      <c r="S143" s="128">
        <v>0</v>
      </c>
      <c r="T143" s="129">
        <f t="shared" si="13"/>
        <v>0</v>
      </c>
      <c r="AR143" s="130" t="s">
        <v>110</v>
      </c>
      <c r="AT143" s="130" t="s">
        <v>106</v>
      </c>
      <c r="AU143" s="130" t="s">
        <v>112</v>
      </c>
      <c r="AY143" s="14" t="s">
        <v>111</v>
      </c>
      <c r="BE143" s="131">
        <f t="shared" si="14"/>
        <v>0</v>
      </c>
      <c r="BF143" s="131">
        <f t="shared" si="15"/>
        <v>0</v>
      </c>
      <c r="BG143" s="131">
        <f t="shared" si="16"/>
        <v>0</v>
      </c>
      <c r="BH143" s="131">
        <f t="shared" si="17"/>
        <v>0</v>
      </c>
      <c r="BI143" s="131">
        <f t="shared" si="18"/>
        <v>0</v>
      </c>
      <c r="BJ143" s="14" t="s">
        <v>112</v>
      </c>
      <c r="BK143" s="131">
        <f t="shared" si="19"/>
        <v>0</v>
      </c>
      <c r="BL143" s="14" t="s">
        <v>113</v>
      </c>
      <c r="BM143" s="130" t="s">
        <v>308</v>
      </c>
    </row>
    <row r="144" spans="2:65" s="1" customFormat="1" ht="24.25" customHeight="1">
      <c r="B144" s="116"/>
      <c r="C144" s="132" t="s">
        <v>197</v>
      </c>
      <c r="D144" s="132" t="s">
        <v>126</v>
      </c>
      <c r="E144" s="133" t="s">
        <v>309</v>
      </c>
      <c r="F144" s="134" t="s">
        <v>310</v>
      </c>
      <c r="G144" s="135" t="s">
        <v>258</v>
      </c>
      <c r="H144" s="136">
        <v>162.77600000000001</v>
      </c>
      <c r="I144" s="137"/>
      <c r="J144" s="138">
        <f t="shared" si="10"/>
        <v>0</v>
      </c>
      <c r="K144" s="139"/>
      <c r="L144" s="29"/>
      <c r="M144" s="140" t="s">
        <v>1</v>
      </c>
      <c r="N144" s="141" t="s">
        <v>36</v>
      </c>
      <c r="P144" s="128">
        <f t="shared" si="11"/>
        <v>0</v>
      </c>
      <c r="Q144" s="128">
        <v>2.3223457000000001</v>
      </c>
      <c r="R144" s="128">
        <f t="shared" si="12"/>
        <v>378.02214366320004</v>
      </c>
      <c r="S144" s="128">
        <v>0</v>
      </c>
      <c r="T144" s="129">
        <f t="shared" si="13"/>
        <v>0</v>
      </c>
      <c r="AR144" s="130" t="s">
        <v>113</v>
      </c>
      <c r="AT144" s="130" t="s">
        <v>126</v>
      </c>
      <c r="AU144" s="130" t="s">
        <v>112</v>
      </c>
      <c r="AY144" s="14" t="s">
        <v>111</v>
      </c>
      <c r="BE144" s="131">
        <f t="shared" si="14"/>
        <v>0</v>
      </c>
      <c r="BF144" s="131">
        <f t="shared" si="15"/>
        <v>0</v>
      </c>
      <c r="BG144" s="131">
        <f t="shared" si="16"/>
        <v>0</v>
      </c>
      <c r="BH144" s="131">
        <f t="shared" si="17"/>
        <v>0</v>
      </c>
      <c r="BI144" s="131">
        <f t="shared" si="18"/>
        <v>0</v>
      </c>
      <c r="BJ144" s="14" t="s">
        <v>112</v>
      </c>
      <c r="BK144" s="131">
        <f t="shared" si="19"/>
        <v>0</v>
      </c>
      <c r="BL144" s="14" t="s">
        <v>113</v>
      </c>
      <c r="BM144" s="130" t="s">
        <v>311</v>
      </c>
    </row>
    <row r="145" spans="2:65" s="11" customFormat="1" ht="23" customHeight="1">
      <c r="B145" s="157"/>
      <c r="D145" s="158" t="s">
        <v>69</v>
      </c>
      <c r="E145" s="167" t="s">
        <v>115</v>
      </c>
      <c r="F145" s="167" t="s">
        <v>312</v>
      </c>
      <c r="I145" s="160"/>
      <c r="J145" s="168">
        <f>BK145</f>
        <v>0</v>
      </c>
      <c r="L145" s="157"/>
      <c r="M145" s="162"/>
      <c r="P145" s="163">
        <f>SUM(P146:P151)</f>
        <v>0</v>
      </c>
      <c r="R145" s="163">
        <f>SUM(R146:R151)</f>
        <v>1.8555615955800002</v>
      </c>
      <c r="T145" s="164">
        <f>SUM(T146:T151)</f>
        <v>0</v>
      </c>
      <c r="AR145" s="158" t="s">
        <v>78</v>
      </c>
      <c r="AT145" s="165" t="s">
        <v>69</v>
      </c>
      <c r="AU145" s="165" t="s">
        <v>78</v>
      </c>
      <c r="AY145" s="158" t="s">
        <v>111</v>
      </c>
      <c r="BK145" s="166">
        <f>SUM(BK146:BK151)</f>
        <v>0</v>
      </c>
    </row>
    <row r="146" spans="2:65" s="1" customFormat="1" ht="24.25" customHeight="1">
      <c r="B146" s="116"/>
      <c r="C146" s="132" t="s">
        <v>170</v>
      </c>
      <c r="D146" s="132" t="s">
        <v>126</v>
      </c>
      <c r="E146" s="133" t="s">
        <v>313</v>
      </c>
      <c r="F146" s="134" t="s">
        <v>314</v>
      </c>
      <c r="G146" s="135" t="s">
        <v>146</v>
      </c>
      <c r="H146" s="136">
        <v>403.95</v>
      </c>
      <c r="I146" s="137"/>
      <c r="J146" s="138">
        <f t="shared" ref="J146:J151" si="20">ROUND(I146*H146,2)</f>
        <v>0</v>
      </c>
      <c r="K146" s="139"/>
      <c r="L146" s="29"/>
      <c r="M146" s="140" t="s">
        <v>1</v>
      </c>
      <c r="N146" s="141" t="s">
        <v>36</v>
      </c>
      <c r="P146" s="128">
        <f t="shared" ref="P146:P151" si="21">O146*H146</f>
        <v>0</v>
      </c>
      <c r="Q146" s="128">
        <v>3.9579100000000002E-3</v>
      </c>
      <c r="R146" s="128">
        <f t="shared" ref="R146:R151" si="22">Q146*H146</f>
        <v>1.5987977445000001</v>
      </c>
      <c r="S146" s="128">
        <v>0</v>
      </c>
      <c r="T146" s="129">
        <f t="shared" ref="T146:T151" si="23">S146*H146</f>
        <v>0</v>
      </c>
      <c r="AR146" s="130" t="s">
        <v>113</v>
      </c>
      <c r="AT146" s="130" t="s">
        <v>126</v>
      </c>
      <c r="AU146" s="130" t="s">
        <v>112</v>
      </c>
      <c r="AY146" s="14" t="s">
        <v>111</v>
      </c>
      <c r="BE146" s="131">
        <f t="shared" ref="BE146:BE151" si="24">IF(N146="základná",J146,0)</f>
        <v>0</v>
      </c>
      <c r="BF146" s="131">
        <f t="shared" ref="BF146:BF151" si="25">IF(N146="znížená",J146,0)</f>
        <v>0</v>
      </c>
      <c r="BG146" s="131">
        <f t="shared" ref="BG146:BG151" si="26">IF(N146="zákl. prenesená",J146,0)</f>
        <v>0</v>
      </c>
      <c r="BH146" s="131">
        <f t="shared" ref="BH146:BH151" si="27">IF(N146="zníž. prenesená",J146,0)</f>
        <v>0</v>
      </c>
      <c r="BI146" s="131">
        <f t="shared" ref="BI146:BI151" si="28">IF(N146="nulová",J146,0)</f>
        <v>0</v>
      </c>
      <c r="BJ146" s="14" t="s">
        <v>112</v>
      </c>
      <c r="BK146" s="131">
        <f t="shared" ref="BK146:BK151" si="29">ROUND(I146*H146,2)</f>
        <v>0</v>
      </c>
      <c r="BL146" s="14" t="s">
        <v>113</v>
      </c>
      <c r="BM146" s="130" t="s">
        <v>315</v>
      </c>
    </row>
    <row r="147" spans="2:65" s="1" customFormat="1" ht="24.25" customHeight="1">
      <c r="B147" s="116"/>
      <c r="C147" s="132" t="s">
        <v>204</v>
      </c>
      <c r="D147" s="132" t="s">
        <v>126</v>
      </c>
      <c r="E147" s="133" t="s">
        <v>316</v>
      </c>
      <c r="F147" s="134" t="s">
        <v>317</v>
      </c>
      <c r="G147" s="135" t="s">
        <v>146</v>
      </c>
      <c r="H147" s="136">
        <v>403.95</v>
      </c>
      <c r="I147" s="137"/>
      <c r="J147" s="138">
        <f t="shared" si="20"/>
        <v>0</v>
      </c>
      <c r="K147" s="139"/>
      <c r="L147" s="29"/>
      <c r="M147" s="140" t="s">
        <v>1</v>
      </c>
      <c r="N147" s="141" t="s">
        <v>36</v>
      </c>
      <c r="P147" s="128">
        <f t="shared" si="21"/>
        <v>0</v>
      </c>
      <c r="Q147" s="128">
        <v>0</v>
      </c>
      <c r="R147" s="128">
        <f t="shared" si="22"/>
        <v>0</v>
      </c>
      <c r="S147" s="128">
        <v>0</v>
      </c>
      <c r="T147" s="129">
        <f t="shared" si="23"/>
        <v>0</v>
      </c>
      <c r="AR147" s="130" t="s">
        <v>113</v>
      </c>
      <c r="AT147" s="130" t="s">
        <v>126</v>
      </c>
      <c r="AU147" s="130" t="s">
        <v>112</v>
      </c>
      <c r="AY147" s="14" t="s">
        <v>111</v>
      </c>
      <c r="BE147" s="131">
        <f t="shared" si="24"/>
        <v>0</v>
      </c>
      <c r="BF147" s="131">
        <f t="shared" si="25"/>
        <v>0</v>
      </c>
      <c r="BG147" s="131">
        <f t="shared" si="26"/>
        <v>0</v>
      </c>
      <c r="BH147" s="131">
        <f t="shared" si="27"/>
        <v>0</v>
      </c>
      <c r="BI147" s="131">
        <f t="shared" si="28"/>
        <v>0</v>
      </c>
      <c r="BJ147" s="14" t="s">
        <v>112</v>
      </c>
      <c r="BK147" s="131">
        <f t="shared" si="29"/>
        <v>0</v>
      </c>
      <c r="BL147" s="14" t="s">
        <v>113</v>
      </c>
      <c r="BM147" s="130" t="s">
        <v>318</v>
      </c>
    </row>
    <row r="148" spans="2:65" s="1" customFormat="1" ht="24.25" customHeight="1">
      <c r="B148" s="116"/>
      <c r="C148" s="132" t="s">
        <v>173</v>
      </c>
      <c r="D148" s="132" t="s">
        <v>126</v>
      </c>
      <c r="E148" s="133" t="s">
        <v>319</v>
      </c>
      <c r="F148" s="134" t="s">
        <v>320</v>
      </c>
      <c r="G148" s="135" t="s">
        <v>146</v>
      </c>
      <c r="H148" s="136">
        <v>37.356000000000002</v>
      </c>
      <c r="I148" s="137"/>
      <c r="J148" s="138">
        <f t="shared" si="20"/>
        <v>0</v>
      </c>
      <c r="K148" s="139"/>
      <c r="L148" s="29"/>
      <c r="M148" s="140" t="s">
        <v>1</v>
      </c>
      <c r="N148" s="141" t="s">
        <v>36</v>
      </c>
      <c r="P148" s="128">
        <f t="shared" si="21"/>
        <v>0</v>
      </c>
      <c r="Q148" s="128">
        <v>6.8734299999999998E-3</v>
      </c>
      <c r="R148" s="128">
        <f t="shared" si="22"/>
        <v>0.25676385107999999</v>
      </c>
      <c r="S148" s="128">
        <v>0</v>
      </c>
      <c r="T148" s="129">
        <f t="shared" si="23"/>
        <v>0</v>
      </c>
      <c r="AR148" s="130" t="s">
        <v>113</v>
      </c>
      <c r="AT148" s="130" t="s">
        <v>126</v>
      </c>
      <c r="AU148" s="130" t="s">
        <v>112</v>
      </c>
      <c r="AY148" s="14" t="s">
        <v>111</v>
      </c>
      <c r="BE148" s="131">
        <f t="shared" si="24"/>
        <v>0</v>
      </c>
      <c r="BF148" s="131">
        <f t="shared" si="25"/>
        <v>0</v>
      </c>
      <c r="BG148" s="131">
        <f t="shared" si="26"/>
        <v>0</v>
      </c>
      <c r="BH148" s="131">
        <f t="shared" si="27"/>
        <v>0</v>
      </c>
      <c r="BI148" s="131">
        <f t="shared" si="28"/>
        <v>0</v>
      </c>
      <c r="BJ148" s="14" t="s">
        <v>112</v>
      </c>
      <c r="BK148" s="131">
        <f t="shared" si="29"/>
        <v>0</v>
      </c>
      <c r="BL148" s="14" t="s">
        <v>113</v>
      </c>
      <c r="BM148" s="130" t="s">
        <v>321</v>
      </c>
    </row>
    <row r="149" spans="2:65" s="1" customFormat="1" ht="24.25" customHeight="1">
      <c r="B149" s="116"/>
      <c r="C149" s="132" t="s">
        <v>211</v>
      </c>
      <c r="D149" s="132" t="s">
        <v>126</v>
      </c>
      <c r="E149" s="133" t="s">
        <v>322</v>
      </c>
      <c r="F149" s="134" t="s">
        <v>323</v>
      </c>
      <c r="G149" s="135" t="s">
        <v>146</v>
      </c>
      <c r="H149" s="136">
        <v>37.356000000000002</v>
      </c>
      <c r="I149" s="137"/>
      <c r="J149" s="138">
        <f t="shared" si="20"/>
        <v>0</v>
      </c>
      <c r="K149" s="139"/>
      <c r="L149" s="29"/>
      <c r="M149" s="140" t="s">
        <v>1</v>
      </c>
      <c r="N149" s="141" t="s">
        <v>36</v>
      </c>
      <c r="P149" s="128">
        <f t="shared" si="21"/>
        <v>0</v>
      </c>
      <c r="Q149" s="128">
        <v>0</v>
      </c>
      <c r="R149" s="128">
        <f t="shared" si="22"/>
        <v>0</v>
      </c>
      <c r="S149" s="128">
        <v>0</v>
      </c>
      <c r="T149" s="129">
        <f t="shared" si="23"/>
        <v>0</v>
      </c>
      <c r="AR149" s="130" t="s">
        <v>113</v>
      </c>
      <c r="AT149" s="130" t="s">
        <v>126</v>
      </c>
      <c r="AU149" s="130" t="s">
        <v>112</v>
      </c>
      <c r="AY149" s="14" t="s">
        <v>111</v>
      </c>
      <c r="BE149" s="131">
        <f t="shared" si="24"/>
        <v>0</v>
      </c>
      <c r="BF149" s="131">
        <f t="shared" si="25"/>
        <v>0</v>
      </c>
      <c r="BG149" s="131">
        <f t="shared" si="26"/>
        <v>0</v>
      </c>
      <c r="BH149" s="131">
        <f t="shared" si="27"/>
        <v>0</v>
      </c>
      <c r="BI149" s="131">
        <f t="shared" si="28"/>
        <v>0</v>
      </c>
      <c r="BJ149" s="14" t="s">
        <v>112</v>
      </c>
      <c r="BK149" s="131">
        <f t="shared" si="29"/>
        <v>0</v>
      </c>
      <c r="BL149" s="14" t="s">
        <v>113</v>
      </c>
      <c r="BM149" s="130" t="s">
        <v>324</v>
      </c>
    </row>
    <row r="150" spans="2:65" s="1" customFormat="1" ht="24.25" customHeight="1">
      <c r="B150" s="116"/>
      <c r="C150" s="132" t="s">
        <v>203</v>
      </c>
      <c r="D150" s="132" t="s">
        <v>126</v>
      </c>
      <c r="E150" s="133" t="s">
        <v>325</v>
      </c>
      <c r="F150" s="134" t="s">
        <v>326</v>
      </c>
      <c r="G150" s="135" t="s">
        <v>327</v>
      </c>
      <c r="H150" s="136">
        <v>30</v>
      </c>
      <c r="I150" s="137"/>
      <c r="J150" s="138">
        <f t="shared" si="20"/>
        <v>0</v>
      </c>
      <c r="K150" s="139"/>
      <c r="L150" s="29"/>
      <c r="M150" s="140" t="s">
        <v>1</v>
      </c>
      <c r="N150" s="141" t="s">
        <v>36</v>
      </c>
      <c r="P150" s="128">
        <f t="shared" si="21"/>
        <v>0</v>
      </c>
      <c r="Q150" s="128">
        <v>0</v>
      </c>
      <c r="R150" s="128">
        <f t="shared" si="22"/>
        <v>0</v>
      </c>
      <c r="S150" s="128">
        <v>0</v>
      </c>
      <c r="T150" s="129">
        <f t="shared" si="23"/>
        <v>0</v>
      </c>
      <c r="AR150" s="130" t="s">
        <v>113</v>
      </c>
      <c r="AT150" s="130" t="s">
        <v>126</v>
      </c>
      <c r="AU150" s="130" t="s">
        <v>112</v>
      </c>
      <c r="AY150" s="14" t="s">
        <v>111</v>
      </c>
      <c r="BE150" s="131">
        <f t="shared" si="24"/>
        <v>0</v>
      </c>
      <c r="BF150" s="131">
        <f t="shared" si="25"/>
        <v>0</v>
      </c>
      <c r="BG150" s="131">
        <f t="shared" si="26"/>
        <v>0</v>
      </c>
      <c r="BH150" s="131">
        <f t="shared" si="27"/>
        <v>0</v>
      </c>
      <c r="BI150" s="131">
        <f t="shared" si="28"/>
        <v>0</v>
      </c>
      <c r="BJ150" s="14" t="s">
        <v>112</v>
      </c>
      <c r="BK150" s="131">
        <f t="shared" si="29"/>
        <v>0</v>
      </c>
      <c r="BL150" s="14" t="s">
        <v>113</v>
      </c>
      <c r="BM150" s="130" t="s">
        <v>328</v>
      </c>
    </row>
    <row r="151" spans="2:65" s="1" customFormat="1" ht="21.75" customHeight="1">
      <c r="B151" s="116"/>
      <c r="C151" s="132" t="s">
        <v>329</v>
      </c>
      <c r="D151" s="132" t="s">
        <v>126</v>
      </c>
      <c r="E151" s="133" t="s">
        <v>330</v>
      </c>
      <c r="F151" s="134" t="s">
        <v>331</v>
      </c>
      <c r="G151" s="135" t="s">
        <v>151</v>
      </c>
      <c r="H151" s="136">
        <v>36.58</v>
      </c>
      <c r="I151" s="137"/>
      <c r="J151" s="138">
        <f t="shared" si="20"/>
        <v>0</v>
      </c>
      <c r="K151" s="139"/>
      <c r="L151" s="29"/>
      <c r="M151" s="140" t="s">
        <v>1</v>
      </c>
      <c r="N151" s="141" t="s">
        <v>36</v>
      </c>
      <c r="P151" s="128">
        <f t="shared" si="21"/>
        <v>0</v>
      </c>
      <c r="Q151" s="128">
        <v>0</v>
      </c>
      <c r="R151" s="128">
        <f t="shared" si="22"/>
        <v>0</v>
      </c>
      <c r="S151" s="128">
        <v>0</v>
      </c>
      <c r="T151" s="129">
        <f t="shared" si="23"/>
        <v>0</v>
      </c>
      <c r="AR151" s="130" t="s">
        <v>113</v>
      </c>
      <c r="AT151" s="130" t="s">
        <v>126</v>
      </c>
      <c r="AU151" s="130" t="s">
        <v>112</v>
      </c>
      <c r="AY151" s="14" t="s">
        <v>111</v>
      </c>
      <c r="BE151" s="131">
        <f t="shared" si="24"/>
        <v>0</v>
      </c>
      <c r="BF151" s="131">
        <f t="shared" si="25"/>
        <v>0</v>
      </c>
      <c r="BG151" s="131">
        <f t="shared" si="26"/>
        <v>0</v>
      </c>
      <c r="BH151" s="131">
        <f t="shared" si="27"/>
        <v>0</v>
      </c>
      <c r="BI151" s="131">
        <f t="shared" si="28"/>
        <v>0</v>
      </c>
      <c r="BJ151" s="14" t="s">
        <v>112</v>
      </c>
      <c r="BK151" s="131">
        <f t="shared" si="29"/>
        <v>0</v>
      </c>
      <c r="BL151" s="14" t="s">
        <v>113</v>
      </c>
      <c r="BM151" s="130" t="s">
        <v>332</v>
      </c>
    </row>
    <row r="152" spans="2:65" s="11" customFormat="1" ht="23" customHeight="1">
      <c r="B152" s="157"/>
      <c r="D152" s="158" t="s">
        <v>69</v>
      </c>
      <c r="E152" s="167" t="s">
        <v>130</v>
      </c>
      <c r="F152" s="167" t="s">
        <v>333</v>
      </c>
      <c r="I152" s="160"/>
      <c r="J152" s="168">
        <f>BK152</f>
        <v>0</v>
      </c>
      <c r="L152" s="157"/>
      <c r="M152" s="162"/>
      <c r="P152" s="163">
        <f>P153</f>
        <v>0</v>
      </c>
      <c r="R152" s="163">
        <f>R153</f>
        <v>0.16472360000000003</v>
      </c>
      <c r="T152" s="164">
        <f>T153</f>
        <v>0</v>
      </c>
      <c r="AR152" s="158" t="s">
        <v>78</v>
      </c>
      <c r="AT152" s="165" t="s">
        <v>69</v>
      </c>
      <c r="AU152" s="165" t="s">
        <v>78</v>
      </c>
      <c r="AY152" s="158" t="s">
        <v>111</v>
      </c>
      <c r="BK152" s="166">
        <f>BK153</f>
        <v>0</v>
      </c>
    </row>
    <row r="153" spans="2:65" s="1" customFormat="1" ht="24.25" customHeight="1">
      <c r="B153" s="116"/>
      <c r="C153" s="132" t="s">
        <v>177</v>
      </c>
      <c r="D153" s="132" t="s">
        <v>126</v>
      </c>
      <c r="E153" s="133" t="s">
        <v>334</v>
      </c>
      <c r="F153" s="134" t="s">
        <v>335</v>
      </c>
      <c r="G153" s="135" t="s">
        <v>146</v>
      </c>
      <c r="H153" s="136">
        <v>411.80900000000003</v>
      </c>
      <c r="I153" s="137"/>
      <c r="J153" s="138">
        <f>ROUND(I153*H153,2)</f>
        <v>0</v>
      </c>
      <c r="K153" s="139"/>
      <c r="L153" s="29"/>
      <c r="M153" s="140" t="s">
        <v>1</v>
      </c>
      <c r="N153" s="141" t="s">
        <v>36</v>
      </c>
      <c r="P153" s="128">
        <f>O153*H153</f>
        <v>0</v>
      </c>
      <c r="Q153" s="128">
        <v>4.0000000000000002E-4</v>
      </c>
      <c r="R153" s="128">
        <f>Q153*H153</f>
        <v>0.16472360000000003</v>
      </c>
      <c r="S153" s="128">
        <v>0</v>
      </c>
      <c r="T153" s="129">
        <f>S153*H153</f>
        <v>0</v>
      </c>
      <c r="AR153" s="130" t="s">
        <v>113</v>
      </c>
      <c r="AT153" s="130" t="s">
        <v>126</v>
      </c>
      <c r="AU153" s="130" t="s">
        <v>112</v>
      </c>
      <c r="AY153" s="14" t="s">
        <v>111</v>
      </c>
      <c r="BE153" s="131">
        <f>IF(N153="základná",J153,0)</f>
        <v>0</v>
      </c>
      <c r="BF153" s="131">
        <f>IF(N153="znížená",J153,0)</f>
        <v>0</v>
      </c>
      <c r="BG153" s="131">
        <f>IF(N153="zákl. prenesená",J153,0)</f>
        <v>0</v>
      </c>
      <c r="BH153" s="131">
        <f>IF(N153="zníž. prenesená",J153,0)</f>
        <v>0</v>
      </c>
      <c r="BI153" s="131">
        <f>IF(N153="nulová",J153,0)</f>
        <v>0</v>
      </c>
      <c r="BJ153" s="14" t="s">
        <v>112</v>
      </c>
      <c r="BK153" s="131">
        <f>ROUND(I153*H153,2)</f>
        <v>0</v>
      </c>
      <c r="BL153" s="14" t="s">
        <v>113</v>
      </c>
      <c r="BM153" s="130" t="s">
        <v>336</v>
      </c>
    </row>
    <row r="154" spans="2:65" s="11" customFormat="1" ht="23" customHeight="1">
      <c r="B154" s="157"/>
      <c r="D154" s="158" t="s">
        <v>69</v>
      </c>
      <c r="E154" s="167" t="s">
        <v>167</v>
      </c>
      <c r="F154" s="167" t="s">
        <v>337</v>
      </c>
      <c r="I154" s="160"/>
      <c r="J154" s="168">
        <f>BK154</f>
        <v>0</v>
      </c>
      <c r="L154" s="157"/>
      <c r="M154" s="162"/>
      <c r="P154" s="163">
        <f>SUM(P155:P164)</f>
        <v>0</v>
      </c>
      <c r="R154" s="163">
        <f>SUM(R155:R164)</f>
        <v>27.305286250000002</v>
      </c>
      <c r="T154" s="164">
        <f>SUM(T155:T164)</f>
        <v>9.9</v>
      </c>
      <c r="AR154" s="158" t="s">
        <v>78</v>
      </c>
      <c r="AT154" s="165" t="s">
        <v>69</v>
      </c>
      <c r="AU154" s="165" t="s">
        <v>78</v>
      </c>
      <c r="AY154" s="158" t="s">
        <v>111</v>
      </c>
      <c r="BK154" s="166">
        <f>SUM(BK155:BK164)</f>
        <v>0</v>
      </c>
    </row>
    <row r="155" spans="2:65" s="1" customFormat="1" ht="33" customHeight="1">
      <c r="B155" s="116"/>
      <c r="C155" s="132" t="s">
        <v>7</v>
      </c>
      <c r="D155" s="132" t="s">
        <v>126</v>
      </c>
      <c r="E155" s="133" t="s">
        <v>338</v>
      </c>
      <c r="F155" s="134" t="s">
        <v>339</v>
      </c>
      <c r="G155" s="135" t="s">
        <v>187</v>
      </c>
      <c r="H155" s="136">
        <v>128.5</v>
      </c>
      <c r="I155" s="137"/>
      <c r="J155" s="138">
        <f>ROUND(I155*H155,2)</f>
        <v>0</v>
      </c>
      <c r="K155" s="139"/>
      <c r="L155" s="29"/>
      <c r="M155" s="140" t="s">
        <v>1</v>
      </c>
      <c r="N155" s="141" t="s">
        <v>36</v>
      </c>
      <c r="P155" s="128">
        <f>O155*H155</f>
        <v>0</v>
      </c>
      <c r="Q155" s="128">
        <v>0.16401250000000001</v>
      </c>
      <c r="R155" s="128">
        <f>Q155*H155</f>
        <v>21.07560625</v>
      </c>
      <c r="S155" s="128">
        <v>0</v>
      </c>
      <c r="T155" s="129">
        <f>S155*H155</f>
        <v>0</v>
      </c>
      <c r="AR155" s="130" t="s">
        <v>113</v>
      </c>
      <c r="AT155" s="130" t="s">
        <v>126</v>
      </c>
      <c r="AU155" s="130" t="s">
        <v>112</v>
      </c>
      <c r="AY155" s="14" t="s">
        <v>111</v>
      </c>
      <c r="BE155" s="131">
        <f>IF(N155="základná",J155,0)</f>
        <v>0</v>
      </c>
      <c r="BF155" s="131">
        <f>IF(N155="znížená",J155,0)</f>
        <v>0</v>
      </c>
      <c r="BG155" s="131">
        <f>IF(N155="zákl. prenesená",J155,0)</f>
        <v>0</v>
      </c>
      <c r="BH155" s="131">
        <f>IF(N155="zníž. prenesená",J155,0)</f>
        <v>0</v>
      </c>
      <c r="BI155" s="131">
        <f>IF(N155="nulová",J155,0)</f>
        <v>0</v>
      </c>
      <c r="BJ155" s="14" t="s">
        <v>112</v>
      </c>
      <c r="BK155" s="131">
        <f>ROUND(I155*H155,2)</f>
        <v>0</v>
      </c>
      <c r="BL155" s="14" t="s">
        <v>113</v>
      </c>
      <c r="BM155" s="130" t="s">
        <v>340</v>
      </c>
    </row>
    <row r="156" spans="2:65" s="1" customFormat="1" ht="16.5" customHeight="1">
      <c r="B156" s="116"/>
      <c r="C156" s="117" t="s">
        <v>180</v>
      </c>
      <c r="D156" s="117" t="s">
        <v>106</v>
      </c>
      <c r="E156" s="118" t="s">
        <v>341</v>
      </c>
      <c r="F156" s="119" t="s">
        <v>342</v>
      </c>
      <c r="G156" s="120" t="s">
        <v>109</v>
      </c>
      <c r="H156" s="121">
        <v>129.785</v>
      </c>
      <c r="I156" s="122"/>
      <c r="J156" s="123">
        <f>ROUND(I156*H156,2)</f>
        <v>0</v>
      </c>
      <c r="K156" s="124"/>
      <c r="L156" s="125"/>
      <c r="M156" s="126" t="s">
        <v>1</v>
      </c>
      <c r="N156" s="127" t="s">
        <v>36</v>
      </c>
      <c r="P156" s="128">
        <f>O156*H156</f>
        <v>0</v>
      </c>
      <c r="Q156" s="128">
        <v>4.8000000000000001E-2</v>
      </c>
      <c r="R156" s="128">
        <f>Q156*H156</f>
        <v>6.2296800000000001</v>
      </c>
      <c r="S156" s="128">
        <v>0</v>
      </c>
      <c r="T156" s="129">
        <f>S156*H156</f>
        <v>0</v>
      </c>
      <c r="AR156" s="130" t="s">
        <v>110</v>
      </c>
      <c r="AT156" s="130" t="s">
        <v>106</v>
      </c>
      <c r="AU156" s="130" t="s">
        <v>112</v>
      </c>
      <c r="AY156" s="14" t="s">
        <v>111</v>
      </c>
      <c r="BE156" s="131">
        <f>IF(N156="základná",J156,0)</f>
        <v>0</v>
      </c>
      <c r="BF156" s="131">
        <f>IF(N156="znížená",J156,0)</f>
        <v>0</v>
      </c>
      <c r="BG156" s="131">
        <f>IF(N156="zákl. prenesená",J156,0)</f>
        <v>0</v>
      </c>
      <c r="BH156" s="131">
        <f>IF(N156="zníž. prenesená",J156,0)</f>
        <v>0</v>
      </c>
      <c r="BI156" s="131">
        <f>IF(N156="nulová",J156,0)</f>
        <v>0</v>
      </c>
      <c r="BJ156" s="14" t="s">
        <v>112</v>
      </c>
      <c r="BK156" s="131">
        <f>ROUND(I156*H156,2)</f>
        <v>0</v>
      </c>
      <c r="BL156" s="14" t="s">
        <v>113</v>
      </c>
      <c r="BM156" s="130" t="s">
        <v>343</v>
      </c>
    </row>
    <row r="157" spans="2:65" s="12" customFormat="1" ht="12">
      <c r="B157" s="169"/>
      <c r="D157" s="170" t="s">
        <v>344</v>
      </c>
      <c r="F157" s="171" t="s">
        <v>345</v>
      </c>
      <c r="H157" s="172">
        <v>129.785</v>
      </c>
      <c r="I157" s="173"/>
      <c r="L157" s="169"/>
      <c r="M157" s="174"/>
      <c r="T157" s="175"/>
      <c r="AT157" s="176" t="s">
        <v>344</v>
      </c>
      <c r="AU157" s="176" t="s">
        <v>112</v>
      </c>
      <c r="AV157" s="12" t="s">
        <v>112</v>
      </c>
      <c r="AW157" s="12" t="s">
        <v>3</v>
      </c>
      <c r="AX157" s="12" t="s">
        <v>78</v>
      </c>
      <c r="AY157" s="176" t="s">
        <v>111</v>
      </c>
    </row>
    <row r="158" spans="2:65" s="1" customFormat="1" ht="38" customHeight="1">
      <c r="B158" s="116"/>
      <c r="C158" s="132" t="s">
        <v>224</v>
      </c>
      <c r="D158" s="132" t="s">
        <v>126</v>
      </c>
      <c r="E158" s="133" t="s">
        <v>346</v>
      </c>
      <c r="F158" s="134" t="s">
        <v>347</v>
      </c>
      <c r="G158" s="135" t="s">
        <v>348</v>
      </c>
      <c r="H158" s="136">
        <v>40</v>
      </c>
      <c r="I158" s="137"/>
      <c r="J158" s="138">
        <f t="shared" ref="J158:J164" si="30">ROUND(I158*H158,2)</f>
        <v>0</v>
      </c>
      <c r="K158" s="139"/>
      <c r="L158" s="29"/>
      <c r="M158" s="140" t="s">
        <v>1</v>
      </c>
      <c r="N158" s="141" t="s">
        <v>36</v>
      </c>
      <c r="P158" s="128">
        <f t="shared" ref="P158:P164" si="31">O158*H158</f>
        <v>0</v>
      </c>
      <c r="Q158" s="128">
        <v>0</v>
      </c>
      <c r="R158" s="128">
        <f t="shared" ref="R158:R164" si="32">Q158*H158</f>
        <v>0</v>
      </c>
      <c r="S158" s="128">
        <v>0</v>
      </c>
      <c r="T158" s="129">
        <f t="shared" ref="T158:T164" si="33">S158*H158</f>
        <v>0</v>
      </c>
      <c r="AR158" s="130" t="s">
        <v>113</v>
      </c>
      <c r="AT158" s="130" t="s">
        <v>126</v>
      </c>
      <c r="AU158" s="130" t="s">
        <v>112</v>
      </c>
      <c r="AY158" s="14" t="s">
        <v>111</v>
      </c>
      <c r="BE158" s="131">
        <f t="shared" ref="BE158:BE164" si="34">IF(N158="základná",J158,0)</f>
        <v>0</v>
      </c>
      <c r="BF158" s="131">
        <f t="shared" ref="BF158:BF164" si="35">IF(N158="znížená",J158,0)</f>
        <v>0</v>
      </c>
      <c r="BG158" s="131">
        <f t="shared" ref="BG158:BG164" si="36">IF(N158="zákl. prenesená",J158,0)</f>
        <v>0</v>
      </c>
      <c r="BH158" s="131">
        <f t="shared" ref="BH158:BH164" si="37">IF(N158="zníž. prenesená",J158,0)</f>
        <v>0</v>
      </c>
      <c r="BI158" s="131">
        <f t="shared" ref="BI158:BI164" si="38">IF(N158="nulová",J158,0)</f>
        <v>0</v>
      </c>
      <c r="BJ158" s="14" t="s">
        <v>112</v>
      </c>
      <c r="BK158" s="131">
        <f t="shared" ref="BK158:BK164" si="39">ROUND(I158*H158,2)</f>
        <v>0</v>
      </c>
      <c r="BL158" s="14" t="s">
        <v>113</v>
      </c>
      <c r="BM158" s="130" t="s">
        <v>349</v>
      </c>
    </row>
    <row r="159" spans="2:65" s="1" customFormat="1" ht="38" customHeight="1">
      <c r="B159" s="116"/>
      <c r="C159" s="132" t="s">
        <v>184</v>
      </c>
      <c r="D159" s="132" t="s">
        <v>126</v>
      </c>
      <c r="E159" s="133" t="s">
        <v>350</v>
      </c>
      <c r="F159" s="134" t="s">
        <v>351</v>
      </c>
      <c r="G159" s="135" t="s">
        <v>258</v>
      </c>
      <c r="H159" s="136">
        <v>4.5</v>
      </c>
      <c r="I159" s="137"/>
      <c r="J159" s="138">
        <f t="shared" si="30"/>
        <v>0</v>
      </c>
      <c r="K159" s="139"/>
      <c r="L159" s="29"/>
      <c r="M159" s="140" t="s">
        <v>1</v>
      </c>
      <c r="N159" s="141" t="s">
        <v>36</v>
      </c>
      <c r="P159" s="128">
        <f t="shared" si="31"/>
        <v>0</v>
      </c>
      <c r="Q159" s="128">
        <v>0</v>
      </c>
      <c r="R159" s="128">
        <f t="shared" si="32"/>
        <v>0</v>
      </c>
      <c r="S159" s="128">
        <v>2.2000000000000002</v>
      </c>
      <c r="T159" s="129">
        <f t="shared" si="33"/>
        <v>9.9</v>
      </c>
      <c r="AR159" s="130" t="s">
        <v>113</v>
      </c>
      <c r="AT159" s="130" t="s">
        <v>126</v>
      </c>
      <c r="AU159" s="130" t="s">
        <v>112</v>
      </c>
      <c r="AY159" s="14" t="s">
        <v>111</v>
      </c>
      <c r="BE159" s="131">
        <f t="shared" si="34"/>
        <v>0</v>
      </c>
      <c r="BF159" s="131">
        <f t="shared" si="35"/>
        <v>0</v>
      </c>
      <c r="BG159" s="131">
        <f t="shared" si="36"/>
        <v>0</v>
      </c>
      <c r="BH159" s="131">
        <f t="shared" si="37"/>
        <v>0</v>
      </c>
      <c r="BI159" s="131">
        <f t="shared" si="38"/>
        <v>0</v>
      </c>
      <c r="BJ159" s="14" t="s">
        <v>112</v>
      </c>
      <c r="BK159" s="131">
        <f t="shared" si="39"/>
        <v>0</v>
      </c>
      <c r="BL159" s="14" t="s">
        <v>113</v>
      </c>
      <c r="BM159" s="130" t="s">
        <v>352</v>
      </c>
    </row>
    <row r="160" spans="2:65" s="1" customFormat="1" ht="21.75" customHeight="1">
      <c r="B160" s="116"/>
      <c r="C160" s="132" t="s">
        <v>231</v>
      </c>
      <c r="D160" s="132" t="s">
        <v>126</v>
      </c>
      <c r="E160" s="133" t="s">
        <v>353</v>
      </c>
      <c r="F160" s="134" t="s">
        <v>354</v>
      </c>
      <c r="G160" s="135" t="s">
        <v>151</v>
      </c>
      <c r="H160" s="136">
        <v>9.9</v>
      </c>
      <c r="I160" s="137"/>
      <c r="J160" s="138">
        <f t="shared" si="30"/>
        <v>0</v>
      </c>
      <c r="K160" s="139"/>
      <c r="L160" s="29"/>
      <c r="M160" s="140" t="s">
        <v>1</v>
      </c>
      <c r="N160" s="141" t="s">
        <v>36</v>
      </c>
      <c r="P160" s="128">
        <f t="shared" si="31"/>
        <v>0</v>
      </c>
      <c r="Q160" s="128">
        <v>0</v>
      </c>
      <c r="R160" s="128">
        <f t="shared" si="32"/>
        <v>0</v>
      </c>
      <c r="S160" s="128">
        <v>0</v>
      </c>
      <c r="T160" s="129">
        <f t="shared" si="33"/>
        <v>0</v>
      </c>
      <c r="AR160" s="130" t="s">
        <v>113</v>
      </c>
      <c r="AT160" s="130" t="s">
        <v>126</v>
      </c>
      <c r="AU160" s="130" t="s">
        <v>112</v>
      </c>
      <c r="AY160" s="14" t="s">
        <v>111</v>
      </c>
      <c r="BE160" s="131">
        <f t="shared" si="34"/>
        <v>0</v>
      </c>
      <c r="BF160" s="131">
        <f t="shared" si="35"/>
        <v>0</v>
      </c>
      <c r="BG160" s="131">
        <f t="shared" si="36"/>
        <v>0</v>
      </c>
      <c r="BH160" s="131">
        <f t="shared" si="37"/>
        <v>0</v>
      </c>
      <c r="BI160" s="131">
        <f t="shared" si="38"/>
        <v>0</v>
      </c>
      <c r="BJ160" s="14" t="s">
        <v>112</v>
      </c>
      <c r="BK160" s="131">
        <f t="shared" si="39"/>
        <v>0</v>
      </c>
      <c r="BL160" s="14" t="s">
        <v>113</v>
      </c>
      <c r="BM160" s="130" t="s">
        <v>355</v>
      </c>
    </row>
    <row r="161" spans="2:65" s="1" customFormat="1" ht="24.25" customHeight="1">
      <c r="B161" s="116"/>
      <c r="C161" s="132" t="s">
        <v>188</v>
      </c>
      <c r="D161" s="132" t="s">
        <v>126</v>
      </c>
      <c r="E161" s="133" t="s">
        <v>356</v>
      </c>
      <c r="F161" s="134" t="s">
        <v>357</v>
      </c>
      <c r="G161" s="135" t="s">
        <v>151</v>
      </c>
      <c r="H161" s="136">
        <v>9.9</v>
      </c>
      <c r="I161" s="137"/>
      <c r="J161" s="138">
        <f t="shared" si="30"/>
        <v>0</v>
      </c>
      <c r="K161" s="139"/>
      <c r="L161" s="29"/>
      <c r="M161" s="140" t="s">
        <v>1</v>
      </c>
      <c r="N161" s="141" t="s">
        <v>36</v>
      </c>
      <c r="P161" s="128">
        <f t="shared" si="31"/>
        <v>0</v>
      </c>
      <c r="Q161" s="128">
        <v>0</v>
      </c>
      <c r="R161" s="128">
        <f t="shared" si="32"/>
        <v>0</v>
      </c>
      <c r="S161" s="128">
        <v>0</v>
      </c>
      <c r="T161" s="129">
        <f t="shared" si="33"/>
        <v>0</v>
      </c>
      <c r="AR161" s="130" t="s">
        <v>113</v>
      </c>
      <c r="AT161" s="130" t="s">
        <v>126</v>
      </c>
      <c r="AU161" s="130" t="s">
        <v>112</v>
      </c>
      <c r="AY161" s="14" t="s">
        <v>111</v>
      </c>
      <c r="BE161" s="131">
        <f t="shared" si="34"/>
        <v>0</v>
      </c>
      <c r="BF161" s="131">
        <f t="shared" si="35"/>
        <v>0</v>
      </c>
      <c r="BG161" s="131">
        <f t="shared" si="36"/>
        <v>0</v>
      </c>
      <c r="BH161" s="131">
        <f t="shared" si="37"/>
        <v>0</v>
      </c>
      <c r="BI161" s="131">
        <f t="shared" si="38"/>
        <v>0</v>
      </c>
      <c r="BJ161" s="14" t="s">
        <v>112</v>
      </c>
      <c r="BK161" s="131">
        <f t="shared" si="39"/>
        <v>0</v>
      </c>
      <c r="BL161" s="14" t="s">
        <v>113</v>
      </c>
      <c r="BM161" s="130" t="s">
        <v>358</v>
      </c>
    </row>
    <row r="162" spans="2:65" s="1" customFormat="1" ht="24.25" customHeight="1">
      <c r="B162" s="116"/>
      <c r="C162" s="132" t="s">
        <v>238</v>
      </c>
      <c r="D162" s="132" t="s">
        <v>126</v>
      </c>
      <c r="E162" s="133" t="s">
        <v>359</v>
      </c>
      <c r="F162" s="134" t="s">
        <v>360</v>
      </c>
      <c r="G162" s="135" t="s">
        <v>151</v>
      </c>
      <c r="H162" s="136">
        <v>9.9</v>
      </c>
      <c r="I162" s="137"/>
      <c r="J162" s="138">
        <f t="shared" si="30"/>
        <v>0</v>
      </c>
      <c r="K162" s="139"/>
      <c r="L162" s="29"/>
      <c r="M162" s="140" t="s">
        <v>1</v>
      </c>
      <c r="N162" s="141" t="s">
        <v>36</v>
      </c>
      <c r="P162" s="128">
        <f t="shared" si="31"/>
        <v>0</v>
      </c>
      <c r="Q162" s="128">
        <v>0</v>
      </c>
      <c r="R162" s="128">
        <f t="shared" si="32"/>
        <v>0</v>
      </c>
      <c r="S162" s="128">
        <v>0</v>
      </c>
      <c r="T162" s="129">
        <f t="shared" si="33"/>
        <v>0</v>
      </c>
      <c r="AR162" s="130" t="s">
        <v>113</v>
      </c>
      <c r="AT162" s="130" t="s">
        <v>126</v>
      </c>
      <c r="AU162" s="130" t="s">
        <v>112</v>
      </c>
      <c r="AY162" s="14" t="s">
        <v>111</v>
      </c>
      <c r="BE162" s="131">
        <f t="shared" si="34"/>
        <v>0</v>
      </c>
      <c r="BF162" s="131">
        <f t="shared" si="35"/>
        <v>0</v>
      </c>
      <c r="BG162" s="131">
        <f t="shared" si="36"/>
        <v>0</v>
      </c>
      <c r="BH162" s="131">
        <f t="shared" si="37"/>
        <v>0</v>
      </c>
      <c r="BI162" s="131">
        <f t="shared" si="38"/>
        <v>0</v>
      </c>
      <c r="BJ162" s="14" t="s">
        <v>112</v>
      </c>
      <c r="BK162" s="131">
        <f t="shared" si="39"/>
        <v>0</v>
      </c>
      <c r="BL162" s="14" t="s">
        <v>113</v>
      </c>
      <c r="BM162" s="130" t="s">
        <v>361</v>
      </c>
    </row>
    <row r="163" spans="2:65" s="1" customFormat="1" ht="24.25" customHeight="1">
      <c r="B163" s="116"/>
      <c r="C163" s="132" t="s">
        <v>192</v>
      </c>
      <c r="D163" s="132" t="s">
        <v>126</v>
      </c>
      <c r="E163" s="133" t="s">
        <v>362</v>
      </c>
      <c r="F163" s="134" t="s">
        <v>363</v>
      </c>
      <c r="G163" s="135" t="s">
        <v>146</v>
      </c>
      <c r="H163" s="136">
        <v>1000</v>
      </c>
      <c r="I163" s="137"/>
      <c r="J163" s="138">
        <f t="shared" si="30"/>
        <v>0</v>
      </c>
      <c r="K163" s="139"/>
      <c r="L163" s="29"/>
      <c r="M163" s="140" t="s">
        <v>1</v>
      </c>
      <c r="N163" s="141" t="s">
        <v>36</v>
      </c>
      <c r="P163" s="128">
        <f t="shared" si="31"/>
        <v>0</v>
      </c>
      <c r="Q163" s="128">
        <v>0</v>
      </c>
      <c r="R163" s="128">
        <f t="shared" si="32"/>
        <v>0</v>
      </c>
      <c r="S163" s="128">
        <v>0</v>
      </c>
      <c r="T163" s="129">
        <f t="shared" si="33"/>
        <v>0</v>
      </c>
      <c r="AR163" s="130" t="s">
        <v>364</v>
      </c>
      <c r="AT163" s="130" t="s">
        <v>126</v>
      </c>
      <c r="AU163" s="130" t="s">
        <v>112</v>
      </c>
      <c r="AY163" s="14" t="s">
        <v>111</v>
      </c>
      <c r="BE163" s="131">
        <f t="shared" si="34"/>
        <v>0</v>
      </c>
      <c r="BF163" s="131">
        <f t="shared" si="35"/>
        <v>0</v>
      </c>
      <c r="BG163" s="131">
        <f t="shared" si="36"/>
        <v>0</v>
      </c>
      <c r="BH163" s="131">
        <f t="shared" si="37"/>
        <v>0</v>
      </c>
      <c r="BI163" s="131">
        <f t="shared" si="38"/>
        <v>0</v>
      </c>
      <c r="BJ163" s="14" t="s">
        <v>112</v>
      </c>
      <c r="BK163" s="131">
        <f t="shared" si="39"/>
        <v>0</v>
      </c>
      <c r="BL163" s="14" t="s">
        <v>364</v>
      </c>
      <c r="BM163" s="130" t="s">
        <v>365</v>
      </c>
    </row>
    <row r="164" spans="2:65" s="1" customFormat="1" ht="16.5" customHeight="1">
      <c r="B164" s="116"/>
      <c r="C164" s="132" t="s">
        <v>366</v>
      </c>
      <c r="D164" s="132" t="s">
        <v>126</v>
      </c>
      <c r="E164" s="133" t="s">
        <v>116</v>
      </c>
      <c r="F164" s="134" t="s">
        <v>367</v>
      </c>
      <c r="G164" s="135" t="s">
        <v>137</v>
      </c>
      <c r="H164" s="136">
        <v>2</v>
      </c>
      <c r="I164" s="137"/>
      <c r="J164" s="138">
        <f t="shared" si="30"/>
        <v>0</v>
      </c>
      <c r="K164" s="139"/>
      <c r="L164" s="29"/>
      <c r="M164" s="140" t="s">
        <v>1</v>
      </c>
      <c r="N164" s="141" t="s">
        <v>36</v>
      </c>
      <c r="P164" s="128">
        <f t="shared" si="31"/>
        <v>0</v>
      </c>
      <c r="Q164" s="128">
        <v>0</v>
      </c>
      <c r="R164" s="128">
        <f t="shared" si="32"/>
        <v>0</v>
      </c>
      <c r="S164" s="128">
        <v>0</v>
      </c>
      <c r="T164" s="129">
        <f t="shared" si="33"/>
        <v>0</v>
      </c>
      <c r="AR164" s="130" t="s">
        <v>364</v>
      </c>
      <c r="AT164" s="130" t="s">
        <v>126</v>
      </c>
      <c r="AU164" s="130" t="s">
        <v>112</v>
      </c>
      <c r="AY164" s="14" t="s">
        <v>111</v>
      </c>
      <c r="BE164" s="131">
        <f t="shared" si="34"/>
        <v>0</v>
      </c>
      <c r="BF164" s="131">
        <f t="shared" si="35"/>
        <v>0</v>
      </c>
      <c r="BG164" s="131">
        <f t="shared" si="36"/>
        <v>0</v>
      </c>
      <c r="BH164" s="131">
        <f t="shared" si="37"/>
        <v>0</v>
      </c>
      <c r="BI164" s="131">
        <f t="shared" si="38"/>
        <v>0</v>
      </c>
      <c r="BJ164" s="14" t="s">
        <v>112</v>
      </c>
      <c r="BK164" s="131">
        <f t="shared" si="39"/>
        <v>0</v>
      </c>
      <c r="BL164" s="14" t="s">
        <v>364</v>
      </c>
      <c r="BM164" s="130" t="s">
        <v>368</v>
      </c>
    </row>
    <row r="165" spans="2:65" s="11" customFormat="1" ht="23" customHeight="1">
      <c r="B165" s="157"/>
      <c r="D165" s="158" t="s">
        <v>69</v>
      </c>
      <c r="E165" s="167" t="s">
        <v>369</v>
      </c>
      <c r="F165" s="167" t="s">
        <v>370</v>
      </c>
      <c r="I165" s="160"/>
      <c r="J165" s="168">
        <f>BK165</f>
        <v>0</v>
      </c>
      <c r="L165" s="157"/>
      <c r="M165" s="162"/>
      <c r="P165" s="163">
        <f>SUM(P166:P168)</f>
        <v>0</v>
      </c>
      <c r="R165" s="163">
        <f>SUM(R166:R168)</f>
        <v>0</v>
      </c>
      <c r="T165" s="164">
        <f>SUM(T166:T168)</f>
        <v>0</v>
      </c>
      <c r="AR165" s="158" t="s">
        <v>78</v>
      </c>
      <c r="AT165" s="165" t="s">
        <v>69</v>
      </c>
      <c r="AU165" s="165" t="s">
        <v>78</v>
      </c>
      <c r="AY165" s="158" t="s">
        <v>111</v>
      </c>
      <c r="BK165" s="166">
        <f>SUM(BK166:BK168)</f>
        <v>0</v>
      </c>
    </row>
    <row r="166" spans="2:65" s="1" customFormat="1" ht="24.25" customHeight="1">
      <c r="B166" s="116"/>
      <c r="C166" s="132" t="s">
        <v>196</v>
      </c>
      <c r="D166" s="132" t="s">
        <v>126</v>
      </c>
      <c r="E166" s="133" t="s">
        <v>371</v>
      </c>
      <c r="F166" s="134" t="s">
        <v>372</v>
      </c>
      <c r="G166" s="135" t="s">
        <v>151</v>
      </c>
      <c r="H166" s="136">
        <v>457.88</v>
      </c>
      <c r="I166" s="137"/>
      <c r="J166" s="138">
        <f>ROUND(I166*H166,2)</f>
        <v>0</v>
      </c>
      <c r="K166" s="139"/>
      <c r="L166" s="29"/>
      <c r="M166" s="140" t="s">
        <v>1</v>
      </c>
      <c r="N166" s="141" t="s">
        <v>36</v>
      </c>
      <c r="P166" s="128">
        <f>O166*H166</f>
        <v>0</v>
      </c>
      <c r="Q166" s="128">
        <v>0</v>
      </c>
      <c r="R166" s="128">
        <f>Q166*H166</f>
        <v>0</v>
      </c>
      <c r="S166" s="128">
        <v>0</v>
      </c>
      <c r="T166" s="129">
        <f>S166*H166</f>
        <v>0</v>
      </c>
      <c r="AR166" s="130" t="s">
        <v>113</v>
      </c>
      <c r="AT166" s="130" t="s">
        <v>126</v>
      </c>
      <c r="AU166" s="130" t="s">
        <v>112</v>
      </c>
      <c r="AY166" s="14" t="s">
        <v>111</v>
      </c>
      <c r="BE166" s="131">
        <f>IF(N166="základná",J166,0)</f>
        <v>0</v>
      </c>
      <c r="BF166" s="131">
        <f>IF(N166="znížená",J166,0)</f>
        <v>0</v>
      </c>
      <c r="BG166" s="131">
        <f>IF(N166="zákl. prenesená",J166,0)</f>
        <v>0</v>
      </c>
      <c r="BH166" s="131">
        <f>IF(N166="zníž. prenesená",J166,0)</f>
        <v>0</v>
      </c>
      <c r="BI166" s="131">
        <f>IF(N166="nulová",J166,0)</f>
        <v>0</v>
      </c>
      <c r="BJ166" s="14" t="s">
        <v>112</v>
      </c>
      <c r="BK166" s="131">
        <f>ROUND(I166*H166,2)</f>
        <v>0</v>
      </c>
      <c r="BL166" s="14" t="s">
        <v>113</v>
      </c>
      <c r="BM166" s="130" t="s">
        <v>373</v>
      </c>
    </row>
    <row r="167" spans="2:65" s="1" customFormat="1" ht="16.5" customHeight="1">
      <c r="B167" s="116"/>
      <c r="C167" s="132" t="s">
        <v>374</v>
      </c>
      <c r="D167" s="132" t="s">
        <v>126</v>
      </c>
      <c r="E167" s="133" t="s">
        <v>107</v>
      </c>
      <c r="F167" s="134" t="s">
        <v>375</v>
      </c>
      <c r="G167" s="135" t="s">
        <v>151</v>
      </c>
      <c r="H167" s="136">
        <v>4.1219999999999999</v>
      </c>
      <c r="I167" s="137"/>
      <c r="J167" s="138">
        <f>ROUND(I167*H167,2)</f>
        <v>0</v>
      </c>
      <c r="K167" s="139"/>
      <c r="L167" s="29"/>
      <c r="M167" s="140" t="s">
        <v>1</v>
      </c>
      <c r="N167" s="141" t="s">
        <v>36</v>
      </c>
      <c r="P167" s="128">
        <f>O167*H167</f>
        <v>0</v>
      </c>
      <c r="Q167" s="128">
        <v>0</v>
      </c>
      <c r="R167" s="128">
        <f>Q167*H167</f>
        <v>0</v>
      </c>
      <c r="S167" s="128">
        <v>0</v>
      </c>
      <c r="T167" s="129">
        <f>S167*H167</f>
        <v>0</v>
      </c>
      <c r="AR167" s="130" t="s">
        <v>113</v>
      </c>
      <c r="AT167" s="130" t="s">
        <v>126</v>
      </c>
      <c r="AU167" s="130" t="s">
        <v>112</v>
      </c>
      <c r="AY167" s="14" t="s">
        <v>111</v>
      </c>
      <c r="BE167" s="131">
        <f>IF(N167="základná",J167,0)</f>
        <v>0</v>
      </c>
      <c r="BF167" s="131">
        <f>IF(N167="znížená",J167,0)</f>
        <v>0</v>
      </c>
      <c r="BG167" s="131">
        <f>IF(N167="zákl. prenesená",J167,0)</f>
        <v>0</v>
      </c>
      <c r="BH167" s="131">
        <f>IF(N167="zníž. prenesená",J167,0)</f>
        <v>0</v>
      </c>
      <c r="BI167" s="131">
        <f>IF(N167="nulová",J167,0)</f>
        <v>0</v>
      </c>
      <c r="BJ167" s="14" t="s">
        <v>112</v>
      </c>
      <c r="BK167" s="131">
        <f>ROUND(I167*H167,2)</f>
        <v>0</v>
      </c>
      <c r="BL167" s="14" t="s">
        <v>113</v>
      </c>
      <c r="BM167" s="130" t="s">
        <v>376</v>
      </c>
    </row>
    <row r="168" spans="2:65" s="1" customFormat="1" ht="24.25" customHeight="1">
      <c r="B168" s="116"/>
      <c r="C168" s="132" t="s">
        <v>200</v>
      </c>
      <c r="D168" s="132" t="s">
        <v>126</v>
      </c>
      <c r="E168" s="133" t="s">
        <v>122</v>
      </c>
      <c r="F168" s="134" t="s">
        <v>377</v>
      </c>
      <c r="G168" s="135" t="s">
        <v>151</v>
      </c>
      <c r="H168" s="136">
        <v>4.1219999999999999</v>
      </c>
      <c r="I168" s="137"/>
      <c r="J168" s="138">
        <f>ROUND(I168*H168,2)</f>
        <v>0</v>
      </c>
      <c r="K168" s="139"/>
      <c r="L168" s="29"/>
      <c r="M168" s="147" t="s">
        <v>1</v>
      </c>
      <c r="N168" s="148" t="s">
        <v>36</v>
      </c>
      <c r="O168" s="144"/>
      <c r="P168" s="145">
        <f>O168*H168</f>
        <v>0</v>
      </c>
      <c r="Q168" s="145">
        <v>0</v>
      </c>
      <c r="R168" s="145">
        <f>Q168*H168</f>
        <v>0</v>
      </c>
      <c r="S168" s="145">
        <v>0</v>
      </c>
      <c r="T168" s="146">
        <f>S168*H168</f>
        <v>0</v>
      </c>
      <c r="AR168" s="130" t="s">
        <v>113</v>
      </c>
      <c r="AT168" s="130" t="s">
        <v>126</v>
      </c>
      <c r="AU168" s="130" t="s">
        <v>112</v>
      </c>
      <c r="AY168" s="14" t="s">
        <v>111</v>
      </c>
      <c r="BE168" s="131">
        <f>IF(N168="základná",J168,0)</f>
        <v>0</v>
      </c>
      <c r="BF168" s="131">
        <f>IF(N168="znížená",J168,0)</f>
        <v>0</v>
      </c>
      <c r="BG168" s="131">
        <f>IF(N168="zákl. prenesená",J168,0)</f>
        <v>0</v>
      </c>
      <c r="BH168" s="131">
        <f>IF(N168="zníž. prenesená",J168,0)</f>
        <v>0</v>
      </c>
      <c r="BI168" s="131">
        <f>IF(N168="nulová",J168,0)</f>
        <v>0</v>
      </c>
      <c r="BJ168" s="14" t="s">
        <v>112</v>
      </c>
      <c r="BK168" s="131">
        <f>ROUND(I168*H168,2)</f>
        <v>0</v>
      </c>
      <c r="BL168" s="14" t="s">
        <v>113</v>
      </c>
      <c r="BM168" s="130" t="s">
        <v>378</v>
      </c>
    </row>
    <row r="169" spans="2:65" s="1" customFormat="1" ht="7" customHeight="1">
      <c r="B169" s="44"/>
      <c r="C169" s="45"/>
      <c r="D169" s="45"/>
      <c r="E169" s="45"/>
      <c r="F169" s="45"/>
      <c r="G169" s="45"/>
      <c r="H169" s="45"/>
      <c r="I169" s="45"/>
      <c r="J169" s="45"/>
      <c r="K169" s="45"/>
      <c r="L169" s="29"/>
    </row>
  </sheetData>
  <autoFilter ref="C122:K168" xr:uid="{00000000-0009-0000-0000-000003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8</vt:i4>
      </vt:variant>
    </vt:vector>
  </HeadingPairs>
  <TitlesOfParts>
    <vt:vector size="12" baseType="lpstr">
      <vt:lpstr>Rekapitulácia stavby</vt:lpstr>
      <vt:lpstr>EL - Elektroinštalácia</vt:lpstr>
      <vt:lpstr>SO 01 - Umelý trávnik a z...</vt:lpstr>
      <vt:lpstr>SO 02 - Ihrisko</vt:lpstr>
      <vt:lpstr>'EL - Elektroinštalácia'!Názvy_tlače</vt:lpstr>
      <vt:lpstr>'Rekapitulácia stavby'!Názvy_tlače</vt:lpstr>
      <vt:lpstr>'SO 01 - Umelý trávnik a z...'!Názvy_tlače</vt:lpstr>
      <vt:lpstr>'SO 02 - Ihrisko'!Názvy_tlače</vt:lpstr>
      <vt:lpstr>'EL - Elektroinštalácia'!Oblasť_tlače</vt:lpstr>
      <vt:lpstr>'Rekapitulácia stavby'!Oblasť_tlače</vt:lpstr>
      <vt:lpstr>'SO 01 - Umelý trávnik a z...'!Oblasť_tlače</vt:lpstr>
      <vt:lpstr>'SO 02 - Ihrisko'!Oblasť_tlače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ASISTENT\Asistent</dc:creator>
  <cp:lastModifiedBy>Katarina Jombikova</cp:lastModifiedBy>
  <dcterms:created xsi:type="dcterms:W3CDTF">2025-03-04T11:56:46Z</dcterms:created>
  <dcterms:modified xsi:type="dcterms:W3CDTF">2025-03-10T09:49:35Z</dcterms:modified>
</cp:coreProperties>
</file>