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er Matejka\Downloads\"/>
    </mc:Choice>
  </mc:AlternateContent>
  <xr:revisionPtr revIDLastSave="0" documentId="13_ncr:1_{864FF12B-79DD-471F-9355-694BC1B617C7}" xr6:coauthVersionLast="47" xr6:coauthVersionMax="47" xr10:uidLastSave="{00000000-0000-0000-0000-000000000000}"/>
  <bookViews>
    <workbookView xWindow="-108" yWindow="-108" windowWidth="23256" windowHeight="13896" xr2:uid="{C69A2D41-D3A0-E948-A4D1-25B08CBA7B76}"/>
  </bookViews>
  <sheets>
    <sheet name="Para" sheetId="1" r:id="rId1"/>
  </sheets>
  <definedNames>
    <definedName name="_xlnm._FilterDatabase" localSheetId="0" hidden="1">Para!$A$5:$BI$37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G21" i="1" l="1"/>
  <c r="H21" i="1" s="1"/>
  <c r="G20" i="1"/>
  <c r="H20" i="1" s="1"/>
  <c r="G22" i="1"/>
  <c r="H22" i="1" s="1"/>
  <c r="I21" i="1" l="1"/>
  <c r="BI21" i="1" s="1"/>
  <c r="I20" i="1"/>
  <c r="BI20" i="1" s="1"/>
  <c r="I13" i="1"/>
  <c r="I14" i="1"/>
  <c r="I15" i="1"/>
  <c r="I16" i="1"/>
  <c r="I17" i="1"/>
  <c r="I18" i="1"/>
  <c r="I19" i="1"/>
  <c r="I22" i="1"/>
  <c r="K12" i="1"/>
  <c r="I12" i="1" s="1"/>
  <c r="K6" i="1" l="1"/>
  <c r="Q6" i="1"/>
  <c r="G15" i="1" l="1"/>
  <c r="H15" i="1" s="1"/>
  <c r="G16" i="1"/>
  <c r="H16" i="1" s="1"/>
  <c r="G17" i="1"/>
  <c r="H17" i="1" s="1"/>
  <c r="G18" i="1"/>
  <c r="H18" i="1" s="1"/>
  <c r="G19" i="1"/>
  <c r="H19" i="1" s="1"/>
  <c r="BI22" i="1" l="1"/>
  <c r="BI18" i="1"/>
  <c r="BI16" i="1"/>
  <c r="BI17" i="1"/>
  <c r="Q8" i="1"/>
  <c r="I8" i="1" s="1"/>
  <c r="AI6" i="1"/>
  <c r="AF6" i="1"/>
  <c r="I6" i="1" l="1"/>
  <c r="Q7" i="1"/>
  <c r="Q9" i="1"/>
  <c r="I9" i="1" s="1"/>
  <c r="G10" i="1"/>
  <c r="H10" i="1" s="1"/>
  <c r="G8" i="1"/>
  <c r="H8" i="1" s="1"/>
  <c r="G11" i="1"/>
  <c r="H11" i="1" s="1"/>
  <c r="BI11" i="1" s="1"/>
  <c r="G9" i="1"/>
  <c r="H9" i="1" s="1"/>
  <c r="G14" i="1"/>
  <c r="H14" i="1" s="1"/>
  <c r="BI14" i="1" s="1"/>
  <c r="G13" i="1"/>
  <c r="H13" i="1" s="1"/>
  <c r="BI13" i="1" s="1"/>
  <c r="BI15" i="1"/>
  <c r="BI9" i="1" l="1"/>
  <c r="K7" i="1"/>
  <c r="I7" i="1" s="1"/>
  <c r="G12" i="1"/>
  <c r="H12" i="1" s="1"/>
  <c r="BI12" i="1" s="1"/>
  <c r="G7" i="1"/>
  <c r="H7" i="1" s="1"/>
  <c r="G6" i="1"/>
  <c r="H6" i="1" s="1"/>
  <c r="BI6" i="1" s="1"/>
  <c r="BI7" i="1" l="1"/>
  <c r="BI8" i="1"/>
  <c r="BI19" i="1"/>
  <c r="BI10" i="1"/>
</calcChain>
</file>

<file path=xl/sharedStrings.xml><?xml version="1.0" encoding="utf-8"?>
<sst xmlns="http://schemas.openxmlformats.org/spreadsheetml/2006/main" count="258" uniqueCount="106">
  <si>
    <t>Bodový kalendár POOMSAE PARA SATKD</t>
  </si>
  <si>
    <t>Obdobie:</t>
  </si>
  <si>
    <t>Falcon Cup</t>
  </si>
  <si>
    <t>MSR</t>
  </si>
  <si>
    <t>SPOLU</t>
  </si>
  <si>
    <t>Priezvisko</t>
  </si>
  <si>
    <t>Body</t>
  </si>
  <si>
    <t>Kategória</t>
  </si>
  <si>
    <t>Klub</t>
  </si>
  <si>
    <t>a meno</t>
  </si>
  <si>
    <t>Ročník</t>
  </si>
  <si>
    <t>Stupeň</t>
  </si>
  <si>
    <t>Miesto</t>
  </si>
  <si>
    <t>Kolo</t>
  </si>
  <si>
    <t>Bérešová Adriána</t>
  </si>
  <si>
    <t>TKD KLUB Hnúšťa</t>
  </si>
  <si>
    <t>Mravec Tomáš</t>
  </si>
  <si>
    <t>1.Gup</t>
  </si>
  <si>
    <t>4.Gup</t>
  </si>
  <si>
    <t>Kuchtová Dominika</t>
  </si>
  <si>
    <t>SMERNICA</t>
  </si>
  <si>
    <t>1.miesto</t>
  </si>
  <si>
    <t>2.miesto</t>
  </si>
  <si>
    <t>3.miesto</t>
  </si>
  <si>
    <t>5.miesto</t>
  </si>
  <si>
    <t>6.miesto</t>
  </si>
  <si>
    <t>7.miesto</t>
  </si>
  <si>
    <t>8.miesto</t>
  </si>
  <si>
    <t>Postup</t>
  </si>
  <si>
    <t>Účasť</t>
  </si>
  <si>
    <t>ME (G4)</t>
  </si>
  <si>
    <t>Body 2024</t>
  </si>
  <si>
    <t xml:space="preserve">P20 II2 </t>
  </si>
  <si>
    <t xml:space="preserve">P20 II1 </t>
  </si>
  <si>
    <t xml:space="preserve">P34 </t>
  </si>
  <si>
    <t>Prechod kategórie (1/2) z 2024</t>
  </si>
  <si>
    <t>Body prenos (1/4) z 2024</t>
  </si>
  <si>
    <t>4.miesto</t>
  </si>
  <si>
    <t>G2, E2</t>
  </si>
  <si>
    <t>G1, E1</t>
  </si>
  <si>
    <t>bez výhry</t>
  </si>
  <si>
    <t>ŠKP TKD,ILYO KE</t>
  </si>
  <si>
    <t xml:space="preserve">ŠKP Bratislava, RYONG TKD </t>
  </si>
  <si>
    <t>Turkish open, G2</t>
  </si>
  <si>
    <t>Body 2025</t>
  </si>
  <si>
    <t>MS (G10)</t>
  </si>
  <si>
    <t>Multy, INAS (G6)</t>
  </si>
  <si>
    <t>Zahraničné podujatia</t>
  </si>
  <si>
    <t>Domáce podujatia</t>
  </si>
  <si>
    <t>Kovács Tóbiás</t>
  </si>
  <si>
    <t>FALCON TKD KLUB Rimavská Sobota</t>
  </si>
  <si>
    <t>Farkaš Roman</t>
  </si>
  <si>
    <t>1.Dan</t>
  </si>
  <si>
    <t>Bičkoš Peter</t>
  </si>
  <si>
    <t>Hlavinka Oliver</t>
  </si>
  <si>
    <t>ILYO TKD Trenčín</t>
  </si>
  <si>
    <t>Čuřík Dominik</t>
  </si>
  <si>
    <t>Krupáš Miloš</t>
  </si>
  <si>
    <t>TKD HAKIMI Rožňava</t>
  </si>
  <si>
    <t>Marcinková Bianka</t>
  </si>
  <si>
    <t xml:space="preserve">P20 II3 </t>
  </si>
  <si>
    <t>P20 II2</t>
  </si>
  <si>
    <t>P60 kadeti</t>
  </si>
  <si>
    <t>3.Gup</t>
  </si>
  <si>
    <t>1.</t>
  </si>
  <si>
    <t>2.</t>
  </si>
  <si>
    <t>3.</t>
  </si>
  <si>
    <t>doplní sa po dodaní výsledkov</t>
  </si>
  <si>
    <t>ME, G4</t>
  </si>
  <si>
    <t>5.</t>
  </si>
  <si>
    <t>9.</t>
  </si>
  <si>
    <t>P72</t>
  </si>
  <si>
    <t>Rugvica</t>
  </si>
  <si>
    <t>Cassovia open</t>
  </si>
  <si>
    <t>4.</t>
  </si>
  <si>
    <t>KARLOVAC</t>
  </si>
  <si>
    <t>24,5.2025</t>
  </si>
  <si>
    <t>BA open</t>
  </si>
  <si>
    <t>P23</t>
  </si>
  <si>
    <t>Moravanský Markus</t>
  </si>
  <si>
    <t>Dugasová Martina</t>
  </si>
  <si>
    <t>P30</t>
  </si>
  <si>
    <t>2.Gup</t>
  </si>
  <si>
    <t>6.Gup</t>
  </si>
  <si>
    <t>9. Gup</t>
  </si>
  <si>
    <t>8. Gup</t>
  </si>
  <si>
    <t>Australia</t>
  </si>
  <si>
    <t>President, G3</t>
  </si>
  <si>
    <t>Black Cup</t>
  </si>
  <si>
    <t>Cigra</t>
  </si>
  <si>
    <t>ILYO  cup</t>
  </si>
  <si>
    <t>Hudák Adam</t>
  </si>
  <si>
    <t>6.</t>
  </si>
  <si>
    <t>Orosi Ján</t>
  </si>
  <si>
    <t>P20 III</t>
  </si>
  <si>
    <t>P20 I</t>
  </si>
  <si>
    <t>Feher Eduard</t>
  </si>
  <si>
    <t>8.Gup</t>
  </si>
  <si>
    <t>ITA</t>
  </si>
  <si>
    <t>Zahreb</t>
  </si>
  <si>
    <t>Kolin</t>
  </si>
  <si>
    <t>7.</t>
  </si>
  <si>
    <t>Szilágyi Daniel</t>
  </si>
  <si>
    <t>Kundrát Lukáš Marek</t>
  </si>
  <si>
    <t>Maksimir</t>
  </si>
  <si>
    <t>1. január - 17.december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</si>
</sst>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2"/>
      <color theme="1"/>
      <name val="Aptos Narrow"/>
      <scheme val="minor"/>
    </font>
    <font>
      <b/>
      <sz val="16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b/>
      <sz val="12"/>
      <color theme="1"/>
      <name val="Calibri"/>
      <family val="2"/>
    </font>
    <font>
      <sz val="10"/>
      <color theme="1"/>
      <name val="Calibri"/>
      <family val="2"/>
      <charset val="238"/>
    </font>
    <font>
      <sz val="10"/>
      <color theme="1"/>
      <name val="Calibri"/>
      <family val="2"/>
    </font>
    <font>
      <sz val="8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0"/>
      <name val="Calibri"/>
      <family val="2"/>
    </font>
    <font>
      <sz val="12"/>
      <color rgb="FFFF000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9CC2E5"/>
      </patternFill>
    </fill>
    <fill>
      <patternFill patternType="solid">
        <fgColor rgb="FFFFC000"/>
        <bgColor rgb="FF66FFFF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rgb="FF9CC2E5"/>
      </patternFill>
    </fill>
    <fill>
      <patternFill patternType="solid">
        <fgColor rgb="FFFFFF00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rgb="FF66FF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66FFFF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9CC2E5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000000"/>
      </patternFill>
    </fill>
    <fill>
      <patternFill patternType="solid">
        <fgColor theme="9" tint="0.79998168889431442"/>
        <bgColor rgb="FF66FFFF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vertic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/>
    <xf numFmtId="0" fontId="3" fillId="3" borderId="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0" fillId="0" borderId="0" xfId="0" applyNumberFormat="1"/>
    <xf numFmtId="0" fontId="2" fillId="3" borderId="11" xfId="0" applyFont="1" applyFill="1" applyBorder="1" applyAlignment="1">
      <alignment shrinkToFit="1"/>
    </xf>
    <xf numFmtId="0" fontId="2" fillId="0" borderId="11" xfId="0" applyFont="1" applyBorder="1" applyAlignment="1">
      <alignment horizontal="center" shrinkToFit="1"/>
    </xf>
    <xf numFmtId="0" fontId="6" fillId="0" borderId="12" xfId="0" applyFont="1" applyBorder="1"/>
    <xf numFmtId="0" fontId="2" fillId="5" borderId="12" xfId="0" applyFont="1" applyFill="1" applyBorder="1"/>
    <xf numFmtId="0" fontId="2" fillId="0" borderId="12" xfId="0" applyFont="1" applyBorder="1"/>
    <xf numFmtId="0" fontId="2" fillId="4" borderId="12" xfId="0" applyFont="1" applyFill="1" applyBorder="1" applyAlignment="1">
      <alignment horizontal="center"/>
    </xf>
    <xf numFmtId="0" fontId="7" fillId="0" borderId="12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7" borderId="12" xfId="0" applyFont="1" applyFill="1" applyBorder="1"/>
    <xf numFmtId="0" fontId="8" fillId="8" borderId="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 shrinkToFit="1"/>
    </xf>
    <xf numFmtId="0" fontId="3" fillId="3" borderId="2" xfId="0" applyFont="1" applyFill="1" applyBorder="1" applyAlignment="1">
      <alignment horizontal="center" vertical="center"/>
    </xf>
    <xf numFmtId="0" fontId="5" fillId="3" borderId="10" xfId="0" applyFont="1" applyFill="1" applyBorder="1"/>
    <xf numFmtId="0" fontId="2" fillId="6" borderId="12" xfId="0" applyFont="1" applyFill="1" applyBorder="1"/>
    <xf numFmtId="0" fontId="2" fillId="3" borderId="2" xfId="0" applyFont="1" applyFill="1" applyBorder="1" applyAlignment="1">
      <alignment horizontal="center"/>
    </xf>
    <xf numFmtId="0" fontId="4" fillId="7" borderId="12" xfId="0" applyFont="1" applyFill="1" applyBorder="1"/>
    <xf numFmtId="0" fontId="2" fillId="0" borderId="12" xfId="0" applyFont="1" applyBorder="1" applyAlignment="1">
      <alignment shrinkToFit="1"/>
    </xf>
    <xf numFmtId="0" fontId="2" fillId="4" borderId="12" xfId="0" applyFont="1" applyFill="1" applyBorder="1"/>
    <xf numFmtId="0" fontId="2" fillId="10" borderId="12" xfId="0" applyFont="1" applyFill="1" applyBorder="1"/>
    <xf numFmtId="0" fontId="2" fillId="11" borderId="12" xfId="0" applyFont="1" applyFill="1" applyBorder="1" applyAlignment="1">
      <alignment horizontal="center"/>
    </xf>
    <xf numFmtId="0" fontId="2" fillId="12" borderId="12" xfId="0" applyFont="1" applyFill="1" applyBorder="1" applyAlignment="1">
      <alignment horizontal="center"/>
    </xf>
    <xf numFmtId="164" fontId="0" fillId="13" borderId="0" xfId="0" applyNumberFormat="1" applyFill="1"/>
    <xf numFmtId="0" fontId="4" fillId="14" borderId="12" xfId="0" applyFont="1" applyFill="1" applyBorder="1"/>
    <xf numFmtId="0" fontId="2" fillId="15" borderId="12" xfId="0" applyFont="1" applyFill="1" applyBorder="1"/>
    <xf numFmtId="0" fontId="4" fillId="15" borderId="12" xfId="0" applyFont="1" applyFill="1" applyBorder="1"/>
    <xf numFmtId="0" fontId="8" fillId="16" borderId="2" xfId="0" applyFont="1" applyFill="1" applyBorder="1" applyAlignment="1">
      <alignment horizontal="center"/>
    </xf>
    <xf numFmtId="0" fontId="8" fillId="18" borderId="2" xfId="0" applyFont="1" applyFill="1" applyBorder="1" applyAlignment="1">
      <alignment horizontal="center"/>
    </xf>
    <xf numFmtId="16" fontId="2" fillId="2" borderId="12" xfId="0" applyNumberFormat="1" applyFont="1" applyFill="1" applyBorder="1" applyAlignment="1">
      <alignment horizontal="center"/>
    </xf>
    <xf numFmtId="16" fontId="2" fillId="4" borderId="12" xfId="0" applyNumberFormat="1" applyFont="1" applyFill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2" fillId="19" borderId="12" xfId="0" applyFont="1" applyFill="1" applyBorder="1"/>
    <xf numFmtId="0" fontId="2" fillId="20" borderId="12" xfId="0" applyFont="1" applyFill="1" applyBorder="1"/>
    <xf numFmtId="0" fontId="0" fillId="19" borderId="12" xfId="0" applyFill="1" applyBorder="1"/>
    <xf numFmtId="0" fontId="11" fillId="21" borderId="12" xfId="0" applyFont="1" applyFill="1" applyBorder="1" applyAlignment="1">
      <alignment horizontal="center"/>
    </xf>
    <xf numFmtId="0" fontId="11" fillId="21" borderId="13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6" fontId="11" fillId="22" borderId="12" xfId="0" applyNumberFormat="1" applyFont="1" applyFill="1" applyBorder="1" applyAlignment="1">
      <alignment horizontal="center"/>
    </xf>
    <xf numFmtId="0" fontId="11" fillId="22" borderId="13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14" fontId="6" fillId="18" borderId="8" xfId="0" applyNumberFormat="1" applyFont="1" applyFill="1" applyBorder="1" applyAlignment="1">
      <alignment horizontal="center"/>
    </xf>
    <xf numFmtId="14" fontId="6" fillId="18" borderId="1" xfId="0" applyNumberFormat="1" applyFont="1" applyFill="1" applyBorder="1" applyAlignment="1">
      <alignment horizontal="center"/>
    </xf>
    <xf numFmtId="14" fontId="6" fillId="18" borderId="9" xfId="0" applyNumberFormat="1" applyFont="1" applyFill="1" applyBorder="1" applyAlignment="1">
      <alignment horizontal="center"/>
    </xf>
    <xf numFmtId="14" fontId="6" fillId="23" borderId="8" xfId="0" applyNumberFormat="1" applyFont="1" applyFill="1" applyBorder="1" applyAlignment="1">
      <alignment horizontal="center"/>
    </xf>
    <xf numFmtId="14" fontId="6" fillId="23" borderId="1" xfId="0" applyNumberFormat="1" applyFont="1" applyFill="1" applyBorder="1" applyAlignment="1">
      <alignment horizontal="center"/>
    </xf>
    <xf numFmtId="14" fontId="6" fillId="23" borderId="9" xfId="0" applyNumberFormat="1" applyFont="1" applyFill="1" applyBorder="1" applyAlignment="1">
      <alignment horizontal="center"/>
    </xf>
    <xf numFmtId="0" fontId="12" fillId="13" borderId="3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2" fillId="13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9" fillId="23" borderId="3" xfId="0" applyFont="1" applyFill="1" applyBorder="1" applyAlignment="1">
      <alignment horizontal="center"/>
    </xf>
    <xf numFmtId="0" fontId="10" fillId="13" borderId="4" xfId="0" applyFont="1" applyFill="1" applyBorder="1" applyAlignment="1">
      <alignment horizontal="center"/>
    </xf>
    <xf numFmtId="0" fontId="10" fillId="13" borderId="5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center"/>
    </xf>
    <xf numFmtId="0" fontId="10" fillId="9" borderId="5" xfId="0" applyFont="1" applyFill="1" applyBorder="1" applyAlignment="1">
      <alignment horizontal="center"/>
    </xf>
    <xf numFmtId="14" fontId="6" fillId="8" borderId="8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9" fillId="18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9" fillId="16" borderId="3" xfId="0" applyFont="1" applyFill="1" applyBorder="1" applyAlignment="1">
      <alignment horizontal="center"/>
    </xf>
    <xf numFmtId="0" fontId="10" fillId="17" borderId="4" xfId="0" applyFont="1" applyFill="1" applyBorder="1" applyAlignment="1">
      <alignment horizontal="center"/>
    </xf>
    <xf numFmtId="0" fontId="10" fillId="17" borderId="5" xfId="0" applyFont="1" applyFill="1" applyBorder="1" applyAlignment="1">
      <alignment horizontal="center"/>
    </xf>
    <xf numFmtId="14" fontId="6" fillId="16" borderId="8" xfId="0" applyNumberFormat="1" applyFont="1" applyFill="1" applyBorder="1" applyAlignment="1">
      <alignment horizontal="center"/>
    </xf>
    <xf numFmtId="0" fontId="10" fillId="17" borderId="1" xfId="0" applyFont="1" applyFill="1" applyBorder="1" applyAlignment="1">
      <alignment horizontal="center"/>
    </xf>
    <xf numFmtId="0" fontId="10" fillId="17" borderId="9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BA1BC-8351-9C4C-B3AA-FB27005D09DE}">
  <dimension ref="A1:BK990"/>
  <sheetViews>
    <sheetView tabSelected="1" workbookViewId="0">
      <pane xSplit="9" topLeftCell="J1" activePane="topRight" state="frozen"/>
      <selection pane="topRight" activeCell="B2" sqref="B2"/>
    </sheetView>
  </sheetViews>
  <sheetFormatPr defaultColWidth="11.19921875" defaultRowHeight="15" customHeight="1" x14ac:dyDescent="0.3"/>
  <cols>
    <col min="1" max="1" width="15.796875" customWidth="1"/>
    <col min="2" max="2" width="19.5" customWidth="1"/>
    <col min="3" max="3" width="17" bestFit="1" customWidth="1"/>
    <col min="4" max="4" width="8.5" bestFit="1" customWidth="1"/>
    <col min="5" max="6" width="7" customWidth="1"/>
    <col min="7" max="7" width="10.796875" customWidth="1"/>
    <col min="8" max="8" width="11" customWidth="1"/>
    <col min="9" max="9" width="18.69921875" customWidth="1"/>
    <col min="10" max="10" width="5" style="2" customWidth="1"/>
    <col min="11" max="11" width="4.69921875" style="2" customWidth="1"/>
    <col min="12" max="12" width="3.296875" style="2" customWidth="1"/>
    <col min="13" max="13" width="5" style="2" customWidth="1"/>
    <col min="14" max="14" width="4" style="2" customWidth="1"/>
    <col min="15" max="22" width="3.296875" style="2" customWidth="1"/>
    <col min="23" max="23" width="4" style="2" customWidth="1"/>
    <col min="24" max="28" width="3.296875" style="2" customWidth="1"/>
    <col min="29" max="29" width="4.296875" style="2" customWidth="1"/>
    <col min="30" max="37" width="3.296875" style="2" customWidth="1"/>
    <col min="38" max="38" width="3.796875" style="2" customWidth="1"/>
    <col min="39" max="46" width="3.296875" style="2" customWidth="1"/>
    <col min="47" max="47" width="4.296875" style="2" customWidth="1"/>
    <col min="48" max="60" width="3.296875" style="2" customWidth="1"/>
    <col min="61" max="61" width="10.19921875" bestFit="1" customWidth="1"/>
    <col min="62" max="62" width="8.5" customWidth="1"/>
    <col min="63" max="63" width="25.19921875" bestFit="1" customWidth="1"/>
  </cols>
  <sheetData>
    <row r="1" spans="1:63" ht="21" x14ac:dyDescent="0.4">
      <c r="A1" s="1" t="s">
        <v>0</v>
      </c>
    </row>
    <row r="2" spans="1:63" ht="21" x14ac:dyDescent="0.4">
      <c r="A2" s="1" t="s">
        <v>1</v>
      </c>
      <c r="B2" s="1" t="s">
        <v>105</v>
      </c>
    </row>
    <row r="3" spans="1:63" ht="15" customHeight="1" x14ac:dyDescent="0.3">
      <c r="A3" s="4"/>
      <c r="B3" s="4"/>
      <c r="C3" s="4"/>
      <c r="D3" s="4"/>
      <c r="E3" s="4"/>
      <c r="F3" s="78" t="s">
        <v>31</v>
      </c>
      <c r="G3" s="80" t="s">
        <v>36</v>
      </c>
      <c r="H3" s="78" t="s">
        <v>35</v>
      </c>
      <c r="I3" s="4"/>
      <c r="J3" s="69" t="s">
        <v>43</v>
      </c>
      <c r="K3" s="70"/>
      <c r="L3" s="71"/>
      <c r="M3" s="75" t="s">
        <v>2</v>
      </c>
      <c r="N3" s="76"/>
      <c r="O3" s="77"/>
      <c r="P3" s="82" t="s">
        <v>68</v>
      </c>
      <c r="Q3" s="83"/>
      <c r="R3" s="84"/>
      <c r="S3" s="66" t="s">
        <v>72</v>
      </c>
      <c r="T3" s="67"/>
      <c r="U3" s="68"/>
      <c r="V3" s="75" t="s">
        <v>73</v>
      </c>
      <c r="W3" s="76"/>
      <c r="X3" s="77"/>
      <c r="Y3" s="66" t="s">
        <v>75</v>
      </c>
      <c r="Z3" s="67"/>
      <c r="AA3" s="68"/>
      <c r="AB3" s="75" t="s">
        <v>77</v>
      </c>
      <c r="AC3" s="76"/>
      <c r="AD3" s="77"/>
      <c r="AE3" s="69" t="s">
        <v>87</v>
      </c>
      <c r="AF3" s="70"/>
      <c r="AG3" s="71"/>
      <c r="AH3" s="69" t="s">
        <v>86</v>
      </c>
      <c r="AI3" s="70"/>
      <c r="AJ3" s="71"/>
      <c r="AK3" s="75" t="s">
        <v>88</v>
      </c>
      <c r="AL3" s="76"/>
      <c r="AM3" s="77"/>
      <c r="AN3" s="66" t="s">
        <v>89</v>
      </c>
      <c r="AO3" s="67"/>
      <c r="AP3" s="68"/>
      <c r="AQ3" s="62" t="s">
        <v>98</v>
      </c>
      <c r="AR3" s="63"/>
      <c r="AS3" s="64"/>
      <c r="AT3" s="53" t="s">
        <v>90</v>
      </c>
      <c r="AU3" s="54"/>
      <c r="AV3" s="55"/>
      <c r="AW3" s="62" t="s">
        <v>99</v>
      </c>
      <c r="AX3" s="63"/>
      <c r="AY3" s="64"/>
      <c r="AZ3" s="62" t="s">
        <v>100</v>
      </c>
      <c r="BA3" s="63"/>
      <c r="BB3" s="64"/>
      <c r="BC3" s="53" t="s">
        <v>3</v>
      </c>
      <c r="BD3" s="54"/>
      <c r="BE3" s="55"/>
      <c r="BF3" s="53" t="s">
        <v>104</v>
      </c>
      <c r="BG3" s="54"/>
      <c r="BH3" s="55"/>
      <c r="BI3" s="24" t="s">
        <v>4</v>
      </c>
    </row>
    <row r="4" spans="1:63" ht="15" customHeight="1" x14ac:dyDescent="0.3">
      <c r="A4" s="5"/>
      <c r="B4" s="6"/>
      <c r="C4" s="5" t="s">
        <v>5</v>
      </c>
      <c r="D4" s="5"/>
      <c r="E4" s="7"/>
      <c r="F4" s="79"/>
      <c r="G4" s="81"/>
      <c r="H4" s="79"/>
      <c r="I4" s="8" t="s">
        <v>6</v>
      </c>
      <c r="J4" s="72">
        <v>45696</v>
      </c>
      <c r="K4" s="73"/>
      <c r="L4" s="74"/>
      <c r="M4" s="56">
        <v>45704</v>
      </c>
      <c r="N4" s="57"/>
      <c r="O4" s="58"/>
      <c r="P4" s="85">
        <v>45763</v>
      </c>
      <c r="Q4" s="86"/>
      <c r="R4" s="87"/>
      <c r="S4" s="59">
        <v>45774</v>
      </c>
      <c r="T4" s="60"/>
      <c r="U4" s="61"/>
      <c r="V4" s="56">
        <v>45780</v>
      </c>
      <c r="W4" s="57"/>
      <c r="X4" s="58"/>
      <c r="Y4" s="59" t="s">
        <v>76</v>
      </c>
      <c r="Z4" s="60"/>
      <c r="AA4" s="61"/>
      <c r="AB4" s="56">
        <v>45815</v>
      </c>
      <c r="AC4" s="57"/>
      <c r="AD4" s="58"/>
      <c r="AE4" s="72">
        <v>45886</v>
      </c>
      <c r="AF4" s="73"/>
      <c r="AG4" s="74"/>
      <c r="AH4" s="72">
        <v>45886</v>
      </c>
      <c r="AI4" s="73"/>
      <c r="AJ4" s="74"/>
      <c r="AK4" s="56">
        <v>45927</v>
      </c>
      <c r="AL4" s="57"/>
      <c r="AM4" s="58"/>
      <c r="AN4" s="59">
        <v>45934</v>
      </c>
      <c r="AO4" s="60"/>
      <c r="AP4" s="61"/>
      <c r="AQ4" s="59">
        <v>45954</v>
      </c>
      <c r="AR4" s="60"/>
      <c r="AS4" s="61"/>
      <c r="AT4" s="56">
        <v>45969</v>
      </c>
      <c r="AU4" s="57"/>
      <c r="AV4" s="58"/>
      <c r="AW4" s="59">
        <v>45976</v>
      </c>
      <c r="AX4" s="60"/>
      <c r="AY4" s="61"/>
      <c r="AZ4" s="59">
        <v>45983</v>
      </c>
      <c r="BA4" s="60"/>
      <c r="BB4" s="61"/>
      <c r="BC4" s="56">
        <v>45997</v>
      </c>
      <c r="BD4" s="57"/>
      <c r="BE4" s="58"/>
      <c r="BF4" s="56">
        <v>46004</v>
      </c>
      <c r="BG4" s="57"/>
      <c r="BH4" s="58"/>
      <c r="BI4" s="25" t="s">
        <v>44</v>
      </c>
    </row>
    <row r="5" spans="1:63" ht="15" customHeight="1" x14ac:dyDescent="0.3">
      <c r="A5" s="5" t="s">
        <v>7</v>
      </c>
      <c r="B5" s="6" t="s">
        <v>8</v>
      </c>
      <c r="C5" s="5" t="s">
        <v>9</v>
      </c>
      <c r="D5" s="5" t="s">
        <v>10</v>
      </c>
      <c r="E5" s="5" t="s">
        <v>11</v>
      </c>
      <c r="F5" s="79"/>
      <c r="G5" s="81"/>
      <c r="H5" s="79"/>
      <c r="I5" s="8">
        <v>2025</v>
      </c>
      <c r="J5" s="21" t="s">
        <v>12</v>
      </c>
      <c r="K5" s="21" t="s">
        <v>6</v>
      </c>
      <c r="L5" s="21" t="s">
        <v>13</v>
      </c>
      <c r="M5" s="39" t="s">
        <v>12</v>
      </c>
      <c r="N5" s="39" t="s">
        <v>6</v>
      </c>
      <c r="O5" s="39" t="s">
        <v>13</v>
      </c>
      <c r="P5" s="38" t="s">
        <v>12</v>
      </c>
      <c r="Q5" s="38" t="s">
        <v>6</v>
      </c>
      <c r="R5" s="38" t="s">
        <v>13</v>
      </c>
      <c r="S5" s="39" t="s">
        <v>12</v>
      </c>
      <c r="T5" s="39" t="s">
        <v>6</v>
      </c>
      <c r="U5" s="39" t="s">
        <v>13</v>
      </c>
      <c r="V5" s="39" t="s">
        <v>12</v>
      </c>
      <c r="W5" s="39" t="s">
        <v>6</v>
      </c>
      <c r="X5" s="39" t="s">
        <v>13</v>
      </c>
      <c r="Y5" s="39" t="s">
        <v>12</v>
      </c>
      <c r="Z5" s="39" t="s">
        <v>6</v>
      </c>
      <c r="AA5" s="39" t="s">
        <v>13</v>
      </c>
      <c r="AB5" s="39" t="s">
        <v>12</v>
      </c>
      <c r="AC5" s="39" t="s">
        <v>6</v>
      </c>
      <c r="AD5" s="39" t="s">
        <v>13</v>
      </c>
      <c r="AE5" s="21" t="s">
        <v>12</v>
      </c>
      <c r="AF5" s="21" t="s">
        <v>6</v>
      </c>
      <c r="AG5" s="21" t="s">
        <v>13</v>
      </c>
      <c r="AH5" s="21" t="s">
        <v>12</v>
      </c>
      <c r="AI5" s="21" t="s">
        <v>6</v>
      </c>
      <c r="AJ5" s="21" t="s">
        <v>13</v>
      </c>
      <c r="AK5" s="39" t="s">
        <v>12</v>
      </c>
      <c r="AL5" s="39" t="s">
        <v>6</v>
      </c>
      <c r="AM5" s="39" t="s">
        <v>13</v>
      </c>
      <c r="AN5" s="39" t="s">
        <v>12</v>
      </c>
      <c r="AO5" s="39" t="s">
        <v>6</v>
      </c>
      <c r="AP5" s="39" t="s">
        <v>13</v>
      </c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27" t="s">
        <v>6</v>
      </c>
    </row>
    <row r="6" spans="1:63" ht="15" customHeight="1" x14ac:dyDescent="0.3">
      <c r="A6" s="35" t="s">
        <v>32</v>
      </c>
      <c r="B6" s="13" t="s">
        <v>41</v>
      </c>
      <c r="C6" s="14" t="s">
        <v>14</v>
      </c>
      <c r="D6" s="15">
        <v>2002</v>
      </c>
      <c r="E6" s="44" t="s">
        <v>63</v>
      </c>
      <c r="F6" s="14">
        <v>97</v>
      </c>
      <c r="G6" s="14">
        <f t="shared" ref="G6:G10" si="0">F6/4</f>
        <v>24.25</v>
      </c>
      <c r="H6" s="14">
        <f>G6</f>
        <v>24.25</v>
      </c>
      <c r="I6" s="15">
        <f>K6+N6+Q6+T6+W6+Z6+AC6+AF6+AI6+AL6+AO6+AU6+AR6+AX6+BA6+BD6</f>
        <v>204.5</v>
      </c>
      <c r="J6" s="16">
        <v>3</v>
      </c>
      <c r="K6" s="16">
        <f>20+2+3</f>
        <v>25</v>
      </c>
      <c r="L6" s="16">
        <v>1</v>
      </c>
      <c r="M6" s="32" t="s">
        <v>64</v>
      </c>
      <c r="N6" s="32">
        <v>3.5</v>
      </c>
      <c r="O6" s="16"/>
      <c r="P6" s="32" t="s">
        <v>66</v>
      </c>
      <c r="Q6" s="32">
        <f>30+5</f>
        <v>35</v>
      </c>
      <c r="R6" s="16"/>
      <c r="S6" s="16" t="s">
        <v>64</v>
      </c>
      <c r="T6" s="16">
        <v>12</v>
      </c>
      <c r="U6" s="16">
        <v>2</v>
      </c>
      <c r="V6" s="32" t="s">
        <v>64</v>
      </c>
      <c r="W6" s="32">
        <v>3.5</v>
      </c>
      <c r="X6" s="16"/>
      <c r="Y6" s="16" t="s">
        <v>64</v>
      </c>
      <c r="Z6" s="16">
        <v>10</v>
      </c>
      <c r="AA6" s="16"/>
      <c r="AB6" s="32" t="s">
        <v>64</v>
      </c>
      <c r="AC6" s="32">
        <v>3.5</v>
      </c>
      <c r="AD6" s="16"/>
      <c r="AE6" s="16" t="s">
        <v>64</v>
      </c>
      <c r="AF6" s="16">
        <f>30+2+3</f>
        <v>35</v>
      </c>
      <c r="AG6" s="16"/>
      <c r="AH6" s="16" t="s">
        <v>64</v>
      </c>
      <c r="AI6" s="16">
        <f>30+2+3</f>
        <v>35</v>
      </c>
      <c r="AJ6" s="16"/>
      <c r="AK6" s="32" t="s">
        <v>64</v>
      </c>
      <c r="AL6" s="32">
        <v>3.5</v>
      </c>
      <c r="AM6" s="16"/>
      <c r="AN6" s="16" t="s">
        <v>64</v>
      </c>
      <c r="AO6" s="16">
        <v>10</v>
      </c>
      <c r="AP6" s="16"/>
      <c r="AQ6" s="40" t="s">
        <v>64</v>
      </c>
      <c r="AR6" s="19">
        <v>5</v>
      </c>
      <c r="AS6" s="16"/>
      <c r="AT6" s="32" t="s">
        <v>64</v>
      </c>
      <c r="AU6" s="32">
        <v>3.5</v>
      </c>
      <c r="AV6" s="16"/>
      <c r="AW6" s="16" t="s">
        <v>64</v>
      </c>
      <c r="AX6" s="16">
        <v>10</v>
      </c>
      <c r="AY6" s="16"/>
      <c r="AZ6" s="40" t="s">
        <v>64</v>
      </c>
      <c r="BA6" s="19">
        <v>5</v>
      </c>
      <c r="BB6" s="16"/>
      <c r="BC6" s="49" t="s">
        <v>64</v>
      </c>
      <c r="BD6" s="49">
        <v>5</v>
      </c>
      <c r="BE6" s="16"/>
      <c r="BF6" s="16"/>
      <c r="BG6" s="16"/>
      <c r="BH6" s="16"/>
      <c r="BI6" s="15">
        <f>H6+I6</f>
        <v>228.75</v>
      </c>
    </row>
    <row r="7" spans="1:63" ht="15.6" x14ac:dyDescent="0.3">
      <c r="A7" s="36" t="s">
        <v>34</v>
      </c>
      <c r="B7" s="17" t="s">
        <v>42</v>
      </c>
      <c r="C7" s="15" t="s">
        <v>19</v>
      </c>
      <c r="D7" s="15">
        <v>2009</v>
      </c>
      <c r="E7" s="14" t="s">
        <v>17</v>
      </c>
      <c r="F7" s="14">
        <v>34.799999999999997</v>
      </c>
      <c r="G7" s="14">
        <f>F7/4</f>
        <v>8.6999999999999993</v>
      </c>
      <c r="H7" s="26">
        <f>G7/2</f>
        <v>4.3499999999999996</v>
      </c>
      <c r="I7" s="15">
        <f t="shared" ref="I7:I22" si="1">K7+N7+Q7+T7+W7+Z7+AC7+AF7+AI7+AL7+AO7+AU7+AR7+AX7+BA7+BD7</f>
        <v>103.5</v>
      </c>
      <c r="J7" s="18">
        <v>2</v>
      </c>
      <c r="K7" s="19">
        <f>25+3</f>
        <v>28</v>
      </c>
      <c r="L7" s="18"/>
      <c r="M7" s="32" t="s">
        <v>64</v>
      </c>
      <c r="N7" s="32">
        <v>3.5</v>
      </c>
      <c r="O7" s="18"/>
      <c r="P7" s="19" t="s">
        <v>66</v>
      </c>
      <c r="Q7" s="19">
        <f>30+5</f>
        <v>35</v>
      </c>
      <c r="R7" s="18"/>
      <c r="S7" s="18"/>
      <c r="T7" s="18"/>
      <c r="U7" s="18"/>
      <c r="V7" s="32" t="s">
        <v>64</v>
      </c>
      <c r="W7" s="32">
        <v>3.5</v>
      </c>
      <c r="X7" s="18"/>
      <c r="Y7" s="40" t="s">
        <v>64</v>
      </c>
      <c r="Z7" s="19">
        <v>5</v>
      </c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32" t="s">
        <v>64</v>
      </c>
      <c r="AL7" s="32">
        <v>3.5</v>
      </c>
      <c r="AM7" s="18"/>
      <c r="AN7" s="40" t="s">
        <v>64</v>
      </c>
      <c r="AO7" s="19">
        <v>5</v>
      </c>
      <c r="AP7" s="18"/>
      <c r="AQ7" s="18"/>
      <c r="AR7" s="18"/>
      <c r="AS7" s="18"/>
      <c r="AT7" s="19" t="s">
        <v>65</v>
      </c>
      <c r="AU7" s="19">
        <v>5</v>
      </c>
      <c r="AV7" s="18"/>
      <c r="AW7" s="18"/>
      <c r="AX7" s="18"/>
      <c r="AY7" s="18"/>
      <c r="AZ7" s="16" t="s">
        <v>64</v>
      </c>
      <c r="BA7" s="16">
        <v>10</v>
      </c>
      <c r="BB7" s="18"/>
      <c r="BC7" s="49" t="s">
        <v>64</v>
      </c>
      <c r="BD7" s="49">
        <v>5</v>
      </c>
      <c r="BE7" s="18"/>
      <c r="BF7" s="18"/>
      <c r="BG7" s="18"/>
      <c r="BH7" s="18"/>
      <c r="BI7" s="15">
        <f>H7+I7</f>
        <v>107.85</v>
      </c>
    </row>
    <row r="8" spans="1:63" ht="15" customHeight="1" x14ac:dyDescent="0.3">
      <c r="A8" s="35" t="s">
        <v>61</v>
      </c>
      <c r="B8" s="15" t="s">
        <v>50</v>
      </c>
      <c r="C8" s="14" t="s">
        <v>51</v>
      </c>
      <c r="D8" s="15">
        <v>1977</v>
      </c>
      <c r="E8" s="28" t="s">
        <v>52</v>
      </c>
      <c r="F8" s="20">
        <v>57.8</v>
      </c>
      <c r="G8" s="14">
        <f t="shared" si="0"/>
        <v>14.45</v>
      </c>
      <c r="H8" s="20">
        <f>G8</f>
        <v>14.45</v>
      </c>
      <c r="I8" s="15">
        <f t="shared" si="1"/>
        <v>89</v>
      </c>
      <c r="J8" s="16"/>
      <c r="K8" s="16"/>
      <c r="L8" s="16"/>
      <c r="M8" s="16" t="s">
        <v>64</v>
      </c>
      <c r="N8" s="16">
        <v>7</v>
      </c>
      <c r="O8" s="16"/>
      <c r="P8" s="16" t="s">
        <v>69</v>
      </c>
      <c r="Q8" s="16">
        <f>20+5</f>
        <v>25</v>
      </c>
      <c r="R8" s="16"/>
      <c r="S8" s="16" t="s">
        <v>65</v>
      </c>
      <c r="T8" s="16">
        <v>9</v>
      </c>
      <c r="U8" s="16">
        <v>1</v>
      </c>
      <c r="V8" s="16" t="s">
        <v>64</v>
      </c>
      <c r="W8" s="16">
        <v>7</v>
      </c>
      <c r="X8" s="16"/>
      <c r="Y8" s="41" t="s">
        <v>64</v>
      </c>
      <c r="Z8" s="16">
        <v>10</v>
      </c>
      <c r="AA8" s="16"/>
      <c r="AB8" s="16" t="s">
        <v>64</v>
      </c>
      <c r="AC8" s="16">
        <v>7</v>
      </c>
      <c r="AD8" s="16"/>
      <c r="AE8" s="16"/>
      <c r="AF8" s="16"/>
      <c r="AG8" s="16"/>
      <c r="AH8" s="16"/>
      <c r="AI8" s="16"/>
      <c r="AJ8" s="16"/>
      <c r="AK8" s="16" t="s">
        <v>64</v>
      </c>
      <c r="AL8" s="16">
        <v>7</v>
      </c>
      <c r="AM8" s="16"/>
      <c r="AN8" s="16"/>
      <c r="AO8" s="16"/>
      <c r="AP8" s="16"/>
      <c r="AQ8" s="16"/>
      <c r="AR8" s="16"/>
      <c r="AS8" s="16"/>
      <c r="AT8" s="16" t="s">
        <v>64</v>
      </c>
      <c r="AU8" s="16">
        <v>7</v>
      </c>
      <c r="AV8" s="16"/>
      <c r="AW8" s="16"/>
      <c r="AX8" s="16"/>
      <c r="AY8" s="16"/>
      <c r="AZ8" s="16"/>
      <c r="BA8" s="16"/>
      <c r="BB8" s="16"/>
      <c r="BC8" s="16" t="s">
        <v>64</v>
      </c>
      <c r="BD8" s="16">
        <v>10</v>
      </c>
      <c r="BE8" s="16"/>
      <c r="BF8" s="16"/>
      <c r="BG8" s="16"/>
      <c r="BH8" s="16"/>
      <c r="BI8" s="15">
        <f>H8+I8</f>
        <v>103.45</v>
      </c>
      <c r="BK8" s="10"/>
    </row>
    <row r="9" spans="1:63" ht="15" customHeight="1" x14ac:dyDescent="0.3">
      <c r="A9" s="36" t="s">
        <v>71</v>
      </c>
      <c r="B9" s="17" t="s">
        <v>42</v>
      </c>
      <c r="C9" s="15" t="s">
        <v>54</v>
      </c>
      <c r="D9" s="15">
        <v>2009</v>
      </c>
      <c r="E9" s="44" t="s">
        <v>82</v>
      </c>
      <c r="F9" s="20">
        <v>26.4</v>
      </c>
      <c r="G9" s="14">
        <f t="shared" si="0"/>
        <v>6.6</v>
      </c>
      <c r="H9" s="31">
        <f>G9/2</f>
        <v>3.3</v>
      </c>
      <c r="I9" s="15">
        <f t="shared" si="1"/>
        <v>78</v>
      </c>
      <c r="J9" s="16"/>
      <c r="K9" s="16"/>
      <c r="L9" s="16"/>
      <c r="M9" s="32" t="s">
        <v>64</v>
      </c>
      <c r="N9" s="32">
        <v>3.5</v>
      </c>
      <c r="O9" s="16"/>
      <c r="P9" s="16" t="s">
        <v>64</v>
      </c>
      <c r="Q9" s="16">
        <f>40+5+4</f>
        <v>49</v>
      </c>
      <c r="R9" s="16">
        <v>1</v>
      </c>
      <c r="S9" s="16"/>
      <c r="T9" s="16"/>
      <c r="U9" s="16"/>
      <c r="V9" s="32" t="s">
        <v>64</v>
      </c>
      <c r="W9" s="32">
        <v>3.5</v>
      </c>
      <c r="X9" s="16"/>
      <c r="Y9" s="16"/>
      <c r="Z9" s="16"/>
      <c r="AA9" s="16"/>
      <c r="AB9" s="32" t="s">
        <v>64</v>
      </c>
      <c r="AC9" s="32">
        <v>3.5</v>
      </c>
      <c r="AD9" s="16"/>
      <c r="AE9" s="16"/>
      <c r="AF9" s="16"/>
      <c r="AG9" s="16"/>
      <c r="AH9" s="16"/>
      <c r="AI9" s="16"/>
      <c r="AJ9" s="16"/>
      <c r="AK9" s="32" t="s">
        <v>64</v>
      </c>
      <c r="AL9" s="32">
        <v>3.5</v>
      </c>
      <c r="AM9" s="16"/>
      <c r="AN9" s="40" t="s">
        <v>64</v>
      </c>
      <c r="AO9" s="19">
        <v>5</v>
      </c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40" t="s">
        <v>64</v>
      </c>
      <c r="BA9" s="19">
        <v>5</v>
      </c>
      <c r="BB9" s="16"/>
      <c r="BC9" s="49" t="s">
        <v>64</v>
      </c>
      <c r="BD9" s="49">
        <v>5</v>
      </c>
      <c r="BE9" s="16"/>
      <c r="BF9" s="16"/>
      <c r="BG9" s="16"/>
      <c r="BH9" s="16"/>
      <c r="BI9" s="15">
        <f t="shared" ref="BI9:BI21" si="2">H9+I9</f>
        <v>81.3</v>
      </c>
      <c r="BK9" s="10"/>
    </row>
    <row r="10" spans="1:63" ht="15" customHeight="1" x14ac:dyDescent="0.3">
      <c r="A10" s="36" t="s">
        <v>60</v>
      </c>
      <c r="B10" s="13" t="s">
        <v>41</v>
      </c>
      <c r="C10" s="14" t="s">
        <v>49</v>
      </c>
      <c r="D10" s="15">
        <v>2006</v>
      </c>
      <c r="E10" s="44" t="s">
        <v>18</v>
      </c>
      <c r="F10" s="20">
        <v>78.2</v>
      </c>
      <c r="G10" s="14">
        <f t="shared" si="0"/>
        <v>19.55</v>
      </c>
      <c r="H10" s="20">
        <f>G10</f>
        <v>19.55</v>
      </c>
      <c r="I10" s="15">
        <f>K10+N10+Q10+T10+W10+Z10+AC10+AF10+AI10+AL10+AO10+AU10+AR10+AX10+BA10+BD10+BG10</f>
        <v>50.5</v>
      </c>
      <c r="J10" s="16"/>
      <c r="K10" s="16"/>
      <c r="L10" s="16"/>
      <c r="M10" s="32" t="s">
        <v>64</v>
      </c>
      <c r="N10" s="32">
        <v>3.5</v>
      </c>
      <c r="O10" s="16"/>
      <c r="P10" s="16" t="s">
        <v>101</v>
      </c>
      <c r="Q10" s="16">
        <v>10</v>
      </c>
      <c r="R10" s="16"/>
      <c r="S10" s="16"/>
      <c r="T10" s="16"/>
      <c r="U10" s="16"/>
      <c r="V10" s="32" t="s">
        <v>64</v>
      </c>
      <c r="W10" s="32">
        <v>3.5</v>
      </c>
      <c r="X10" s="16"/>
      <c r="Y10" s="16" t="s">
        <v>65</v>
      </c>
      <c r="Z10" s="16">
        <v>8</v>
      </c>
      <c r="AA10" s="16"/>
      <c r="AB10" s="16" t="s">
        <v>64</v>
      </c>
      <c r="AC10" s="16">
        <v>7</v>
      </c>
      <c r="AD10" s="16"/>
      <c r="AE10" s="16"/>
      <c r="AF10" s="16"/>
      <c r="AG10" s="16"/>
      <c r="AH10" s="16"/>
      <c r="AI10" s="16"/>
      <c r="AJ10" s="16"/>
      <c r="AK10" s="32" t="s">
        <v>64</v>
      </c>
      <c r="AL10" s="32">
        <v>3.5</v>
      </c>
      <c r="AM10" s="16"/>
      <c r="AN10" s="16"/>
      <c r="AO10" s="16"/>
      <c r="AP10" s="16"/>
      <c r="AQ10" s="16"/>
      <c r="AR10" s="16"/>
      <c r="AS10" s="16"/>
      <c r="AT10" s="16" t="s">
        <v>65</v>
      </c>
      <c r="AU10" s="16">
        <v>5</v>
      </c>
      <c r="AV10" s="16"/>
      <c r="AW10" s="16"/>
      <c r="AX10" s="16"/>
      <c r="AY10" s="16"/>
      <c r="AZ10" s="40" t="s">
        <v>64</v>
      </c>
      <c r="BA10" s="19">
        <v>5</v>
      </c>
      <c r="BB10" s="16"/>
      <c r="BC10" s="16"/>
      <c r="BD10" s="16"/>
      <c r="BE10" s="16"/>
      <c r="BF10" s="49" t="s">
        <v>64</v>
      </c>
      <c r="BG10" s="49">
        <v>5</v>
      </c>
      <c r="BH10" s="16"/>
      <c r="BI10" s="15">
        <f t="shared" si="2"/>
        <v>70.05</v>
      </c>
      <c r="BK10" s="10"/>
    </row>
    <row r="11" spans="1:63" ht="15" customHeight="1" x14ac:dyDescent="0.3">
      <c r="A11" s="37" t="s">
        <v>61</v>
      </c>
      <c r="B11" s="13" t="s">
        <v>41</v>
      </c>
      <c r="C11" s="15" t="s">
        <v>53</v>
      </c>
      <c r="D11" s="15">
        <v>1992</v>
      </c>
      <c r="E11" s="45" t="s">
        <v>82</v>
      </c>
      <c r="F11" s="20">
        <v>38.4</v>
      </c>
      <c r="G11" s="14">
        <f>F11/4</f>
        <v>9.6</v>
      </c>
      <c r="H11" s="20">
        <f t="shared" ref="H11" si="3">G11</f>
        <v>9.6</v>
      </c>
      <c r="I11" s="15">
        <f>K11+N11+Q11+T11+W11+Z11+AC11+AF11+AI11+AL11+AO11+AU11+AR11+AX11+BA11+BD11+BG11</f>
        <v>61</v>
      </c>
      <c r="J11" s="16"/>
      <c r="K11" s="16"/>
      <c r="L11" s="16"/>
      <c r="M11" s="16" t="s">
        <v>65</v>
      </c>
      <c r="N11" s="16">
        <v>5</v>
      </c>
      <c r="O11" s="16"/>
      <c r="P11" s="16" t="s">
        <v>70</v>
      </c>
      <c r="Q11" s="16">
        <v>5</v>
      </c>
      <c r="R11" s="16"/>
      <c r="S11" s="16"/>
      <c r="T11" s="16"/>
      <c r="U11" s="16"/>
      <c r="V11" s="16" t="s">
        <v>65</v>
      </c>
      <c r="W11" s="16">
        <v>5</v>
      </c>
      <c r="X11" s="16"/>
      <c r="Y11" s="16" t="s">
        <v>66</v>
      </c>
      <c r="Z11" s="16">
        <v>6</v>
      </c>
      <c r="AA11" s="16"/>
      <c r="AB11" s="16" t="s">
        <v>65</v>
      </c>
      <c r="AC11" s="16">
        <v>5</v>
      </c>
      <c r="AD11" s="16"/>
      <c r="AE11" s="16"/>
      <c r="AF11" s="16"/>
      <c r="AG11" s="16"/>
      <c r="AH11" s="16"/>
      <c r="AI11" s="16"/>
      <c r="AJ11" s="16"/>
      <c r="AK11" s="16" t="s">
        <v>66</v>
      </c>
      <c r="AL11" s="16">
        <v>3</v>
      </c>
      <c r="AM11" s="16"/>
      <c r="AN11" s="16"/>
      <c r="AO11" s="16"/>
      <c r="AP11" s="16"/>
      <c r="AQ11" s="16"/>
      <c r="AR11" s="16"/>
      <c r="AS11" s="16"/>
      <c r="AT11" s="16" t="s">
        <v>66</v>
      </c>
      <c r="AU11" s="16">
        <v>3</v>
      </c>
      <c r="AV11" s="16"/>
      <c r="AW11" s="16"/>
      <c r="AX11" s="16"/>
      <c r="AY11" s="16"/>
      <c r="AZ11" s="16" t="s">
        <v>64</v>
      </c>
      <c r="BA11" s="16">
        <v>10</v>
      </c>
      <c r="BB11" s="16"/>
      <c r="BC11" s="16" t="s">
        <v>65</v>
      </c>
      <c r="BD11" s="16">
        <v>8</v>
      </c>
      <c r="BE11" s="16"/>
      <c r="BF11" s="16" t="s">
        <v>64</v>
      </c>
      <c r="BG11" s="16">
        <v>11</v>
      </c>
      <c r="BH11" s="52">
        <v>1</v>
      </c>
      <c r="BI11" s="15">
        <f>H11+I11</f>
        <v>70.599999999999994</v>
      </c>
      <c r="BK11" s="10"/>
    </row>
    <row r="12" spans="1:63" ht="15" customHeight="1" x14ac:dyDescent="0.3">
      <c r="A12" s="36" t="s">
        <v>33</v>
      </c>
      <c r="B12" s="13" t="s">
        <v>15</v>
      </c>
      <c r="C12" s="14" t="s">
        <v>16</v>
      </c>
      <c r="D12" s="15">
        <v>2004</v>
      </c>
      <c r="E12" s="20" t="s">
        <v>17</v>
      </c>
      <c r="F12" s="20">
        <v>84.8</v>
      </c>
      <c r="G12" s="14">
        <f t="shared" ref="G12" si="4">F12/4</f>
        <v>21.2</v>
      </c>
      <c r="H12" s="20">
        <f>G12</f>
        <v>21.2</v>
      </c>
      <c r="I12" s="15">
        <f>K12+N12+Q12+T12+W12+Z12+AC12+AF12+AI12+AL12+AO12+AU12+AR12+AX12+BA12+BD12</f>
        <v>39</v>
      </c>
      <c r="J12" s="33">
        <v>6</v>
      </c>
      <c r="K12" s="32">
        <f>7+3</f>
        <v>10</v>
      </c>
      <c r="L12" s="16"/>
      <c r="M12" s="32" t="s">
        <v>64</v>
      </c>
      <c r="N12" s="32">
        <v>3.5</v>
      </c>
      <c r="O12" s="16"/>
      <c r="P12" s="16"/>
      <c r="Q12" s="16"/>
      <c r="R12" s="16"/>
      <c r="S12" s="16"/>
      <c r="T12" s="16"/>
      <c r="U12" s="16"/>
      <c r="V12" s="32" t="s">
        <v>64</v>
      </c>
      <c r="W12" s="32">
        <v>3.5</v>
      </c>
      <c r="X12" s="16"/>
      <c r="Y12" s="16"/>
      <c r="Z12" s="16"/>
      <c r="AA12" s="16"/>
      <c r="AB12" s="16" t="s">
        <v>64</v>
      </c>
      <c r="AC12" s="16">
        <v>7</v>
      </c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40" t="s">
        <v>64</v>
      </c>
      <c r="BA12" s="19">
        <v>5</v>
      </c>
      <c r="BB12" s="16"/>
      <c r="BC12" s="16" t="s">
        <v>64</v>
      </c>
      <c r="BD12" s="16">
        <v>10</v>
      </c>
      <c r="BE12" s="16"/>
      <c r="BF12" s="16"/>
      <c r="BG12" s="16"/>
      <c r="BH12" s="16"/>
      <c r="BI12" s="15">
        <f>H12+I12</f>
        <v>60.2</v>
      </c>
      <c r="BK12" s="34" t="s">
        <v>67</v>
      </c>
    </row>
    <row r="13" spans="1:63" ht="15" customHeight="1" x14ac:dyDescent="0.3">
      <c r="A13" s="30" t="s">
        <v>32</v>
      </c>
      <c r="B13" s="13" t="s">
        <v>41</v>
      </c>
      <c r="C13" s="15" t="s">
        <v>57</v>
      </c>
      <c r="D13" s="15">
        <v>2000</v>
      </c>
      <c r="E13" s="44" t="s">
        <v>18</v>
      </c>
      <c r="F13" s="20">
        <v>25.1</v>
      </c>
      <c r="G13" s="14">
        <f>F13/4</f>
        <v>6.2750000000000004</v>
      </c>
      <c r="H13" s="20">
        <f>G13</f>
        <v>6.2750000000000004</v>
      </c>
      <c r="I13" s="15">
        <f t="shared" si="1"/>
        <v>36</v>
      </c>
      <c r="J13" s="16"/>
      <c r="K13" s="16"/>
      <c r="L13" s="16"/>
      <c r="M13" s="16" t="s">
        <v>66</v>
      </c>
      <c r="N13" s="16">
        <v>3</v>
      </c>
      <c r="O13" s="16"/>
      <c r="P13" s="16"/>
      <c r="Q13" s="16"/>
      <c r="R13" s="16"/>
      <c r="S13" s="16" t="s">
        <v>64</v>
      </c>
      <c r="T13" s="16">
        <v>11</v>
      </c>
      <c r="U13" s="16">
        <v>1</v>
      </c>
      <c r="V13" s="16" t="s">
        <v>66</v>
      </c>
      <c r="W13" s="16">
        <v>3</v>
      </c>
      <c r="X13" s="16"/>
      <c r="Y13" s="16"/>
      <c r="Z13" s="16"/>
      <c r="AA13" s="16"/>
      <c r="AB13" s="16" t="s">
        <v>74</v>
      </c>
      <c r="AC13" s="16">
        <v>0</v>
      </c>
      <c r="AD13" s="16"/>
      <c r="AE13" s="16"/>
      <c r="AF13" s="16"/>
      <c r="AG13" s="16"/>
      <c r="AH13" s="16"/>
      <c r="AI13" s="16"/>
      <c r="AJ13" s="16"/>
      <c r="AK13" s="16" t="s">
        <v>65</v>
      </c>
      <c r="AL13" s="16">
        <v>5</v>
      </c>
      <c r="AM13" s="16"/>
      <c r="AN13" s="16"/>
      <c r="AO13" s="16"/>
      <c r="AP13" s="16"/>
      <c r="AQ13" s="16"/>
      <c r="AR13" s="16"/>
      <c r="AS13" s="16"/>
      <c r="AT13" s="16" t="s">
        <v>74</v>
      </c>
      <c r="AU13" s="16">
        <v>0</v>
      </c>
      <c r="AV13" s="16"/>
      <c r="AW13" s="16"/>
      <c r="AX13" s="16"/>
      <c r="AY13" s="16"/>
      <c r="AZ13" s="16" t="s">
        <v>65</v>
      </c>
      <c r="BA13" s="16">
        <v>8</v>
      </c>
      <c r="BB13" s="16"/>
      <c r="BC13" s="16" t="s">
        <v>66</v>
      </c>
      <c r="BD13" s="16">
        <v>6</v>
      </c>
      <c r="BE13" s="16"/>
      <c r="BF13" s="16"/>
      <c r="BG13" s="16"/>
      <c r="BH13" s="16"/>
      <c r="BI13" s="15">
        <f>H13+I13</f>
        <v>42.274999999999999</v>
      </c>
      <c r="BK13" s="10"/>
    </row>
    <row r="14" spans="1:63" ht="15" customHeight="1" x14ac:dyDescent="0.3">
      <c r="A14" s="30" t="s">
        <v>61</v>
      </c>
      <c r="B14" s="29" t="s">
        <v>55</v>
      </c>
      <c r="C14" s="15" t="s">
        <v>56</v>
      </c>
      <c r="D14" s="15">
        <v>2000</v>
      </c>
      <c r="E14" s="44" t="s">
        <v>83</v>
      </c>
      <c r="F14" s="20">
        <v>25.6</v>
      </c>
      <c r="G14" s="14">
        <f>F14/4</f>
        <v>6.4</v>
      </c>
      <c r="H14" s="20">
        <f>G14</f>
        <v>6.4</v>
      </c>
      <c r="I14" s="15">
        <f t="shared" si="1"/>
        <v>23</v>
      </c>
      <c r="J14" s="16"/>
      <c r="K14" s="16"/>
      <c r="L14" s="16"/>
      <c r="M14" s="16">
        <v>0</v>
      </c>
      <c r="N14" s="16"/>
      <c r="O14" s="16"/>
      <c r="P14" s="16"/>
      <c r="Q14" s="16"/>
      <c r="R14" s="16"/>
      <c r="S14" s="32" t="s">
        <v>66</v>
      </c>
      <c r="T14" s="32">
        <v>6</v>
      </c>
      <c r="U14" s="16">
        <v>0</v>
      </c>
      <c r="V14" s="16" t="s">
        <v>74</v>
      </c>
      <c r="W14" s="16">
        <v>0</v>
      </c>
      <c r="X14" s="16"/>
      <c r="Y14" s="16" t="s">
        <v>65</v>
      </c>
      <c r="Z14" s="16">
        <v>8</v>
      </c>
      <c r="AA14" s="16"/>
      <c r="AB14" s="16" t="s">
        <v>69</v>
      </c>
      <c r="AC14" s="16">
        <v>0</v>
      </c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 t="s">
        <v>92</v>
      </c>
      <c r="AU14" s="16">
        <v>0</v>
      </c>
      <c r="AV14" s="16"/>
      <c r="AW14" s="16"/>
      <c r="AX14" s="16"/>
      <c r="AY14" s="16"/>
      <c r="AZ14" s="40" t="s">
        <v>64</v>
      </c>
      <c r="BA14" s="19">
        <v>5</v>
      </c>
      <c r="BB14" s="16"/>
      <c r="BC14" s="16" t="s">
        <v>74</v>
      </c>
      <c r="BD14" s="16">
        <v>4</v>
      </c>
      <c r="BE14" s="16"/>
      <c r="BF14" s="16"/>
      <c r="BG14" s="16"/>
      <c r="BH14" s="16"/>
      <c r="BI14" s="15">
        <f>H14+I14</f>
        <v>29.4</v>
      </c>
      <c r="BK14" s="10"/>
    </row>
    <row r="15" spans="1:63" ht="15" customHeight="1" x14ac:dyDescent="0.3">
      <c r="A15" s="15" t="s">
        <v>62</v>
      </c>
      <c r="B15" s="29" t="s">
        <v>58</v>
      </c>
      <c r="C15" s="15" t="s">
        <v>59</v>
      </c>
      <c r="D15" s="15">
        <v>2012</v>
      </c>
      <c r="E15" s="44" t="s">
        <v>83</v>
      </c>
      <c r="F15" s="20">
        <v>21.1</v>
      </c>
      <c r="G15" s="14">
        <f>F15/4</f>
        <v>5.2750000000000004</v>
      </c>
      <c r="H15" s="20">
        <f>G15</f>
        <v>5.2750000000000004</v>
      </c>
      <c r="I15" s="15">
        <f t="shared" si="1"/>
        <v>22.5</v>
      </c>
      <c r="J15" s="16"/>
      <c r="K15" s="16"/>
      <c r="L15" s="16"/>
      <c r="M15" s="32" t="s">
        <v>64</v>
      </c>
      <c r="N15" s="32">
        <v>3.5</v>
      </c>
      <c r="O15" s="16"/>
      <c r="P15" s="16"/>
      <c r="Q15" s="16"/>
      <c r="R15" s="16"/>
      <c r="S15" s="16"/>
      <c r="T15" s="16"/>
      <c r="U15" s="16"/>
      <c r="V15" s="32" t="s">
        <v>64</v>
      </c>
      <c r="W15" s="32">
        <v>3.5</v>
      </c>
      <c r="X15" s="16"/>
      <c r="Y15" s="16"/>
      <c r="Z15" s="16"/>
      <c r="AA15" s="16"/>
      <c r="AB15" s="32" t="s">
        <v>64</v>
      </c>
      <c r="AC15" s="32">
        <v>3.5</v>
      </c>
      <c r="AD15" s="16"/>
      <c r="AE15" s="16"/>
      <c r="AF15" s="16"/>
      <c r="AG15" s="16"/>
      <c r="AH15" s="16"/>
      <c r="AI15" s="16"/>
      <c r="AJ15" s="16"/>
      <c r="AK15" s="32" t="s">
        <v>64</v>
      </c>
      <c r="AL15" s="32">
        <v>3.5</v>
      </c>
      <c r="AM15" s="16"/>
      <c r="AN15" s="16"/>
      <c r="AO15" s="16"/>
      <c r="AP15" s="16"/>
      <c r="AQ15" s="16"/>
      <c r="AR15" s="16"/>
      <c r="AS15" s="16"/>
      <c r="AT15" s="47" t="s">
        <v>64</v>
      </c>
      <c r="AU15" s="48">
        <v>3.5</v>
      </c>
      <c r="AV15" s="16"/>
      <c r="AW15" s="16"/>
      <c r="AX15" s="16"/>
      <c r="AY15" s="16"/>
      <c r="AZ15" s="16"/>
      <c r="BA15" s="16"/>
      <c r="BB15" s="16"/>
      <c r="BC15" s="49" t="s">
        <v>64</v>
      </c>
      <c r="BD15" s="49">
        <v>5</v>
      </c>
      <c r="BE15" s="16"/>
      <c r="BF15" s="16"/>
      <c r="BG15" s="16"/>
      <c r="BH15" s="16"/>
      <c r="BI15" s="15">
        <f>H15+I15</f>
        <v>27.774999999999999</v>
      </c>
      <c r="BK15" s="10"/>
    </row>
    <row r="16" spans="1:63" ht="15.75" customHeight="1" x14ac:dyDescent="0.3">
      <c r="A16" s="42" t="s">
        <v>78</v>
      </c>
      <c r="B16" s="42" t="s">
        <v>55</v>
      </c>
      <c r="C16" s="15" t="s">
        <v>79</v>
      </c>
      <c r="D16" s="42">
        <v>2014</v>
      </c>
      <c r="E16" s="46" t="s">
        <v>84</v>
      </c>
      <c r="F16" s="42">
        <v>0</v>
      </c>
      <c r="G16" s="14">
        <f t="shared" ref="G16:G19" si="5">F16/4</f>
        <v>0</v>
      </c>
      <c r="H16" s="20">
        <f t="shared" ref="H16:H19" si="6">G16</f>
        <v>0</v>
      </c>
      <c r="I16" s="15">
        <f t="shared" si="1"/>
        <v>20.5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32" t="s">
        <v>64</v>
      </c>
      <c r="AC16" s="32">
        <v>3.5</v>
      </c>
      <c r="AD16" s="43"/>
      <c r="AE16" s="43"/>
      <c r="AF16" s="43"/>
      <c r="AG16" s="43"/>
      <c r="AH16" s="43"/>
      <c r="AI16" s="43"/>
      <c r="AJ16" s="43"/>
      <c r="AK16" s="32" t="s">
        <v>64</v>
      </c>
      <c r="AL16" s="32">
        <v>3.5</v>
      </c>
      <c r="AM16" s="43"/>
      <c r="AN16" s="43"/>
      <c r="AO16" s="43"/>
      <c r="AP16" s="43"/>
      <c r="AQ16" s="43"/>
      <c r="AR16" s="43"/>
      <c r="AS16" s="43"/>
      <c r="AT16" s="32" t="s">
        <v>64</v>
      </c>
      <c r="AU16" s="32">
        <v>3.5</v>
      </c>
      <c r="AV16" s="43"/>
      <c r="AW16" s="43"/>
      <c r="AX16" s="43"/>
      <c r="AY16" s="43"/>
      <c r="AZ16" s="50" t="s">
        <v>64</v>
      </c>
      <c r="BA16" s="51">
        <v>5</v>
      </c>
      <c r="BB16" s="43"/>
      <c r="BC16" s="49" t="s">
        <v>64</v>
      </c>
      <c r="BD16" s="49">
        <v>5</v>
      </c>
      <c r="BE16" s="43"/>
      <c r="BF16" s="43"/>
      <c r="BG16" s="43"/>
      <c r="BH16" s="43"/>
      <c r="BI16" s="15">
        <f t="shared" si="2"/>
        <v>20.5</v>
      </c>
    </row>
    <row r="17" spans="1:61" ht="15.75" customHeight="1" x14ac:dyDescent="0.3">
      <c r="A17" s="42" t="s">
        <v>81</v>
      </c>
      <c r="B17" s="42" t="s">
        <v>55</v>
      </c>
      <c r="C17" s="15" t="s">
        <v>80</v>
      </c>
      <c r="D17" s="42">
        <v>2012</v>
      </c>
      <c r="E17" s="46" t="s">
        <v>85</v>
      </c>
      <c r="F17" s="42">
        <v>0</v>
      </c>
      <c r="G17" s="14">
        <f t="shared" si="5"/>
        <v>0</v>
      </c>
      <c r="H17" s="20">
        <f t="shared" si="6"/>
        <v>0</v>
      </c>
      <c r="I17" s="15">
        <f t="shared" si="1"/>
        <v>20.5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32" t="s">
        <v>64</v>
      </c>
      <c r="AC17" s="32">
        <v>3.5</v>
      </c>
      <c r="AD17" s="43"/>
      <c r="AE17" s="43"/>
      <c r="AF17" s="43"/>
      <c r="AG17" s="43"/>
      <c r="AH17" s="43"/>
      <c r="AI17" s="43"/>
      <c r="AJ17" s="43"/>
      <c r="AK17" s="32" t="s">
        <v>64</v>
      </c>
      <c r="AL17" s="32">
        <v>3.5</v>
      </c>
      <c r="AM17" s="43"/>
      <c r="AN17" s="43"/>
      <c r="AO17" s="43"/>
      <c r="AP17" s="43"/>
      <c r="AQ17" s="43"/>
      <c r="AR17" s="43"/>
      <c r="AS17" s="43"/>
      <c r="AT17" s="32" t="s">
        <v>64</v>
      </c>
      <c r="AU17" s="32">
        <v>3.5</v>
      </c>
      <c r="AV17" s="43"/>
      <c r="AW17" s="43"/>
      <c r="AX17" s="43"/>
      <c r="AY17" s="43"/>
      <c r="AZ17" s="50" t="s">
        <v>64</v>
      </c>
      <c r="BA17" s="51">
        <v>5</v>
      </c>
      <c r="BB17" s="43"/>
      <c r="BC17" s="49" t="s">
        <v>64</v>
      </c>
      <c r="BD17" s="49">
        <v>5</v>
      </c>
      <c r="BE17" s="43"/>
      <c r="BF17" s="43"/>
      <c r="BG17" s="43"/>
      <c r="BH17" s="43"/>
      <c r="BI17" s="15">
        <f t="shared" si="2"/>
        <v>20.5</v>
      </c>
    </row>
    <row r="18" spans="1:61" ht="15.75" customHeight="1" x14ac:dyDescent="0.3">
      <c r="A18" s="42" t="s">
        <v>94</v>
      </c>
      <c r="B18" s="13" t="s">
        <v>41</v>
      </c>
      <c r="C18" s="15" t="s">
        <v>93</v>
      </c>
      <c r="D18" s="42">
        <v>2000</v>
      </c>
      <c r="E18" s="42" t="s">
        <v>83</v>
      </c>
      <c r="F18" s="42">
        <v>5.4</v>
      </c>
      <c r="G18" s="14">
        <f t="shared" si="5"/>
        <v>1.35</v>
      </c>
      <c r="H18" s="20">
        <f t="shared" si="6"/>
        <v>1.35</v>
      </c>
      <c r="I18" s="15">
        <f t="shared" si="1"/>
        <v>8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 t="s">
        <v>66</v>
      </c>
      <c r="AU18" s="43">
        <v>3</v>
      </c>
      <c r="AV18" s="43"/>
      <c r="AW18" s="43"/>
      <c r="AX18" s="43"/>
      <c r="AY18" s="43"/>
      <c r="AZ18" s="43"/>
      <c r="BA18" s="43"/>
      <c r="BB18" s="43"/>
      <c r="BC18" s="49" t="s">
        <v>64</v>
      </c>
      <c r="BD18" s="49">
        <v>5</v>
      </c>
      <c r="BE18" s="43"/>
      <c r="BF18" s="43"/>
      <c r="BG18" s="43"/>
      <c r="BH18" s="43"/>
      <c r="BI18" s="15">
        <f t="shared" ref="BI18" si="7">H18+I18</f>
        <v>9.35</v>
      </c>
    </row>
    <row r="19" spans="1:61" ht="15.75" customHeight="1" x14ac:dyDescent="0.3">
      <c r="A19" s="42" t="s">
        <v>95</v>
      </c>
      <c r="B19" s="13" t="s">
        <v>41</v>
      </c>
      <c r="C19" s="15" t="s">
        <v>91</v>
      </c>
      <c r="D19" s="42">
        <v>1997</v>
      </c>
      <c r="E19" s="42" t="s">
        <v>18</v>
      </c>
      <c r="F19" s="42">
        <v>4.8</v>
      </c>
      <c r="G19" s="14">
        <f t="shared" si="5"/>
        <v>1.2</v>
      </c>
      <c r="H19" s="20">
        <f t="shared" si="6"/>
        <v>1.2</v>
      </c>
      <c r="I19" s="1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9" t="s">
        <v>74</v>
      </c>
      <c r="AU19" s="49">
        <v>0</v>
      </c>
      <c r="AV19" s="43"/>
      <c r="AW19" s="43"/>
      <c r="AX19" s="43"/>
      <c r="AY19" s="43"/>
      <c r="AZ19" s="43"/>
      <c r="BA19" s="43"/>
      <c r="BB19" s="43"/>
      <c r="BC19" s="43" t="s">
        <v>65</v>
      </c>
      <c r="BD19" s="43">
        <v>8</v>
      </c>
      <c r="BE19" s="43"/>
      <c r="BF19" s="43"/>
      <c r="BG19" s="43"/>
      <c r="BH19" s="43"/>
      <c r="BI19" s="15">
        <f t="shared" si="2"/>
        <v>9.1999999999999993</v>
      </c>
    </row>
    <row r="20" spans="1:61" ht="15.75" customHeight="1" x14ac:dyDescent="0.3">
      <c r="A20" s="42" t="s">
        <v>61</v>
      </c>
      <c r="B20" s="13" t="s">
        <v>41</v>
      </c>
      <c r="C20" s="15" t="s">
        <v>103</v>
      </c>
      <c r="D20" s="42">
        <v>2010</v>
      </c>
      <c r="E20" s="42">
        <v>6</v>
      </c>
      <c r="F20" s="42">
        <v>7</v>
      </c>
      <c r="G20" s="14">
        <f>F20/4</f>
        <v>1.75</v>
      </c>
      <c r="H20" s="20">
        <f>G20</f>
        <v>1.75</v>
      </c>
      <c r="I20" s="15">
        <f>K20+N20+Q20+T20+W20+Z20+AC20+AF20+AI20+AL20+AO20+AU20+AR20+AX20+BA20+BD20</f>
        <v>5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9" t="s">
        <v>64</v>
      </c>
      <c r="BD20" s="49">
        <v>5</v>
      </c>
      <c r="BE20" s="43"/>
      <c r="BF20" s="43"/>
      <c r="BG20" s="43"/>
      <c r="BH20" s="43"/>
      <c r="BI20" s="15">
        <f>H20+I20</f>
        <v>6.75</v>
      </c>
    </row>
    <row r="21" spans="1:61" ht="15.75" customHeight="1" x14ac:dyDescent="0.3">
      <c r="A21" s="42" t="s">
        <v>61</v>
      </c>
      <c r="B21" s="13" t="s">
        <v>41</v>
      </c>
      <c r="C21" s="15" t="s">
        <v>102</v>
      </c>
      <c r="D21" s="42">
        <v>2004</v>
      </c>
      <c r="E21" s="42" t="s">
        <v>83</v>
      </c>
      <c r="F21" s="42"/>
      <c r="G21" s="14">
        <f t="shared" ref="G21:G22" si="8">F21/4</f>
        <v>0</v>
      </c>
      <c r="H21" s="20">
        <f t="shared" ref="H21:H22" si="9">G21</f>
        <v>0</v>
      </c>
      <c r="I21" s="15">
        <f t="shared" si="1"/>
        <v>6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 t="s">
        <v>66</v>
      </c>
      <c r="BD21" s="43">
        <v>6</v>
      </c>
      <c r="BE21" s="43"/>
      <c r="BF21" s="43"/>
      <c r="BG21" s="43"/>
      <c r="BH21" s="43"/>
      <c r="BI21" s="15">
        <f t="shared" si="2"/>
        <v>6</v>
      </c>
    </row>
    <row r="22" spans="1:61" ht="15.75" customHeight="1" x14ac:dyDescent="0.3">
      <c r="A22" s="42" t="s">
        <v>94</v>
      </c>
      <c r="B22" s="13" t="s">
        <v>41</v>
      </c>
      <c r="C22" s="15" t="s">
        <v>96</v>
      </c>
      <c r="D22" s="42">
        <v>1991</v>
      </c>
      <c r="E22" s="42" t="s">
        <v>97</v>
      </c>
      <c r="F22" s="42">
        <v>0</v>
      </c>
      <c r="G22" s="14">
        <f t="shared" si="8"/>
        <v>0</v>
      </c>
      <c r="H22" s="20">
        <f t="shared" si="9"/>
        <v>0</v>
      </c>
      <c r="I22" s="15">
        <f t="shared" si="1"/>
        <v>0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9" t="s">
        <v>69</v>
      </c>
      <c r="AU22" s="49">
        <v>0</v>
      </c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15">
        <f t="shared" ref="BI22" si="10">H22+I22</f>
        <v>0</v>
      </c>
    </row>
    <row r="23" spans="1:61" ht="15.75" customHeight="1" x14ac:dyDescent="0.3">
      <c r="J23" s="65" t="s">
        <v>40</v>
      </c>
      <c r="K23" s="65"/>
    </row>
    <row r="24" spans="1:61" ht="15.75" customHeight="1" x14ac:dyDescent="0.3">
      <c r="A24" s="11" t="s">
        <v>20</v>
      </c>
      <c r="B24" s="22" t="s">
        <v>21</v>
      </c>
      <c r="C24" s="23" t="s">
        <v>22</v>
      </c>
      <c r="D24" s="22" t="s">
        <v>23</v>
      </c>
      <c r="E24" s="22" t="s">
        <v>37</v>
      </c>
      <c r="F24" s="22" t="s">
        <v>24</v>
      </c>
      <c r="G24" s="22" t="s">
        <v>25</v>
      </c>
      <c r="H24" s="22" t="s">
        <v>26</v>
      </c>
      <c r="I24" s="22" t="s">
        <v>27</v>
      </c>
      <c r="J24" s="22" t="s">
        <v>28</v>
      </c>
      <c r="K24" s="22" t="s">
        <v>29</v>
      </c>
    </row>
    <row r="25" spans="1:61" ht="15.75" customHeight="1" x14ac:dyDescent="0.3">
      <c r="A25" s="11" t="s">
        <v>45</v>
      </c>
      <c r="B25" s="9">
        <v>60</v>
      </c>
      <c r="C25" s="12">
        <v>55</v>
      </c>
      <c r="D25" s="12">
        <v>50</v>
      </c>
      <c r="E25" s="9">
        <v>45</v>
      </c>
      <c r="F25" s="9">
        <v>40</v>
      </c>
      <c r="G25" s="9">
        <v>30</v>
      </c>
      <c r="H25" s="9">
        <v>20</v>
      </c>
      <c r="I25" s="9">
        <v>10</v>
      </c>
      <c r="J25" s="9">
        <v>6</v>
      </c>
      <c r="K25" s="9">
        <v>7</v>
      </c>
    </row>
    <row r="26" spans="1:61" ht="15.75" customHeight="1" x14ac:dyDescent="0.3">
      <c r="A26" s="11" t="s">
        <v>46</v>
      </c>
      <c r="B26" s="9">
        <v>50</v>
      </c>
      <c r="C26" s="12">
        <v>45</v>
      </c>
      <c r="D26" s="12">
        <v>40</v>
      </c>
      <c r="E26" s="9">
        <v>35</v>
      </c>
      <c r="F26" s="9">
        <v>30</v>
      </c>
      <c r="G26" s="9">
        <v>20</v>
      </c>
      <c r="H26" s="9">
        <v>10</v>
      </c>
      <c r="I26" s="9">
        <v>7</v>
      </c>
      <c r="J26" s="9">
        <v>4</v>
      </c>
      <c r="K26" s="9">
        <v>5</v>
      </c>
    </row>
    <row r="27" spans="1:61" ht="15.75" customHeight="1" x14ac:dyDescent="0.3">
      <c r="A27" s="11" t="s">
        <v>30</v>
      </c>
      <c r="B27" s="9">
        <v>40</v>
      </c>
      <c r="C27" s="12">
        <v>35</v>
      </c>
      <c r="D27" s="12">
        <v>30</v>
      </c>
      <c r="E27" s="9">
        <v>25</v>
      </c>
      <c r="F27" s="9">
        <v>20</v>
      </c>
      <c r="G27" s="9">
        <v>15</v>
      </c>
      <c r="H27" s="9">
        <v>10</v>
      </c>
      <c r="I27" s="9">
        <v>5</v>
      </c>
      <c r="J27" s="9">
        <v>4</v>
      </c>
      <c r="K27" s="9">
        <v>5</v>
      </c>
    </row>
    <row r="28" spans="1:61" ht="15.75" customHeight="1" x14ac:dyDescent="0.3">
      <c r="A28" s="11" t="s">
        <v>38</v>
      </c>
      <c r="B28" s="9">
        <v>30</v>
      </c>
      <c r="C28" s="12">
        <v>25</v>
      </c>
      <c r="D28" s="12">
        <v>20</v>
      </c>
      <c r="E28" s="9">
        <v>15</v>
      </c>
      <c r="F28" s="9">
        <v>10</v>
      </c>
      <c r="G28" s="9">
        <v>7</v>
      </c>
      <c r="H28" s="9">
        <v>5</v>
      </c>
      <c r="I28" s="9">
        <v>3</v>
      </c>
      <c r="J28" s="9">
        <v>2</v>
      </c>
      <c r="K28" s="9">
        <v>3</v>
      </c>
    </row>
    <row r="29" spans="1:61" ht="15.75" customHeight="1" x14ac:dyDescent="0.3">
      <c r="A29" s="11" t="s">
        <v>39</v>
      </c>
      <c r="B29" s="12">
        <v>25</v>
      </c>
      <c r="C29" s="9">
        <v>20</v>
      </c>
      <c r="D29" s="9">
        <v>15</v>
      </c>
      <c r="E29" s="9">
        <v>10</v>
      </c>
      <c r="F29" s="9">
        <v>5</v>
      </c>
      <c r="G29" s="9">
        <v>4</v>
      </c>
      <c r="H29" s="9">
        <v>3</v>
      </c>
      <c r="I29" s="9">
        <v>2</v>
      </c>
      <c r="J29" s="9">
        <v>2</v>
      </c>
      <c r="K29" s="9">
        <v>3</v>
      </c>
    </row>
    <row r="30" spans="1:61" ht="15.75" customHeight="1" x14ac:dyDescent="0.3">
      <c r="A30" s="11" t="s">
        <v>47</v>
      </c>
      <c r="B30" s="12">
        <v>10</v>
      </c>
      <c r="C30" s="9">
        <v>8</v>
      </c>
      <c r="D30" s="9">
        <v>6</v>
      </c>
      <c r="E30" s="9">
        <v>4</v>
      </c>
      <c r="F30" s="9">
        <v>2</v>
      </c>
      <c r="G30" s="9"/>
      <c r="H30" s="9"/>
      <c r="I30" s="9"/>
      <c r="J30" s="9">
        <v>1</v>
      </c>
      <c r="K30" s="9"/>
    </row>
    <row r="31" spans="1:61" ht="15.75" customHeight="1" x14ac:dyDescent="0.3">
      <c r="A31" s="11" t="s">
        <v>3</v>
      </c>
      <c r="B31" s="9">
        <v>10</v>
      </c>
      <c r="C31" s="12">
        <v>8</v>
      </c>
      <c r="D31" s="9">
        <v>6</v>
      </c>
      <c r="E31" s="9">
        <v>4</v>
      </c>
      <c r="F31" s="9">
        <v>2</v>
      </c>
      <c r="G31" s="9"/>
      <c r="H31" s="9"/>
      <c r="I31" s="9"/>
      <c r="J31" s="9">
        <v>1</v>
      </c>
      <c r="K31" s="9"/>
    </row>
    <row r="32" spans="1:61" ht="15.75" customHeight="1" x14ac:dyDescent="0.3">
      <c r="A32" s="11" t="s">
        <v>48</v>
      </c>
      <c r="B32" s="9">
        <v>7</v>
      </c>
      <c r="C32" s="12">
        <v>5</v>
      </c>
      <c r="D32" s="9">
        <v>3</v>
      </c>
      <c r="E32" s="9"/>
      <c r="F32" s="9"/>
      <c r="G32" s="9"/>
      <c r="H32" s="9"/>
      <c r="I32" s="9"/>
      <c r="J32" s="9">
        <v>1</v>
      </c>
      <c r="K32" s="9"/>
    </row>
    <row r="33" spans="10:10" ht="15.75" customHeight="1" x14ac:dyDescent="0.3">
      <c r="J33"/>
    </row>
    <row r="34" spans="10:10" ht="15.75" customHeight="1" x14ac:dyDescent="0.3">
      <c r="J34"/>
    </row>
    <row r="35" spans="10:10" ht="15.75" customHeight="1" x14ac:dyDescent="0.3">
      <c r="J35"/>
    </row>
    <row r="36" spans="10:10" ht="15.75" customHeight="1" x14ac:dyDescent="0.3">
      <c r="J36"/>
    </row>
    <row r="37" spans="10:10" ht="15.75" customHeight="1" x14ac:dyDescent="0.3">
      <c r="J37"/>
    </row>
    <row r="38" spans="10:10" ht="15.75" customHeight="1" x14ac:dyDescent="0.3"/>
    <row r="39" spans="10:10" ht="15.75" customHeight="1" x14ac:dyDescent="0.3"/>
    <row r="40" spans="10:10" ht="15.75" customHeight="1" x14ac:dyDescent="0.3"/>
    <row r="41" spans="10:10" ht="15.75" customHeight="1" x14ac:dyDescent="0.3"/>
    <row r="42" spans="10:10" ht="15.75" customHeight="1" x14ac:dyDescent="0.3"/>
    <row r="43" spans="10:10" ht="15.75" customHeight="1" x14ac:dyDescent="0.3"/>
    <row r="44" spans="10:10" ht="15.75" customHeight="1" x14ac:dyDescent="0.3"/>
    <row r="45" spans="10:10" ht="15.75" customHeight="1" x14ac:dyDescent="0.3"/>
    <row r="46" spans="10:10" ht="15.75" customHeight="1" x14ac:dyDescent="0.3"/>
    <row r="47" spans="10:10" ht="15.75" customHeight="1" x14ac:dyDescent="0.3"/>
    <row r="48" spans="10:10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spans="1:60" ht="15.75" customHeight="1" x14ac:dyDescent="0.3"/>
    <row r="178" spans="1:60" ht="15.75" customHeight="1" x14ac:dyDescent="0.3"/>
    <row r="179" spans="1:60" ht="15.75" customHeight="1" x14ac:dyDescent="0.3"/>
    <row r="180" spans="1:60" ht="15.75" customHeight="1" x14ac:dyDescent="0.3"/>
    <row r="181" spans="1:60" ht="15.75" customHeight="1" x14ac:dyDescent="0.3"/>
    <row r="182" spans="1:60" ht="15.75" customHeight="1" x14ac:dyDescent="0.3"/>
    <row r="183" spans="1:60" ht="15.75" customHeight="1" x14ac:dyDescent="0.3">
      <c r="A183" s="3">
        <v>30</v>
      </c>
      <c r="B183" s="3">
        <v>25</v>
      </c>
      <c r="C183" s="3">
        <v>20</v>
      </c>
      <c r="D183" s="3"/>
      <c r="E183" s="3"/>
      <c r="F183" s="3"/>
      <c r="G183" s="3"/>
      <c r="H183" s="3"/>
      <c r="I183" s="3"/>
      <c r="J183" s="3">
        <v>10</v>
      </c>
      <c r="K183" s="3">
        <v>7</v>
      </c>
      <c r="L183" s="3">
        <v>5</v>
      </c>
      <c r="M183" s="3">
        <v>3</v>
      </c>
      <c r="N183" s="3">
        <v>2</v>
      </c>
      <c r="O183" s="3">
        <v>3</v>
      </c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</row>
    <row r="184" spans="1:60" ht="15.75" customHeight="1" x14ac:dyDescent="0.3">
      <c r="A184" s="3">
        <v>25</v>
      </c>
      <c r="B184" s="3">
        <v>20</v>
      </c>
      <c r="C184" s="3">
        <v>15</v>
      </c>
      <c r="D184" s="3"/>
      <c r="E184" s="3"/>
      <c r="F184" s="3"/>
      <c r="G184" s="3"/>
      <c r="H184" s="3"/>
      <c r="I184" s="3"/>
      <c r="J184" s="3">
        <v>5</v>
      </c>
      <c r="K184" s="3">
        <v>4</v>
      </c>
      <c r="L184" s="3">
        <v>3</v>
      </c>
      <c r="M184" s="3">
        <v>2</v>
      </c>
      <c r="N184" s="3">
        <v>2</v>
      </c>
      <c r="O184" s="3">
        <v>3</v>
      </c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</row>
    <row r="185" spans="1:60" ht="15.75" customHeight="1" x14ac:dyDescent="0.3">
      <c r="A185" s="3">
        <v>7</v>
      </c>
      <c r="B185" s="3">
        <v>5</v>
      </c>
      <c r="C185" s="3">
        <v>3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>
        <v>1</v>
      </c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</row>
    <row r="186" spans="1:60" ht="15.75" customHeight="1" x14ac:dyDescent="0.3">
      <c r="A186" s="3">
        <v>10</v>
      </c>
      <c r="B186" s="3">
        <v>8</v>
      </c>
      <c r="C186" s="3">
        <v>6</v>
      </c>
      <c r="D186" s="3"/>
      <c r="E186" s="3"/>
      <c r="F186" s="3"/>
      <c r="G186" s="3"/>
      <c r="H186" s="3"/>
      <c r="I186" s="3"/>
      <c r="J186" s="3">
        <v>2</v>
      </c>
      <c r="K186" s="3"/>
      <c r="L186" s="3"/>
      <c r="M186" s="3"/>
      <c r="N186" s="3">
        <v>1</v>
      </c>
    </row>
    <row r="187" spans="1:60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1:60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1:60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1:60" ht="15.75" customHeight="1" x14ac:dyDescent="0.3"/>
    <row r="191" spans="1:60" ht="15.75" customHeight="1" x14ac:dyDescent="0.3"/>
    <row r="192" spans="1:60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</sheetData>
  <autoFilter ref="A5:BI37" xr:uid="{00000000-0009-0000-0000-000001000000}"/>
  <mergeCells count="38">
    <mergeCell ref="S4:U4"/>
    <mergeCell ref="F3:F5"/>
    <mergeCell ref="H3:H5"/>
    <mergeCell ref="G3:G5"/>
    <mergeCell ref="P3:R3"/>
    <mergeCell ref="P4:R4"/>
    <mergeCell ref="J4:L4"/>
    <mergeCell ref="M4:O4"/>
    <mergeCell ref="J3:L3"/>
    <mergeCell ref="M3:O3"/>
    <mergeCell ref="J23:K23"/>
    <mergeCell ref="AN3:AP3"/>
    <mergeCell ref="AN4:AP4"/>
    <mergeCell ref="AE3:AG3"/>
    <mergeCell ref="AE4:AG4"/>
    <mergeCell ref="AH3:AJ3"/>
    <mergeCell ref="AH4:AJ4"/>
    <mergeCell ref="AK3:AM3"/>
    <mergeCell ref="AK4:AM4"/>
    <mergeCell ref="AB3:AD3"/>
    <mergeCell ref="AB4:AD4"/>
    <mergeCell ref="Y3:AA3"/>
    <mergeCell ref="Y4:AA4"/>
    <mergeCell ref="V3:X3"/>
    <mergeCell ref="V4:X4"/>
    <mergeCell ref="S3:U3"/>
    <mergeCell ref="AW3:AY3"/>
    <mergeCell ref="AW4:AY4"/>
    <mergeCell ref="AQ3:AS3"/>
    <mergeCell ref="AT3:AV3"/>
    <mergeCell ref="AT4:AV4"/>
    <mergeCell ref="AQ4:AS4"/>
    <mergeCell ref="BF3:BH3"/>
    <mergeCell ref="BF4:BH4"/>
    <mergeCell ref="BC3:BE3"/>
    <mergeCell ref="BC4:BE4"/>
    <mergeCell ref="AZ4:BB4"/>
    <mergeCell ref="AZ3:BB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Peter Matejka</cp:lastModifiedBy>
  <dcterms:created xsi:type="dcterms:W3CDTF">2025-02-08T12:42:06Z</dcterms:created>
  <dcterms:modified xsi:type="dcterms:W3CDTF">2025-12-29T21:14:12Z</dcterms:modified>
</cp:coreProperties>
</file>