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CAE92DB4-90A0-4348-BFB0-27C62DFDC2FA}" xr6:coauthVersionLast="47" xr6:coauthVersionMax="47" xr10:uidLastSave="{00000000-0000-0000-0000-000000000000}"/>
  <bookViews>
    <workbookView xWindow="320" yWindow="760" windowWidth="255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<sst xmlns="http://schemas.openxmlformats.org/spreadsheetml/2006/main" count="3130" uniqueCount="1750">
  <si>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</si>
  <si>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</si>
  <si>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</si>
  <si>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</si>
  <si>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</si>
  <si>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</si>
  <si>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</si>
  <si>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</si>
  <si>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</si>
  <si>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</si>
  <si>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</si>
  <si>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</si>
  <si>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</si>
  <si>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</si>
  <si>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</si>
  <si>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</si>
  <si>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</si>
  <si>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</si>
  <si>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</si>
  <si>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</si>
  <si>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</si>
  <si>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</si>
  <si>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</si>
  <si>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</si>
  <si>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</si>
  <si>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</si>
  <si>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</si>
  <si>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</si>
  <si>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</si>
  <si>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</si>
  <si>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</si>
  <si>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</si>
  <si>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</si>
  <si>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</si>
  <si>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</si>
  <si>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</si>
  <si>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</si>
  <si>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</si>
  <si>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</si>
  <si>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</si>
  <si>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</si>
  <si>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</si>
  <si>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</si>
  <si>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</si>
  <si>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</si>
  <si>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</si>
  <si>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</si>
  <si>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</si>
  <si>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</si>
  <si>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</si>
  <si>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</si>
  <si>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</si>
  <si>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</si>
  <si>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</si>
  <si>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</si>
  <si>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</si>
  <si>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</si>
  <si>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</si>
  <si>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</si>
  <si>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</si>
  <si>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</si>
  <si>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</si>
  <si>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</si>
  <si>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</si>
  <si>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</si>
  <si>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</si>
  <si>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</si>
  <si>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</si>
  <si>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</si>
  <si>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</si>
  <si>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</si>
  <si>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</si>
  <si>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</si>
  <si>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</si>
  <si>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</si>
  <si>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</si>
  <si>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</si>
  <si>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</si>
  <si>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</si>
  <si>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</si>
  <si>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</si>
  <si>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</si>
  <si>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</si>
  <si>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</si>
  <si>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</si>
  <si>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</si>
  <si>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</si>
  <si>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</si>
  <si>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</si>
  <si>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</si>
  <si>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</si>
  <si>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</si>
  <si>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</si>
  <si>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</si>
  <si>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</si>
  <si>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</si>
  <si>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</si>
  <si>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</si>
  <si>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</si>
  <si>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</si>
  <si>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</si>
  <si>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</si>
  <si>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</si>
  <si>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</si>
  <si>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</si>
  <si>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</si>
  <si>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</si>
  <si>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</si>
  <si>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</si>
  <si>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</si>
  <si>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</si>
  <si>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</si>
  <si>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</si>
  <si>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</si>
  <si>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</si>
  <si>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</si>
  <si>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</si>
  <si>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</si>
  <si>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</si>
  <si>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</si>
  <si>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</si>
  <si>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</si>
  <si>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</si>
  <si>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</si>
  <si>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</si>
  <si>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</si>
  <si>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</si>
  <si>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</si>
  <si>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</si>
  <si>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</si>
  <si>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</si>
  <si>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</si>
  <si>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</si>
  <si>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</si>
  <si>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</si>
  <si>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</si>
  <si>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</si>
  <si>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</si>
  <si>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</si>
  <si>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</si>
  <si>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</si>
  <si>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</si>
  <si>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</si>
  <si>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</si>
  <si>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</si>
  <si>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</si>
  <si>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</si>
  <si>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</si>
  <si>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</si>
  <si>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</si>
  <si>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</si>
  <si>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</si>
  <si>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</si>
  <si>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</si>
  <si>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</si>
  <si>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</si>
  <si>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</si>
  <si>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</si>
  <si>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</si>
  <si>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</si>
  <si>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</si>
  <si>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</si>
  <si>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</si>
  <si>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</si>
  <si>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</si>
  <si>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</si>
  <si>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</si>
  <si>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</si>
  <si>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</si>
  <si>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</si>
  <si>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</si>
  <si>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</si>
  <si>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</si>
  <si>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</si>
  <si>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</si>
  <si>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</si>
  <si>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</si>
  <si>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</si>
  <si>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</si>
  <si>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</si>
  <si>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</si>
  <si>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</si>
  <si>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</si>
  <si>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</si>
  <si>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</si>
  <si>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</si>
  <si>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</si>
  <si>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</si>
  <si>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</si>
  <si>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</si>
  <si>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</si>
  <si>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</si>
  <si>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</si>
  <si>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</si>
  <si>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</si>
  <si>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</si>
  <si>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</si>
  <si>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</si>
  <si>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</si>
  <si>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</si>
  <si>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</si>
  <si>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</si>
  <si>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</si>
  <si>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</si>
  <si>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</si>
  <si>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</si>
  <si>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</si>
  <si>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</si>
  <si>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</si>
  <si>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</si>
  <si>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</si>
  <si>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</si>
  <si>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</si>
  <si>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</si>
  <si>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</si>
  <si>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</si>
  <si>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</si>
  <si>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</si>
  <si>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</si>
  <si>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</si>
  <si>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</si>
  <si>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</si>
  <si>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</si>
  <si>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</si>
  <si>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</si>
  <si>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</si>
  <si>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</si>
  <si>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</si>
  <si>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</si>
  <si>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</si>
  <si>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</si>
  <si>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</si>
  <si>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</si>
  <si>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</si>
  <si>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</si>
  <si>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</si>
  <si>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</si>
  <si>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</si>
  <si>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</si>
  <si>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</si>
  <si>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</si>
  <si>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</si>
  <si>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</si>
  <si>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</si>
  <si>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</si>
  <si>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</si>
  <si>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</si>
  <si>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</si>
  <si>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</si>
  <si>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</si>
  <si>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</si>
  <si>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</si>
  <si>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</si>
  <si>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</si>
  <si>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</si>
  <si>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</si>
  <si>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</si>
  <si>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</si>
  <si>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</si>
  <si>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</si>
  <si>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</si>
  <si>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</si>
  <si>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</si>
  <si>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</si>
  <si>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</si>
  <si>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</si>
  <si>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</si>
  <si>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</si>
  <si>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</si>
  <si>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</si>
  <si>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</si>
  <si>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</si>
  <si>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</si>
  <si>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</si>
  <si>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</si>
  <si>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</si>
  <si>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</si>
  <si>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</si>
  <si>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</si>
  <si>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</si>
  <si>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</si>
  <si>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</si>
  <si>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</si>
  <si>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</si>
  <si>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</si>
  <si>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</si>
  <si>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</si>
  <si>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</si>
  <si>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</si>
  <si>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</si>
  <si>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</si>
  <si>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</si>
  <si>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</si>
  <si>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</si>
  <si>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</si>
  <si>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</si>
  <si>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</si>
  <si>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</si>
  <si>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</si>
  <si>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</si>
  <si>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</si>
  <si>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</si>
  <si>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</si>
  <si>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</si>
  <si>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</si>
  <si>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</si>
  <si>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</si>
  <si>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</si>
  <si>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</si>
  <si>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</si>
  <si>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</si>
  <si>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</si>
  <si>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</si>
  <si>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</si>
  <si>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</si>
  <si>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</si>
  <si>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</si>
  <si>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</si>
  <si>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</si>
  <si>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</si>
  <si>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</si>
  <si>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</si>
  <si>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</si>
  <si>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</si>
  <si>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</si>
  <si>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</si>
  <si>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</si>
  <si>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</si>
  <si>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</si>
  <si>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</si>
  <si>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</si>
  <si>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</si>
  <si>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</si>
  <si>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</si>
  <si>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</si>
  <si>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</si>
  <si>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</si>
  <si>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</si>
  <si>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</si>
  <si>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</si>
  <si>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</si>
  <si>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</si>
  <si>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</si>
  <si>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</si>
  <si>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</si>
  <si>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</si>
  <si>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</si>
  <si>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</si>
  <si>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</si>
  <si>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</si>
  <si>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</si>
  <si>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</si>
  <si>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</si>
  <si>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</si>
  <si>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</si>
  <si>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</si>
  <si>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</si>
  <si>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</si>
  <si>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</si>
  <si>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</si>
  <si>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</si>
  <si>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</si>
  <si>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</si>
  <si>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</si>
  <si>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</si>
  <si>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</si>
  <si>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</si>
  <si>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</si>
  <si>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</si>
  <si>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</si>
  <si>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</si>
  <si>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</si>
  <si>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</si>
  <si>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</si>
  <si>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</si>
  <si>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</si>
  <si>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</si>
  <si>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</si>
  <si>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</si>
  <si>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</si>
  <si>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</si>
  <si>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</si>
  <si>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</si>
  <si>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</si>
  <si>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</si>
  <si>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</si>
  <si>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</si>
  <si>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</si>
  <si>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</si>
  <si>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</si>
  <si>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</si>
  <si>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</si>
  <si>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</si>
  <si>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</si>
  <si>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</si>
  <si>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</si>
  <si>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</si>
  <si>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</si>
  <si>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</si>
  <si>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</si>
  <si>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</si>
  <si>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</si>
  <si>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</si>
  <si>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</si>
  <si>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</si>
  <si>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</si>
  <si>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</si>
  <si>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</si>
  <si>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</si>
  <si>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</si>
  <si>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</si>
  <si>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</si>
  <si>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</si>
  <si>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</si>
  <si>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</si>
  <si>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</si>
  <si>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</si>
  <si>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</si>
  <si>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</si>
  <si>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</si>
  <si>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</si>
  <si>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</si>
  <si>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</si>
  <si>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</si>
  <si>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</si>
  <si>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</si>
  <si>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</si>
  <si>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</si>
  <si>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</si>
  <si>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</si>
  <si>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</si>
  <si>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</si>
  <si>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</si>
  <si>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</si>
  <si>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</si>
  <si>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</si>
  <si>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</si>
  <si>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</si>
  <si>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</si>
  <si>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</si>
  <si>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</si>
  <si>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</si>
  <si>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</si>
  <si>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</si>
  <si>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</si>
  <si>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</si>
  <si>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</si>
  <si>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</si>
  <si>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</si>
  <si>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</si>
  <si>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</si>
  <si>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</si>
  <si>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</si>
  <si>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</si>
  <si>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</si>
  <si>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</si>
  <si>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</si>
  <si>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</si>
  <si>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</si>
  <si>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</si>
  <si>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</si>
  <si>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</si>
  <si>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</si>
  <si>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</si>
  <si>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</si>
  <si>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</si>
  <si>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</si>
  <si>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</si>
  <si>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</si>
  <si>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</si>
  <si>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</si>
  <si>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</si>
  <si>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</si>
  <si>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</si>
  <si>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</si>
  <si>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</si>
  <si>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</si>
  <si>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</si>
  <si>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</si>
  <si>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</si>
  <si>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</si>
  <si>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</si>
  <si>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</si>
  <si>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</si>
  <si>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</si>
  <si>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</si>
  <si>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</si>
  <si>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</si>
  <si>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</si>
  <si>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</si>
  <si>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</si>
  <si>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</si>
  <si>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</si>
  <si>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</si>
  <si>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</si>
  <si>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</si>
  <si>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</si>
  <si>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</si>
  <si>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</si>
  <si>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</si>
  <si>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</si>
  <si>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</si>
  <si>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</si>
  <si>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</si>
  <si>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</si>
  <si>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</si>
  <si>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</si>
  <si>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</si>
  <si>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</si>
  <si>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</si>
  <si>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</si>
  <si>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</si>
  <si>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</si>
  <si>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</si>
  <si>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</si>
  <si>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</si>
  <si>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</si>
  <si>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</si>
  <si>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</si>
  <si>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</si>
  <si>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</si>
  <si>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</si>
  <si>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</si>
  <si>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</si>
  <si>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</si>
  <si>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</si>
  <si>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</si>
  <si>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</si>
  <si>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</si>
  <si>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</si>
  <si>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</si>
  <si>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</si>
  <si>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</si>
  <si>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</si>
  <si>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</si>
  <si>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</si>
  <si>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</si>
  <si>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</si>
  <si>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</si>
  <si>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</si>
  <si>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</si>
  <si>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</si>
  <si>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</si>
  <si>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</si>
  <si>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</si>
  <si>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</si>
  <si>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</si>
  <si>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</si>
  <si>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</si>
  <si>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</si>
  <si>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</si>
  <si>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</si>
  <si>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</si>
  <si>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</si>
  <si>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</si>
  <si>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</si>
  <si>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</si>
  <si>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</si>
  <si>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</si>
  <si>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</si>
  <si>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</si>
  <si>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</si>
  <si>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</si>
  <si>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</si>
  <si>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</si>
  <si>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</si>
  <si>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</si>
  <si>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</si>
  <si>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</si>
  <si>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</si>
  <si>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</si>
  <si>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</si>
  <si>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</si>
  <si>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</si>
  <si>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</si>
  <si>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</si>
  <si>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</si>
  <si>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</si>
  <si>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</si>
  <si>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</si>
  <si>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</si>
  <si>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</si>
  <si>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</si>
  <si>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</si>
  <si>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</si>
  <si>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</si>
  <si>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</si>
  <si>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</si>
  <si>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</si>
  <si>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</si>
  <si>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</si>
  <si>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</si>
  <si>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</si>
  <si>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</si>
  <si>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</si>
  <si>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</si>
  <si>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</si>
  <si>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</si>
  <si>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</si>
  <si>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</si>
  <si>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</si>
  <si>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</si>
  <si>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</si>
  <si>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</si>
  <si>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</si>
  <si>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</si>
  <si>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</si>
  <si>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</si>
  <si>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</si>
  <si>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</si>
  <si>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</si>
  <si>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</si>
  <si>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</si>
  <si>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</si>
  <si>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</si>
  <si>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</si>
  <si>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</si>
  <si>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</si>
  <si>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</si>
  <si>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</si>
  <si>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</si>
  <si>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</si>
  <si>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</si>
  <si>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</si>
  <si>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</si>
  <si>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</si>
  <si>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</si>
  <si>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</si>
  <si>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</si>
  <si>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</si>
  <si>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</si>
  <si>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</si>
  <si>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</si>
  <si>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</si>
  <si>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</si>
  <si>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</si>
  <si>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</si>
  <si>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</si>
  <si>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</si>
  <si>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</si>
  <si>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</si>
  <si>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</si>
  <si>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</si>
  <si>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</si>
  <si>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</si>
  <si>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</si>
  <si>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</si>
  <si>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</si>
  <si>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</si>
  <si>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</si>
  <si>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</si>
  <si>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</si>
  <si>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</si>
  <si>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</si>
  <si>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</si>
  <si>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</si>
  <si>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</si>
  <si>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</si>
  <si>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</si>
  <si>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</si>
  <si>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</si>
  <si>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</si>
  <si>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</si>
  <si>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</si>
  <si>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</si>
  <si>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</si>
  <si>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</si>
  <si>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</si>
  <si>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</si>
  <si>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</si>
  <si>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</si>
  <si>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</si>
  <si>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</si>
  <si>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</si>
  <si>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</si>
  <si>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</si>
  <si>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</si>
  <si>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</si>
  <si>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</si>
  <si>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</si>
  <si>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</si>
  <si>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</si>
  <si>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</si>
  <si>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</si>
  <si>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</si>
  <si>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</si>
  <si>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</si>
  <si>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</si>
  <si>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</si>
  <si>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</si>
  <si>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</si>
  <si>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</si>
  <si>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</si>
  <si>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</si>
  <si>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</si>
  <si>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</si>
  <si>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</si>
  <si>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</si>
  <si>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</si>
  <si>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</si>
  <si>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</si>
  <si>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</si>
  <si>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</si>
  <si>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</si>
  <si>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</si>
  <si>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</si>
  <si>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</si>
  <si>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</si>
  <si>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</si>
  <si>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</si>
  <si>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</si>
  <si>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</si>
  <si>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</si>
  <si>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</si>
  <si>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</si>
  <si>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</si>
  <si>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</si>
  <si>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</si>
  <si>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</si>
  <si>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</si>
  <si>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</si>
  <si>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</si>
  <si>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</si>
  <si>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</si>
  <si>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</si>
  <si>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</si>
  <si>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</si>
  <si>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</si>
  <si>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</si>
  <si>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</si>
  <si>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</si>
  <si>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</si>
  <si>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</si>
  <si>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</si>
  <si>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</si>
  <si>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</si>
  <si>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</si>
  <si>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</si>
  <si>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</si>
  <si>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</si>
  <si>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</si>
  <si>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</si>
  <si>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</si>
  <si>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</si>
  <si>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</si>
  <si>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</si>
  <si>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</si>
  <si>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</si>
  <si>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</si>
  <si>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</si>
  <si>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</si>
  <si>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</si>
  <si>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</si>
  <si>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</si>
  <si>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</si>
  <si>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</si>
  <si>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</si>
  <si>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</si>
  <si>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</si>
  <si>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</si>
  <si>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</si>
  <si>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</si>
  <si>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</si>
  <si>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</si>
  <si>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</si>
  <si>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</si>
  <si>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</si>
  <si>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</si>
  <si>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</si>
  <si>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</si>
  <si>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</si>
  <si>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</si>
  <si>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</si>
  <si>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</si>
  <si>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</si>
  <si>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</si>
  <si>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</si>
  <si>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</si>
  <si>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</si>
  <si>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</si>
  <si>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</si>
  <si>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</si>
  <si>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</si>
  <si>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</si>
  <si>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</si>
  <si>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</si>
  <si>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</si>
  <si>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</si>
  <si>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</si>
  <si>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</si>
  <si>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</si>
  <si>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</si>
  <si>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</si>
  <si>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</si>
  <si>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</si>
  <si>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</si>
  <si>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</si>
  <si>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</si>
  <si>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</si>
  <si>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</si>
  <si>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</si>
  <si>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</si>
  <si>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</si>
  <si>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</si>
  <si>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</si>
  <si>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</si>
  <si>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</si>
  <si>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</si>
  <si>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</si>
  <si>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</si>
  <si>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</si>
  <si>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</si>
  <si>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</si>
  <si>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</si>
  <si>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</si>
  <si>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</si>
  <si>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</si>
  <si>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</si>
  <si>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</si>
  <si>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</si>
  <si>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</si>
  <si>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</si>
  <si>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</si>
  <si>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</si>
  <si>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</si>
  <si>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</si>
  <si>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</si>
  <si>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</si>
  <si>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</si>
  <si>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</si>
  <si>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</si>
  <si>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</si>
  <si>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</si>
  <si>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</si>
  <si>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</si>
  <si>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</si>
  <si>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</si>
  <si>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</si>
  <si>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</si>
  <si>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</si>
  <si>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</si>
  <si>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</si>
  <si>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</si>
  <si>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</si>
  <si>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</si>
  <si>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</si>
  <si>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</si>
  <si>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</si>
  <si>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</si>
  <si>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</si>
  <si>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</si>
  <si>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</si>
  <si>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</si>
  <si>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</si>
  <si>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</si>
  <si>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</si>
  <si>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</si>
  <si>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</si>
  <si>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</si>
  <si>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</si>
  <si>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</si>
  <si>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</si>
  <si>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</si>
  <si>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</si>
  <si>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</si>
  <si>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</si>
  <si>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</si>
  <si>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</si>
  <si>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</si>
  <si>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</si>
  <si>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</si>
  <si>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</si>
  <si>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</si>
  <si>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</si>
  <si>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</si>
  <si>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</si>
  <si>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</si>
  <si>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</si>
  <si>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</si>
  <si>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</si>
  <si>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</si>
  <si>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</si>
  <si>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</si>
  <si>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</si>
  <si>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</si>
  <si>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</si>
  <si>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</si>
  <si>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</si>
  <si>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</si>
  <si>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</si>
  <si>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</si>
  <si>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</si>
  <si>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</si>
  <si>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</si>
  <si>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</si>
  <si>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</si>
  <si>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</si>
  <si>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</si>
  <si>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</si>
  <si>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</si>
  <si>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</si>
  <si>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</si>
  <si>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</si>
  <si>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</si>
  <si>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</si>
  <si>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</si>
  <si>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</si>
  <si>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</si>
  <si>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</si>
  <si>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</si>
  <si>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</si>
  <si>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</si>
  <si>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</si>
  <si>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</si>
  <si>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</si>
  <si>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</si>
  <si>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</si>
  <si>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</si>
  <si>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</si>
  <si>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</si>
  <si>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</si>
  <si>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</si>
  <si>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</si>
  <si>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</si>
  <si>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</si>
  <si>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</si>
  <si>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</si>
  <si>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</si>
  <si>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</si>
  <si>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</si>
  <si>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</si>
  <si>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</si>
  <si>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</si>
  <si>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</si>
  <si>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</si>
  <si>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</si>
  <si>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</si>
  <si>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</si>
  <si>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</si>
  <si>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</si>
  <si>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</si>
  <si>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</si>
  <si>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</si>
  <si>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</si>
  <si>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</si>
  <si>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</si>
  <si>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</si>
  <si>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</si>
  <si>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</si>
  <si>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</si>
  <si>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</si>
  <si>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</si>
  <si>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</si>
  <si>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</si>
  <si>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</si>
  <si>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</si>
  <si>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</si>
  <si>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</si>
  <si>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</si>
  <si>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</si>
  <si>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</si>
  <si>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</si>
  <si>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</si>
  <si>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</si>
  <si>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</si>
  <si>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</si>
  <si>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</si>
  <si>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</si>
  <si>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</si>
  <si>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</si>
  <si>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</si>
  <si>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</si>
  <si>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</si>
  <si>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</si>
  <si>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</si>
  <si>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</si>
  <si>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</si>
  <si>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</si>
  <si>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</si>
  <si>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</si>
  <si>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</si>
  <si>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</si>
  <si>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</si>
  <si>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</si>
  <si>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</si>
  <si>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</si>
  <si>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</si>
  <si>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</si>
  <si>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</si>
  <si>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</si>
  <si>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</si>
  <si>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</si>
  <si>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</si>
  <si>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</si>
  <si>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</si>
  <si>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</si>
  <si>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</si>
  <si>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</si>
  <si>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</si>
  <si>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</si>
  <si>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</si>
  <si>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</si>
  <si>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</si>
  <si>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</si>
  <si>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</si>
  <si>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</si>
  <si>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</si>
  <si>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</si>
  <si>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</si>
  <si>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</si>
  <si>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</si>
  <si>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</si>
  <si>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</si>
  <si>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</si>
  <si>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</si>
  <si>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</si>
  <si>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</si>
  <si>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</si>
  <si>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</si>
  <si>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</si>
  <si>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</si>
  <si>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</si>
  <si>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</si>
  <si>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</si>
  <si>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</si>
  <si>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</si>
  <si>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</si>
  <si>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</si>
  <si>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</si>
  <si>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</si>
  <si>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</si>
  <si>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</si>
  <si>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</si>
  <si>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</si>
  <si>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</si>
  <si>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</si>
  <si>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</si>
  <si>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</si>
  <si>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</si>
  <si>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</si>
  <si>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</si>
  <si>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</si>
  <si>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</si>
  <si>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</si>
  <si>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</si>
  <si>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</si>
  <si>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</si>
  <si>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</si>
  <si>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</si>
  <si>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</si>
  <si>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</si>
  <si>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</si>
  <si>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</si>
  <si>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</si>
  <si>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</si>
  <si>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</si>
  <si>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</si>
  <si>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</si>
  <si>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</si>
  <si>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</si>
  <si>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</si>
  <si>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</si>
  <si>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</si>
  <si>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</si>
  <si>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</si>
  <si>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</si>
  <si>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</si>
  <si>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</si>
  <si>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</si>
  <si>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</si>
  <si>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</si>
  <si>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</si>
  <si>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</si>
  <si>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</si>
  <si>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</si>
  <si>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</si>
  <si>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</si>
  <si>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</si>
  <si>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</si>
  <si>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</si>
  <si>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</si>
  <si>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</si>
  <si>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</si>
  <si>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</si>
  <si>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</si>
  <si>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</si>
  <si>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</si>
  <si>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</si>
  <si>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</si>
  <si>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</si>
  <si>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</si>
  <si>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</si>
  <si>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</si>
  <si>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</si>
  <si>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</si>
  <si>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</si>
  <si>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</si>
  <si>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</si>
  <si>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</si>
  <si>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</si>
  <si>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</si>
  <si>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</si>
  <si>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</si>
  <si>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</si>
  <si>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</si>
  <si>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</si>
  <si>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</si>
  <si>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</si>
  <si>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</si>
  <si>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</si>
  <si>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</si>
  <si>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</si>
  <si>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</si>
  <si>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</si>
  <si>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</si>
  <si>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</si>
  <si>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</si>
  <si>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</si>
  <si>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</si>
  <si>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</si>
  <si>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</si>
  <si>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</si>
  <si>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</si>
  <si>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</si>
  <si>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</si>
  <si>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</si>
  <si>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</si>
  <si>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</si>
  <si>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</si>
  <si>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</si>
  <si>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</si>
  <si>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</si>
  <si>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</si>
  <si>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</si>
  <si>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</si>
  <si>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</si>
  <si>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</si>
  <si>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</si>
  <si>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</si>
  <si>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</si>
  <si>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</si>
  <si>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</si>
  <si>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</si>
  <si>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</si>
  <si>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</si>
  <si>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</si>
  <si>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</si>
  <si>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</si>
  <si>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</si>
  <si>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</si>
  <si>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</si>
  <si>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</si>
  <si>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</si>
  <si>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</si>
  <si>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</si>
  <si>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</si>
  <si>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</si>
  <si>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</si>
  <si>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</si>
  <si>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</si>
  <si>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</si>
  <si>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</si>
  <si>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</si>
  <si>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</si>
  <si>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</si>
  <si>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</si>
  <si>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</si>
  <si>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</si>
  <si>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</si>
  <si>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</si>
  <si>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</si>
  <si>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</si>
  <si>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</si>
  <si>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</si>
  <si>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</si>
  <si>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</si>
  <si>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</si>
  <si>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</si>
  <si>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</si>
  <si>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</si>
  <si>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</si>
  <si>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</si>
  <si>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</si>
  <si>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</si>
  <si>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</si>
  <si>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</si>
  <si>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</si>
  <si>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</si>
  <si>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</si>
  <si>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</si>
  <si>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</si>
  <si>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</si>
  <si>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</si>
  <si>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</si>
  <si>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</si>
  <si>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</si>
  <si>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</si>
  <si>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</si>
  <si>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</si>
  <si>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</si>
  <si>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</si>
  <si>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</si>
  <si>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</si>
  <si>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</si>
  <si>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</si>
  <si>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</si>
  <si>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</si>
  <si>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</si>
  <si>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</si>
  <si>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</si>
  <si>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</si>
  <si>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</si>
  <si>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</si>
  <si>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</si>
  <si>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</si>
  <si>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</si>
  <si>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</si>
  <si>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</si>
  <si>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</si>
  <si>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</si>
  <si>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</si>
  <si>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</si>
  <si>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</si>
  <si>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</si>
  <si>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</si>
  <si>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</si>
  <si>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</si>
  <si>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</si>
  <si>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</si>
  <si>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</si>
  <si>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</si>
  <si>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</si>
  <si>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</si>
  <si>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</si>
  <si>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</si>
  <si>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</si>
  <si>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</si>
  <si>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</si>
  <si>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</si>
  <si>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</si>
  <si>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</si>
  <si>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</si>
  <si>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</si>
  <si>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</si>
  <si>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</si>
  <si>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</si>
  <si>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</si>
  <si>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</si>
  <si>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</si>
  <si>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</si>
  <si>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</si>
  <si>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</si>
  <si>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</si>
  <si>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</si>
  <si>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</si>
  <si>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</si>
  <si>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</si>
  <si>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</si>
  <si>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</si>
  <si>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</si>
  <si>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</si>
  <si>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</si>
  <si>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</si>
  <si>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</si>
  <si>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</si>
  <si>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</si>
  <si>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</si>
  <si>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</si>
  <si>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</si>
  <si>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</si>
  <si>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</si>
  <si>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</si>
  <si>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</si>
  <si>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</si>
  <si>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</si>
  <si>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</si>
  <si>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</si>
  <si>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</si>
  <si>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</si>
  <si>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</si>
  <si>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</si>
  <si>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</si>
  <si>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</si>
  <si>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</si>
  <si>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</si>
  <si>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</si>
  <si>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</si>
  <si>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</si>
  <si>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</si>
  <si>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</si>
  <si>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</si>
  <si>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</si>
  <si>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</si>
  <si>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</si>
  <si>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</si>
  <si>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</si>
  <si>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</si>
  <si>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</si>
  <si>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</si>
  <si>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</si>
  <si>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</si>
  <si>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</si>
  <si>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</si>
  <si>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</si>
  <si>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</si>
  <si>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</si>
  <si>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</si>
  <si>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</si>
  <si>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</si>
  <si>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</si>
  <si>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</si>
  <si>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</si>
  <si>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</si>
  <si>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</si>
  <si>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</si>
  <si>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</si>
  <si>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</si>
  <si>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</si>
  <si>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</si>
  <si>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</si>
  <si>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</si>
  <si>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</si>
  <si>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</si>
  <si>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</si>
  <si>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</si>
  <si>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</si>
  <si>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</si>
  <si>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</si>
  <si>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</si>
  <si>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</si>
  <si>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</si>
  <si>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</si>
  <si>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</si>
  <si>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</si>
  <si>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</si>
  <si>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</si>
  <si>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</si>
  <si>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</si>
  <si>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</si>
  <si>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</si>
  <si>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</si>
  <si>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</si>
  <si>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</si>
  <si>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</si>
  <si>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</si>
  <si>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</si>
  <si>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</si>
  <si>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</si>
  <si>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</si>
  <si>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</si>
  <si>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</si>
  <si>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</si>
  <si>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</si>
  <si>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</si>
  <si>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</si>
  <si>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</si>
  <si>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</si>
  <si>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</si>
  <si>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</si>
  <si>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</si>
  <si>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</si>
  <si>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</si>
  <si>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</si>
  <si>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</si>
  <si>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</si>
  <si>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</si>
  <si>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</si>
  <si>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</si>
  <si>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</si>
  <si>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</si>
  <si>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</si>
  <si>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</si>
  <si>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</si>
  <si>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</si>
  <si>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</si>
  <si>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</si>
  <si>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</si>
  <si>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</si>
  <si>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</si>
  <si>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</si>
  <si>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</si>
  <si>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</si>
  <si>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</si>
  <si>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</si>
  <si>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</si>
  <si>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</si>
  <si>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</si>
  <si>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</si>
  <si>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</si>
  <si>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</si>
  <si>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</si>
  <si>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</si>
  <si>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</si>
  <si>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</si>
  <si>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</si>
  <si>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</si>
  <si>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</si>
  <si>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</si>
  <si>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</si>
  <si>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</si>
  <si>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</si>
  <si>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</si>
  <si>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</si>
  <si>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</si>
  <si>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</si>
  <si>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</si>
  <si>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</si>
  <si>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</si>
  <si>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</si>
  <si>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</si>
  <si>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</si>
  <si>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</si>
  <si>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</si>
  <si>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</si>
  <si>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</si>
  <si>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</si>
  <si>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</si>
  <si>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</si>
  <si>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</si>
  <si>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</si>
  <si>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</si>
  <si>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</si>
  <si>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</si>
  <si>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</si>
  <si>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</si>
  <si>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</si>
  <si>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</si>
  <si>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</si>
  <si>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</si>
  <si>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</si>
  <si>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</si>
  <si>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</si>
  <si>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</si>
  <si>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</si>
  <si>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</si>
  <si>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</si>
  <si>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</si>
  <si>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</si>
  <si>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</si>
  <si>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</si>
  <si>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</si>
  <si>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</si>
  <si>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</si>
  <si>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</si>
  <si>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</si>
  <si>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</si>
  <si>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</si>
  <si>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</si>
  <si>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</si>
  <si>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</si>
  <si>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</si>
  <si>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</si>
  <si>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</si>
  <si>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</si>
  <si>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</si>
  <si>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</si>
  <si>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</si>
  <si>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</si>
  <si>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</si>
  <si>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</si>
  <si>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</si>
  <si>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</si>
  <si>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</si>
  <si>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</si>
  <si>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</si>
  <si>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</si>
  <si>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</si>
  <si>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</si>
  <si>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</si>
  <si>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</si>
  <si>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</si>
  <si>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</si>
  <si>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</si>
  <si>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</si>
  <si>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</si>
  <si>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</si>
  <si>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</si>
  <si>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</si>
  <si>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</si>
  <si>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</si>
  <si>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</si>
  <si>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</si>
  <si>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</si>
  <si>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</si>
  <si>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</si>
  <si>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</si>
  <si>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</si>
  <si>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</si>
  <si>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</si>
  <si>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</si>
  <si>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</si>
  <si>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</si>
  <si>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</si>
  <si>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</si>
  <si>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</si>
  <si>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</si>
  <si>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</si>
  <si>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</si>
  <si>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</si>
  <si>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</si>
  <si>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</si>
  <si>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</si>
  <si>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</si>
  <si>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</si>
  <si>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</si>
  <si>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</si>
  <si>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</si>
  <si>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</si>
  <si>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</si>
  <si>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</si>
  <si>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</si>
  <si>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</si>
  <si>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</si>
  <si>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</si>
  <si>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</si>
  <si>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</si>
  <si>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</si>
  <si>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</si>
  <si>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</si>
  <si>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</si>
  <si>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</si>
  <si>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</si>
  <si>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</si>
  <si>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</si>
  <si>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</si>
  <si>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</si>
  <si>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</si>
  <si>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</si>
  <si>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</si>
  <si>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</si>
  <si>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</si>
  <si>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</si>
  <si>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</si>
  <si>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</si>
  <si>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</si>
  <si>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</si>
  <si>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</si>
  <si>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</si>
  <si>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</si>
  <si>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</si>
  <si>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</si>
  <si>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</si>
  <si>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</si>
  <si>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</si>
  <si>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</si>
  <si>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</si>
  <si>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</si>
  <si>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</si>
  <si>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</si>
  <si>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</si>
  <si>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DFA2025035</t>
  </si>
  <si>
    <t>2025001</t>
  </si>
  <si>
    <t>Čerpanie 15% - športový materiál, štartovné, sústredenie</t>
  </si>
  <si>
    <t>31299997</t>
  </si>
  <si>
    <t>Star-club bojových umení</t>
  </si>
  <si>
    <t>DFA2025036</t>
  </si>
  <si>
    <t>Čerpanie 15% - štartovné, trénerské služby</t>
  </si>
  <si>
    <t>35563095</t>
  </si>
  <si>
    <t>TAEKWONDO HAKIMI Rožňava</t>
  </si>
  <si>
    <t>DFA2025042</t>
  </si>
  <si>
    <t>2025003</t>
  </si>
  <si>
    <t>Pracovná cesta
Názov podujatia: Bulgarian Open Poomsae
Miesto konania: Sofia, Bulharsko
Termín: 1.-3.3.2025
Počet zúčastnených osôb (okrem divákov): 3 - cesta, dialnica, ubytovanie</t>
  </si>
  <si>
    <t>35998661</t>
  </si>
  <si>
    <t>Taekwondo klub HNÚŠŤA</t>
  </si>
  <si>
    <t>DFA2025051</t>
  </si>
  <si>
    <t>2025006</t>
  </si>
  <si>
    <t>Čerpanie 15% - prenájom telocvične</t>
  </si>
  <si>
    <t>42089158</t>
  </si>
  <si>
    <t>Black Tiger Taekwondo Klub Snina</t>
  </si>
  <si>
    <t>DFA2025052</t>
  </si>
  <si>
    <t>202501</t>
  </si>
  <si>
    <t>Čerpanie 15% - vstupy</t>
  </si>
  <si>
    <t>54914728</t>
  </si>
  <si>
    <t>Ilyo Taekwondo Prešov</t>
  </si>
  <si>
    <t>DFA2025038</t>
  </si>
  <si>
    <t>20250011</t>
  </si>
  <si>
    <t xml:space="preserve">Čerpanie 15% - Zlín open </t>
  </si>
  <si>
    <t>DFA2025063</t>
  </si>
  <si>
    <t>20250003</t>
  </si>
  <si>
    <t xml:space="preserve">Čerpanie 15% - KORYO - štartovné Falcon cup </t>
  </si>
  <si>
    <t>35505800</t>
  </si>
  <si>
    <t>KORYO TAEKWONDO SLÁVIA UPJŠ KOŠIce</t>
  </si>
  <si>
    <t>DFA2025065</t>
  </si>
  <si>
    <t>20250004</t>
  </si>
  <si>
    <t>Čerpanie 15% - Slovenia Open, štartovné</t>
  </si>
  <si>
    <t>DFA2025072</t>
  </si>
  <si>
    <t>20250013</t>
  </si>
  <si>
    <t>Čerpanie 15% - Galeb Tropy G1 2025, 4.-6.4.2025, Belgrade, Serbia</t>
  </si>
  <si>
    <t>DFA2025004</t>
  </si>
  <si>
    <t>0116012025</t>
  </si>
  <si>
    <t>Sports Leadership Masters s.r.o. - PROGRAMY INDIVIDUÁLNÍ SPORTOVNÍ PSYCHOLOGICKÉ</t>
  </si>
  <si>
    <t xml:space="preserve"> 097 71 018</t>
  </si>
  <si>
    <t>Sports Leadership Masters s.r.o.</t>
  </si>
  <si>
    <t>IDV2025035</t>
  </si>
  <si>
    <t>Pracovná cesta
Názov podujatia: Galeb Tropy G1 2025
Miesto konania: Belgrade, Serbia
Termín: 4.-6.4.2025,
Počet zúčastnených osôb (okrem divákov): 5 - ubytovanie, cesta repre, diety</t>
  </si>
  <si>
    <t xml:space="preserve">Tomáš Potocký </t>
  </si>
  <si>
    <t>Pracovná cesta
Názov podujatia: Galeb Tropy G1 2025
Miesto konania: Belgrade, Serbia
Termín: 4.-6.4.2025,
Počet zúčastnených osôb (okrem divákov): 5 - ubytovanie</t>
  </si>
  <si>
    <t xml:space="preserve">Pavel Ižarik </t>
  </si>
  <si>
    <t>IDV2025039</t>
  </si>
  <si>
    <t>Pracovná cesta
Názov podujatia: Asteriks Cup E3 2025
Miesto konania: Niš, Srbsko
Termín:25 - 26 . Apríl 2025
Počet zúčastnených osôb (okrem divákov): 7 - ubytovanie, cesta, diety</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</si>
  <si>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</si>
  <si>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</si>
  <si>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</si>
  <si>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</si>
  <si>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</si>
  <si>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</si>
  <si>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</si>
  <si>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</si>
  <si>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</si>
  <si>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</si>
  <si>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</si>
  <si>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</si>
  <si>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</si>
  <si>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DFA2025019</t>
  </si>
  <si>
    <t>251006</t>
  </si>
  <si>
    <t>Štartovné Slovenia Open - 3 osoby</t>
  </si>
  <si>
    <t>00681989</t>
  </si>
  <si>
    <t>Športový klub polície Bratislava</t>
  </si>
  <si>
    <t>DFA2025037</t>
  </si>
  <si>
    <t>20250010</t>
  </si>
  <si>
    <t>Čerpnaie TŠ - Zlín Open,  Ižarik, Richard Hanušovský, Simona Turzáková, Damien Frgolec, 
Miroslav Frgolec</t>
  </si>
  <si>
    <t>DFA2025059</t>
  </si>
  <si>
    <t>20250008</t>
  </si>
  <si>
    <t>Čerpanie TŠ - Chimčák - Skopje Open 2025</t>
  </si>
  <si>
    <t>DFA2025060</t>
  </si>
  <si>
    <t>20250007</t>
  </si>
  <si>
    <t>Čerpanie TŠ - Šebok - Skopje Open 2026</t>
  </si>
  <si>
    <t>DFA2025061</t>
  </si>
  <si>
    <t>20250009</t>
  </si>
  <si>
    <t>Čerpanie TŠ - Krupjaková - Skopje Open 2027</t>
  </si>
  <si>
    <t>DFA2025064</t>
  </si>
  <si>
    <t>Čerpanie TŠ - Kaminská, Pernischová - Slovenia Open, štartovné, cesta</t>
  </si>
  <si>
    <t>DFA2025073</t>
  </si>
  <si>
    <t>20250012</t>
  </si>
  <si>
    <t>Čerpanie TŠ - Galeb Tropy G1 2025, 4.-6.4.2025, Belgrade, Serbia</t>
  </si>
  <si>
    <t>DFA2025079</t>
  </si>
  <si>
    <t>2510011</t>
  </si>
  <si>
    <t xml:space="preserve">Čerpanie TŠ - Mamuti, Zagyová, Gregorová, Horváth, Bristol open </t>
  </si>
  <si>
    <t>DFA2025083</t>
  </si>
  <si>
    <t>2025005</t>
  </si>
  <si>
    <t>Refakturácia nákladov - G4 ME Poomsae-Tallinn, Estónsko - SMV cestovné, parkovné, ubytovanie</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</si>
  <si>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</si>
  <si>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</si>
  <si>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</si>
  <si>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</si>
  <si>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</si>
  <si>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</si>
  <si>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</si>
  <si>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DFA2025086</t>
  </si>
  <si>
    <t>016/2025</t>
  </si>
  <si>
    <t>Štartovné Asteriks Cup - 6 športovcov</t>
  </si>
  <si>
    <t>TK ASTERIKS</t>
  </si>
  <si>
    <t>DFA2025005</t>
  </si>
  <si>
    <t>0216012025</t>
  </si>
  <si>
    <t>Sports Leadership Masters s.r.o. - KURZ PRO  TRENÉRY</t>
  </si>
  <si>
    <t>10250006</t>
  </si>
  <si>
    <t>Členský poplatok za kolektívneho člena SPV za rok 2025</t>
  </si>
  <si>
    <t>SLOVENSKÝ PARALYMPIJSKÝ VÝBOR</t>
  </si>
  <si>
    <t>DFA2025053</t>
  </si>
  <si>
    <t>8125012612</t>
  </si>
  <si>
    <t>Pracovná cesta
Názov podujatia: ME Poomsae 
Miesto konania: Tallin, Estónsko
Termín: 15.-18.4.2025
Počet zúčastnených osôb (okrem divákov): 2 - letenky</t>
  </si>
  <si>
    <t>35897821</t>
  </si>
  <si>
    <t>pelicantravel.com s.r.o</t>
  </si>
  <si>
    <t>DFA2025077</t>
  </si>
  <si>
    <t>080 4092699392</t>
  </si>
  <si>
    <t>Pracovná cesta
Názov podujatia: ME Poomsae 
Miesto konania: Tallin, Estónsko
Termín: 15.-18.4.2025
Počet zúčastnených osôb (okrem divákov): 2 - doplatok kufor 23kg</t>
  </si>
  <si>
    <t>LOT.COM</t>
  </si>
  <si>
    <t>IDV2025038</t>
  </si>
  <si>
    <t>Pracovná cesta
Názov podujatia: ME Poomsae 
Miesto konania: Tallin, Estónsko
Termín: 15.-18.4.2025
Počet zúčastnených osôb (okrem divákov): 2 - diety</t>
  </si>
  <si>
    <t>Maroš Oláh</t>
  </si>
  <si>
    <t>DFA2025105</t>
  </si>
  <si>
    <t>N/A</t>
  </si>
  <si>
    <t>Štartovné MS cadet</t>
  </si>
  <si>
    <t>World Taekwondo</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</si>
  <si>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</si>
  <si>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</si>
  <si>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</si>
  <si>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</si>
  <si>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</si>
  <si>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</si>
  <si>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</si>
  <si>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</si>
  <si>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</si>
  <si>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</si>
  <si>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</si>
  <si>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</si>
  <si>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</si>
  <si>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</si>
  <si>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</si>
  <si>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Administratívne služby matrikára za mesiac 01/2025</t>
  </si>
  <si>
    <t>56142722</t>
  </si>
  <si>
    <t>Ing. Vladimíra Šreinerová</t>
  </si>
  <si>
    <t>DFA2025026</t>
  </si>
  <si>
    <t>Administratívne služby matrikára za mesiac 02/2025</t>
  </si>
  <si>
    <t>DFA2025027</t>
  </si>
  <si>
    <t>Administratívne služby 02/2025</t>
  </si>
  <si>
    <t>DFA2025034</t>
  </si>
  <si>
    <t>625041</t>
  </si>
  <si>
    <t>Spracovanie účtovníctva</t>
  </si>
  <si>
    <t>DFA2025032</t>
  </si>
  <si>
    <t>Administratívne služby 2/2025</t>
  </si>
  <si>
    <t>DFA2025056</t>
  </si>
  <si>
    <t>Administratívne služby 03/2025</t>
  </si>
  <si>
    <t>DFA2025057</t>
  </si>
  <si>
    <t>Administratívne služby matrikára za mesiac 03/2025</t>
  </si>
  <si>
    <t>DFA2025066</t>
  </si>
  <si>
    <t>625062</t>
  </si>
  <si>
    <t>Spracovanie účtovníctva 03/2025</t>
  </si>
  <si>
    <t>DFA2025075</t>
  </si>
  <si>
    <t>Administratívne služby 3/2025</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</si>
  <si>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</si>
  <si>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</si>
  <si>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</si>
  <si>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</si>
  <si>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</si>
  <si>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</si>
  <si>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</si>
  <si>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</si>
  <si>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</si>
  <si>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Flix SE</t>
  </si>
  <si>
    <t>DFA2025080</t>
  </si>
  <si>
    <t>25017</t>
  </si>
  <si>
    <t>HOTEL WT REFRESH COURS BRUSSEL 2025</t>
  </si>
  <si>
    <t>VZ W Taekwondo Mudukwan Pole Brussels</t>
  </si>
  <si>
    <t>IDV2025030</t>
  </si>
  <si>
    <t>Cestovný lístok Košice-Bratislava</t>
  </si>
  <si>
    <t xml:space="preserve">35914939 </t>
  </si>
  <si>
    <t>Železničná spoločnosť Slovensko, a.s.</t>
  </si>
  <si>
    <t>IDV2025031</t>
  </si>
  <si>
    <t>Pracovná cesta
Názov podujatia: IR Brusel
Miesto konania: Brusel, Belgícko
Termín: 15..3.2025
Počet zúčastnených osôb (okrem divákov): 1 - cestovný lístok</t>
  </si>
  <si>
    <t>IDV2025025</t>
  </si>
  <si>
    <t>Pracovná cesta
Názov podujatia: Školenie IR
Miesto konania: Brusel, Belgícko
Termín: 10.-14.3.2025
Počet zúčastnených osôb (okrem divákov): 2 - Charleroi Airport (CRL) - Brussels Midi
Station</t>
  </si>
  <si>
    <t>Michal Kotvas</t>
  </si>
  <si>
    <t>Pracovná cesta
Názov podujatia: Rozhodovanie poomsae na súťaži
Miesto konania: Kolín, Česko
Termín: 22..3.2025
Počet zúčastnených osôb (okrem divákov): 4 - cesta, dialnica</t>
  </si>
  <si>
    <t xml:space="preserve">Miroslav Bitala </t>
  </si>
  <si>
    <t>Poplatok banke</t>
  </si>
  <si>
    <t>36869376</t>
  </si>
  <si>
    <t>Fio Banka</t>
  </si>
  <si>
    <t>IDV2025041</t>
  </si>
  <si>
    <t>Pracovná cesta
Názov podujatia: Školenie rozhodcov poomsae
Miesto konania: Rimavská Sobota, Slovensko 
Termín: 25.-26.4.2025,
Počet zúčastnených osôb (okrem divákov): 1 - náhrada straty času</t>
  </si>
  <si>
    <t>DFA2025055</t>
  </si>
  <si>
    <t>25042026</t>
  </si>
  <si>
    <t xml:space="preserve">10 plakiet na oceňovanie najúspešnejších športovcov SATKD </t>
  </si>
  <si>
    <t>52138445</t>
  </si>
  <si>
    <t>DREVKO s. r. o.</t>
  </si>
  <si>
    <t>DFA2025074</t>
  </si>
  <si>
    <t>25FV0599</t>
  </si>
  <si>
    <t xml:space="preserve">Poháre + štítky na oceňovanie najúspešnejších športovcov SATKD - 32ks </t>
  </si>
  <si>
    <t>46870733</t>
  </si>
  <si>
    <t>MAAD.sk,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</si>
</sst>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8" priority="2" stopIfTrue="1">
      <formula>$A78&lt;&gt;""</formula>
    </cfRule>
  </conditionalFormatting>
  <conditionalFormatting sqref="A8:I76 I78">
    <cfRule type="expression" dxfId="107" priority="7" stopIfTrue="1">
      <formula>$A8&lt;&gt;""</formula>
    </cfRule>
  </conditionalFormatting>
  <conditionalFormatting sqref="B78:H2888">
    <cfRule type="expression" dxfId="106" priority="3" stopIfTrue="1">
      <formula>$A78&lt;&gt;""</formula>
    </cfRule>
  </conditionalFormatting>
  <conditionalFormatting sqref="D2886:D2913">
    <cfRule type="expression" dxfId="10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2" t="s">
        <v>1504</v>
      </c>
      <c r="B1" s="352"/>
      <c r="C1" s="352"/>
      <c r="D1" s="352"/>
      <c r="E1" s="352"/>
      <c r="F1" s="352"/>
      <c r="G1" s="352"/>
      <c r="H1" s="352"/>
      <c r="I1" s="352"/>
    </row>
    <row r="2" spans="1:26" ht="7.5" customHeight="1" x14ac:dyDescent="0.15">
      <c r="C2" s="8"/>
      <c r="D2" s="8"/>
      <c r="E2" s="8"/>
      <c r="F2" s="8"/>
      <c r="G2" s="8"/>
      <c r="H2" s="8"/>
      <c r="I2" s="8"/>
    </row>
    <row r="3" spans="1:26" s="9" customFormat="1" ht="26.25" customHeight="1" x14ac:dyDescent="0.15">
      <c r="B3" s="160" t="s">
        <v>59</v>
      </c>
      <c r="C3" s="353" t="str">
        <f>INDEX(Adr!B2:B87,Doklady!B102)</f>
        <v>Slovenská asociácia taekwondo WT</v>
      </c>
      <c r="D3" s="353"/>
      <c r="E3" s="353"/>
      <c r="F3" s="35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4" t="s">
        <v>333</v>
      </c>
      <c r="F9" s="355"/>
      <c r="J9" s="8"/>
      <c r="L9" s="118"/>
      <c r="M9" s="118"/>
      <c r="N9" s="118"/>
      <c r="O9" s="118"/>
      <c r="P9" s="118"/>
      <c r="Q9" s="118"/>
      <c r="R9" s="118"/>
      <c r="S9" s="118"/>
    </row>
    <row r="10" spans="1:26" ht="18" x14ac:dyDescent="0.2">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8" x14ac:dyDescent="0.2">
      <c r="A11" s="69" t="s">
        <v>319</v>
      </c>
      <c r="B11" s="70" t="s">
        <v>320</v>
      </c>
      <c r="C11" s="126">
        <f>SUMIF(FP!J:J,Doklady!$B$1&amp;A11,FP!D:D)</f>
        <v>37842</v>
      </c>
      <c r="D11" s="126">
        <f>+C11-E11</f>
        <v>26823.02</v>
      </c>
      <c r="E11" s="356">
        <f>+I39-I42+I44-I47</f>
        <v>11018.98</v>
      </c>
      <c r="F11" s="357"/>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8">
        <f>SUMIF(K:K,A12,I:I)</f>
        <v>0</v>
      </c>
      <c r="F12" s="349"/>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40" t="s">
        <v>336</v>
      </c>
      <c r="C16" s="341"/>
      <c r="D16" s="341"/>
      <c r="E16" s="341"/>
      <c r="F16" s="341"/>
      <c r="G16" s="341"/>
      <c r="H16" s="342"/>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3" t="s">
        <v>339</v>
      </c>
      <c r="C17" s="343"/>
      <c r="D17" s="343"/>
      <c r="E17" s="343"/>
      <c r="F17" s="343"/>
      <c r="G17" s="343"/>
      <c r="H17" s="343"/>
      <c r="I17" s="73">
        <f>SUMIF(FP!I:I,Doklady!$B$1&amp;A17,FP!D:D)</f>
        <v>37842</v>
      </c>
      <c r="T17" s="86"/>
    </row>
    <row r="18" spans="1:20" x14ac:dyDescent="0.15">
      <c r="A18" s="135" t="s">
        <v>340</v>
      </c>
      <c r="B18" s="343" t="s">
        <v>341</v>
      </c>
      <c r="C18" s="343"/>
      <c r="D18" s="343"/>
      <c r="E18" s="343"/>
      <c r="F18" s="343"/>
      <c r="G18" s="343"/>
      <c r="H18" s="343"/>
      <c r="I18" s="73">
        <f>SUMIF(FP!I:I,Doklady!$B$1&amp;A18,FP!D:D)</f>
        <v>0</v>
      </c>
    </row>
    <row r="19" spans="1:20" ht="12" x14ac:dyDescent="0.15">
      <c r="A19" s="115" t="s">
        <v>342</v>
      </c>
      <c r="B19" s="343" t="s">
        <v>343</v>
      </c>
      <c r="C19" s="343"/>
      <c r="D19" s="343"/>
      <c r="E19" s="343"/>
      <c r="F19" s="343"/>
      <c r="G19" s="343"/>
      <c r="H19" s="343"/>
      <c r="I19" s="73">
        <f>SUMIF(FP!I:I,Doklady!$B$1&amp;A19,FP!D:D)</f>
        <v>0</v>
      </c>
    </row>
    <row r="20" spans="1:20" x14ac:dyDescent="0.15">
      <c r="A20" s="135" t="s">
        <v>344</v>
      </c>
      <c r="B20" s="337" t="s">
        <v>345</v>
      </c>
      <c r="C20" s="338"/>
      <c r="D20" s="338"/>
      <c r="E20" s="338"/>
      <c r="F20" s="338"/>
      <c r="G20" s="338"/>
      <c r="H20" s="339"/>
      <c r="I20" s="73">
        <f>SUMIF(FP!I:I,Doklady!$B$1&amp;A20,FP!D:D)</f>
        <v>0</v>
      </c>
      <c r="T20" s="86"/>
    </row>
    <row r="21" spans="1:20" ht="12" x14ac:dyDescent="0.15">
      <c r="A21" s="115" t="s">
        <v>346</v>
      </c>
      <c r="B21" s="337" t="s">
        <v>347</v>
      </c>
      <c r="C21" s="338"/>
      <c r="D21" s="338"/>
      <c r="E21" s="338"/>
      <c r="F21" s="338"/>
      <c r="G21" s="338"/>
      <c r="H21" s="339"/>
      <c r="I21" s="73">
        <f>SUMIF(FP!I:I,Doklady!$B$1&amp;A21,FP!D:D)</f>
        <v>0</v>
      </c>
      <c r="T21" s="86"/>
    </row>
    <row r="22" spans="1:20" x14ac:dyDescent="0.15">
      <c r="A22" s="135" t="s">
        <v>348</v>
      </c>
      <c r="B22" s="344" t="s">
        <v>349</v>
      </c>
      <c r="C22" s="345"/>
      <c r="D22" s="345"/>
      <c r="E22" s="345"/>
      <c r="F22" s="345"/>
      <c r="G22" s="345"/>
      <c r="H22" s="346"/>
      <c r="I22" s="73">
        <f>SUMIF(FP!I:I,Doklady!$B$1&amp;A22,FP!D:D)</f>
        <v>0</v>
      </c>
      <c r="T22" s="86"/>
    </row>
    <row r="23" spans="1:20" ht="12" x14ac:dyDescent="0.15">
      <c r="A23" s="115" t="s">
        <v>350</v>
      </c>
      <c r="B23" s="337" t="s">
        <v>351</v>
      </c>
      <c r="C23" s="338"/>
      <c r="D23" s="338"/>
      <c r="E23" s="338"/>
      <c r="F23" s="338"/>
      <c r="G23" s="338"/>
      <c r="H23" s="339"/>
      <c r="I23" s="73">
        <f>SUMIF(FP!I:I,Doklady!$B$1&amp;A23,FP!D:D)</f>
        <v>0</v>
      </c>
      <c r="T23" s="86"/>
    </row>
    <row r="24" spans="1:20" x14ac:dyDescent="0.15">
      <c r="A24" s="135" t="s">
        <v>352</v>
      </c>
      <c r="B24" s="337" t="s">
        <v>353</v>
      </c>
      <c r="C24" s="338"/>
      <c r="D24" s="338"/>
      <c r="E24" s="338"/>
      <c r="F24" s="338"/>
      <c r="G24" s="338"/>
      <c r="H24" s="339"/>
      <c r="I24" s="73">
        <f>SUMIF(FP!I:I,Doklady!$B$1&amp;A24,FP!D:D)</f>
        <v>0</v>
      </c>
      <c r="T24" s="86"/>
    </row>
    <row r="25" spans="1:20" ht="12" x14ac:dyDescent="0.15">
      <c r="A25" s="115" t="s">
        <v>354</v>
      </c>
      <c r="B25" s="360" t="s">
        <v>355</v>
      </c>
      <c r="C25" s="361"/>
      <c r="D25" s="361"/>
      <c r="E25" s="361"/>
      <c r="F25" s="361"/>
      <c r="G25" s="361"/>
      <c r="H25" s="362"/>
      <c r="I25" s="73">
        <f>SUMIF(FP!I:I,Doklady!$B$1&amp;A25,FP!D:D)</f>
        <v>0</v>
      </c>
      <c r="T25" s="86"/>
    </row>
    <row r="26" spans="1:20" x14ac:dyDescent="0.15">
      <c r="A26" s="135" t="s">
        <v>356</v>
      </c>
      <c r="B26" s="337" t="s">
        <v>357</v>
      </c>
      <c r="C26" s="338"/>
      <c r="D26" s="338"/>
      <c r="E26" s="338"/>
      <c r="F26" s="338"/>
      <c r="G26" s="338"/>
      <c r="H26" s="339"/>
      <c r="I26" s="73">
        <f>SUMIF(FP!I:I,Doklady!$B$1&amp;A26,FP!D:D)</f>
        <v>0</v>
      </c>
      <c r="T26" s="86"/>
    </row>
    <row r="27" spans="1:20" ht="12" x14ac:dyDescent="0.15">
      <c r="A27" s="115" t="s">
        <v>358</v>
      </c>
      <c r="B27" s="337" t="s">
        <v>359</v>
      </c>
      <c r="C27" s="338"/>
      <c r="D27" s="338"/>
      <c r="E27" s="338"/>
      <c r="F27" s="338"/>
      <c r="G27" s="338"/>
      <c r="H27" s="339"/>
      <c r="I27" s="73">
        <f>SUMIF(FP!I:I,Doklady!$B$1&amp;A27,FP!D:D)</f>
        <v>0</v>
      </c>
      <c r="T27" s="86"/>
    </row>
    <row r="28" spans="1:20" x14ac:dyDescent="0.15">
      <c r="A28" s="135" t="s">
        <v>360</v>
      </c>
      <c r="B28" s="337" t="s">
        <v>361</v>
      </c>
      <c r="C28" s="338"/>
      <c r="D28" s="338"/>
      <c r="E28" s="338"/>
      <c r="F28" s="338"/>
      <c r="G28" s="338"/>
      <c r="H28" s="339"/>
      <c r="I28" s="73">
        <f>SUMIF(FP!I:I,Doklady!$B$1&amp;A28,FP!D:D)</f>
        <v>0</v>
      </c>
      <c r="T28" s="86"/>
    </row>
    <row r="29" spans="1:20" ht="12" x14ac:dyDescent="0.15">
      <c r="A29" s="115" t="s">
        <v>362</v>
      </c>
      <c r="B29" s="337" t="s">
        <v>363</v>
      </c>
      <c r="C29" s="338"/>
      <c r="D29" s="338"/>
      <c r="E29" s="338"/>
      <c r="F29" s="338"/>
      <c r="G29" s="338"/>
      <c r="H29" s="339"/>
      <c r="I29" s="73">
        <f>SUMIF(FP!I:I,Doklady!$B$1&amp;A29,FP!D:D)</f>
        <v>0</v>
      </c>
      <c r="T29" s="86"/>
    </row>
    <row r="30" spans="1:20" hidden="1" x14ac:dyDescent="0.15">
      <c r="A30" s="135" t="s">
        <v>364</v>
      </c>
      <c r="B30" s="337"/>
      <c r="C30" s="338"/>
      <c r="D30" s="338"/>
      <c r="E30" s="338"/>
      <c r="F30" s="338"/>
      <c r="G30" s="338"/>
      <c r="H30" s="339"/>
      <c r="I30" s="73">
        <f>SUMIF(FP!I:I,Doklady!$B$1&amp;A30,FP!D:D)</f>
        <v>0</v>
      </c>
      <c r="T30" s="86"/>
    </row>
    <row r="31" spans="1:20" ht="12" hidden="1" x14ac:dyDescent="0.15">
      <c r="A31" s="115" t="s">
        <v>365</v>
      </c>
      <c r="B31" s="337"/>
      <c r="C31" s="338"/>
      <c r="D31" s="338"/>
      <c r="E31" s="338"/>
      <c r="F31" s="338"/>
      <c r="G31" s="338"/>
      <c r="H31" s="339"/>
      <c r="I31" s="73">
        <f>SUMIF(FP!I:I,Doklady!$B$1&amp;A31,FP!D:D)</f>
        <v>0</v>
      </c>
      <c r="T31" s="86"/>
    </row>
    <row r="32" spans="1:20" hidden="1" x14ac:dyDescent="0.15">
      <c r="A32" s="135" t="s">
        <v>366</v>
      </c>
      <c r="B32" s="333"/>
      <c r="C32" s="334"/>
      <c r="D32" s="334"/>
      <c r="E32" s="334"/>
      <c r="F32" s="334"/>
      <c r="G32" s="334"/>
      <c r="H32" s="335"/>
      <c r="I32" s="73">
        <f>SUMIF(FP!I:I,Doklady!$B$1&amp;A32,FP!D:D)</f>
        <v>0</v>
      </c>
      <c r="T32" s="86"/>
    </row>
    <row r="33" spans="1:21" ht="12" hidden="1" x14ac:dyDescent="0.15">
      <c r="A33" s="115" t="s">
        <v>367</v>
      </c>
      <c r="B33" s="333"/>
      <c r="C33" s="334"/>
      <c r="D33" s="334"/>
      <c r="E33" s="334"/>
      <c r="F33" s="334"/>
      <c r="G33" s="334"/>
      <c r="H33" s="335"/>
      <c r="I33" s="73">
        <f>SUMIF(FP!I:I,Doklady!$B$1&amp;A33,FP!D:D)</f>
        <v>0</v>
      </c>
      <c r="T33" s="86"/>
    </row>
    <row r="34" spans="1:21" hidden="1" x14ac:dyDescent="0.15">
      <c r="A34" s="135" t="s">
        <v>368</v>
      </c>
      <c r="B34" s="336"/>
      <c r="C34" s="336"/>
      <c r="D34" s="336"/>
      <c r="E34" s="336"/>
      <c r="F34" s="336"/>
      <c r="G34" s="336"/>
      <c r="H34" s="33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7201.45</v>
      </c>
      <c r="D40" s="78">
        <f>DSUM(Doklady!A103:J9996,"GGG",Spolu!N40:O42)</f>
        <v>6018.2</v>
      </c>
      <c r="E40" s="78">
        <f>DSUM(Doklady!A103:J9996,"GGG",Spolu!P40:Q42)</f>
        <v>5797.68</v>
      </c>
      <c r="F40" s="78">
        <f>DSUM(Doklady!A103:J9996,"GGG",Spolu!R40:S42)</f>
        <v>4590</v>
      </c>
      <c r="G40" s="78">
        <f>DSUM(Doklady!A103:J9996,"GGG",Spolu!T40:U42)-H40</f>
        <v>3215.69</v>
      </c>
      <c r="H40" s="78">
        <f>+IFERROR(VLOOKUP(K40&amp;" - kapitálové transfery",B$53:D$90,3,0),0)</f>
        <v>0</v>
      </c>
      <c r="I40" s="73">
        <f>+C40+D40+E40+F40+G40+H40</f>
        <v>26823.02</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11018.98</v>
      </c>
      <c r="J41" s="219">
        <f>+K46</f>
        <v>0</v>
      </c>
      <c r="K41" s="219">
        <f>+I41-H41</f>
        <v>11018.98</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7201.45</v>
      </c>
      <c r="D42" s="216">
        <f>+D40</f>
        <v>6018.2</v>
      </c>
      <c r="E42" s="216">
        <f>+E40</f>
        <v>5797.68</v>
      </c>
      <c r="F42" s="216">
        <f>+MIN(F39:F40)</f>
        <v>4590</v>
      </c>
      <c r="G42" s="216">
        <f>+MIN(G39+MAX(F39-F40,0)-MAX(E40-E39,0)-MAX(D40-D39,0)-MAX(C40-C39,0),G40)</f>
        <v>3215.69</v>
      </c>
      <c r="H42" s="216">
        <f>+MIN(H39:H40)</f>
        <v>0</v>
      </c>
      <c r="I42" s="73">
        <f>+C42+D42+E42+MIN(F39:F40)+G42+H42</f>
        <v>26823.02</v>
      </c>
      <c r="J42" s="219">
        <f>+K47</f>
        <v>0</v>
      </c>
      <c r="K42" s="219">
        <f>+I42-H42</f>
        <v>26823.02</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0"/>
      <c r="B50" s="351"/>
      <c r="C50" s="351"/>
      <c r="D50" s="351"/>
      <c r="E50" s="351"/>
      <c r="F50" s="351"/>
      <c r="G50" s="351"/>
      <c r="H50" s="351"/>
      <c r="I50" s="351"/>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26823.020000000004</v>
      </c>
      <c r="E53" s="73">
        <f>IF(A53&lt;&gt;"",MIN(D53,C53)*Doklady!C1/(1-Doklady!C1),"")</f>
        <v>0</v>
      </c>
      <c r="F53" s="71">
        <f>IF(A53&lt;&gt;"",Doklady!J1,"")</f>
        <v>0</v>
      </c>
      <c r="G53" s="73">
        <f>+IFERROR(HLOOKUP(IF(RIGHT(B53,15)="bežné transfery",LEFT(B53,LEN(B53)-18),0),$J$40:$K$42,3,0),MIN(C53,D53))</f>
        <v>26823.02</v>
      </c>
      <c r="H53" s="71"/>
      <c r="I53" s="73">
        <f>IF(A53&lt;&gt;"",MAX(IF(G53&lt;C53,C53-G53,0)+IF(F53&lt;E53,E53-F53,0),0),0)</f>
        <v>11018.98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26823.020000000004</v>
      </c>
      <c r="E130" s="228">
        <f t="shared" si="9"/>
        <v>0</v>
      </c>
      <c r="F130" s="228">
        <f t="shared" si="9"/>
        <v>0</v>
      </c>
      <c r="G130" s="228">
        <f t="shared" si="9"/>
        <v>26823.02</v>
      </c>
      <c r="H130" s="228">
        <f t="shared" si="9"/>
        <v>0</v>
      </c>
      <c r="I130" s="228">
        <f t="shared" si="9"/>
        <v>11018.98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63"/>
      <c r="E140" s="363"/>
      <c r="F140" s="363"/>
      <c r="G140" s="363"/>
      <c r="H140" s="363"/>
      <c r="I140" s="363"/>
      <c r="J140" s="85"/>
    </row>
    <row r="141" spans="1:26" ht="68.25" customHeight="1" x14ac:dyDescent="0.15">
      <c r="A141" s="9"/>
      <c r="B141" s="283" t="s">
        <v>397</v>
      </c>
      <c r="C141" s="214"/>
      <c r="D141" s="347" t="s">
        <v>398</v>
      </c>
      <c r="E141" s="347"/>
      <c r="F141" s="347"/>
      <c r="G141" s="347"/>
      <c r="H141" s="347"/>
      <c r="I141" s="347"/>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79" zoomScaleNormal="100" workbookViewId="0">
      <selection activeCell="A107" sqref="A107:J18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26823.020000000004</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24" x14ac:dyDescent="0.15">
      <c r="A110" s="14" t="s">
        <v>1506</v>
      </c>
      <c r="B110" s="14" t="s">
        <v>1519</v>
      </c>
      <c r="C110" s="14" t="s">
        <v>1520</v>
      </c>
      <c r="D110" s="16">
        <v>45698</v>
      </c>
      <c r="E110" s="16"/>
      <c r="F110" s="14" t="s">
        <v>1521</v>
      </c>
      <c r="G110" s="14" t="s">
        <v>1522</v>
      </c>
      <c r="H110" s="14" t="s">
        <v>1523</v>
      </c>
      <c r="I110" s="15">
        <v>100</v>
      </c>
      <c r="J110" s="77">
        <v>1</v>
      </c>
      <c r="K110" s="92"/>
    </row>
    <row r="111" spans="1:25" ht="24" x14ac:dyDescent="0.15">
      <c r="A111" s="14" t="s">
        <v>1506</v>
      </c>
      <c r="B111" s="14" t="s">
        <v>1524</v>
      </c>
      <c r="C111" s="14" t="s">
        <v>1525</v>
      </c>
      <c r="D111" s="16">
        <v>45698</v>
      </c>
      <c r="E111" s="16"/>
      <c r="F111" s="14" t="s">
        <v>1526</v>
      </c>
      <c r="G111" s="14" t="s">
        <v>1522</v>
      </c>
      <c r="H111" s="14" t="s">
        <v>1523</v>
      </c>
      <c r="I111" s="15">
        <v>50</v>
      </c>
      <c r="J111" s="77">
        <v>1</v>
      </c>
      <c r="K111" s="92"/>
    </row>
    <row r="112" spans="1:25" ht="13" x14ac:dyDescent="0.15">
      <c r="A112" s="14" t="s">
        <v>1506</v>
      </c>
      <c r="B112" s="14" t="s">
        <v>1527</v>
      </c>
      <c r="C112" s="14" t="s">
        <v>1528</v>
      </c>
      <c r="D112" s="16">
        <v>45675</v>
      </c>
      <c r="E112" s="16">
        <v>45703</v>
      </c>
      <c r="F112" s="14" t="s">
        <v>1529</v>
      </c>
      <c r="G112" s="14" t="s">
        <v>1530</v>
      </c>
      <c r="H112" s="14" t="s">
        <v>1531</v>
      </c>
      <c r="I112" s="15">
        <v>84.4</v>
      </c>
      <c r="J112" s="77">
        <v>1</v>
      </c>
      <c r="K112" s="92"/>
    </row>
    <row r="113" spans="1:11" ht="13" x14ac:dyDescent="0.15">
      <c r="A113" s="14" t="s">
        <v>1506</v>
      </c>
      <c r="B113" s="14" t="s">
        <v>1532</v>
      </c>
      <c r="C113" s="14" t="s">
        <v>1533</v>
      </c>
      <c r="D113" s="16">
        <v>45709</v>
      </c>
      <c r="E113" s="16"/>
      <c r="F113" s="14" t="s">
        <v>1534</v>
      </c>
      <c r="G113" s="14" t="s">
        <v>1535</v>
      </c>
      <c r="H113" s="14" t="s">
        <v>1536</v>
      </c>
      <c r="I113" s="15">
        <v>50</v>
      </c>
      <c r="J113" s="77">
        <v>1</v>
      </c>
      <c r="K113" s="92"/>
    </row>
    <row r="114" spans="1:11" ht="24" x14ac:dyDescent="0.15">
      <c r="A114" s="14" t="s">
        <v>1506</v>
      </c>
      <c r="B114" s="14" t="s">
        <v>1537</v>
      </c>
      <c r="C114" s="14" t="s">
        <v>1520</v>
      </c>
      <c r="D114" s="16">
        <v>45719</v>
      </c>
      <c r="E114" s="16"/>
      <c r="F114" s="14" t="s">
        <v>1538</v>
      </c>
      <c r="G114" s="14" t="s">
        <v>1539</v>
      </c>
      <c r="H114" s="14" t="s">
        <v>1540</v>
      </c>
      <c r="I114" s="15">
        <v>216.66</v>
      </c>
      <c r="J114" s="77">
        <v>1</v>
      </c>
      <c r="K114" s="92"/>
    </row>
    <row r="115" spans="1:11" ht="24" x14ac:dyDescent="0.15">
      <c r="A115" s="14" t="s">
        <v>1506</v>
      </c>
      <c r="B115" s="14" t="s">
        <v>1541</v>
      </c>
      <c r="C115" s="14" t="s">
        <v>1542</v>
      </c>
      <c r="D115" s="16">
        <v>45719</v>
      </c>
      <c r="E115" s="16"/>
      <c r="F115" s="14" t="s">
        <v>1543</v>
      </c>
      <c r="G115" s="14" t="s">
        <v>1544</v>
      </c>
      <c r="H115" s="14" t="s">
        <v>1545</v>
      </c>
      <c r="I115" s="15">
        <v>866.62</v>
      </c>
      <c r="J115" s="77">
        <v>1</v>
      </c>
      <c r="K115" s="92"/>
    </row>
    <row r="116" spans="1:11" ht="24" x14ac:dyDescent="0.15">
      <c r="A116" s="14" t="s">
        <v>1506</v>
      </c>
      <c r="B116" s="14" t="s">
        <v>1546</v>
      </c>
      <c r="C116" s="14" t="s">
        <v>1520</v>
      </c>
      <c r="D116" s="16">
        <v>45719</v>
      </c>
      <c r="E116" s="16"/>
      <c r="F116" s="14" t="s">
        <v>1547</v>
      </c>
      <c r="G116" s="14" t="s">
        <v>1548</v>
      </c>
      <c r="H116" s="14" t="s">
        <v>1549</v>
      </c>
      <c r="I116" s="15">
        <v>563.29999999999995</v>
      </c>
      <c r="J116" s="77">
        <v>1</v>
      </c>
      <c r="K116" s="92"/>
    </row>
    <row r="117" spans="1:11" ht="24" x14ac:dyDescent="0.15">
      <c r="A117" s="14" t="s">
        <v>1506</v>
      </c>
      <c r="B117" s="14" t="s">
        <v>1550</v>
      </c>
      <c r="C117" s="14" t="s">
        <v>1551</v>
      </c>
      <c r="D117" s="16">
        <v>45721</v>
      </c>
      <c r="E117" s="16"/>
      <c r="F117" s="14" t="s">
        <v>1552</v>
      </c>
      <c r="G117" s="14" t="s">
        <v>1553</v>
      </c>
      <c r="H117" s="14" t="s">
        <v>1554</v>
      </c>
      <c r="I117" s="15">
        <v>563.29999999999995</v>
      </c>
      <c r="J117" s="77">
        <v>1</v>
      </c>
      <c r="K117" s="92"/>
    </row>
    <row r="118" spans="1:11" ht="13" x14ac:dyDescent="0.15">
      <c r="A118" s="14" t="s">
        <v>1506</v>
      </c>
      <c r="B118" s="14" t="s">
        <v>1555</v>
      </c>
      <c r="C118" s="14" t="s">
        <v>1551</v>
      </c>
      <c r="D118" s="16">
        <v>45723</v>
      </c>
      <c r="E118" s="16"/>
      <c r="F118" s="14" t="s">
        <v>1556</v>
      </c>
      <c r="G118" s="14" t="s">
        <v>1557</v>
      </c>
      <c r="H118" s="14" t="s">
        <v>1558</v>
      </c>
      <c r="I118" s="15">
        <v>823.29</v>
      </c>
      <c r="J118" s="77">
        <v>1</v>
      </c>
      <c r="K118" s="92"/>
    </row>
    <row r="119" spans="1:11" ht="72" x14ac:dyDescent="0.15">
      <c r="A119" s="14" t="s">
        <v>1506</v>
      </c>
      <c r="B119" s="14" t="s">
        <v>1559</v>
      </c>
      <c r="C119" s="14" t="s">
        <v>1560</v>
      </c>
      <c r="D119" s="16">
        <v>45730</v>
      </c>
      <c r="E119" s="16"/>
      <c r="F119" s="14" t="s">
        <v>1561</v>
      </c>
      <c r="G119" s="14" t="s">
        <v>1562</v>
      </c>
      <c r="H119" s="14" t="s">
        <v>1563</v>
      </c>
      <c r="I119" s="15">
        <v>390.54</v>
      </c>
      <c r="J119" s="77">
        <v>1</v>
      </c>
      <c r="K119" s="92"/>
    </row>
    <row r="120" spans="1:11" ht="13" x14ac:dyDescent="0.15">
      <c r="A120" s="14" t="s">
        <v>1506</v>
      </c>
      <c r="B120" s="14" t="s">
        <v>1564</v>
      </c>
      <c r="C120" s="14" t="s">
        <v>1565</v>
      </c>
      <c r="D120" s="16">
        <v>45736</v>
      </c>
      <c r="E120" s="16"/>
      <c r="F120" s="14" t="s">
        <v>1566</v>
      </c>
      <c r="G120" s="14" t="s">
        <v>1567</v>
      </c>
      <c r="H120" s="14" t="s">
        <v>1568</v>
      </c>
      <c r="I120" s="15">
        <v>736.63</v>
      </c>
      <c r="J120" s="77">
        <v>1</v>
      </c>
      <c r="K120" s="92"/>
    </row>
    <row r="121" spans="1:11" ht="13" x14ac:dyDescent="0.15">
      <c r="A121" s="14" t="s">
        <v>1506</v>
      </c>
      <c r="B121" s="14" t="s">
        <v>1569</v>
      </c>
      <c r="C121" s="14" t="s">
        <v>1570</v>
      </c>
      <c r="D121" s="16">
        <v>45737</v>
      </c>
      <c r="E121" s="16"/>
      <c r="F121" s="14" t="s">
        <v>1571</v>
      </c>
      <c r="G121" s="14" t="s">
        <v>1572</v>
      </c>
      <c r="H121" s="14" t="s">
        <v>1573</v>
      </c>
      <c r="I121" s="15">
        <v>43.33</v>
      </c>
      <c r="J121" s="77">
        <v>1</v>
      </c>
      <c r="K121" s="92"/>
    </row>
    <row r="122" spans="1:11" ht="24" x14ac:dyDescent="0.15">
      <c r="A122" s="14" t="s">
        <v>1506</v>
      </c>
      <c r="B122" s="14" t="s">
        <v>1574</v>
      </c>
      <c r="C122" s="14" t="s">
        <v>1575</v>
      </c>
      <c r="D122" s="16">
        <v>45741</v>
      </c>
      <c r="E122" s="16"/>
      <c r="F122" s="14" t="s">
        <v>1576</v>
      </c>
      <c r="G122" s="14" t="s">
        <v>1522</v>
      </c>
      <c r="H122" s="14" t="s">
        <v>1523</v>
      </c>
      <c r="I122" s="15">
        <v>784.66</v>
      </c>
      <c r="J122" s="77">
        <v>1</v>
      </c>
      <c r="K122" s="92"/>
    </row>
    <row r="123" spans="1:11" ht="24" x14ac:dyDescent="0.15">
      <c r="A123" s="14" t="s">
        <v>1506</v>
      </c>
      <c r="B123" s="14" t="s">
        <v>1577</v>
      </c>
      <c r="C123" s="14" t="s">
        <v>1578</v>
      </c>
      <c r="D123" s="16">
        <v>45749</v>
      </c>
      <c r="E123" s="16"/>
      <c r="F123" s="14" t="s">
        <v>1579</v>
      </c>
      <c r="G123" s="14" t="s">
        <v>1580</v>
      </c>
      <c r="H123" s="14" t="s">
        <v>1581</v>
      </c>
      <c r="I123" s="15">
        <v>491.31</v>
      </c>
      <c r="J123" s="77">
        <v>1</v>
      </c>
      <c r="K123" s="92"/>
    </row>
    <row r="124" spans="1:11" ht="24" x14ac:dyDescent="0.15">
      <c r="A124" s="14" t="s">
        <v>1506</v>
      </c>
      <c r="B124" s="14" t="s">
        <v>1582</v>
      </c>
      <c r="C124" s="14" t="s">
        <v>1583</v>
      </c>
      <c r="D124" s="16">
        <v>45749</v>
      </c>
      <c r="E124" s="16"/>
      <c r="F124" s="14" t="s">
        <v>1584</v>
      </c>
      <c r="G124" s="14" t="s">
        <v>1580</v>
      </c>
      <c r="H124" s="14" t="s">
        <v>1581</v>
      </c>
      <c r="I124" s="15">
        <v>150</v>
      </c>
      <c r="J124" s="77">
        <v>1</v>
      </c>
      <c r="K124" s="92"/>
    </row>
    <row r="125" spans="1:11" ht="24" x14ac:dyDescent="0.15">
      <c r="A125" s="14" t="s">
        <v>1506</v>
      </c>
      <c r="B125" s="14" t="s">
        <v>1585</v>
      </c>
      <c r="C125" s="14" t="s">
        <v>1586</v>
      </c>
      <c r="D125" s="16">
        <v>45771</v>
      </c>
      <c r="E125" s="16">
        <v>45754</v>
      </c>
      <c r="F125" s="14" t="s">
        <v>1587</v>
      </c>
      <c r="G125" s="14" t="s">
        <v>1522</v>
      </c>
      <c r="H125" s="14" t="s">
        <v>1523</v>
      </c>
      <c r="I125" s="15">
        <v>365</v>
      </c>
      <c r="J125" s="77">
        <v>1</v>
      </c>
      <c r="K125" s="92"/>
    </row>
    <row r="126" spans="1:11" ht="24" x14ac:dyDescent="0.15">
      <c r="A126" s="14" t="s">
        <v>1506</v>
      </c>
      <c r="B126" s="14" t="s">
        <v>1588</v>
      </c>
      <c r="C126" s="14" t="s">
        <v>1589</v>
      </c>
      <c r="D126" s="16">
        <v>45679</v>
      </c>
      <c r="E126" s="16">
        <v>45770</v>
      </c>
      <c r="F126" s="14" t="s">
        <v>1590</v>
      </c>
      <c r="G126" s="14" t="s">
        <v>1591</v>
      </c>
      <c r="H126" s="14" t="s">
        <v>1592</v>
      </c>
      <c r="I126" s="15">
        <v>6.54</v>
      </c>
      <c r="J126" s="77">
        <v>1</v>
      </c>
      <c r="K126" s="92"/>
    </row>
    <row r="127" spans="1:11" ht="72" x14ac:dyDescent="0.15">
      <c r="A127" s="14" t="s">
        <v>1506</v>
      </c>
      <c r="B127" s="14" t="s">
        <v>1593</v>
      </c>
      <c r="C127" s="14" t="s">
        <v>1593</v>
      </c>
      <c r="D127" s="16">
        <v>45755</v>
      </c>
      <c r="E127" s="16">
        <v>45778</v>
      </c>
      <c r="F127" s="14" t="s">
        <v>1594</v>
      </c>
      <c r="G127" s="14"/>
      <c r="H127" s="14" t="s">
        <v>1595</v>
      </c>
      <c r="I127" s="15">
        <v>108.61000000000001</v>
      </c>
      <c r="J127" s="77">
        <v>1</v>
      </c>
      <c r="K127" s="316"/>
    </row>
    <row r="128" spans="1:11" ht="72" x14ac:dyDescent="0.15">
      <c r="A128" s="14" t="s">
        <v>1506</v>
      </c>
      <c r="B128" s="14" t="s">
        <v>1593</v>
      </c>
      <c r="C128" s="14" t="s">
        <v>1593</v>
      </c>
      <c r="D128" s="16">
        <v>45755</v>
      </c>
      <c r="E128" s="16">
        <v>45778</v>
      </c>
      <c r="F128" s="14" t="s">
        <v>1596</v>
      </c>
      <c r="G128" s="14"/>
      <c r="H128" s="14" t="s">
        <v>1597</v>
      </c>
      <c r="I128" s="15">
        <v>102</v>
      </c>
      <c r="J128" s="77">
        <v>1</v>
      </c>
      <c r="K128" s="90"/>
    </row>
    <row r="129" spans="1:11" ht="72" x14ac:dyDescent="0.15">
      <c r="A129" s="14" t="s">
        <v>1506</v>
      </c>
      <c r="B129" s="14" t="s">
        <v>1598</v>
      </c>
      <c r="C129" s="14" t="s">
        <v>1598</v>
      </c>
      <c r="D129" s="16">
        <v>45771</v>
      </c>
      <c r="E129" s="16">
        <v>45779</v>
      </c>
      <c r="F129" s="14" t="s">
        <v>1599</v>
      </c>
      <c r="G129" s="14"/>
      <c r="H129" s="14" t="s">
        <v>1595</v>
      </c>
      <c r="I129" s="15">
        <v>34.86</v>
      </c>
      <c r="J129" s="77">
        <v>1</v>
      </c>
      <c r="K129" s="90"/>
    </row>
    <row r="130" spans="1:11" ht="13" x14ac:dyDescent="0.15">
      <c r="A130" s="14" t="s">
        <v>1506</v>
      </c>
      <c r="B130" s="14" t="s">
        <v>1507</v>
      </c>
      <c r="C130" s="14" t="s">
        <v>1508</v>
      </c>
      <c r="D130" s="16">
        <v>45681</v>
      </c>
      <c r="E130" s="16"/>
      <c r="F130" s="14" t="s">
        <v>1600</v>
      </c>
      <c r="G130" s="14"/>
      <c r="H130" s="14" t="s">
        <v>1510</v>
      </c>
      <c r="I130" s="15">
        <v>120</v>
      </c>
      <c r="J130" s="77">
        <v>2</v>
      </c>
      <c r="K130" s="92"/>
    </row>
    <row r="131" spans="1:11" ht="24" x14ac:dyDescent="0.15">
      <c r="A131" s="14" t="s">
        <v>1506</v>
      </c>
      <c r="B131" s="14"/>
      <c r="C131" s="14"/>
      <c r="D131" s="16">
        <v>45691</v>
      </c>
      <c r="E131" s="16">
        <v>45692</v>
      </c>
      <c r="F131" s="14" t="s">
        <v>1601</v>
      </c>
      <c r="G131" s="14"/>
      <c r="H131" s="14" t="s">
        <v>1602</v>
      </c>
      <c r="I131" s="15">
        <v>240</v>
      </c>
      <c r="J131" s="77">
        <v>2</v>
      </c>
      <c r="K131" s="92"/>
    </row>
    <row r="132" spans="1:11" ht="24" x14ac:dyDescent="0.15">
      <c r="A132" s="14" t="s">
        <v>1506</v>
      </c>
      <c r="B132" s="14" t="s">
        <v>1524</v>
      </c>
      <c r="C132" s="14" t="s">
        <v>1525</v>
      </c>
      <c r="D132" s="16">
        <v>45698</v>
      </c>
      <c r="E132" s="16"/>
      <c r="F132" s="14" t="s">
        <v>1603</v>
      </c>
      <c r="G132" s="14" t="s">
        <v>1522</v>
      </c>
      <c r="H132" s="14" t="s">
        <v>1523</v>
      </c>
      <c r="I132" s="15">
        <v>50</v>
      </c>
      <c r="J132" s="77">
        <v>2</v>
      </c>
      <c r="K132" s="92"/>
    </row>
    <row r="133" spans="1:11" ht="13" x14ac:dyDescent="0.15">
      <c r="A133" s="14" t="s">
        <v>1506</v>
      </c>
      <c r="B133" s="14" t="s">
        <v>1604</v>
      </c>
      <c r="C133" s="14" t="s">
        <v>1604</v>
      </c>
      <c r="D133" s="16">
        <v>45701</v>
      </c>
      <c r="E133" s="16"/>
      <c r="F133" s="14" t="s">
        <v>1605</v>
      </c>
      <c r="G133" s="14"/>
      <c r="H133" s="14" t="s">
        <v>1606</v>
      </c>
      <c r="I133" s="15">
        <v>75</v>
      </c>
      <c r="J133" s="77">
        <v>2</v>
      </c>
      <c r="K133" s="92"/>
    </row>
    <row r="134" spans="1:11" ht="13" x14ac:dyDescent="0.15">
      <c r="A134" s="14" t="s">
        <v>1506</v>
      </c>
      <c r="B134" s="14" t="s">
        <v>1527</v>
      </c>
      <c r="C134" s="14" t="s">
        <v>1528</v>
      </c>
      <c r="D134" s="16">
        <v>45675</v>
      </c>
      <c r="E134" s="16">
        <v>45703</v>
      </c>
      <c r="F134" s="14" t="s">
        <v>1529</v>
      </c>
      <c r="G134" s="14" t="s">
        <v>1530</v>
      </c>
      <c r="H134" s="14" t="s">
        <v>1531</v>
      </c>
      <c r="I134" s="15">
        <v>140.66</v>
      </c>
      <c r="J134" s="77">
        <v>2</v>
      </c>
      <c r="K134" s="92"/>
    </row>
    <row r="135" spans="1:11" ht="13" x14ac:dyDescent="0.15">
      <c r="A135" s="14" t="s">
        <v>1506</v>
      </c>
      <c r="B135" s="14" t="s">
        <v>1607</v>
      </c>
      <c r="C135" s="14" t="s">
        <v>1607</v>
      </c>
      <c r="D135" s="16">
        <v>45707</v>
      </c>
      <c r="E135" s="16"/>
      <c r="F135" s="14" t="s">
        <v>1608</v>
      </c>
      <c r="G135" s="14"/>
      <c r="H135" s="14" t="s">
        <v>1606</v>
      </c>
      <c r="I135" s="15">
        <v>31.12</v>
      </c>
      <c r="J135" s="77">
        <v>2</v>
      </c>
      <c r="K135" s="92"/>
    </row>
    <row r="136" spans="1:11" ht="13" x14ac:dyDescent="0.15">
      <c r="A136" s="14" t="s">
        <v>1506</v>
      </c>
      <c r="B136" s="14" t="s">
        <v>1532</v>
      </c>
      <c r="C136" s="14" t="s">
        <v>1533</v>
      </c>
      <c r="D136" s="16">
        <v>45709</v>
      </c>
      <c r="E136" s="16"/>
      <c r="F136" s="14" t="s">
        <v>1609</v>
      </c>
      <c r="G136" s="14" t="s">
        <v>1535</v>
      </c>
      <c r="H136" s="14" t="s">
        <v>1536</v>
      </c>
      <c r="I136" s="15">
        <v>100</v>
      </c>
      <c r="J136" s="77">
        <v>2</v>
      </c>
      <c r="K136" s="314"/>
    </row>
    <row r="137" spans="1:11" ht="72" x14ac:dyDescent="0.15">
      <c r="A137" s="14" t="s">
        <v>1506</v>
      </c>
      <c r="B137" s="14" t="s">
        <v>1610</v>
      </c>
      <c r="C137" s="14" t="s">
        <v>1611</v>
      </c>
      <c r="D137" s="16">
        <v>45715</v>
      </c>
      <c r="E137" s="16"/>
      <c r="F137" s="14" t="s">
        <v>1612</v>
      </c>
      <c r="G137" s="14" t="s">
        <v>1562</v>
      </c>
      <c r="H137" s="14" t="s">
        <v>1563</v>
      </c>
      <c r="I137" s="15">
        <v>300</v>
      </c>
      <c r="J137" s="77">
        <v>2</v>
      </c>
      <c r="K137" s="92"/>
    </row>
    <row r="138" spans="1:11" ht="13" x14ac:dyDescent="0.15">
      <c r="A138" s="14" t="s">
        <v>1506</v>
      </c>
      <c r="B138" s="14" t="s">
        <v>1613</v>
      </c>
      <c r="C138" s="14" t="s">
        <v>1614</v>
      </c>
      <c r="D138" s="16">
        <v>45730</v>
      </c>
      <c r="E138" s="16"/>
      <c r="F138" s="14" t="s">
        <v>1615</v>
      </c>
      <c r="G138" s="14" t="s">
        <v>1616</v>
      </c>
      <c r="H138" s="14" t="s">
        <v>1617</v>
      </c>
      <c r="I138" s="15">
        <v>360</v>
      </c>
      <c r="J138" s="77">
        <v>2</v>
      </c>
      <c r="K138" s="92"/>
    </row>
    <row r="139" spans="1:11" ht="36" x14ac:dyDescent="0.15">
      <c r="A139" s="14" t="s">
        <v>1506</v>
      </c>
      <c r="B139" s="14" t="s">
        <v>1618</v>
      </c>
      <c r="C139" s="14" t="s">
        <v>1619</v>
      </c>
      <c r="D139" s="16">
        <v>45741</v>
      </c>
      <c r="E139" s="16"/>
      <c r="F139" s="14" t="s">
        <v>1620</v>
      </c>
      <c r="G139" s="14" t="s">
        <v>1522</v>
      </c>
      <c r="H139" s="14" t="s">
        <v>1523</v>
      </c>
      <c r="I139" s="15">
        <v>388.68</v>
      </c>
      <c r="J139" s="77">
        <v>2</v>
      </c>
      <c r="K139" s="92"/>
    </row>
    <row r="140" spans="1:11" ht="13" x14ac:dyDescent="0.15">
      <c r="A140" s="14" t="s">
        <v>1506</v>
      </c>
      <c r="B140" s="14" t="s">
        <v>1621</v>
      </c>
      <c r="C140" s="14" t="s">
        <v>1622</v>
      </c>
      <c r="D140" s="16">
        <v>45748</v>
      </c>
      <c r="E140" s="16"/>
      <c r="F140" s="14" t="s">
        <v>1623</v>
      </c>
      <c r="G140" s="14" t="s">
        <v>1567</v>
      </c>
      <c r="H140" s="14" t="s">
        <v>1568</v>
      </c>
      <c r="I140" s="15">
        <v>344.9</v>
      </c>
      <c r="J140" s="77">
        <v>2</v>
      </c>
      <c r="K140" s="92"/>
    </row>
    <row r="141" spans="1:11" ht="13" x14ac:dyDescent="0.15">
      <c r="A141" s="14" t="s">
        <v>1506</v>
      </c>
      <c r="B141" s="14" t="s">
        <v>1624</v>
      </c>
      <c r="C141" s="14" t="s">
        <v>1625</v>
      </c>
      <c r="D141" s="16">
        <v>45748</v>
      </c>
      <c r="E141" s="16"/>
      <c r="F141" s="14" t="s">
        <v>1626</v>
      </c>
      <c r="G141" s="14" t="s">
        <v>1567</v>
      </c>
      <c r="H141" s="14" t="s">
        <v>1568</v>
      </c>
      <c r="I141" s="15">
        <v>294.89999999999998</v>
      </c>
      <c r="J141" s="77">
        <v>2</v>
      </c>
      <c r="K141" s="92"/>
    </row>
    <row r="142" spans="1:11" ht="13" x14ac:dyDescent="0.15">
      <c r="A142" s="14" t="s">
        <v>1506</v>
      </c>
      <c r="B142" s="14" t="s">
        <v>1627</v>
      </c>
      <c r="C142" s="14" t="s">
        <v>1628</v>
      </c>
      <c r="D142" s="16">
        <v>45748</v>
      </c>
      <c r="E142" s="16"/>
      <c r="F142" s="14" t="s">
        <v>1629</v>
      </c>
      <c r="G142" s="14" t="s">
        <v>1567</v>
      </c>
      <c r="H142" s="14" t="s">
        <v>1568</v>
      </c>
      <c r="I142" s="15">
        <v>294.89999999999998</v>
      </c>
      <c r="J142" s="77">
        <v>2</v>
      </c>
      <c r="K142" s="92"/>
    </row>
    <row r="143" spans="1:11" ht="24" x14ac:dyDescent="0.15">
      <c r="A143" s="14" t="s">
        <v>1506</v>
      </c>
      <c r="B143" s="14" t="s">
        <v>1630</v>
      </c>
      <c r="C143" s="14" t="s">
        <v>1520</v>
      </c>
      <c r="D143" s="16">
        <v>45749</v>
      </c>
      <c r="E143" s="16"/>
      <c r="F143" s="14" t="s">
        <v>1631</v>
      </c>
      <c r="G143" s="14" t="s">
        <v>1580</v>
      </c>
      <c r="H143" s="14" t="s">
        <v>1581</v>
      </c>
      <c r="I143" s="15">
        <v>436.06</v>
      </c>
      <c r="J143" s="77">
        <v>2</v>
      </c>
      <c r="K143" s="92"/>
    </row>
    <row r="144" spans="1:11" ht="24" x14ac:dyDescent="0.15">
      <c r="A144" s="14" t="s">
        <v>1506</v>
      </c>
      <c r="B144" s="14" t="s">
        <v>1632</v>
      </c>
      <c r="C144" s="14" t="s">
        <v>1633</v>
      </c>
      <c r="D144" s="16">
        <v>45771</v>
      </c>
      <c r="E144" s="16">
        <v>45754</v>
      </c>
      <c r="F144" s="14" t="s">
        <v>1634</v>
      </c>
      <c r="G144" s="14" t="s">
        <v>1522</v>
      </c>
      <c r="H144" s="14" t="s">
        <v>1523</v>
      </c>
      <c r="I144" s="15">
        <v>558</v>
      </c>
      <c r="J144" s="77">
        <v>2</v>
      </c>
      <c r="K144" s="92"/>
    </row>
    <row r="145" spans="1:11" ht="24" x14ac:dyDescent="0.15">
      <c r="A145" s="14" t="s">
        <v>1506</v>
      </c>
      <c r="B145" s="14" t="s">
        <v>1635</v>
      </c>
      <c r="C145" s="14" t="s">
        <v>1636</v>
      </c>
      <c r="D145" s="16">
        <v>45769</v>
      </c>
      <c r="E145" s="16"/>
      <c r="F145" s="14" t="s">
        <v>1637</v>
      </c>
      <c r="G145" s="14" t="s">
        <v>1616</v>
      </c>
      <c r="H145" s="14" t="s">
        <v>1617</v>
      </c>
      <c r="I145" s="15">
        <v>1505.08</v>
      </c>
      <c r="J145" s="77">
        <v>2</v>
      </c>
      <c r="K145" s="92"/>
    </row>
    <row r="146" spans="1:11" ht="24" x14ac:dyDescent="0.15">
      <c r="A146" s="14" t="s">
        <v>1506</v>
      </c>
      <c r="B146" s="14" t="s">
        <v>1588</v>
      </c>
      <c r="C146" s="14" t="s">
        <v>1589</v>
      </c>
      <c r="D146" s="16">
        <v>45679</v>
      </c>
      <c r="E146" s="16">
        <v>45770</v>
      </c>
      <c r="F146" s="14" t="s">
        <v>1590</v>
      </c>
      <c r="G146" s="14" t="s">
        <v>1591</v>
      </c>
      <c r="H146" s="14" t="s">
        <v>1592</v>
      </c>
      <c r="I146" s="15">
        <v>200.01</v>
      </c>
      <c r="J146" s="77">
        <v>2</v>
      </c>
      <c r="K146" s="92"/>
    </row>
    <row r="147" spans="1:11" ht="24" x14ac:dyDescent="0.15">
      <c r="A147" s="14" t="s">
        <v>1506</v>
      </c>
      <c r="B147" s="14" t="s">
        <v>1638</v>
      </c>
      <c r="C147" s="14" t="s">
        <v>1639</v>
      </c>
      <c r="D147" s="16">
        <v>45776</v>
      </c>
      <c r="E147" s="16"/>
      <c r="F147" s="14" t="s">
        <v>1640</v>
      </c>
      <c r="G147" s="14" t="s">
        <v>1562</v>
      </c>
      <c r="H147" s="14" t="s">
        <v>1563</v>
      </c>
      <c r="I147" s="15">
        <v>123.03</v>
      </c>
      <c r="J147" s="77">
        <v>2</v>
      </c>
      <c r="K147" s="92"/>
    </row>
    <row r="148" spans="1:11" ht="72" x14ac:dyDescent="0.15">
      <c r="A148" s="14" t="s">
        <v>1506</v>
      </c>
      <c r="B148" s="14" t="s">
        <v>1593</v>
      </c>
      <c r="C148" s="14" t="s">
        <v>1593</v>
      </c>
      <c r="D148" s="16">
        <v>45755</v>
      </c>
      <c r="E148" s="16">
        <v>45778</v>
      </c>
      <c r="F148" s="14" t="s">
        <v>1594</v>
      </c>
      <c r="G148" s="14"/>
      <c r="H148" s="14" t="s">
        <v>1595</v>
      </c>
      <c r="I148" s="15">
        <v>336.66</v>
      </c>
      <c r="J148" s="77">
        <v>2</v>
      </c>
      <c r="K148" s="92"/>
    </row>
    <row r="149" spans="1:11" ht="72" x14ac:dyDescent="0.15">
      <c r="A149" s="14" t="s">
        <v>1506</v>
      </c>
      <c r="B149" s="14" t="s">
        <v>1598</v>
      </c>
      <c r="C149" s="14" t="s">
        <v>1598</v>
      </c>
      <c r="D149" s="16">
        <v>45755</v>
      </c>
      <c r="E149" s="16">
        <v>45779</v>
      </c>
      <c r="F149" s="14" t="s">
        <v>1599</v>
      </c>
      <c r="G149" s="14"/>
      <c r="H149" s="14" t="s">
        <v>1595</v>
      </c>
      <c r="I149" s="15">
        <v>119.2</v>
      </c>
      <c r="J149" s="77">
        <v>2</v>
      </c>
      <c r="K149" s="314"/>
    </row>
    <row r="150" spans="1:11" ht="13" x14ac:dyDescent="0.15">
      <c r="A150" s="14" t="s">
        <v>1506</v>
      </c>
      <c r="B150" s="14" t="s">
        <v>1532</v>
      </c>
      <c r="C150" s="14" t="s">
        <v>1533</v>
      </c>
      <c r="D150" s="16">
        <v>45709</v>
      </c>
      <c r="E150" s="16"/>
      <c r="F150" s="14" t="s">
        <v>1534</v>
      </c>
      <c r="G150" s="14" t="s">
        <v>1535</v>
      </c>
      <c r="H150" s="14" t="s">
        <v>1536</v>
      </c>
      <c r="I150" s="15">
        <v>120</v>
      </c>
      <c r="J150" s="77">
        <v>3</v>
      </c>
      <c r="K150" s="92"/>
    </row>
    <row r="151" spans="1:11" ht="13" x14ac:dyDescent="0.15">
      <c r="A151" s="14" t="s">
        <v>1506</v>
      </c>
      <c r="B151" s="14"/>
      <c r="C151" s="14"/>
      <c r="D151" s="16">
        <v>45714</v>
      </c>
      <c r="E151" s="16"/>
      <c r="F151" s="14" t="s">
        <v>1641</v>
      </c>
      <c r="G151" s="14"/>
      <c r="H151" s="14" t="s">
        <v>1642</v>
      </c>
      <c r="I151" s="15">
        <v>450</v>
      </c>
      <c r="J151" s="77">
        <v>3</v>
      </c>
      <c r="K151" s="92"/>
    </row>
    <row r="152" spans="1:11" ht="72" x14ac:dyDescent="0.15">
      <c r="A152" s="14" t="s">
        <v>1506</v>
      </c>
      <c r="B152" s="14" t="s">
        <v>1610</v>
      </c>
      <c r="C152" s="14" t="s">
        <v>1611</v>
      </c>
      <c r="D152" s="16">
        <v>45715</v>
      </c>
      <c r="E152" s="16"/>
      <c r="F152" s="14" t="s">
        <v>1643</v>
      </c>
      <c r="G152" s="14" t="s">
        <v>1562</v>
      </c>
      <c r="H152" s="14" t="s">
        <v>1563</v>
      </c>
      <c r="I152" s="15">
        <v>1055.27</v>
      </c>
      <c r="J152" s="77">
        <v>3</v>
      </c>
      <c r="K152" s="92"/>
    </row>
    <row r="153" spans="1:11" ht="72" x14ac:dyDescent="0.15">
      <c r="A153" s="14" t="s">
        <v>1506</v>
      </c>
      <c r="B153" s="14" t="s">
        <v>1559</v>
      </c>
      <c r="C153" s="14" t="s">
        <v>1560</v>
      </c>
      <c r="D153" s="16">
        <v>45730</v>
      </c>
      <c r="E153" s="16"/>
      <c r="F153" s="14" t="s">
        <v>1561</v>
      </c>
      <c r="G153" s="14" t="s">
        <v>1562</v>
      </c>
      <c r="H153" s="14" t="s">
        <v>1563</v>
      </c>
      <c r="I153" s="15">
        <v>660</v>
      </c>
      <c r="J153" s="77">
        <v>3</v>
      </c>
      <c r="K153" s="92"/>
    </row>
    <row r="154" spans="1:11" ht="13" x14ac:dyDescent="0.15">
      <c r="A154" s="14" t="s">
        <v>1506</v>
      </c>
      <c r="B154" s="14" t="s">
        <v>1644</v>
      </c>
      <c r="C154" s="14" t="s">
        <v>1645</v>
      </c>
      <c r="D154" s="16">
        <v>45716</v>
      </c>
      <c r="E154" s="16"/>
      <c r="F154" s="14" t="s">
        <v>1646</v>
      </c>
      <c r="G154" s="14"/>
      <c r="H154" s="14" t="s">
        <v>1647</v>
      </c>
      <c r="I154" s="15">
        <v>150</v>
      </c>
      <c r="J154" s="77">
        <v>3</v>
      </c>
      <c r="K154" s="92"/>
    </row>
    <row r="155" spans="1:11" ht="13" x14ac:dyDescent="0.15">
      <c r="A155" s="14" t="s">
        <v>1506</v>
      </c>
      <c r="B155" s="14" t="s">
        <v>1648</v>
      </c>
      <c r="C155" s="14" t="s">
        <v>1649</v>
      </c>
      <c r="D155" s="16">
        <v>45746</v>
      </c>
      <c r="E155" s="16"/>
      <c r="F155" s="14" t="s">
        <v>1650</v>
      </c>
      <c r="G155" s="14"/>
      <c r="H155" s="14" t="s">
        <v>1651</v>
      </c>
      <c r="I155" s="15">
        <v>780</v>
      </c>
      <c r="J155" s="77">
        <v>3</v>
      </c>
      <c r="K155" s="92"/>
    </row>
    <row r="156" spans="1:11" ht="24" x14ac:dyDescent="0.15">
      <c r="A156" s="14" t="s">
        <v>1506</v>
      </c>
      <c r="B156" s="14" t="s">
        <v>1652</v>
      </c>
      <c r="C156" s="14" t="s">
        <v>1653</v>
      </c>
      <c r="D156" s="16">
        <v>45679</v>
      </c>
      <c r="E156" s="16">
        <v>45770</v>
      </c>
      <c r="F156" s="14" t="s">
        <v>1654</v>
      </c>
      <c r="G156" s="14" t="s">
        <v>1591</v>
      </c>
      <c r="H156" s="14" t="s">
        <v>1592</v>
      </c>
      <c r="I156" s="15">
        <v>420</v>
      </c>
      <c r="J156" s="77">
        <v>5</v>
      </c>
      <c r="K156" s="92"/>
    </row>
    <row r="157" spans="1:11" ht="24" x14ac:dyDescent="0.15">
      <c r="A157" s="14" t="s">
        <v>1506</v>
      </c>
      <c r="B157" s="14" t="s">
        <v>1638</v>
      </c>
      <c r="C157" s="14" t="s">
        <v>1655</v>
      </c>
      <c r="D157" s="16">
        <v>45775</v>
      </c>
      <c r="E157" s="16"/>
      <c r="F157" s="14" t="s">
        <v>1656</v>
      </c>
      <c r="G157" s="14" t="s">
        <v>1448</v>
      </c>
      <c r="H157" s="14" t="s">
        <v>1657</v>
      </c>
      <c r="I157" s="15">
        <v>100</v>
      </c>
      <c r="J157" s="77">
        <v>3</v>
      </c>
      <c r="K157" s="92"/>
    </row>
    <row r="158" spans="1:11" ht="24" x14ac:dyDescent="0.15">
      <c r="A158" s="14" t="s">
        <v>1506</v>
      </c>
      <c r="B158" s="14" t="s">
        <v>1638</v>
      </c>
      <c r="C158" s="14" t="s">
        <v>1639</v>
      </c>
      <c r="D158" s="16">
        <v>45776</v>
      </c>
      <c r="E158" s="16"/>
      <c r="F158" s="14" t="s">
        <v>1640</v>
      </c>
      <c r="G158" s="14" t="s">
        <v>1562</v>
      </c>
      <c r="H158" s="14" t="s">
        <v>1563</v>
      </c>
      <c r="I158" s="15">
        <v>375.72</v>
      </c>
      <c r="J158" s="77">
        <v>3</v>
      </c>
      <c r="K158" s="92"/>
    </row>
    <row r="159" spans="1:11" ht="72" x14ac:dyDescent="0.15">
      <c r="A159" s="14" t="s">
        <v>1506</v>
      </c>
      <c r="B159" s="14" t="s">
        <v>1593</v>
      </c>
      <c r="C159" s="14" t="s">
        <v>1593</v>
      </c>
      <c r="D159" s="16">
        <v>45755</v>
      </c>
      <c r="E159" s="16">
        <v>45778</v>
      </c>
      <c r="F159" s="14" t="s">
        <v>1594</v>
      </c>
      <c r="G159" s="14"/>
      <c r="H159" s="14" t="s">
        <v>1595</v>
      </c>
      <c r="I159" s="15">
        <v>397.34</v>
      </c>
      <c r="J159" s="77">
        <v>3</v>
      </c>
      <c r="K159" s="92"/>
    </row>
    <row r="160" spans="1:11" ht="72" x14ac:dyDescent="0.15">
      <c r="A160" s="14" t="s">
        <v>1506</v>
      </c>
      <c r="B160" s="14" t="s">
        <v>1598</v>
      </c>
      <c r="C160" s="14" t="s">
        <v>1598</v>
      </c>
      <c r="D160" s="16">
        <v>45771</v>
      </c>
      <c r="E160" s="16">
        <v>45779</v>
      </c>
      <c r="F160" s="14" t="s">
        <v>1599</v>
      </c>
      <c r="G160" s="14"/>
      <c r="H160" s="14" t="s">
        <v>1595</v>
      </c>
      <c r="I160" s="15">
        <v>722.52</v>
      </c>
      <c r="J160" s="77">
        <v>3</v>
      </c>
      <c r="K160" s="92"/>
    </row>
    <row r="161" spans="1:12" ht="72" x14ac:dyDescent="0.15">
      <c r="A161" s="14" t="s">
        <v>1506</v>
      </c>
      <c r="B161" s="14" t="s">
        <v>1658</v>
      </c>
      <c r="C161" s="14" t="s">
        <v>1659</v>
      </c>
      <c r="D161" s="16">
        <v>45721</v>
      </c>
      <c r="E161" s="16">
        <v>46147</v>
      </c>
      <c r="F161" s="14" t="s">
        <v>1660</v>
      </c>
      <c r="G161" s="14" t="s">
        <v>1661</v>
      </c>
      <c r="H161" s="14" t="s">
        <v>1662</v>
      </c>
      <c r="I161" s="15">
        <v>568.34</v>
      </c>
      <c r="J161" s="77">
        <v>3</v>
      </c>
      <c r="K161" s="92"/>
    </row>
    <row r="162" spans="1:12" ht="72" x14ac:dyDescent="0.15">
      <c r="A162" s="14" t="s">
        <v>1506</v>
      </c>
      <c r="B162" s="14" t="s">
        <v>1663</v>
      </c>
      <c r="C162" s="14" t="s">
        <v>1664</v>
      </c>
      <c r="D162" s="16">
        <v>45758</v>
      </c>
      <c r="E162" s="16">
        <v>46147</v>
      </c>
      <c r="F162" s="14" t="s">
        <v>1665</v>
      </c>
      <c r="G162" s="14"/>
      <c r="H162" s="14" t="s">
        <v>1666</v>
      </c>
      <c r="I162" s="15">
        <v>80</v>
      </c>
      <c r="J162" s="77">
        <v>3</v>
      </c>
      <c r="K162" s="92"/>
    </row>
    <row r="163" spans="1:12" ht="60" x14ac:dyDescent="0.15">
      <c r="A163" s="14" t="s">
        <v>1506</v>
      </c>
      <c r="B163" s="14" t="s">
        <v>1667</v>
      </c>
      <c r="C163" s="14" t="s">
        <v>1667</v>
      </c>
      <c r="D163" s="16">
        <v>45760</v>
      </c>
      <c r="E163" s="16">
        <v>45782</v>
      </c>
      <c r="F163" s="14" t="s">
        <v>1668</v>
      </c>
      <c r="G163" s="14"/>
      <c r="H163" s="14" t="s">
        <v>1669</v>
      </c>
      <c r="I163" s="15">
        <v>186.4</v>
      </c>
      <c r="J163" s="77">
        <v>3</v>
      </c>
      <c r="K163" s="92"/>
    </row>
    <row r="164" spans="1:12" ht="13" x14ac:dyDescent="0.15">
      <c r="A164" s="14" t="s">
        <v>1506</v>
      </c>
      <c r="B164" s="14" t="s">
        <v>1670</v>
      </c>
      <c r="C164" s="14" t="s">
        <v>1671</v>
      </c>
      <c r="D164" s="16">
        <v>45726</v>
      </c>
      <c r="E164" s="16">
        <v>45868</v>
      </c>
      <c r="F164" s="14" t="s">
        <v>1672</v>
      </c>
      <c r="G164" s="14"/>
      <c r="H164" s="14" t="s">
        <v>1673</v>
      </c>
      <c r="I164" s="15">
        <v>152.09</v>
      </c>
      <c r="J164" s="77">
        <v>3</v>
      </c>
      <c r="K164" s="92"/>
      <c r="L164" s="316"/>
    </row>
    <row r="165" spans="1:12" ht="13" x14ac:dyDescent="0.15">
      <c r="A165" s="14" t="s">
        <v>1506</v>
      </c>
      <c r="B165" s="14" t="s">
        <v>1674</v>
      </c>
      <c r="C165" s="14" t="s">
        <v>1520</v>
      </c>
      <c r="D165" s="16">
        <v>45691</v>
      </c>
      <c r="E165" s="16"/>
      <c r="F165" s="14" t="s">
        <v>1675</v>
      </c>
      <c r="G165" s="14" t="s">
        <v>1676</v>
      </c>
      <c r="H165" s="14" t="s">
        <v>1677</v>
      </c>
      <c r="I165" s="15">
        <v>200</v>
      </c>
      <c r="J165" s="77">
        <v>4</v>
      </c>
      <c r="K165" s="92"/>
    </row>
    <row r="166" spans="1:12" ht="13" x14ac:dyDescent="0.15">
      <c r="A166" s="14" t="s">
        <v>1506</v>
      </c>
      <c r="B166" s="14" t="s">
        <v>1678</v>
      </c>
      <c r="C166" s="14" t="s">
        <v>1679</v>
      </c>
      <c r="D166" s="16">
        <v>45692</v>
      </c>
      <c r="E166" s="16"/>
      <c r="F166" s="14" t="s">
        <v>1680</v>
      </c>
      <c r="G166" s="14" t="s">
        <v>1681</v>
      </c>
      <c r="H166" s="14" t="s">
        <v>1682</v>
      </c>
      <c r="I166" s="15">
        <v>400</v>
      </c>
      <c r="J166" s="77">
        <v>4</v>
      </c>
      <c r="K166" s="92"/>
    </row>
    <row r="167" spans="1:12" ht="13" x14ac:dyDescent="0.15">
      <c r="A167" s="14" t="s">
        <v>1506</v>
      </c>
      <c r="B167" s="14" t="s">
        <v>1683</v>
      </c>
      <c r="C167" s="14" t="s">
        <v>1684</v>
      </c>
      <c r="D167" s="16">
        <v>45708</v>
      </c>
      <c r="E167" s="16"/>
      <c r="F167" s="14" t="s">
        <v>1685</v>
      </c>
      <c r="G167" s="14" t="s">
        <v>1686</v>
      </c>
      <c r="H167" s="14" t="s">
        <v>1687</v>
      </c>
      <c r="I167" s="15">
        <v>730</v>
      </c>
      <c r="J167" s="77">
        <v>4</v>
      </c>
      <c r="K167" s="92"/>
    </row>
    <row r="168" spans="1:12" ht="13" x14ac:dyDescent="0.15">
      <c r="A168" s="14" t="s">
        <v>1506</v>
      </c>
      <c r="B168" s="14" t="s">
        <v>1688</v>
      </c>
      <c r="C168" s="14" t="s">
        <v>1551</v>
      </c>
      <c r="D168" s="16">
        <v>45715</v>
      </c>
      <c r="E168" s="16"/>
      <c r="F168" s="14" t="s">
        <v>1689</v>
      </c>
      <c r="G168" s="14" t="s">
        <v>1690</v>
      </c>
      <c r="H168" s="14" t="s">
        <v>1691</v>
      </c>
      <c r="I168" s="15">
        <v>200</v>
      </c>
      <c r="J168" s="77">
        <v>4</v>
      </c>
      <c r="K168" s="92"/>
    </row>
    <row r="169" spans="1:12" ht="13" x14ac:dyDescent="0.15">
      <c r="A169" s="14" t="s">
        <v>1506</v>
      </c>
      <c r="B169" s="14" t="s">
        <v>1692</v>
      </c>
      <c r="C169" s="14" t="s">
        <v>1611</v>
      </c>
      <c r="D169" s="16">
        <v>45719</v>
      </c>
      <c r="E169" s="16"/>
      <c r="F169" s="14" t="s">
        <v>1693</v>
      </c>
      <c r="G169" s="14" t="s">
        <v>1690</v>
      </c>
      <c r="H169" s="14" t="s">
        <v>1691</v>
      </c>
      <c r="I169" s="15">
        <v>200</v>
      </c>
      <c r="J169" s="77">
        <v>4</v>
      </c>
      <c r="K169" s="92"/>
    </row>
    <row r="170" spans="1:12" ht="13" x14ac:dyDescent="0.15">
      <c r="A170" s="14" t="s">
        <v>1506</v>
      </c>
      <c r="B170" s="14" t="s">
        <v>1694</v>
      </c>
      <c r="C170" s="14" t="s">
        <v>1611</v>
      </c>
      <c r="D170" s="16">
        <v>45719</v>
      </c>
      <c r="E170" s="16"/>
      <c r="F170" s="14" t="s">
        <v>1695</v>
      </c>
      <c r="G170" s="14" t="s">
        <v>1676</v>
      </c>
      <c r="H170" s="14" t="s">
        <v>1677</v>
      </c>
      <c r="I170" s="15">
        <v>200</v>
      </c>
      <c r="J170" s="77">
        <v>4</v>
      </c>
      <c r="K170" s="92"/>
    </row>
    <row r="171" spans="1:12" ht="13" x14ac:dyDescent="0.15">
      <c r="A171" s="14" t="s">
        <v>1506</v>
      </c>
      <c r="B171" s="14" t="s">
        <v>1696</v>
      </c>
      <c r="C171" s="14" t="s">
        <v>1697</v>
      </c>
      <c r="D171" s="16">
        <v>45720</v>
      </c>
      <c r="E171" s="16"/>
      <c r="F171" s="14" t="s">
        <v>1698</v>
      </c>
      <c r="G171" s="14" t="s">
        <v>1681</v>
      </c>
      <c r="H171" s="14" t="s">
        <v>1682</v>
      </c>
      <c r="I171" s="15">
        <v>400</v>
      </c>
      <c r="J171" s="77">
        <v>4</v>
      </c>
      <c r="K171" s="92"/>
    </row>
    <row r="172" spans="1:12" ht="13" x14ac:dyDescent="0.15">
      <c r="A172" s="14" t="s">
        <v>1506</v>
      </c>
      <c r="B172" s="14" t="s">
        <v>1699</v>
      </c>
      <c r="C172" s="14" t="s">
        <v>1611</v>
      </c>
      <c r="D172" s="16">
        <v>45722</v>
      </c>
      <c r="E172" s="16"/>
      <c r="F172" s="14" t="s">
        <v>1700</v>
      </c>
      <c r="G172" s="14" t="s">
        <v>1686</v>
      </c>
      <c r="H172" s="14" t="s">
        <v>1687</v>
      </c>
      <c r="I172" s="15">
        <v>730</v>
      </c>
      <c r="J172" s="77">
        <v>4</v>
      </c>
      <c r="K172" s="92"/>
    </row>
    <row r="173" spans="1:12" ht="13" x14ac:dyDescent="0.15">
      <c r="A173" s="14" t="s">
        <v>1506</v>
      </c>
      <c r="B173" s="14" t="s">
        <v>1701</v>
      </c>
      <c r="C173" s="14" t="s">
        <v>1560</v>
      </c>
      <c r="D173" s="16">
        <v>45748</v>
      </c>
      <c r="E173" s="16"/>
      <c r="F173" s="14" t="s">
        <v>1702</v>
      </c>
      <c r="G173" s="14" t="s">
        <v>1676</v>
      </c>
      <c r="H173" s="14" t="s">
        <v>1677</v>
      </c>
      <c r="I173" s="15">
        <v>200</v>
      </c>
      <c r="J173" s="77">
        <v>4</v>
      </c>
      <c r="K173" s="92"/>
    </row>
    <row r="174" spans="1:12" ht="13" x14ac:dyDescent="0.15">
      <c r="A174" s="14" t="s">
        <v>1506</v>
      </c>
      <c r="B174" s="14" t="s">
        <v>1703</v>
      </c>
      <c r="C174" s="14" t="s">
        <v>1560</v>
      </c>
      <c r="D174" s="16">
        <v>45748</v>
      </c>
      <c r="E174" s="16"/>
      <c r="F174" s="14" t="s">
        <v>1704</v>
      </c>
      <c r="G174" s="14" t="s">
        <v>1690</v>
      </c>
      <c r="H174" s="14" t="s">
        <v>1691</v>
      </c>
      <c r="I174" s="15">
        <v>200</v>
      </c>
      <c r="J174" s="77">
        <v>4</v>
      </c>
      <c r="K174" s="92"/>
    </row>
    <row r="175" spans="1:12" ht="13" x14ac:dyDescent="0.15">
      <c r="A175" s="14" t="s">
        <v>1506</v>
      </c>
      <c r="B175" s="14" t="s">
        <v>1705</v>
      </c>
      <c r="C175" s="14" t="s">
        <v>1706</v>
      </c>
      <c r="D175" s="16">
        <v>45749</v>
      </c>
      <c r="E175" s="16"/>
      <c r="F175" s="14" t="s">
        <v>1707</v>
      </c>
      <c r="G175" s="14" t="s">
        <v>1681</v>
      </c>
      <c r="H175" s="14" t="s">
        <v>1682</v>
      </c>
      <c r="I175" s="15">
        <v>400</v>
      </c>
      <c r="J175" s="77">
        <v>4</v>
      </c>
      <c r="K175" s="92"/>
    </row>
    <row r="176" spans="1:12" ht="13" x14ac:dyDescent="0.15">
      <c r="A176" s="14" t="s">
        <v>1506</v>
      </c>
      <c r="B176" s="14" t="s">
        <v>1708</v>
      </c>
      <c r="C176" s="14" t="s">
        <v>1560</v>
      </c>
      <c r="D176" s="16">
        <v>45771</v>
      </c>
      <c r="E176" s="16">
        <v>45756</v>
      </c>
      <c r="F176" s="14" t="s">
        <v>1709</v>
      </c>
      <c r="G176" s="14" t="s">
        <v>1686</v>
      </c>
      <c r="H176" s="14" t="s">
        <v>1687</v>
      </c>
      <c r="I176" s="15">
        <v>730</v>
      </c>
      <c r="J176" s="77">
        <v>4</v>
      </c>
      <c r="K176" s="92"/>
    </row>
    <row r="177" spans="1:11" ht="72" x14ac:dyDescent="0.15">
      <c r="A177" s="14" t="s">
        <v>1506</v>
      </c>
      <c r="B177" s="14" t="s">
        <v>1710</v>
      </c>
      <c r="C177" s="14" t="s">
        <v>1711</v>
      </c>
      <c r="D177" s="16">
        <v>45675</v>
      </c>
      <c r="E177" s="16">
        <v>45684</v>
      </c>
      <c r="F177" s="14" t="s">
        <v>1712</v>
      </c>
      <c r="G177" s="14" t="s">
        <v>1713</v>
      </c>
      <c r="H177" s="14" t="s">
        <v>1714</v>
      </c>
      <c r="I177" s="15">
        <v>298.07</v>
      </c>
      <c r="J177" s="77">
        <v>5</v>
      </c>
      <c r="K177" s="92"/>
    </row>
    <row r="178" spans="1:11" ht="72" x14ac:dyDescent="0.15">
      <c r="A178" s="14" t="s">
        <v>1506</v>
      </c>
      <c r="B178" s="14" t="s">
        <v>1715</v>
      </c>
      <c r="C178" s="14" t="s">
        <v>1716</v>
      </c>
      <c r="D178" s="16">
        <v>45678</v>
      </c>
      <c r="E178" s="16">
        <v>45684</v>
      </c>
      <c r="F178" s="14" t="s">
        <v>1717</v>
      </c>
      <c r="G178" s="14" t="s">
        <v>1718</v>
      </c>
      <c r="H178" s="14" t="s">
        <v>1719</v>
      </c>
      <c r="I178" s="15">
        <v>14.97</v>
      </c>
      <c r="J178" s="77">
        <v>5</v>
      </c>
      <c r="K178" s="92"/>
    </row>
    <row r="179" spans="1:11" ht="24" x14ac:dyDescent="0.15">
      <c r="A179" s="14" t="s">
        <v>1506</v>
      </c>
      <c r="B179" s="14" t="s">
        <v>1720</v>
      </c>
      <c r="C179" s="14" t="s">
        <v>1721</v>
      </c>
      <c r="D179" s="16">
        <v>45686</v>
      </c>
      <c r="E179" s="16"/>
      <c r="F179" s="14" t="s">
        <v>1722</v>
      </c>
      <c r="G179" s="14"/>
      <c r="H179" s="14" t="s">
        <v>1723</v>
      </c>
      <c r="I179" s="15">
        <v>1320</v>
      </c>
      <c r="J179" s="77">
        <v>5</v>
      </c>
      <c r="K179" s="92"/>
    </row>
    <row r="180" spans="1:11" ht="13" x14ac:dyDescent="0.15">
      <c r="A180" s="14" t="s">
        <v>1506</v>
      </c>
      <c r="B180" s="14" t="s">
        <v>1724</v>
      </c>
      <c r="C180" s="14" t="s">
        <v>1724</v>
      </c>
      <c r="D180" s="16">
        <v>45712</v>
      </c>
      <c r="E180" s="16"/>
      <c r="F180" s="14" t="s">
        <v>1725</v>
      </c>
      <c r="G180" s="14" t="s">
        <v>1726</v>
      </c>
      <c r="H180" s="14" t="s">
        <v>1727</v>
      </c>
      <c r="I180" s="15">
        <v>19.2</v>
      </c>
      <c r="J180" s="77">
        <v>5</v>
      </c>
      <c r="K180" s="92"/>
    </row>
    <row r="181" spans="1:11" ht="72" x14ac:dyDescent="0.15">
      <c r="A181" s="14" t="s">
        <v>1506</v>
      </c>
      <c r="B181" s="14" t="s">
        <v>1728</v>
      </c>
      <c r="C181" s="14" t="s">
        <v>1728</v>
      </c>
      <c r="D181" s="16">
        <v>45726</v>
      </c>
      <c r="E181" s="16"/>
      <c r="F181" s="14" t="s">
        <v>1729</v>
      </c>
      <c r="G181" s="14" t="s">
        <v>1726</v>
      </c>
      <c r="H181" s="14" t="s">
        <v>1727</v>
      </c>
      <c r="I181" s="15">
        <v>19.2</v>
      </c>
      <c r="J181" s="77">
        <v>5</v>
      </c>
      <c r="K181" s="92"/>
    </row>
    <row r="182" spans="1:11" ht="84" x14ac:dyDescent="0.15">
      <c r="A182" s="14" t="s">
        <v>1506</v>
      </c>
      <c r="B182" s="14" t="s">
        <v>1730</v>
      </c>
      <c r="C182" s="14" t="s">
        <v>1730</v>
      </c>
      <c r="D182" s="16">
        <v>45733</v>
      </c>
      <c r="E182" s="16"/>
      <c r="F182" s="14" t="s">
        <v>1731</v>
      </c>
      <c r="G182" s="14"/>
      <c r="H182" s="14" t="s">
        <v>1732</v>
      </c>
      <c r="I182" s="15">
        <v>79.8</v>
      </c>
      <c r="J182" s="77">
        <v>5</v>
      </c>
    </row>
    <row r="183" spans="1:11" ht="72" x14ac:dyDescent="0.15">
      <c r="A183" s="14" t="s">
        <v>1506</v>
      </c>
      <c r="B183" s="14" t="s">
        <v>1724</v>
      </c>
      <c r="C183" s="14" t="s">
        <v>1724</v>
      </c>
      <c r="D183" s="16">
        <v>45740</v>
      </c>
      <c r="E183" s="16"/>
      <c r="F183" s="14" t="s">
        <v>1733</v>
      </c>
      <c r="G183" s="14"/>
      <c r="H183" s="14" t="s">
        <v>1734</v>
      </c>
      <c r="I183" s="15">
        <v>178.5</v>
      </c>
      <c r="J183" s="77">
        <v>5</v>
      </c>
      <c r="K183" s="92"/>
    </row>
    <row r="184" spans="1:11" ht="13" x14ac:dyDescent="0.15">
      <c r="A184" s="14" t="s">
        <v>1506</v>
      </c>
      <c r="B184" s="14"/>
      <c r="C184" s="14"/>
      <c r="D184" s="16">
        <v>45746</v>
      </c>
      <c r="E184" s="16"/>
      <c r="F184" s="14" t="s">
        <v>1735</v>
      </c>
      <c r="G184" s="14" t="s">
        <v>1736</v>
      </c>
      <c r="H184" s="14" t="s">
        <v>1737</v>
      </c>
      <c r="I184" s="15">
        <v>8</v>
      </c>
      <c r="J184" s="77">
        <v>5</v>
      </c>
      <c r="K184" s="92"/>
    </row>
    <row r="185" spans="1:11" ht="72" x14ac:dyDescent="0.15">
      <c r="A185" s="14" t="s">
        <v>1506</v>
      </c>
      <c r="B185" s="14" t="s">
        <v>1738</v>
      </c>
      <c r="C185" s="14" t="s">
        <v>1738</v>
      </c>
      <c r="D185" s="16">
        <v>45775</v>
      </c>
      <c r="E185" s="16"/>
      <c r="F185" s="14" t="s">
        <v>1739</v>
      </c>
      <c r="G185" s="14"/>
      <c r="H185" s="14" t="s">
        <v>1734</v>
      </c>
      <c r="I185" s="15">
        <v>80</v>
      </c>
      <c r="J185" s="77">
        <v>5</v>
      </c>
      <c r="K185" s="92"/>
    </row>
    <row r="186" spans="1:11" ht="24" x14ac:dyDescent="0.15">
      <c r="A186" s="14" t="s">
        <v>1506</v>
      </c>
      <c r="B186" s="14" t="s">
        <v>1740</v>
      </c>
      <c r="C186" s="14" t="s">
        <v>1741</v>
      </c>
      <c r="D186" s="16">
        <v>45747</v>
      </c>
      <c r="E186" s="16">
        <v>45782</v>
      </c>
      <c r="F186" s="14" t="s">
        <v>1742</v>
      </c>
      <c r="G186" s="14" t="s">
        <v>1743</v>
      </c>
      <c r="H186" s="14" t="s">
        <v>1744</v>
      </c>
      <c r="I186" s="15">
        <v>385.8</v>
      </c>
      <c r="J186" s="77">
        <v>5</v>
      </c>
      <c r="K186" s="92"/>
    </row>
    <row r="187" spans="1:11" ht="24" x14ac:dyDescent="0.15">
      <c r="A187" s="14" t="s">
        <v>1506</v>
      </c>
      <c r="B187" s="14" t="s">
        <v>1745</v>
      </c>
      <c r="C187" s="14" t="s">
        <v>1746</v>
      </c>
      <c r="D187" s="16">
        <v>45756</v>
      </c>
      <c r="E187" s="16">
        <v>45782</v>
      </c>
      <c r="F187" s="14" t="s">
        <v>1747</v>
      </c>
      <c r="G187" s="14" t="s">
        <v>1748</v>
      </c>
      <c r="H187" s="14" t="s">
        <v>1749</v>
      </c>
      <c r="I187" s="15">
        <v>392.15</v>
      </c>
      <c r="J187" s="77">
        <v>5</v>
      </c>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x14ac:dyDescent="0.15">
      <c r="A198" s="14"/>
      <c r="B198" s="14"/>
      <c r="C198" s="14"/>
      <c r="D198" s="16"/>
      <c r="E198" s="16"/>
      <c r="F198" s="14"/>
      <c r="G198" s="14"/>
      <c r="H198" s="14"/>
      <c r="I198" s="15"/>
      <c r="J198" s="77"/>
    </row>
    <row r="199" spans="1:11" x14ac:dyDescent="0.15">
      <c r="A199" s="14"/>
      <c r="B199" s="14"/>
      <c r="C199" s="14"/>
      <c r="D199" s="16"/>
      <c r="E199" s="16"/>
      <c r="F199" s="14"/>
      <c r="G199" s="14"/>
      <c r="H199" s="14"/>
      <c r="I199" s="15"/>
      <c r="J199" s="77"/>
    </row>
    <row r="200" spans="1:11" x14ac:dyDescent="0.15">
      <c r="A200" s="14"/>
      <c r="B200" s="14"/>
      <c r="C200" s="14"/>
      <c r="D200" s="16"/>
      <c r="E200" s="16"/>
      <c r="F200" s="14"/>
      <c r="G200" s="14"/>
      <c r="H200" s="14"/>
      <c r="I200" s="15"/>
      <c r="J200" s="77"/>
    </row>
    <row r="201" spans="1:11" x14ac:dyDescent="0.15">
      <c r="A201" s="14"/>
      <c r="B201" s="14"/>
      <c r="C201" s="14"/>
      <c r="D201" s="16"/>
      <c r="E201" s="16"/>
      <c r="F201" s="14"/>
      <c r="G201" s="14"/>
      <c r="H201" s="14"/>
      <c r="I201" s="15"/>
      <c r="J201" s="77"/>
    </row>
    <row r="202" spans="1:11" x14ac:dyDescent="0.15">
      <c r="A202" s="14"/>
      <c r="B202" s="14"/>
      <c r="C202" s="14"/>
      <c r="D202" s="16"/>
      <c r="E202" s="16"/>
      <c r="F202" s="14"/>
      <c r="G202" s="14"/>
      <c r="H202" s="14"/>
      <c r="I202" s="15"/>
      <c r="J202" s="77"/>
    </row>
    <row r="203" spans="1:11" x14ac:dyDescent="0.15">
      <c r="A203" s="14"/>
      <c r="B203" s="14"/>
      <c r="C203" s="14"/>
      <c r="D203" s="16"/>
      <c r="E203" s="16"/>
      <c r="F203" s="14"/>
      <c r="G203" s="14"/>
      <c r="H203" s="14"/>
      <c r="I203" s="15"/>
      <c r="J203" s="77"/>
    </row>
    <row r="204" spans="1:11" x14ac:dyDescent="0.15">
      <c r="A204" s="14"/>
      <c r="B204" s="14"/>
      <c r="C204" s="14"/>
      <c r="D204" s="16"/>
      <c r="E204" s="16"/>
      <c r="F204" s="14"/>
      <c r="G204" s="14"/>
      <c r="H204" s="14"/>
      <c r="I204" s="15"/>
      <c r="J204" s="77"/>
    </row>
    <row r="205" spans="1:11" x14ac:dyDescent="0.15">
      <c r="A205" s="14"/>
      <c r="B205" s="14"/>
      <c r="C205" s="14"/>
      <c r="D205" s="16"/>
      <c r="E205" s="16"/>
      <c r="F205" s="14"/>
      <c r="G205" s="14"/>
      <c r="H205" s="14"/>
      <c r="I205" s="15"/>
      <c r="J205" s="77"/>
    </row>
    <row r="206" spans="1:11" x14ac:dyDescent="0.15">
      <c r="A206" s="14"/>
      <c r="B206" s="14"/>
      <c r="C206" s="14"/>
      <c r="D206" s="16"/>
      <c r="E206" s="16"/>
      <c r="F206" s="14"/>
      <c r="G206" s="14"/>
      <c r="H206" s="14"/>
      <c r="I206" s="15"/>
      <c r="J206" s="77"/>
      <c r="K206" s="315"/>
    </row>
    <row r="207" spans="1:11" ht="13" x14ac:dyDescent="0.15">
      <c r="A207" s="14"/>
      <c r="B207" s="14"/>
      <c r="C207" s="14"/>
      <c r="D207" s="16"/>
      <c r="E207" s="16"/>
      <c r="F207" s="14"/>
      <c r="G207" s="14"/>
      <c r="H207" s="14"/>
      <c r="I207" s="15"/>
      <c r="J207" s="77"/>
      <c r="K207" s="314"/>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230:J4996">
    <cfRule type="expression" dxfId="91" priority="76" stopIfTrue="1">
      <formula>$A230&lt;&gt;""</formula>
    </cfRule>
  </conditionalFormatting>
  <conditionalFormatting sqref="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90" priority="320" stopIfTrue="1">
      <formula>$A238&lt;&gt;""</formula>
    </cfRule>
  </conditionalFormatting>
  <conditionalFormatting sqref="B468:E473">
    <cfRule type="expression" dxfId="89" priority="167" stopIfTrue="1">
      <formula>$A468&lt;&gt;""</formula>
    </cfRule>
  </conditionalFormatting>
  <conditionalFormatting sqref="B480:E484">
    <cfRule type="expression" dxfId="88" priority="202" stopIfTrue="1">
      <formula>$A480&lt;&gt;""</formula>
    </cfRule>
  </conditionalFormatting>
  <conditionalFormatting sqref="B685:E685">
    <cfRule type="expression" dxfId="87" priority="94" stopIfTrue="1">
      <formula>$A685&lt;&gt;""</formula>
    </cfRule>
  </conditionalFormatting>
  <conditionalFormatting sqref="B687:E687 H687:I687 B688:I689 B690:E695 H690:I695">
    <cfRule type="expression" dxfId="86" priority="54" stopIfTrue="1">
      <formula>$A687&lt;&gt;""</formula>
    </cfRule>
  </conditionalFormatting>
  <conditionalFormatting sqref="B697:E697 H697:I697">
    <cfRule type="expression" dxfId="85" priority="45" stopIfTrue="1">
      <formula>$A697&lt;&gt;""</formula>
    </cfRule>
  </conditionalFormatting>
  <conditionalFormatting sqref="B815:E815">
    <cfRule type="expression" dxfId="84" priority="117" stopIfTrue="1">
      <formula>$A815&lt;&gt;""</formula>
    </cfRule>
  </conditionalFormatting>
  <conditionalFormatting sqref="B1106:E1106">
    <cfRule type="expression" dxfId="83" priority="163" stopIfTrue="1">
      <formula>$A1106&lt;&gt;""</formula>
    </cfRule>
  </conditionalFormatting>
  <conditionalFormatting sqref="B1110:E1110">
    <cfRule type="expression" dxfId="82" priority="219" stopIfTrue="1">
      <formula>$A1110&lt;&gt;""</formula>
    </cfRule>
  </conditionalFormatting>
  <conditionalFormatting sqref="B1127:E1132">
    <cfRule type="expression" dxfId="81" priority="209" stopIfTrue="1">
      <formula>$A1127&lt;&gt;""</formula>
    </cfRule>
  </conditionalFormatting>
  <conditionalFormatting sqref="B1134:E1144">
    <cfRule type="expression" dxfId="80" priority="77" stopIfTrue="1">
      <formula>$A1134&lt;&gt;""</formula>
    </cfRule>
  </conditionalFormatting>
  <conditionalFormatting sqref="B1148:E1148">
    <cfRule type="expression" dxfId="79" priority="103" stopIfTrue="1">
      <formula>$A1148&lt;&gt;""</formula>
    </cfRule>
  </conditionalFormatting>
  <conditionalFormatting sqref="B1249:E1256 I1249:J1266">
    <cfRule type="expression" dxfId="78" priority="153" stopIfTrue="1">
      <formula>$A1249&lt;&gt;""</formula>
    </cfRule>
  </conditionalFormatting>
  <conditionalFormatting sqref="B1289:E1297">
    <cfRule type="expression" dxfId="77" priority="188" stopIfTrue="1">
      <formula>$A1289&lt;&gt;""</formula>
    </cfRule>
  </conditionalFormatting>
  <conditionalFormatting sqref="B1299:E1322">
    <cfRule type="expression" dxfId="76" priority="67" stopIfTrue="1">
      <formula>$A1299&lt;&gt;""</formula>
    </cfRule>
  </conditionalFormatting>
  <conditionalFormatting sqref="B1356:E1359">
    <cfRule type="expression" dxfId="75" priority="84" stopIfTrue="1">
      <formula>$A1356&lt;&gt;""</formula>
    </cfRule>
  </conditionalFormatting>
  <conditionalFormatting sqref="B1361:E1363">
    <cfRule type="expression" dxfId="74" priority="289" stopIfTrue="1">
      <formula>$A1361&lt;&gt;""</formula>
    </cfRule>
  </conditionalFormatting>
  <conditionalFormatting sqref="B1365:E1375">
    <cfRule type="expression" dxfId="73" priority="108" stopIfTrue="1">
      <formula>$A1365&lt;&gt;""</formula>
    </cfRule>
  </conditionalFormatting>
  <conditionalFormatting sqref="B1389:E1400">
    <cfRule type="expression" dxfId="72" priority="146" stopIfTrue="1">
      <formula>$A1389&lt;&gt;""</formula>
    </cfRule>
  </conditionalFormatting>
  <conditionalFormatting sqref="B1408:E1446">
    <cfRule type="expression" dxfId="71" priority="183" stopIfTrue="1">
      <formula>$A1408&lt;&gt;""</formula>
    </cfRule>
  </conditionalFormatting>
  <conditionalFormatting sqref="B1449:E1454">
    <cfRule type="expression" dxfId="70" priority="253" stopIfTrue="1">
      <formula>$A1449&lt;&gt;""</formula>
    </cfRule>
  </conditionalFormatting>
  <conditionalFormatting sqref="B485:G485">
    <cfRule type="expression" dxfId="69" priority="203" stopIfTrue="1">
      <formula>$A485&lt;&gt;""</formula>
    </cfRule>
  </conditionalFormatting>
  <conditionalFormatting sqref="B474:H479">
    <cfRule type="expression" dxfId="68" priority="223" stopIfTrue="1">
      <formula>$A474&lt;&gt;""</formula>
    </cfRule>
  </conditionalFormatting>
  <conditionalFormatting sqref="B486:H492">
    <cfRule type="expression" dxfId="67" priority="179" stopIfTrue="1">
      <formula>$A486&lt;&gt;""</formula>
    </cfRule>
  </conditionalFormatting>
  <conditionalFormatting sqref="B1063:H1078">
    <cfRule type="expression" dxfId="66" priority="249" stopIfTrue="1">
      <formula>$A1063&lt;&gt;""</formula>
    </cfRule>
  </conditionalFormatting>
  <conditionalFormatting sqref="B1268:H1270 B1271:E1284 H1271:H1284">
    <cfRule type="expression" dxfId="65" priority="178" stopIfTrue="1">
      <formula>$A1268&lt;&gt;""</formula>
    </cfRule>
  </conditionalFormatting>
  <conditionalFormatting sqref="B1286:H1288">
    <cfRule type="expression" dxfId="64" priority="73" stopIfTrue="1">
      <formula>$A1286&lt;&gt;""</formula>
    </cfRule>
  </conditionalFormatting>
  <conditionalFormatting sqref="B1360:H1360">
    <cfRule type="expression" dxfId="63" priority="319" stopIfTrue="1">
      <formula>$A1360&lt;&gt;""</formula>
    </cfRule>
  </conditionalFormatting>
  <conditionalFormatting sqref="B1376:H1381">
    <cfRule type="expression" dxfId="62" priority="47" stopIfTrue="1">
      <formula>$A1376&lt;&gt;""</formula>
    </cfRule>
  </conditionalFormatting>
  <conditionalFormatting sqref="B1406:H1407">
    <cfRule type="expression" dxfId="61" priority="226" stopIfTrue="1">
      <formula>$A1406&lt;&gt;""</formula>
    </cfRule>
  </conditionalFormatting>
  <conditionalFormatting sqref="B238:I238 B239:E271">
    <cfRule type="expression" dxfId="60" priority="290" stopIfTrue="1">
      <formula>$A238&lt;&gt;""</formula>
    </cfRule>
  </conditionalFormatting>
  <conditionalFormatting sqref="B272:I316">
    <cfRule type="expression" dxfId="59" priority="123" stopIfTrue="1">
      <formula>$A272&lt;&gt;""</formula>
    </cfRule>
  </conditionalFormatting>
  <conditionalFormatting sqref="B493:I495">
    <cfRule type="expression" dxfId="58" priority="125" stopIfTrue="1">
      <formula>$A493&lt;&gt;""</formula>
    </cfRule>
  </conditionalFormatting>
  <conditionalFormatting sqref="B641:I684">
    <cfRule type="expression" dxfId="57" priority="286" stopIfTrue="1">
      <formula>$A641&lt;&gt;""</formula>
    </cfRule>
  </conditionalFormatting>
  <conditionalFormatting sqref="B686:I686">
    <cfRule type="expression" dxfId="56" priority="52" stopIfTrue="1">
      <formula>$A686&lt;&gt;""</formula>
    </cfRule>
  </conditionalFormatting>
  <conditionalFormatting sqref="B1133:I1133">
    <cfRule type="expression" dxfId="55" priority="177" stopIfTrue="1">
      <formula>$A1133&lt;&gt;""</formula>
    </cfRule>
  </conditionalFormatting>
  <conditionalFormatting sqref="B1145:I1147">
    <cfRule type="expression" dxfId="54" priority="46" stopIfTrue="1">
      <formula>$A1145&lt;&gt;""</formula>
    </cfRule>
  </conditionalFormatting>
  <conditionalFormatting sqref="B1149:I1153">
    <cfRule type="expression" dxfId="53" priority="48" stopIfTrue="1">
      <formula>$A1149&lt;&gt;""</formula>
    </cfRule>
  </conditionalFormatting>
  <conditionalFormatting sqref="B1267:I1267 I1268:I1284">
    <cfRule type="expression" dxfId="52" priority="181" stopIfTrue="1">
      <formula>$A1267&lt;&gt;""</formula>
    </cfRule>
  </conditionalFormatting>
  <conditionalFormatting sqref="B1364:I1364">
    <cfRule type="expression" dxfId="51" priority="176" stopIfTrue="1">
      <formula>$A1364&lt;&gt;""</formula>
    </cfRule>
  </conditionalFormatting>
  <conditionalFormatting sqref="B195:J196">
    <cfRule type="expression" dxfId="50" priority="26" stopIfTrue="1">
      <formula>$A195&lt;&gt;""</formula>
    </cfRule>
  </conditionalFormatting>
  <conditionalFormatting sqref="B356:J416">
    <cfRule type="expression" dxfId="49" priority="291" stopIfTrue="1">
      <formula>$A356&lt;&gt;""</formula>
    </cfRule>
  </conditionalFormatting>
  <conditionalFormatting sqref="B453:J454">
    <cfRule type="expression" dxfId="48" priority="252" stopIfTrue="1">
      <formula>$A453&lt;&gt;""</formula>
    </cfRule>
  </conditionalFormatting>
  <conditionalFormatting sqref="B595:J621">
    <cfRule type="expression" dxfId="47" priority="32" stopIfTrue="1">
      <formula>$A595&lt;&gt;""</formula>
    </cfRule>
  </conditionalFormatting>
  <conditionalFormatting sqref="B1049:J1050">
    <cfRule type="expression" dxfId="46" priority="247" stopIfTrue="1">
      <formula>$A1049&lt;&gt;""</formula>
    </cfRule>
  </conditionalFormatting>
  <conditionalFormatting sqref="B1123:J1126">
    <cfRule type="expression" dxfId="45" priority="37" stopIfTrue="1">
      <formula>$A1123&lt;&gt;""</formula>
    </cfRule>
  </conditionalFormatting>
  <conditionalFormatting sqref="B1154:J1248">
    <cfRule type="expression" dxfId="44" priority="63" stopIfTrue="1">
      <formula>$A1154&lt;&gt;""</formula>
    </cfRule>
  </conditionalFormatting>
  <conditionalFormatting sqref="B1402:J1402">
    <cfRule type="expression" dxfId="43" priority="228" stopIfTrue="1">
      <formula>$A1402&lt;&gt;""</formula>
    </cfRule>
  </conditionalFormatting>
  <conditionalFormatting sqref="B1457:J4370">
    <cfRule type="expression" dxfId="42" priority="72" stopIfTrue="1">
      <formula>$A1457&lt;&gt;""</formula>
    </cfRule>
  </conditionalFormatting>
  <conditionalFormatting sqref="F468:H469">
    <cfRule type="expression" dxfId="39" priority="169" stopIfTrue="1">
      <formula>$A468&lt;&gt;""</formula>
    </cfRule>
  </conditionalFormatting>
  <conditionalFormatting sqref="F472:H473">
    <cfRule type="expression" dxfId="38" priority="259" stopIfTrue="1">
      <formula>$A472&lt;&gt;""</formula>
    </cfRule>
  </conditionalFormatting>
  <conditionalFormatting sqref="F480:H482 H483:H485">
    <cfRule type="expression" dxfId="37" priority="201" stopIfTrue="1">
      <formula>$A480&lt;&gt;""</formula>
    </cfRule>
  </conditionalFormatting>
  <conditionalFormatting sqref="F1127:H1127">
    <cfRule type="expression" dxfId="36" priority="310" stopIfTrue="1">
      <formula>$A1127&lt;&gt;""</formula>
    </cfRule>
  </conditionalFormatting>
  <conditionalFormatting sqref="F1251:H1256">
    <cfRule type="expression" dxfId="35" priority="152" stopIfTrue="1">
      <formula>$A1251&lt;&gt;""</formula>
    </cfRule>
  </conditionalFormatting>
  <conditionalFormatting sqref="F243:I243">
    <cfRule type="expression" dxfId="33" priority="180" stopIfTrue="1">
      <formula>$A243&lt;&gt;""</formula>
    </cfRule>
  </conditionalFormatting>
  <conditionalFormatting sqref="A188:J226">
    <cfRule type="expression" dxfId="32" priority="17" stopIfTrue="1">
      <formula>$A188&lt;&gt;""</formula>
    </cfRule>
  </conditionalFormatting>
  <conditionalFormatting sqref="H470:H471">
    <cfRule type="expression" dxfId="31" priority="173" stopIfTrue="1">
      <formula>$A470&lt;&gt;""</formula>
    </cfRule>
  </conditionalFormatting>
  <conditionalFormatting sqref="H1128:H1132">
    <cfRule type="expression" dxfId="30" priority="211" stopIfTrue="1">
      <formula>$A1128&lt;&gt;""</formula>
    </cfRule>
  </conditionalFormatting>
  <conditionalFormatting sqref="H1250">
    <cfRule type="expression" dxfId="29" priority="222" stopIfTrue="1">
      <formula>$A1250&lt;&gt;""</formula>
    </cfRule>
  </conditionalFormatting>
  <conditionalFormatting sqref="H1289:H1297">
    <cfRule type="expression" dxfId="28" priority="190" stopIfTrue="1">
      <formula>$A1289&lt;&gt;""</formula>
    </cfRule>
  </conditionalFormatting>
  <conditionalFormatting sqref="H1299:H1322">
    <cfRule type="expression" dxfId="27" priority="69" stopIfTrue="1">
      <formula>$A1299&lt;&gt;""</formula>
    </cfRule>
  </conditionalFormatting>
  <conditionalFormatting sqref="H1361:H1363">
    <cfRule type="expression" dxfId="26" priority="288" stopIfTrue="1">
      <formula>$A1361&lt;&gt;""</formula>
    </cfRule>
  </conditionalFormatting>
  <conditionalFormatting sqref="H1365:H1375">
    <cfRule type="expression" dxfId="25" priority="49" stopIfTrue="1">
      <formula>$A1365&lt;&gt;""</formula>
    </cfRule>
  </conditionalFormatting>
  <conditionalFormatting sqref="H1408">
    <cfRule type="expression" dxfId="24" priority="185" stopIfTrue="1">
      <formula>$A1408&lt;&gt;""</formula>
    </cfRule>
  </conditionalFormatting>
  <conditionalFormatting sqref="H1449:H1454">
    <cfRule type="expression" dxfId="23" priority="255" stopIfTrue="1">
      <formula>$A1449&lt;&gt;""</formula>
    </cfRule>
  </conditionalFormatting>
  <conditionalFormatting sqref="H239:I242">
    <cfRule type="expression" dxfId="21" priority="279" stopIfTrue="1">
      <formula>$A239&lt;&gt;""</formula>
    </cfRule>
  </conditionalFormatting>
  <conditionalFormatting sqref="H244:I244">
    <cfRule type="expression" dxfId="20" priority="155" stopIfTrue="1">
      <formula>$A244&lt;&gt;""</formula>
    </cfRule>
  </conditionalFormatting>
  <conditionalFormatting sqref="H685:I685">
    <cfRule type="expression" dxfId="19" priority="96" stopIfTrue="1">
      <formula>$A685&lt;&gt;""</formula>
    </cfRule>
  </conditionalFormatting>
  <conditionalFormatting sqref="H1134:I1144">
    <cfRule type="expression" dxfId="18" priority="80" stopIfTrue="1">
      <formula>$A1134&lt;&gt;""</formula>
    </cfRule>
  </conditionalFormatting>
  <conditionalFormatting sqref="H1148:I1148">
    <cfRule type="expression" dxfId="17" priority="106" stopIfTrue="1">
      <formula>$A1148&lt;&gt;""</formula>
    </cfRule>
  </conditionalFormatting>
  <conditionalFormatting sqref="H1106:J1106">
    <cfRule type="expression" dxfId="16" priority="162" stopIfTrue="1">
      <formula>$A1106&lt;&gt;""</formula>
    </cfRule>
  </conditionalFormatting>
  <conditionalFormatting sqref="H1356:J1359">
    <cfRule type="expression" dxfId="15" priority="85" stopIfTrue="1">
      <formula>$A1356&lt;&gt;""</formula>
    </cfRule>
  </conditionalFormatting>
  <conditionalFormatting sqref="H1389:J1400">
    <cfRule type="expression" dxfId="14" priority="44" stopIfTrue="1">
      <formula>$A1389&lt;&gt;""</formula>
    </cfRule>
  </conditionalFormatting>
  <conditionalFormatting sqref="I468:I492">
    <cfRule type="expression" dxfId="13" priority="170" stopIfTrue="1">
      <formula>$A468&lt;&gt;""</formula>
    </cfRule>
  </conditionalFormatting>
  <conditionalFormatting sqref="I1365:I1381">
    <cfRule type="expression" dxfId="12" priority="112" stopIfTrue="1">
      <formula>$A1365&lt;&gt;""</formula>
    </cfRule>
  </conditionalFormatting>
  <conditionalFormatting sqref="I1286:J1355">
    <cfRule type="expression" dxfId="11" priority="192" stopIfTrue="1">
      <formula>$A1286&lt;&gt;""</formula>
    </cfRule>
  </conditionalFormatting>
  <conditionalFormatting sqref="I1406:J1443">
    <cfRule type="expression" dxfId="10" priority="187" stopIfTrue="1">
      <formula>$A1406&lt;&gt;""</formula>
    </cfRule>
  </conditionalFormatting>
  <conditionalFormatting sqref="I1447:J1454">
    <cfRule type="expression" dxfId="9" priority="285" stopIfTrue="1">
      <formula>$A1447&lt;&gt;""</formula>
    </cfRule>
  </conditionalFormatting>
  <conditionalFormatting sqref="J1133:J1153">
    <cfRule type="expression" dxfId="8" priority="312" stopIfTrue="1">
      <formula>$A1133&lt;&gt;""</formula>
    </cfRule>
  </conditionalFormatting>
  <conditionalFormatting sqref="A107:J159">
    <cfRule type="expression" dxfId="7" priority="7" stopIfTrue="1">
      <formula>$A107&lt;&gt;""</formula>
    </cfRule>
  </conditionalFormatting>
  <conditionalFormatting sqref="D126:E126">
    <cfRule type="expression" dxfId="6" priority="8" stopIfTrue="1">
      <formula>$A126&lt;&gt;""</formula>
    </cfRule>
  </conditionalFormatting>
  <conditionalFormatting sqref="D146:E146">
    <cfRule type="expression" dxfId="5" priority="6" stopIfTrue="1">
      <formula>$A146&lt;&gt;""</formula>
    </cfRule>
  </conditionalFormatting>
  <conditionalFormatting sqref="A160:E160">
    <cfRule type="expression" dxfId="4" priority="2" stopIfTrue="1">
      <formula>$A160&lt;&gt;""</formula>
    </cfRule>
  </conditionalFormatting>
  <conditionalFormatting sqref="B155:E159 B161:E163">
    <cfRule type="expression" dxfId="3" priority="5" stopIfTrue="1">
      <formula>$A155&lt;&gt;""</formula>
    </cfRule>
  </conditionalFormatting>
  <conditionalFormatting sqref="F161:I163">
    <cfRule type="expression" dxfId="2" priority="4" stopIfTrue="1">
      <formula>$A161&lt;&gt;""</formula>
    </cfRule>
  </conditionalFormatting>
  <conditionalFormatting sqref="F155:J160 A161:J187">
    <cfRule type="expression" dxfId="1" priority="3" stopIfTrue="1">
      <formula>$A155&lt;&gt;""</formula>
    </cfRule>
  </conditionalFormatting>
  <conditionalFormatting sqref="B175:J176">
    <cfRule type="expression" dxfId="0" priority="1" stopIfTrue="1">
      <formula>$A175&lt;&gt;""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