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3E7678D1-B6E5-874F-8106-B63A22F05D2A}" xr6:coauthVersionLast="47" xr6:coauthVersionMax="47" xr10:uidLastSave="{00000000-0000-0000-0000-000000000000}"/>
  <bookViews>
    <workbookView xWindow="4220" yWindow="760" windowWidth="21860" windowHeight="16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<sst xmlns="http://schemas.openxmlformats.org/spreadsheetml/2006/main" count="7219" uniqueCount="3371">
  <si>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</si>
  <si>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</si>
  <si>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</si>
  <si>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</si>
  <si>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</si>
  <si>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</si>
  <si>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</si>
  <si>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</si>
  <si>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</si>
  <si>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</si>
  <si>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</si>
  <si>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</si>
  <si>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</si>
  <si>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</si>
  <si>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</si>
  <si>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</si>
  <si>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</si>
  <si>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</si>
  <si>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</si>
  <si>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</si>
  <si>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</si>
  <si>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</si>
  <si>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</si>
  <si>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</si>
  <si>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</si>
  <si>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</si>
  <si>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</si>
  <si>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</si>
  <si>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</si>
  <si>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</si>
  <si>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</si>
  <si>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</si>
  <si>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</si>
  <si>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</si>
  <si>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</si>
  <si>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</si>
  <si>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</si>
  <si>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</si>
  <si>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</si>
  <si>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</si>
  <si>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</si>
  <si>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</si>
  <si>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</si>
  <si>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</si>
  <si>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</si>
  <si>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</si>
  <si>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</si>
  <si>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</si>
  <si>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</si>
  <si>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</si>
  <si>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</si>
  <si>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</si>
  <si>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</si>
  <si>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</si>
  <si>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</si>
  <si>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</si>
  <si>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</si>
  <si>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</si>
  <si>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</si>
  <si>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</si>
  <si>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</si>
  <si>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</si>
  <si>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</si>
  <si>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</si>
  <si>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</si>
  <si>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</si>
  <si>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</si>
  <si>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</si>
  <si>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</si>
  <si>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</si>
  <si>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</si>
  <si>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</si>
  <si>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</si>
  <si>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</si>
  <si>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</si>
  <si>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</si>
  <si>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</si>
  <si>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</si>
  <si>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</si>
  <si>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</si>
  <si>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</si>
  <si>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</si>
  <si>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</si>
  <si>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</si>
  <si>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</si>
  <si>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</si>
  <si>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</si>
  <si>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</si>
  <si>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</si>
  <si>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</si>
  <si>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</si>
  <si>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</si>
  <si>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</si>
  <si>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</si>
  <si>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</si>
  <si>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</si>
  <si>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</si>
  <si>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</si>
  <si>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</si>
  <si>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</si>
  <si>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</si>
  <si>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</si>
  <si>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</si>
  <si>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</si>
  <si>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</si>
  <si>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</si>
  <si>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</si>
  <si>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</si>
  <si>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</si>
  <si>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</si>
  <si>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</si>
  <si>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</si>
  <si>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</si>
  <si>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</si>
  <si>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</si>
  <si>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</si>
  <si>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</si>
  <si>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</si>
  <si>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</si>
  <si>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</si>
  <si>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</si>
  <si>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</si>
  <si>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</si>
  <si>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</si>
  <si>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</si>
  <si>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</si>
  <si>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</si>
  <si>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</si>
  <si>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</si>
  <si>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</si>
  <si>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</si>
  <si>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</si>
  <si>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</si>
  <si>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</si>
  <si>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</si>
  <si>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</si>
  <si>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</si>
  <si>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</si>
  <si>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</si>
  <si>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</si>
  <si>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</si>
  <si>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</si>
  <si>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</si>
  <si>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</si>
  <si>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</si>
  <si>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</si>
  <si>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</si>
  <si>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</si>
  <si>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</si>
  <si>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</si>
  <si>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</si>
  <si>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</si>
  <si>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</si>
  <si>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</si>
  <si>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</si>
  <si>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</si>
  <si>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</si>
  <si>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</si>
  <si>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</si>
  <si>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</si>
  <si>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</si>
  <si>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</si>
  <si>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</si>
  <si>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</si>
  <si>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</si>
  <si>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</si>
  <si>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</si>
  <si>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</si>
  <si>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</si>
  <si>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</si>
  <si>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</si>
  <si>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</si>
  <si>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</si>
  <si>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</si>
  <si>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</si>
  <si>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</si>
  <si>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</si>
  <si>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</si>
  <si>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</si>
  <si>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</si>
  <si>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</si>
  <si>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</si>
  <si>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</si>
  <si>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</si>
  <si>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</si>
  <si>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</si>
  <si>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</si>
  <si>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</si>
  <si>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</si>
  <si>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</si>
  <si>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</si>
  <si>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</si>
  <si>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</si>
  <si>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</si>
  <si>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</si>
  <si>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</si>
  <si>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</si>
  <si>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</si>
  <si>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</si>
  <si>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</si>
  <si>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</si>
  <si>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</si>
  <si>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</si>
  <si>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</si>
  <si>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</si>
  <si>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</si>
  <si>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</si>
  <si>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</si>
  <si>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</si>
  <si>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</si>
  <si>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</si>
  <si>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</si>
  <si>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</si>
  <si>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</si>
  <si>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</si>
  <si>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</si>
  <si>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</si>
  <si>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</si>
  <si>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</si>
  <si>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</si>
  <si>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</si>
  <si>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</si>
  <si>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</si>
  <si>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</si>
  <si>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</si>
  <si>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</si>
  <si>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</si>
  <si>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</si>
  <si>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</si>
  <si>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</si>
  <si>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</si>
  <si>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</si>
  <si>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</si>
  <si>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</si>
  <si>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</si>
  <si>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</si>
  <si>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</si>
  <si>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</si>
  <si>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</si>
  <si>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</si>
  <si>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</si>
  <si>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</si>
  <si>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</si>
  <si>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</si>
  <si>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</si>
  <si>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</si>
  <si>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</si>
  <si>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</si>
  <si>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</si>
  <si>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</si>
  <si>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</si>
  <si>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</si>
  <si>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</si>
  <si>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</si>
  <si>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</si>
  <si>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</si>
  <si>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</si>
  <si>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</si>
  <si>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</si>
  <si>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</si>
  <si>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</si>
  <si>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</si>
  <si>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</si>
  <si>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</si>
  <si>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</si>
  <si>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</si>
  <si>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</si>
  <si>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</si>
  <si>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</si>
  <si>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</si>
  <si>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</si>
  <si>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</si>
  <si>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</si>
  <si>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</si>
  <si>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</si>
  <si>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</si>
  <si>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</si>
  <si>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</si>
  <si>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</si>
  <si>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</si>
  <si>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</si>
  <si>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</si>
  <si>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</si>
  <si>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</si>
  <si>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</si>
  <si>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</si>
  <si>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</si>
  <si>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</si>
  <si>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</si>
  <si>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</si>
  <si>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</si>
  <si>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</si>
  <si>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</si>
  <si>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</si>
  <si>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</si>
  <si>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</si>
  <si>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</si>
  <si>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</si>
  <si>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</si>
  <si>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</si>
  <si>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</si>
  <si>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</si>
  <si>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</si>
  <si>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</si>
  <si>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</si>
  <si>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</si>
  <si>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</si>
  <si>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</si>
  <si>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</si>
  <si>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</si>
  <si>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</si>
  <si>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</si>
  <si>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</si>
  <si>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</si>
  <si>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</si>
  <si>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</si>
  <si>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</si>
  <si>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</si>
  <si>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</si>
  <si>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</si>
  <si>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</si>
  <si>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</si>
  <si>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</si>
  <si>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</si>
  <si>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</si>
  <si>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</si>
  <si>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</si>
  <si>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</si>
  <si>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</si>
  <si>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</si>
  <si>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</si>
  <si>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</si>
  <si>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</si>
  <si>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</si>
  <si>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</si>
  <si>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</si>
  <si>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</si>
  <si>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</si>
  <si>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</si>
  <si>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</si>
  <si>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</si>
  <si>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</si>
  <si>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</si>
  <si>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</si>
  <si>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</si>
  <si>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</si>
  <si>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</si>
  <si>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</si>
  <si>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</si>
  <si>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</si>
  <si>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</si>
  <si>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</si>
  <si>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</si>
  <si>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</si>
  <si>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</si>
  <si>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</si>
  <si>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</si>
  <si>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</si>
  <si>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</si>
  <si>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</si>
  <si>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</si>
  <si>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</si>
  <si>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</si>
  <si>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</si>
  <si>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</si>
  <si>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</si>
  <si>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</si>
  <si>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</si>
  <si>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</si>
  <si>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</si>
  <si>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</si>
  <si>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</si>
  <si>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</si>
  <si>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</si>
  <si>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</si>
  <si>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</si>
  <si>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</si>
  <si>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</si>
  <si>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</si>
  <si>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</si>
  <si>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</si>
  <si>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</si>
  <si>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</si>
  <si>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</si>
  <si>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</si>
  <si>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</si>
  <si>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</si>
  <si>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</si>
  <si>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</si>
  <si>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</si>
  <si>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</si>
  <si>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</si>
  <si>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</si>
  <si>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</si>
  <si>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</si>
  <si>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</si>
  <si>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</si>
  <si>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</si>
  <si>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</si>
  <si>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</si>
  <si>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</si>
  <si>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</si>
  <si>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</si>
  <si>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</si>
  <si>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</si>
  <si>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</si>
  <si>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</si>
  <si>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</si>
  <si>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</si>
  <si>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</si>
  <si>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</si>
  <si>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</si>
  <si>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</si>
  <si>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</si>
  <si>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</si>
  <si>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</si>
  <si>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</si>
  <si>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</si>
  <si>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</si>
  <si>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</si>
  <si>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</si>
  <si>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</si>
  <si>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</si>
  <si>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</si>
  <si>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</si>
  <si>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</si>
  <si>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</si>
  <si>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</si>
  <si>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</si>
  <si>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</si>
  <si>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</si>
  <si>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</si>
  <si>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</si>
  <si>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</si>
  <si>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</si>
  <si>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</si>
  <si>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</si>
  <si>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</si>
  <si>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</si>
  <si>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</si>
  <si>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</si>
  <si>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</si>
  <si>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</si>
  <si>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</si>
  <si>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</si>
  <si>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</si>
  <si>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</si>
  <si>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</si>
  <si>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</si>
  <si>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</si>
  <si>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</si>
  <si>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</si>
  <si>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</si>
  <si>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</si>
  <si>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</si>
  <si>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</si>
  <si>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</si>
  <si>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</si>
  <si>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</si>
  <si>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</si>
  <si>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</si>
  <si>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</si>
  <si>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</si>
  <si>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</si>
  <si>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</si>
  <si>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</si>
  <si>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</si>
  <si>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</si>
  <si>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</si>
  <si>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</si>
  <si>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</si>
  <si>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</si>
  <si>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</si>
  <si>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</si>
  <si>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</si>
  <si>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</si>
  <si>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</si>
  <si>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</si>
  <si>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</si>
  <si>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</si>
  <si>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</si>
  <si>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</si>
  <si>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</si>
  <si>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</si>
  <si>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</si>
  <si>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</si>
  <si>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</si>
  <si>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</si>
  <si>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</si>
  <si>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</si>
  <si>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</si>
  <si>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</si>
  <si>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</si>
  <si>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</si>
  <si>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</si>
  <si>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</si>
  <si>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</si>
  <si>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</si>
  <si>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</si>
  <si>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</si>
  <si>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</si>
  <si>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</si>
  <si>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</si>
  <si>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</si>
  <si>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</si>
  <si>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</si>
  <si>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</si>
  <si>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</si>
  <si>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</si>
  <si>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</si>
  <si>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</si>
  <si>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</si>
  <si>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</si>
  <si>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</si>
  <si>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</si>
  <si>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</si>
  <si>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</si>
  <si>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</si>
  <si>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</si>
  <si>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</si>
  <si>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</si>
  <si>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</si>
  <si>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</si>
  <si>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</si>
  <si>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</si>
  <si>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</si>
  <si>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</si>
  <si>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</si>
  <si>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</si>
  <si>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</si>
  <si>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</si>
  <si>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</si>
  <si>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</si>
  <si>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</si>
  <si>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</si>
  <si>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</si>
  <si>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</si>
  <si>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</si>
  <si>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</si>
  <si>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</si>
  <si>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</si>
  <si>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</si>
  <si>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</si>
  <si>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</si>
  <si>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</si>
  <si>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</si>
  <si>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</si>
  <si>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</si>
  <si>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</si>
  <si>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</si>
  <si>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</si>
  <si>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</si>
  <si>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</si>
  <si>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</si>
  <si>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</si>
  <si>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</si>
  <si>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</si>
  <si>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</si>
  <si>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</si>
  <si>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</si>
  <si>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</si>
  <si>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</si>
  <si>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</si>
  <si>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</si>
  <si>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</si>
  <si>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</si>
  <si>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</si>
  <si>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</si>
  <si>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</si>
  <si>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</si>
  <si>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</si>
  <si>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</si>
  <si>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</si>
  <si>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</si>
  <si>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</si>
  <si>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</si>
  <si>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</si>
  <si>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</si>
  <si>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</si>
  <si>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</si>
  <si>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</si>
  <si>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</si>
  <si>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</si>
  <si>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</si>
  <si>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</si>
  <si>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</si>
  <si>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</si>
  <si>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</si>
  <si>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</si>
  <si>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</si>
  <si>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</si>
  <si>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</si>
  <si>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</si>
  <si>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</si>
  <si>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</si>
  <si>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</si>
  <si>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</si>
  <si>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</si>
  <si>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</si>
  <si>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</si>
  <si>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</si>
  <si>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</si>
  <si>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</si>
  <si>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</si>
  <si>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</si>
  <si>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</si>
  <si>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</si>
  <si>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</si>
  <si>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</si>
  <si>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</si>
  <si>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</si>
  <si>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</si>
  <si>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</si>
  <si>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</si>
  <si>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</si>
  <si>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</si>
  <si>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</si>
  <si>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</si>
  <si>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</si>
  <si>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</si>
  <si>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</si>
  <si>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</si>
  <si>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</si>
  <si>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</si>
  <si>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</si>
  <si>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</si>
  <si>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</si>
  <si>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</si>
  <si>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</si>
  <si>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</si>
  <si>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</si>
  <si>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</si>
  <si>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</si>
  <si>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</si>
  <si>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</si>
  <si>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</si>
  <si>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</si>
  <si>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</si>
  <si>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</si>
  <si>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</si>
  <si>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</si>
  <si>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</si>
  <si>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</si>
  <si>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</si>
  <si>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</si>
  <si>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</si>
  <si>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</si>
  <si>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</si>
  <si>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</si>
  <si>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</si>
  <si>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</si>
  <si>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</si>
  <si>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</si>
  <si>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</si>
  <si>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</si>
  <si>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</si>
  <si>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</si>
  <si>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</si>
  <si>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</si>
  <si>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</si>
  <si>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</si>
  <si>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</si>
  <si>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</si>
  <si>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</si>
  <si>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</si>
  <si>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</si>
  <si>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</si>
  <si>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</si>
  <si>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</si>
  <si>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</si>
  <si>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</si>
  <si>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</si>
  <si>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</si>
  <si>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</si>
  <si>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</si>
  <si>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</si>
  <si>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</si>
  <si>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</si>
  <si>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</si>
  <si>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</si>
  <si>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</si>
  <si>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</si>
  <si>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</si>
  <si>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</si>
  <si>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</si>
  <si>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</si>
  <si>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</si>
  <si>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</si>
  <si>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</si>
  <si>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</si>
  <si>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</si>
  <si>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</si>
  <si>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</si>
  <si>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</si>
  <si>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</si>
  <si>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</si>
  <si>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</si>
  <si>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</si>
  <si>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</si>
  <si>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</si>
  <si>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</si>
  <si>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</si>
  <si>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</si>
  <si>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</si>
  <si>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</si>
  <si>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</si>
  <si>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</si>
  <si>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</si>
  <si>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</si>
  <si>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</si>
  <si>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</si>
  <si>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</si>
  <si>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</si>
  <si>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</si>
  <si>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</si>
  <si>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</si>
  <si>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</si>
  <si>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</si>
  <si>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</si>
  <si>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</si>
  <si>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</si>
  <si>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</si>
  <si>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</si>
  <si>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</si>
  <si>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</si>
  <si>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</si>
  <si>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</si>
  <si>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</si>
  <si>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</si>
  <si>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</si>
  <si>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</si>
  <si>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</si>
  <si>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</si>
  <si>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</si>
  <si>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</si>
  <si>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</si>
  <si>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</si>
  <si>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</si>
  <si>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</si>
  <si>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</si>
  <si>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</si>
  <si>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</si>
  <si>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</si>
  <si>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</si>
  <si>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</si>
  <si>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</si>
  <si>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</si>
  <si>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</si>
  <si>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</si>
  <si>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</si>
  <si>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</si>
  <si>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</si>
  <si>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</si>
  <si>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</si>
  <si>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</si>
  <si>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</si>
  <si>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</si>
  <si>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</si>
  <si>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</si>
  <si>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</si>
  <si>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</si>
  <si>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</si>
  <si>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</si>
  <si>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</si>
  <si>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</si>
  <si>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</si>
  <si>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</si>
  <si>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</si>
  <si>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</si>
  <si>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</si>
  <si>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</si>
  <si>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</si>
  <si>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</si>
  <si>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</si>
  <si>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</si>
  <si>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</si>
  <si>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</si>
  <si>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</si>
  <si>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</si>
  <si>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</si>
  <si>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</si>
  <si>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</si>
  <si>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</si>
  <si>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</si>
  <si>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</si>
  <si>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</si>
  <si>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</si>
  <si>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</si>
  <si>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</si>
  <si>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</si>
  <si>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</si>
  <si>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</si>
  <si>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</si>
  <si>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</si>
  <si>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</si>
  <si>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</si>
  <si>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</si>
  <si>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</si>
  <si>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</si>
  <si>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</si>
  <si>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</si>
  <si>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</si>
  <si>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</si>
  <si>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</si>
  <si>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</si>
  <si>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</si>
  <si>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</si>
  <si>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</si>
  <si>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</si>
  <si>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</si>
  <si>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</si>
  <si>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</si>
  <si>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</si>
  <si>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</si>
  <si>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</si>
  <si>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</si>
  <si>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</si>
  <si>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</si>
  <si>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</si>
  <si>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</si>
  <si>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</si>
  <si>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</si>
  <si>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</si>
  <si>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</si>
  <si>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</si>
  <si>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</si>
  <si>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</si>
  <si>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</si>
  <si>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</si>
  <si>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</si>
  <si>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</si>
  <si>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</si>
  <si>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</si>
  <si>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</si>
  <si>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</si>
  <si>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</si>
  <si>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</si>
  <si>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</si>
  <si>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</si>
  <si>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</si>
  <si>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</si>
  <si>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</si>
  <si>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</si>
  <si>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</si>
  <si>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</si>
  <si>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</si>
  <si>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</si>
  <si>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</si>
  <si>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</si>
  <si>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</si>
  <si>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</si>
  <si>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</si>
  <si>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</si>
  <si>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</si>
  <si>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</si>
  <si>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</si>
  <si>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</si>
  <si>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</si>
  <si>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</si>
  <si>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</si>
  <si>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</si>
  <si>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</si>
  <si>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</si>
  <si>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</si>
  <si>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</si>
  <si>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</si>
  <si>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</si>
  <si>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</si>
  <si>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</si>
  <si>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</si>
  <si>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</si>
  <si>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</si>
  <si>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</si>
  <si>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</si>
  <si>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</si>
  <si>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</si>
  <si>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</si>
  <si>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</si>
  <si>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</si>
  <si>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</si>
  <si>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</si>
  <si>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</si>
  <si>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</si>
  <si>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</si>
  <si>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</si>
  <si>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</si>
  <si>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</si>
  <si>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</si>
  <si>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</si>
  <si>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</si>
  <si>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</si>
  <si>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</si>
  <si>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</si>
  <si>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</si>
  <si>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</si>
  <si>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</si>
  <si>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</si>
  <si>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</si>
  <si>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</si>
  <si>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</si>
  <si>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</si>
  <si>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</si>
  <si>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</si>
  <si>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</si>
  <si>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</si>
  <si>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</si>
  <si>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</si>
  <si>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</si>
  <si>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</si>
  <si>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</si>
  <si>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</si>
  <si>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</si>
  <si>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</si>
  <si>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</si>
  <si>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</si>
  <si>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</si>
  <si>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</si>
  <si>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</si>
  <si>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</si>
  <si>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</si>
  <si>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</si>
  <si>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</si>
  <si>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</si>
  <si>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</si>
  <si>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</si>
  <si>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</si>
  <si>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</si>
  <si>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</si>
  <si>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</si>
  <si>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</si>
  <si>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</si>
  <si>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</si>
  <si>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</si>
  <si>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</si>
  <si>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</si>
  <si>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</si>
  <si>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</si>
  <si>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</si>
  <si>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</si>
  <si>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</si>
  <si>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</si>
  <si>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</si>
  <si>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</si>
  <si>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</si>
  <si>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</si>
  <si>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</si>
  <si>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</si>
  <si>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</si>
  <si>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</si>
  <si>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</si>
  <si>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</si>
  <si>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</si>
  <si>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</si>
  <si>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</si>
  <si>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</si>
  <si>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</si>
  <si>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</si>
  <si>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</si>
  <si>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</si>
  <si>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</si>
  <si>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</si>
  <si>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</si>
  <si>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</si>
  <si>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</si>
  <si>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</si>
  <si>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</si>
  <si>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</si>
  <si>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</si>
  <si>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</si>
  <si>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</si>
  <si>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</si>
  <si>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</si>
  <si>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</si>
  <si>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</si>
  <si>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</si>
  <si>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</si>
  <si>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</si>
  <si>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</si>
  <si>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</si>
  <si>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</si>
  <si>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</si>
  <si>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</si>
  <si>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</si>
  <si>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</si>
  <si>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</si>
  <si>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</si>
  <si>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</si>
  <si>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</si>
  <si>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</si>
  <si>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</si>
  <si>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</si>
  <si>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</si>
  <si>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</si>
  <si>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</si>
  <si>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</si>
  <si>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</si>
  <si>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</si>
  <si>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</si>
  <si>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</si>
  <si>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</si>
  <si>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</si>
  <si>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</si>
  <si>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</si>
  <si>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</si>
  <si>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</si>
  <si>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</si>
  <si>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</si>
  <si>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</si>
  <si>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</si>
  <si>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</si>
  <si>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</si>
  <si>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</si>
  <si>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</si>
  <si>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</si>
  <si>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</si>
  <si>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</si>
  <si>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</si>
  <si>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</si>
  <si>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</si>
  <si>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</si>
  <si>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</si>
  <si>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</si>
  <si>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</si>
  <si>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</si>
  <si>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</si>
  <si>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</si>
  <si>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</si>
  <si>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</si>
  <si>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</si>
  <si>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</si>
  <si>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</si>
  <si>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</si>
  <si>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</si>
  <si>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</si>
  <si>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</si>
  <si>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</si>
  <si>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</si>
  <si>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</si>
  <si>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</si>
  <si>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</si>
  <si>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</si>
  <si>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</si>
  <si>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</si>
  <si>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</si>
  <si>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</si>
  <si>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</si>
  <si>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</si>
  <si>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</si>
  <si>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</si>
  <si>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</si>
  <si>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</si>
  <si>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</si>
  <si>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</si>
  <si>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</si>
  <si>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</si>
  <si>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</si>
  <si>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</si>
  <si>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</si>
  <si>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</si>
  <si>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</si>
  <si>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</si>
  <si>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</si>
  <si>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</si>
  <si>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</si>
  <si>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</si>
  <si>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</si>
  <si>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</si>
  <si>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</si>
  <si>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</si>
  <si>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</si>
  <si>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</si>
  <si>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</si>
  <si>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</si>
  <si>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</si>
  <si>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</si>
  <si>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</si>
  <si>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</si>
  <si>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</si>
  <si>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</si>
  <si>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</si>
  <si>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</si>
  <si>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</si>
  <si>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</si>
  <si>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</si>
  <si>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</si>
  <si>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</si>
  <si>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</si>
  <si>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</si>
  <si>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</si>
  <si>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</si>
  <si>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</si>
  <si>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</si>
  <si>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</si>
  <si>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</si>
  <si>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</si>
  <si>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</si>
  <si>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</si>
  <si>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</si>
  <si>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</si>
  <si>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</si>
  <si>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</si>
  <si>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</si>
  <si>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</si>
  <si>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</si>
  <si>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</si>
  <si>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</si>
  <si>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</si>
  <si>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</si>
  <si>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</si>
  <si>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</si>
  <si>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</si>
  <si>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</si>
  <si>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</si>
  <si>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</si>
  <si>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</si>
  <si>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</si>
  <si>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</si>
  <si>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</si>
  <si>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</si>
  <si>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</si>
  <si>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</si>
  <si>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</si>
  <si>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</si>
  <si>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</si>
  <si>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</si>
  <si>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</si>
  <si>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</si>
  <si>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</si>
  <si>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</si>
  <si>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</si>
  <si>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</si>
  <si>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</si>
  <si>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</si>
  <si>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</si>
  <si>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</si>
  <si>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</si>
  <si>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</si>
  <si>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</si>
  <si>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</si>
  <si>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</si>
  <si>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</si>
  <si>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</si>
  <si>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</si>
  <si>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</si>
  <si>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</si>
  <si>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</si>
  <si>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</si>
  <si>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</si>
  <si>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</si>
  <si>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</si>
  <si>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</si>
  <si>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</si>
  <si>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</si>
  <si>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</si>
  <si>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</si>
  <si>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</si>
  <si>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</si>
  <si>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</si>
  <si>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</si>
  <si>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</si>
  <si>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</si>
  <si>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</si>
  <si>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</si>
  <si>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</si>
  <si>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</si>
  <si>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</si>
  <si>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</si>
  <si>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</si>
  <si>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</si>
  <si>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</si>
  <si>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</si>
  <si>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</si>
  <si>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</si>
  <si>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</si>
  <si>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</si>
  <si>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</si>
  <si>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</si>
  <si>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</si>
  <si>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</si>
  <si>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</si>
  <si>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</si>
  <si>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</si>
  <si>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</si>
  <si>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</si>
  <si>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</si>
  <si>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</si>
  <si>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</si>
  <si>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</si>
  <si>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</si>
  <si>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</si>
  <si>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</si>
  <si>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</si>
  <si>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</si>
  <si>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</si>
  <si>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</si>
  <si>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</si>
  <si>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</si>
  <si>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</si>
  <si>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</si>
  <si>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</si>
  <si>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</si>
  <si>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</si>
  <si>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</si>
  <si>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</si>
  <si>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</si>
  <si>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</si>
  <si>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</si>
  <si>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</si>
  <si>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</si>
  <si>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</si>
  <si>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</si>
  <si>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</si>
  <si>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</si>
  <si>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</si>
  <si>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</si>
  <si>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</si>
  <si>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</si>
  <si>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</si>
  <si>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</si>
  <si>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</si>
  <si>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</si>
  <si>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</si>
  <si>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</si>
  <si>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</si>
  <si>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</si>
  <si>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</si>
  <si>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</si>
  <si>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</si>
  <si>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</si>
  <si>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</si>
  <si>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</si>
  <si>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</si>
  <si>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</si>
  <si>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</si>
  <si>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</si>
  <si>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</si>
  <si>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</si>
  <si>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</si>
  <si>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</si>
  <si>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</si>
  <si>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</si>
  <si>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</si>
  <si>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</si>
  <si>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</si>
  <si>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</si>
  <si>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</si>
  <si>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</si>
  <si>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</si>
  <si>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</si>
  <si>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</si>
  <si>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</si>
  <si>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</si>
  <si>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</si>
  <si>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</si>
  <si>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</si>
  <si>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</si>
  <si>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</si>
  <si>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</si>
  <si>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</si>
  <si>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</si>
  <si>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</si>
  <si>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</si>
  <si>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</si>
  <si>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</si>
  <si>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</si>
  <si>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</si>
  <si>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</si>
  <si>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</si>
  <si>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</si>
  <si>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</si>
  <si>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</si>
  <si>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</si>
  <si>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</si>
  <si>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</si>
  <si>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</si>
  <si>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</si>
  <si>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</si>
  <si>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</si>
  <si>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</si>
  <si>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</si>
  <si>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</si>
  <si>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</si>
  <si>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</si>
  <si>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</si>
  <si>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</si>
  <si>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</si>
  <si>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</si>
  <si>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</si>
  <si>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</si>
  <si>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</si>
  <si>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</si>
  <si>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</si>
  <si>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</si>
  <si>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</si>
  <si>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</si>
  <si>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</si>
  <si>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</si>
  <si>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</si>
  <si>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</si>
  <si>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</si>
  <si>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</si>
  <si>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</si>
  <si>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</si>
  <si>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</si>
  <si>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</si>
  <si>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</si>
  <si>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</si>
  <si>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</si>
  <si>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</si>
  <si>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</si>
  <si>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</si>
  <si>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</si>
  <si>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</si>
  <si>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</si>
  <si>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</si>
  <si>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</si>
  <si>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</si>
  <si>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</si>
  <si>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</si>
  <si>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</si>
  <si>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</si>
  <si>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</si>
  <si>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</si>
  <si>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</si>
  <si>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</si>
  <si>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</si>
  <si>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</si>
  <si>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</si>
  <si>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</si>
  <si>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</si>
  <si>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</si>
  <si>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</si>
  <si>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</si>
  <si>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</si>
  <si>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</si>
  <si>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</si>
  <si>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</si>
  <si>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</si>
  <si>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</si>
  <si>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</si>
  <si>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</si>
  <si>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</si>
  <si>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</si>
  <si>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</si>
  <si>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</si>
  <si>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</si>
  <si>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</si>
  <si>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</si>
  <si>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</si>
  <si>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</si>
  <si>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</si>
  <si>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</si>
  <si>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</si>
  <si>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</si>
  <si>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</si>
  <si>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</si>
  <si>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</si>
  <si>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</si>
  <si>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</si>
  <si>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</si>
  <si>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</si>
  <si>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</si>
  <si>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</si>
  <si>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</si>
  <si>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</si>
  <si>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</si>
  <si>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</si>
  <si>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</si>
  <si>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</si>
  <si>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</si>
  <si>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</si>
  <si>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</si>
  <si>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</si>
  <si>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</si>
  <si>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</si>
  <si>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</si>
  <si>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</si>
  <si>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</si>
  <si>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</si>
  <si>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</si>
  <si>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</si>
  <si>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</si>
  <si>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</si>
  <si>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</si>
  <si>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</si>
  <si>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</si>
  <si>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</si>
  <si>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</si>
  <si>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</si>
  <si>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</si>
  <si>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</si>
  <si>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</si>
  <si>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</si>
  <si>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</si>
  <si>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</si>
  <si>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</si>
  <si>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</si>
  <si>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</si>
  <si>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</si>
  <si>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</si>
  <si>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</si>
  <si>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</si>
  <si>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</si>
  <si>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</si>
  <si>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</si>
  <si>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</si>
  <si>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</si>
  <si>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</si>
  <si>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</si>
  <si>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</si>
  <si>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</si>
  <si>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</si>
  <si>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</si>
  <si>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</si>
  <si>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</si>
  <si>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</si>
  <si>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</si>
  <si>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</si>
  <si>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</si>
  <si>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</si>
  <si>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</si>
  <si>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</si>
  <si>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</si>
  <si>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</si>
  <si>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</si>
  <si>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</si>
  <si>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</si>
  <si>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</si>
  <si>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</si>
  <si>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</si>
  <si>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</si>
  <si>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</si>
  <si>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</si>
  <si>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</si>
  <si>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</si>
  <si>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</si>
  <si>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</si>
  <si>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</si>
  <si>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</si>
  <si>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</si>
  <si>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</si>
  <si>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</si>
  <si>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</si>
  <si>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</si>
  <si>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</si>
  <si>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</si>
  <si>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</si>
  <si>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</si>
  <si>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</si>
  <si>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</si>
  <si>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</si>
  <si>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</si>
  <si>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</si>
  <si>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</si>
  <si>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</si>
  <si>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</si>
  <si>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</si>
  <si>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</si>
  <si>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</si>
  <si>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</si>
  <si>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</si>
  <si>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</si>
  <si>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</si>
  <si>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</si>
  <si>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</si>
  <si>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</si>
  <si>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</si>
  <si>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</si>
  <si>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</si>
  <si>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</si>
  <si>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</si>
  <si>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</si>
  <si>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</si>
  <si>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</si>
  <si>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</si>
  <si>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</si>
  <si>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</si>
  <si>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</si>
  <si>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</si>
  <si>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</si>
  <si>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</si>
  <si>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</si>
  <si>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</si>
  <si>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</si>
  <si>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</si>
  <si>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</si>
  <si>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</si>
  <si>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</si>
  <si>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</si>
  <si>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</si>
  <si>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</si>
  <si>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</si>
  <si>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</si>
  <si>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</si>
  <si>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</si>
  <si>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</si>
  <si>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</si>
  <si>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</si>
  <si>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</si>
  <si>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</si>
  <si>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</si>
  <si>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</si>
  <si>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</si>
  <si>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</si>
  <si>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</si>
  <si>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</si>
  <si>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</si>
  <si>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</si>
  <si>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</si>
  <si>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</si>
  <si>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</si>
  <si>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</si>
  <si>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</si>
  <si>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</si>
  <si>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</si>
  <si>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</si>
  <si>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</si>
  <si>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</si>
  <si>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</si>
  <si>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</si>
  <si>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</si>
  <si>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</si>
  <si>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</si>
  <si>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</si>
  <si>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</si>
  <si>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</si>
  <si>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</si>
  <si>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</si>
  <si>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</si>
  <si>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</si>
  <si>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</si>
  <si>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</si>
  <si>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</si>
  <si>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</si>
  <si>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</si>
  <si>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</si>
  <si>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</si>
  <si>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</si>
  <si>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</si>
  <si>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</si>
  <si>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</si>
  <si>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</si>
  <si>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</si>
  <si>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</si>
  <si>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</si>
  <si>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</si>
  <si>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</si>
  <si>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</si>
  <si>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</si>
  <si>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</si>
  <si>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</si>
  <si>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</si>
  <si>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</si>
  <si>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</si>
  <si>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</si>
  <si>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</si>
  <si>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</si>
  <si>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</si>
  <si>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</si>
  <si>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</si>
  <si>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</si>
  <si>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</si>
  <si>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</si>
  <si>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</si>
  <si>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</si>
  <si>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</si>
  <si>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</si>
  <si>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</si>
  <si>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</si>
  <si>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</si>
  <si>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</si>
  <si>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</si>
  <si>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</si>
  <si>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</si>
  <si>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</si>
  <si>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</si>
  <si>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</si>
  <si>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</si>
  <si>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</si>
  <si>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</si>
  <si>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</si>
  <si>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</si>
  <si>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</si>
  <si>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</si>
  <si>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</si>
  <si>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</si>
  <si>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</si>
  <si>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</si>
  <si>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</si>
  <si>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</si>
  <si>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</si>
  <si>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</si>
  <si>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</si>
  <si>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</si>
  <si>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</si>
  <si>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</si>
  <si>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</si>
  <si>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</si>
  <si>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</si>
  <si>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</si>
  <si>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</si>
  <si>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</si>
  <si>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</si>
  <si>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</si>
  <si>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</si>
  <si>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</si>
  <si>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</si>
  <si>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</si>
  <si>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</si>
  <si>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</si>
  <si>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</si>
  <si>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</si>
  <si>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</si>
  <si>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</si>
  <si>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</si>
  <si>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</si>
  <si>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</si>
  <si>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</si>
  <si>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</si>
  <si>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</si>
  <si>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</si>
  <si>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</si>
  <si>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</si>
  <si>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</si>
  <si>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</si>
  <si>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</si>
  <si>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</si>
  <si>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</si>
  <si>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</si>
  <si>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</si>
  <si>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</si>
  <si>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</si>
  <si>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</si>
  <si>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</si>
  <si>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</si>
  <si>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</si>
  <si>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</si>
  <si>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</si>
  <si>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</si>
  <si>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</si>
  <si>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</si>
  <si>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</si>
  <si>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</si>
  <si>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</si>
  <si>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</si>
  <si>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</si>
  <si>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</si>
  <si>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</si>
  <si>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</si>
  <si>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</si>
  <si>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</si>
  <si>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</si>
  <si>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</si>
  <si>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</si>
  <si>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</si>
  <si>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</si>
  <si>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</si>
  <si>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</si>
  <si>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</si>
  <si>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</si>
  <si>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</si>
  <si>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</si>
  <si>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</si>
  <si>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</si>
  <si>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</si>
  <si>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</si>
  <si>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</si>
  <si>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</si>
  <si>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</si>
  <si>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</si>
  <si>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</si>
  <si>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</si>
  <si>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</si>
  <si>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</si>
  <si>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</si>
  <si>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</si>
  <si>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</si>
  <si>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</si>
  <si>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</si>
  <si>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</si>
  <si>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</si>
  <si>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</si>
  <si>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</si>
  <si>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</si>
  <si>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</si>
  <si>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</si>
  <si>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</si>
  <si>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</si>
  <si>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</si>
  <si>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</si>
  <si>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</si>
  <si>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</si>
  <si>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</si>
  <si>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</si>
  <si>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</si>
  <si>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</si>
  <si>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</si>
  <si>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</si>
  <si>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</si>
  <si>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</si>
  <si>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</si>
  <si>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</si>
  <si>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</si>
  <si>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</si>
  <si>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</si>
  <si>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</si>
  <si>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</si>
  <si>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</si>
  <si>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</si>
  <si>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</si>
  <si>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</si>
  <si>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</si>
  <si>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</si>
  <si>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</si>
  <si>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</si>
  <si>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</si>
  <si>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</si>
  <si>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</si>
  <si>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</si>
  <si>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</si>
  <si>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</si>
  <si>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</si>
  <si>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</si>
  <si>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</si>
  <si>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</si>
  <si>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</si>
  <si>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</si>
  <si>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</si>
  <si>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</si>
  <si>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</si>
  <si>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</si>
  <si>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</si>
  <si>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</si>
  <si>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</si>
  <si>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</si>
  <si>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</si>
  <si>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</si>
  <si>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</si>
  <si>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</si>
  <si>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</si>
  <si>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</si>
  <si>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</si>
  <si>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</si>
  <si>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</si>
  <si>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</si>
  <si>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</si>
  <si>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</si>
  <si>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</si>
  <si>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</si>
  <si>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</si>
  <si>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</si>
  <si>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</si>
  <si>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</si>
  <si>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</si>
  <si>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</si>
  <si>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</si>
  <si>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</si>
  <si>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</si>
  <si>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</si>
  <si>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</si>
  <si>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</si>
  <si>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</si>
  <si>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</si>
  <si>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</si>
  <si>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</si>
  <si>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</si>
  <si>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</si>
  <si>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</si>
  <si>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</si>
  <si>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</si>
  <si>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</si>
  <si>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</si>
  <si>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</si>
  <si>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</si>
  <si>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</si>
  <si>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</si>
  <si>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</si>
  <si>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</si>
  <si>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</si>
  <si>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</si>
  <si>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</si>
  <si>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</si>
  <si>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</si>
  <si>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</si>
  <si>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</si>
  <si>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</si>
  <si>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</si>
  <si>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</si>
  <si>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</si>
  <si>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</si>
  <si>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</si>
  <si>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</si>
  <si>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</si>
  <si>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</si>
  <si>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</si>
  <si>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</si>
  <si>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</si>
  <si>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</si>
  <si>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</si>
  <si>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</si>
  <si>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</si>
  <si>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</si>
  <si>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</si>
  <si>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</si>
  <si>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</si>
  <si>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</si>
  <si>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</si>
  <si>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</si>
  <si>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</si>
  <si>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</si>
  <si>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</si>
  <si>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</si>
  <si>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</si>
  <si>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</si>
  <si>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</si>
  <si>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</si>
  <si>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</si>
  <si>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</si>
  <si>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</si>
  <si>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</si>
  <si>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</si>
  <si>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</si>
  <si>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</si>
  <si>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</si>
  <si>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</si>
  <si>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</si>
  <si>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</si>
  <si>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</si>
  <si>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</si>
  <si>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</si>
  <si>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</si>
  <si>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</si>
  <si>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</si>
  <si>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</si>
  <si>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</si>
  <si>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</si>
  <si>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</si>
  <si>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</si>
  <si>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</si>
  <si>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</si>
  <si>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</si>
  <si>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</si>
  <si>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</si>
  <si>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</si>
  <si>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</si>
  <si>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</si>
  <si>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</si>
  <si>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</si>
  <si>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</si>
  <si>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</si>
  <si>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</si>
  <si>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</si>
  <si>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</si>
  <si>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</si>
  <si>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</si>
  <si>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</si>
  <si>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</si>
  <si>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</si>
  <si>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</si>
  <si>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</si>
  <si>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</si>
  <si>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</si>
  <si>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</si>
  <si>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</si>
  <si>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</si>
  <si>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</si>
  <si>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</si>
  <si>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</si>
  <si>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</si>
  <si>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</si>
  <si>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</si>
  <si>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</si>
  <si>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</si>
  <si>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</si>
  <si>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</si>
  <si>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</si>
  <si>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</si>
  <si>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</si>
  <si>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</si>
  <si>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</si>
  <si>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</si>
  <si>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</si>
  <si>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</si>
  <si>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</si>
  <si>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</si>
  <si>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</si>
  <si>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</si>
  <si>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</si>
  <si>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</si>
  <si>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</si>
  <si>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</si>
  <si>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</si>
  <si>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</si>
  <si>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</si>
  <si>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</si>
  <si>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</si>
  <si>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</si>
  <si>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</si>
  <si>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</si>
  <si>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</si>
  <si>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</si>
  <si>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</si>
  <si>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</si>
  <si>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</si>
  <si>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</si>
  <si>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</si>
  <si>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</si>
  <si>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</si>
  <si>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</si>
  <si>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</si>
  <si>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</si>
  <si>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</si>
  <si>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</si>
  <si>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</si>
  <si>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</si>
  <si>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</si>
  <si>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</si>
  <si>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</si>
  <si>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</si>
  <si>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</si>
  <si>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</si>
  <si>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</si>
  <si>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</si>
  <si>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</si>
  <si>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</si>
  <si>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</si>
  <si>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</si>
  <si>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</si>
  <si>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</si>
  <si>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</si>
  <si>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</si>
  <si>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</si>
  <si>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</si>
  <si>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</si>
  <si>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</si>
  <si>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</si>
  <si>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</si>
  <si>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</si>
  <si>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</si>
  <si>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</si>
  <si>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</si>
  <si>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</si>
  <si>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</si>
  <si>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</si>
  <si>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</si>
  <si>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</si>
  <si>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</si>
  <si>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</si>
  <si>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</si>
  <si>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</si>
  <si>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</si>
  <si>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</si>
  <si>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</si>
  <si>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</si>
  <si>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</si>
  <si>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</si>
  <si>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</si>
  <si>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</si>
  <si>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</si>
  <si>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</si>
  <si>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</si>
  <si>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</si>
  <si>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</si>
  <si>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</si>
  <si>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</si>
  <si>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</si>
  <si>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</si>
  <si>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</si>
  <si>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</si>
  <si>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</si>
  <si>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</si>
  <si>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</si>
  <si>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</si>
  <si>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</si>
  <si>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</si>
  <si>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</si>
  <si>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</si>
  <si>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</si>
  <si>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</si>
  <si>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</si>
  <si>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</si>
  <si>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</si>
  <si>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</si>
  <si>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</si>
  <si>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</si>
  <si>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</si>
  <si>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</si>
  <si>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</si>
  <si>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</si>
  <si>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</si>
  <si>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</si>
  <si>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</si>
  <si>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</si>
  <si>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</si>
  <si>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</si>
  <si>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</si>
  <si>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</si>
  <si>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</si>
  <si>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</si>
  <si>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</si>
  <si>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</si>
  <si>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</si>
  <si>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</si>
  <si>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</si>
  <si>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</si>
  <si>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</si>
  <si>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</si>
  <si>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</si>
  <si>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</si>
  <si>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</si>
  <si>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</si>
  <si>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</si>
  <si>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</si>
  <si>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</si>
  <si>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</si>
  <si>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</si>
  <si>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</si>
  <si>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</si>
  <si>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</si>
  <si>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</si>
  <si>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</si>
  <si>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</si>
  <si>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</si>
  <si>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</si>
  <si>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</si>
  <si>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</si>
  <si>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</si>
  <si>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</si>
  <si>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</si>
  <si>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</si>
  <si>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</si>
  <si>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</si>
  <si>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</si>
  <si>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</si>
  <si>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</si>
  <si>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</si>
  <si>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</si>
  <si>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</si>
  <si>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</si>
  <si>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</si>
  <si>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</si>
  <si>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</si>
  <si>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</si>
  <si>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</si>
  <si>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</si>
  <si>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</si>
  <si>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</si>
  <si>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</si>
  <si>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</si>
  <si>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</si>
  <si>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</si>
  <si>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</si>
  <si>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</si>
  <si>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</si>
  <si>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</si>
  <si>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</si>
  <si>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</si>
  <si>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</si>
  <si>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</si>
  <si>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</si>
  <si>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</si>
  <si>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</si>
  <si>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</si>
  <si>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</si>
  <si>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</si>
  <si>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</si>
  <si>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</si>
  <si>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</si>
  <si>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</si>
  <si>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</si>
  <si>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</si>
  <si>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</si>
  <si>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</si>
  <si>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</si>
  <si>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</si>
  <si>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</si>
  <si>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</si>
  <si>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</si>
  <si>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</si>
  <si>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</si>
  <si>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</si>
  <si>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</si>
  <si>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</si>
  <si>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</si>
  <si>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</si>
  <si>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</si>
  <si>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</si>
  <si>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</si>
  <si>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</si>
  <si>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</si>
  <si>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</si>
  <si>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</si>
  <si>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</si>
  <si>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</si>
  <si>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</si>
  <si>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</si>
  <si>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</si>
  <si>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</si>
  <si>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</si>
  <si>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</si>
  <si>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</si>
  <si>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</si>
  <si>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</si>
  <si>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</si>
  <si>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</si>
  <si>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</si>
  <si>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</si>
  <si>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</si>
  <si>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</si>
  <si>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</si>
  <si>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</si>
  <si>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</si>
  <si>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</si>
  <si>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</si>
  <si>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</si>
  <si>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</si>
  <si>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</si>
  <si>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</si>
  <si>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</si>
  <si>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</si>
  <si>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</si>
  <si>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</si>
  <si>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</si>
  <si>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</si>
  <si>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</si>
  <si>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</si>
  <si>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</si>
  <si>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</si>
  <si>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</si>
  <si>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</si>
  <si>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</si>
  <si>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</si>
  <si>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</si>
  <si>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</si>
  <si>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</si>
  <si>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</si>
  <si>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</si>
  <si>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</si>
  <si>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</si>
  <si>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</si>
  <si>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</si>
  <si>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</si>
  <si>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</si>
  <si>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</si>
  <si>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</si>
  <si>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</si>
  <si>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</si>
  <si>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</si>
  <si>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</si>
  <si>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</si>
  <si>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</si>
  <si>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</si>
  <si>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</si>
  <si>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</si>
  <si>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</si>
  <si>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</si>
  <si>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</si>
  <si>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</si>
  <si>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</si>
  <si>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</si>
  <si>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</si>
  <si>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</si>
  <si>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</si>
  <si>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</si>
  <si>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</si>
  <si>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</si>
  <si>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</si>
  <si>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</si>
  <si>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</si>
  <si>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</si>
  <si>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</si>
  <si>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</si>
  <si>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</si>
  <si>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</si>
  <si>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</si>
  <si>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</si>
  <si>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</si>
  <si>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</si>
  <si>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</si>
  <si>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</si>
  <si>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</si>
  <si>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</si>
  <si>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</si>
  <si>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</si>
  <si>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</si>
  <si>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</si>
  <si>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</si>
  <si>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</si>
  <si>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</si>
  <si>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</si>
  <si>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</si>
  <si>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</si>
  <si>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</si>
  <si>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</si>
  <si>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</si>
  <si>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</si>
  <si>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</si>
  <si>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</si>
  <si>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</si>
  <si>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</si>
  <si>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</si>
  <si>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</si>
  <si>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</si>
  <si>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</si>
  <si>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</si>
  <si>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</si>
  <si>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</si>
  <si>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</si>
  <si>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</si>
  <si>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</si>
  <si>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</si>
  <si>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</si>
  <si>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</si>
  <si>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</si>
  <si>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</si>
  <si>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</si>
  <si>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</si>
  <si>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</si>
  <si>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</si>
  <si>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</si>
  <si>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</si>
  <si>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</si>
  <si>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</si>
  <si>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</si>
  <si>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</si>
  <si>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</si>
  <si>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</si>
  <si>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</si>
  <si>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</si>
  <si>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</si>
  <si>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</si>
  <si>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</si>
  <si>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</si>
  <si>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</si>
  <si>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</si>
  <si>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</si>
  <si>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</si>
  <si>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</si>
  <si>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</si>
  <si>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</si>
  <si>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</si>
  <si>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</si>
  <si>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</si>
  <si>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</si>
  <si>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</si>
  <si>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</si>
  <si>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</si>
  <si>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</si>
  <si>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</si>
  <si>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</si>
  <si>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</si>
  <si>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</si>
  <si>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</si>
  <si>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</si>
  <si>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</si>
  <si>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</si>
  <si>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</si>
  <si>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</si>
  <si>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</si>
  <si>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</si>
  <si>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</si>
  <si>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</si>
  <si>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</si>
  <si>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</si>
  <si>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</si>
  <si>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</si>
  <si>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</si>
  <si>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</si>
  <si>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</si>
  <si>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</si>
  <si>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</si>
  <si>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</si>
  <si>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</si>
  <si>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</si>
  <si>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</si>
  <si>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</si>
  <si>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</si>
  <si>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</si>
  <si>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</si>
  <si>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</si>
  <si>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</si>
  <si>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</si>
  <si>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</si>
  <si>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</si>
  <si>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</si>
  <si>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</si>
  <si>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</si>
  <si>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</si>
  <si>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</si>
  <si>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</si>
  <si>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</si>
  <si>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</si>
  <si>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</si>
  <si>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</si>
  <si>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</si>
  <si>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</si>
  <si>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</si>
  <si>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</si>
  <si>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</si>
  <si>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</si>
  <si>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</si>
  <si>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</si>
  <si>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</si>
  <si>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</si>
  <si>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</si>
  <si>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</si>
  <si>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</si>
  <si>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</si>
  <si>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</si>
  <si>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</si>
  <si>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</si>
  <si>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</si>
  <si>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</si>
  <si>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</si>
  <si>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</si>
  <si>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</si>
  <si>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</si>
  <si>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</si>
  <si>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</si>
  <si>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</si>
  <si>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</si>
  <si>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</si>
  <si>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</si>
  <si>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</si>
  <si>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</si>
  <si>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</si>
  <si>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</si>
  <si>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</si>
  <si>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</si>
  <si>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</si>
  <si>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</si>
  <si>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</si>
  <si>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</si>
  <si>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</si>
  <si>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</si>
  <si>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</si>
  <si>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</si>
  <si>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</si>
  <si>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</si>
  <si>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</si>
  <si>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</si>
  <si>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</si>
  <si>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</si>
  <si>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</si>
  <si>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</si>
  <si>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</si>
  <si>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</si>
  <si>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</si>
  <si>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</si>
  <si>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</si>
  <si>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</si>
  <si>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</si>
  <si>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</si>
  <si>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</si>
  <si>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</si>
  <si>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</si>
  <si>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</si>
  <si>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</si>
  <si>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</si>
  <si>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</si>
  <si>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</si>
  <si>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</si>
  <si>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</si>
  <si>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</si>
  <si>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</si>
  <si>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</si>
  <si>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</si>
  <si>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</si>
  <si>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</si>
  <si>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</si>
  <si>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</si>
  <si>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</si>
  <si>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</si>
  <si>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</si>
  <si>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</si>
  <si>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</si>
  <si>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</si>
  <si>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</si>
  <si>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</si>
  <si>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</si>
  <si>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</si>
  <si>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</si>
  <si>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</si>
  <si>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</si>
  <si>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</si>
  <si>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</si>
  <si>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</si>
  <si>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</si>
  <si>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</si>
  <si>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</si>
  <si>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</si>
  <si>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</si>
  <si>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</si>
  <si>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</si>
  <si>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</si>
  <si>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</si>
  <si>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</si>
  <si>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</si>
  <si>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</si>
  <si>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</si>
  <si>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</si>
  <si>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</si>
  <si>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</si>
  <si>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</si>
  <si>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</si>
  <si>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</si>
  <si>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</si>
  <si>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</si>
  <si>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</si>
  <si>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</si>
  <si>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</si>
  <si>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</si>
  <si>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</si>
  <si>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</si>
  <si>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</si>
  <si>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</si>
  <si>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</si>
  <si>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</si>
  <si>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</si>
  <si>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</si>
  <si>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</si>
  <si>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</si>
  <si>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</si>
  <si>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</si>
  <si>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</si>
  <si>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</si>
  <si>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</si>
  <si>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</si>
  <si>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</si>
  <si>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</si>
  <si>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</si>
  <si>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</si>
  <si>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</si>
  <si>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</si>
  <si>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</si>
  <si>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</si>
  <si>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</si>
  <si>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</si>
  <si>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</si>
  <si>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</si>
  <si>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</si>
  <si>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</si>
  <si>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</si>
  <si>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</si>
  <si>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</si>
  <si>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</si>
  <si>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</si>
  <si>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</si>
  <si>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</si>
  <si>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</si>
  <si>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</si>
  <si>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</si>
  <si>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</si>
  <si>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</si>
  <si>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</si>
  <si>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</si>
  <si>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</si>
  <si>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</si>
  <si>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</si>
  <si>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</si>
  <si>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</si>
  <si>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</si>
  <si>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</si>
  <si>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</si>
  <si>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</si>
  <si>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</si>
  <si>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</si>
  <si>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</si>
  <si>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</si>
  <si>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</si>
  <si>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</si>
  <si>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</si>
  <si>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</si>
  <si>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</si>
  <si>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</si>
  <si>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</si>
  <si>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</si>
  <si>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</si>
  <si>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</si>
  <si>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</si>
  <si>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</si>
  <si>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</si>
  <si>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</si>
  <si>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</si>
  <si>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</si>
  <si>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</si>
  <si>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</si>
  <si>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</si>
  <si>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</si>
  <si>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</si>
  <si>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</si>
  <si>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</si>
  <si>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</si>
  <si>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</si>
  <si>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</si>
  <si>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</si>
  <si>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</si>
  <si>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</si>
  <si>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</si>
  <si>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</si>
  <si>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</si>
  <si>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</si>
  <si>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</si>
  <si>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</si>
  <si>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</si>
  <si>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</si>
  <si>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</si>
  <si>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</si>
  <si>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</si>
  <si>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</si>
  <si>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</si>
  <si>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</si>
  <si>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</si>
  <si>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</si>
  <si>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</si>
  <si>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</si>
  <si>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</si>
  <si>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</si>
  <si>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</si>
  <si>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</si>
  <si>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</si>
  <si>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</si>
  <si>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</si>
  <si>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</si>
  <si>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</si>
  <si>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</si>
  <si>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</si>
  <si>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</si>
  <si>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</si>
  <si>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</si>
  <si>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</si>
  <si>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</si>
  <si>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</si>
  <si>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</si>
  <si>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</si>
  <si>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</si>
  <si>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</si>
  <si>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</si>
  <si>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</si>
  <si>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</si>
  <si>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</si>
  <si>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</si>
  <si>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</si>
  <si>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</si>
  <si>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</si>
  <si>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</si>
  <si>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</si>
  <si>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</si>
  <si>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</si>
  <si>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</si>
  <si>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</si>
  <si>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</si>
  <si>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</si>
  <si>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</si>
  <si>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</si>
  <si>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</si>
  <si>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</si>
  <si>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</si>
  <si>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</si>
  <si>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</si>
  <si>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</si>
  <si>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</si>
  <si>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</si>
  <si>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</si>
  <si>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</si>
  <si>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</si>
  <si>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</si>
  <si>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</si>
  <si>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</si>
  <si>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</si>
  <si>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</si>
  <si>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</si>
  <si>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</si>
  <si>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</si>
  <si>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</si>
  <si>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</si>
  <si>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</si>
  <si>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</si>
  <si>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</si>
  <si>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</si>
  <si>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</si>
  <si>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</si>
  <si>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</si>
  <si>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</si>
  <si>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</si>
  <si>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</si>
  <si>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</si>
  <si>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</si>
  <si>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</si>
  <si>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</si>
  <si>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</si>
  <si>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</si>
  <si>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</si>
  <si>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</si>
  <si>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</si>
  <si>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</si>
  <si>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</si>
  <si>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</si>
  <si>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</si>
  <si>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</si>
  <si>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</si>
  <si>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</si>
  <si>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</si>
  <si>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</si>
  <si>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</si>
  <si>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</si>
  <si>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</si>
  <si>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</si>
  <si>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</si>
  <si>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</si>
  <si>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</si>
  <si>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</si>
  <si>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</si>
  <si>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</si>
  <si>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</si>
  <si>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</si>
  <si>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</si>
  <si>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</si>
  <si>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</si>
  <si>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</si>
  <si>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</si>
  <si>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</si>
  <si>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</si>
  <si>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</si>
  <si>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</si>
  <si>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</si>
  <si>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</si>
  <si>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</si>
  <si>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</si>
  <si>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</si>
  <si>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</si>
  <si>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</si>
  <si>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</si>
  <si>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</si>
  <si>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</si>
  <si>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</si>
  <si>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</si>
  <si>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</si>
  <si>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</si>
  <si>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</si>
  <si>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</si>
  <si>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</si>
  <si>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</si>
  <si>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</si>
  <si>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</si>
  <si>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</si>
  <si>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</si>
  <si>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</si>
  <si>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</si>
  <si>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</si>
  <si>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</si>
  <si>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</si>
  <si>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</si>
  <si>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</si>
  <si>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</si>
  <si>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</si>
  <si>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</si>
  <si>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</si>
  <si>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</si>
  <si>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</si>
  <si>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</si>
  <si>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</si>
  <si>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</si>
  <si>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</si>
  <si>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</si>
  <si>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</si>
  <si>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</si>
  <si>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</si>
  <si>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</si>
  <si>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</si>
  <si>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</si>
  <si>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</si>
  <si>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</si>
  <si>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</si>
  <si>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</si>
  <si>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</si>
  <si>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</si>
  <si>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</si>
  <si>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</si>
  <si>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</si>
  <si>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</si>
  <si>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</si>
  <si>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</si>
  <si>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</si>
  <si>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</si>
  <si>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</si>
  <si>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</si>
  <si>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</si>
  <si>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</si>
  <si>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</si>
  <si>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</si>
  <si>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</si>
  <si>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</si>
  <si>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</si>
  <si>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</si>
  <si>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</si>
  <si>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</si>
  <si>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</si>
  <si>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</si>
  <si>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</si>
  <si>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</si>
  <si>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</si>
  <si>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</si>
  <si>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</si>
  <si>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</si>
  <si>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</si>
  <si>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</si>
  <si>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</si>
  <si>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</si>
  <si>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</si>
  <si>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</si>
  <si>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</si>
  <si>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</si>
  <si>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</si>
  <si>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</si>
  <si>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</si>
  <si>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</si>
  <si>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</si>
  <si>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</si>
  <si>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</si>
  <si>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</si>
  <si>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</si>
  <si>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</si>
  <si>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</si>
  <si>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</si>
  <si>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</si>
  <si>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</si>
  <si>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</si>
  <si>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</si>
  <si>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</si>
  <si>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</si>
  <si>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</si>
  <si>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</si>
  <si>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</si>
  <si>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</si>
  <si>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</si>
  <si>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</si>
  <si>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</si>
  <si>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</si>
  <si>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</si>
  <si>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</si>
  <si>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</si>
  <si>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</si>
  <si>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</si>
  <si>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</si>
  <si>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</si>
  <si>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</si>
  <si>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</si>
  <si>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</si>
  <si>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</si>
  <si>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</si>
  <si>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</si>
  <si>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</si>
  <si>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</si>
  <si>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</si>
  <si>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</si>
  <si>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</si>
  <si>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</si>
  <si>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</si>
  <si>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</si>
  <si>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</si>
  <si>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</si>
  <si>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</si>
  <si>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</si>
  <si>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</si>
  <si>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</si>
  <si>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</si>
  <si>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</si>
  <si>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</si>
  <si>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</si>
  <si>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</si>
  <si>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</si>
  <si>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</si>
  <si>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</si>
  <si>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</si>
  <si>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</si>
  <si>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</si>
  <si>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</si>
  <si>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</si>
  <si>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</si>
  <si>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</si>
  <si>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</si>
  <si>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</si>
  <si>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</si>
  <si>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</si>
  <si>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</si>
  <si>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</si>
  <si>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</si>
  <si>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</si>
  <si>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</si>
  <si>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</si>
  <si>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</si>
  <si>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</si>
  <si>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</si>
  <si>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</si>
  <si>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</si>
  <si>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</si>
  <si>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</si>
  <si>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</si>
  <si>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</si>
  <si>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</si>
  <si>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</si>
  <si>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</si>
  <si>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</si>
  <si>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</si>
  <si>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</si>
  <si>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</si>
  <si>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</si>
  <si>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</si>
  <si>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</si>
  <si>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</si>
  <si>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</si>
  <si>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</si>
  <si>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</si>
  <si>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</si>
  <si>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</si>
  <si>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</si>
  <si>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</si>
  <si>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</si>
  <si>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</si>
  <si>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</si>
  <si>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</si>
  <si>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</si>
  <si>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</si>
  <si>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</si>
  <si>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</si>
  <si>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</si>
  <si>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</si>
  <si>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</si>
  <si>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</si>
  <si>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</si>
  <si>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</si>
  <si>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</si>
  <si>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</si>
  <si>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</si>
  <si>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</si>
  <si>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</si>
  <si>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</si>
  <si>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</si>
  <si>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</si>
  <si>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</si>
  <si>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</si>
  <si>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</si>
  <si>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</si>
  <si>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</si>
  <si>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</si>
  <si>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</si>
  <si>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</si>
  <si>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</si>
  <si>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</si>
  <si>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</si>
  <si>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</si>
  <si>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</si>
  <si>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</si>
  <si>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</si>
  <si>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</si>
  <si>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</si>
  <si>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</si>
  <si>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</si>
  <si>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</si>
  <si>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</si>
  <si>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</si>
  <si>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</si>
  <si>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</si>
  <si>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</si>
  <si>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</si>
  <si>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</si>
  <si>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</si>
  <si>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</si>
  <si>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</si>
  <si>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</si>
  <si>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</si>
  <si>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</si>
  <si>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</si>
  <si>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</si>
  <si>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</si>
  <si>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</si>
  <si>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</si>
  <si>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</si>
  <si>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</si>
  <si>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</si>
  <si>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</si>
  <si>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</si>
  <si>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</si>
  <si>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</si>
  <si>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</si>
  <si>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</si>
  <si>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</si>
  <si>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</si>
  <si>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</si>
  <si>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</si>
  <si>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</si>
  <si>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</si>
  <si>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</si>
  <si>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</si>
  <si>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</si>
  <si>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</si>
  <si>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</si>
  <si>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</si>
  <si>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</si>
  <si>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</si>
  <si>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</si>
  <si>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</si>
  <si>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</si>
  <si>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</si>
  <si>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</si>
  <si>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</si>
  <si>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</si>
  <si>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</si>
  <si>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</si>
  <si>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</si>
  <si>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</si>
  <si>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</si>
  <si>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</si>
  <si>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</si>
  <si>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</si>
  <si>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</si>
  <si>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</si>
  <si>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</si>
  <si>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</si>
  <si>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</si>
  <si>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</si>
  <si>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</si>
  <si>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</si>
  <si>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</si>
  <si>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</si>
  <si>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</si>
  <si>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</si>
  <si>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</si>
  <si>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</si>
  <si>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</si>
  <si>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</si>
  <si>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</si>
  <si>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</si>
  <si>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</si>
  <si>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</si>
  <si>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</si>
  <si>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</si>
  <si>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</si>
  <si>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</si>
  <si>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</si>
  <si>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</si>
  <si>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</si>
  <si>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</si>
  <si>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</si>
  <si>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</si>
  <si>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</si>
  <si>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</si>
  <si>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</si>
  <si>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</si>
  <si>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</si>
  <si>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</si>
  <si>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</si>
  <si>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</si>
  <si>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</si>
  <si>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</si>
  <si>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</si>
  <si>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</si>
  <si>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</si>
  <si>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</si>
  <si>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</si>
  <si>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</si>
  <si>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</si>
  <si>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</si>
  <si>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</si>
  <si>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</si>
  <si>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</si>
  <si>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</si>
  <si>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</si>
  <si>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</si>
  <si>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</si>
  <si>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</si>
  <si>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</si>
  <si>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</si>
  <si>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</si>
  <si>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</si>
  <si>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</si>
  <si>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</si>
  <si>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</si>
  <si>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</si>
  <si>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</si>
  <si>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</si>
  <si>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</si>
  <si>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</si>
  <si>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</si>
  <si>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</si>
  <si>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</si>
  <si>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</si>
  <si>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</si>
  <si>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</si>
  <si>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</si>
  <si>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</si>
  <si>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</si>
  <si>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</si>
  <si>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</si>
  <si>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</si>
  <si>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</si>
  <si>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</si>
  <si>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</si>
  <si>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</si>
  <si>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</si>
  <si>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ok</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</si>
  <si>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</si>
  <si>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</si>
  <si>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</si>
  <si>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</si>
  <si>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</si>
  <si>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</si>
  <si>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</si>
  <si>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</si>
  <si>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</si>
  <si>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</si>
  <si>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</si>
  <si>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</si>
  <si>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</si>
  <si>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</si>
  <si>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</si>
  <si>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</si>
  <si>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</si>
  <si>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</si>
  <si>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</si>
  <si>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</si>
  <si>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</si>
  <si>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</si>
  <si>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</si>
  <si>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</si>
  <si>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</si>
  <si>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</si>
  <si>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</si>
  <si>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</si>
  <si>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</si>
  <si>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</si>
  <si>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</si>
  <si>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</si>
  <si>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</si>
  <si>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</si>
  <si>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</si>
  <si>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</si>
  <si>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</si>
  <si>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</si>
  <si>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</si>
  <si>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</si>
  <si>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</si>
  <si>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</si>
  <si>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</si>
  <si>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</si>
  <si>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</si>
  <si>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</si>
  <si>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</si>
  <si>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</si>
  <si>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</si>
  <si>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</si>
  <si>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</si>
  <si>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</si>
  <si>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</si>
  <si>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</si>
  <si>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</si>
  <si>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</si>
  <si>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</si>
  <si>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</si>
  <si>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</si>
  <si>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</si>
  <si>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</si>
  <si>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</si>
  <si>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</si>
  <si>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</si>
  <si>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</si>
  <si>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</si>
  <si>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DFA2025174</t>
  </si>
  <si>
    <t>20250010</t>
  </si>
  <si>
    <t>Trénerske služby PARA sústredenie štrba</t>
  </si>
  <si>
    <t>56743301</t>
  </si>
  <si>
    <t xml:space="preserve">Sára Sekelová </t>
  </si>
  <si>
    <t>DFA2025172</t>
  </si>
  <si>
    <t>25VF00172</t>
  </si>
  <si>
    <t>Pracovná cesta
Názov podujatia: PARA sústredenie 
Miesto konania: Štrba, Slovensko 
Termín: 30.8.-2.9.2025
Počet zúčastnených osôb (okrem divákov): 11 - služby počas pobytu</t>
  </si>
  <si>
    <t>DFA2025190</t>
  </si>
  <si>
    <t>20250017</t>
  </si>
  <si>
    <t>Trénerské služby ŠO, Parazraz 26.9.2025, Snina</t>
  </si>
  <si>
    <t xml:space="preserve">Gabriela Briškárová </t>
  </si>
  <si>
    <t>DFA2025195</t>
  </si>
  <si>
    <t xml:space="preserve"> 20250025</t>
  </si>
  <si>
    <t>Štartovné para poomsae na turnaji Black Tiger Cup 2025, 27.9.2025 - 10 štartov</t>
  </si>
  <si>
    <t>42089158</t>
  </si>
  <si>
    <t>Black Tiger Taekwondo Klub Snina</t>
  </si>
  <si>
    <t>IDV2025079</t>
  </si>
  <si>
    <t>Pracovná cesta
Názov podujatia: Čigra Open 
Miesto konania: Zágreb, Chorvátsko  
Termín: 4.10.2025
Počet zúčastnených osôb (okrem divákov): 1 - stravné</t>
  </si>
  <si>
    <t>Dominika Kuchtová</t>
  </si>
  <si>
    <t>Oliver Hlavinka</t>
  </si>
  <si>
    <t>d - Bérešová Adriana</t>
  </si>
  <si>
    <t>DFA2025068</t>
  </si>
  <si>
    <t>25VF00078</t>
  </si>
  <si>
    <t>Pracovná cesta
Názov podujatia: PARA sústredenie 
Miesto konania: Štrba, Slovensko 
Termín: 28.-30.3.2025
Počet zúčastnených osôb (okrem divákov): 3 - služby počas pobytu</t>
  </si>
  <si>
    <t>DFA2025138</t>
  </si>
  <si>
    <t>Trénerské služby podľa zmluvy č.1/PARA/2025 zo dňa 1.1.2025 - 06/2025</t>
  </si>
  <si>
    <t>DFA2025139</t>
  </si>
  <si>
    <t>20250024</t>
  </si>
  <si>
    <t>Čerpanie TT - prenájom telocvične podľa schváleného HŠP 06/2025</t>
  </si>
  <si>
    <t>DFA2025144</t>
  </si>
  <si>
    <t>20250025</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</si>
  <si>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</si>
  <si>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</si>
  <si>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</si>
  <si>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</si>
  <si>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</si>
  <si>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</si>
  <si>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</si>
  <si>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</si>
  <si>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</si>
  <si>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</si>
  <si>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</si>
  <si>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</si>
  <si>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</si>
  <si>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</si>
  <si>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DFA2025169</t>
  </si>
  <si>
    <t xml:space="preserve"> 20250028</t>
  </si>
  <si>
    <t>Čerpanie TT - prenájom telocvične podľa schváleného HŠP, 8/2025</t>
  </si>
  <si>
    <t>DFA2025170</t>
  </si>
  <si>
    <t>20250014</t>
  </si>
  <si>
    <t>Trénerské služby ŠO</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</si>
  <si>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</si>
  <si>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</si>
  <si>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</si>
  <si>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</si>
  <si>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</si>
  <si>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</si>
  <si>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</si>
  <si>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</si>
  <si>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</si>
  <si>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</si>
  <si>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</si>
  <si>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</si>
  <si>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</si>
  <si>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</si>
  <si>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</si>
  <si>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</si>
  <si>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</si>
  <si>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</si>
  <si>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</si>
  <si>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</si>
  <si>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</si>
  <si>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</si>
  <si>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</si>
  <si>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</si>
  <si>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</si>
  <si>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</si>
  <si>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</si>
  <si>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</si>
  <si>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</si>
  <si>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</si>
  <si>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IDV2025082</t>
  </si>
  <si>
    <t>Čerpanie TT - EAGLE CUP POOMSAE, FREESTYLE 2025 - stravné, ubytovanie, cesta</t>
  </si>
  <si>
    <t>Čerpanie TT - EAGLE CUP POOMSAE, FREESTYLE 2025 - stravné</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</si>
  <si>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</si>
  <si>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</si>
  <si>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</si>
  <si>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</si>
  <si>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</si>
  <si>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</si>
  <si>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</si>
  <si>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</si>
  <si>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</si>
  <si>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</si>
  <si>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</si>
  <si>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</si>
  <si>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</si>
  <si>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</si>
  <si>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</si>
  <si>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</si>
  <si>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</si>
  <si>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</si>
  <si>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</si>
  <si>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</si>
  <si>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</si>
  <si>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</si>
  <si>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</si>
  <si>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</si>
  <si>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</si>
  <si>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</si>
  <si>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</si>
  <si>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</si>
  <si>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</si>
  <si>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</si>
  <si>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</si>
  <si>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</si>
  <si>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</si>
  <si>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</si>
  <si>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</si>
  <si>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</si>
  <si>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</si>
  <si>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</si>
  <si>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l - športové pohybové tábory pre mládež</t>
  </si>
  <si>
    <t>IDV2025067</t>
  </si>
  <si>
    <t>Dobrovolník diety 07/2025</t>
  </si>
  <si>
    <t xml:space="preserve">HYOUNGKEUN OH  </t>
  </si>
  <si>
    <t>DFA2025162</t>
  </si>
  <si>
    <t>20250006</t>
  </si>
  <si>
    <t>Tomáš Potocký - trénerské služby podľa zmluvy č.1/KVŠ/2025 - EUSA, reprezentačné sústredenie</t>
  </si>
  <si>
    <t xml:space="preserve"> 53368932 </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</si>
  <si>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</si>
  <si>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</si>
  <si>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</si>
  <si>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</si>
  <si>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</si>
  <si>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</si>
  <si>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</si>
  <si>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</si>
  <si>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</si>
  <si>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</si>
  <si>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</si>
  <si>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DFA2025171</t>
  </si>
  <si>
    <t>20250008</t>
  </si>
  <si>
    <t>Administratívne služby 8/2025 - čiastková úhrada</t>
  </si>
  <si>
    <t>50 003 526</t>
  </si>
  <si>
    <t>IFS SK, s.r.o.</t>
  </si>
  <si>
    <t>DFA2025177</t>
  </si>
  <si>
    <t>20250301</t>
  </si>
  <si>
    <t xml:space="preserve">Plaváren tábor </t>
  </si>
  <si>
    <t>52532810</t>
  </si>
  <si>
    <t>Mestský podnik Snina, s.r.o., r.s.p.</t>
  </si>
  <si>
    <t>a - taekwondo - bežné transfery</t>
  </si>
  <si>
    <t>PK07</t>
  </si>
  <si>
    <t>Gal licencie - Frgolec, Čuvara</t>
  </si>
  <si>
    <t>WORLD TAEKWONDO</t>
  </si>
  <si>
    <t>DFA2025179</t>
  </si>
  <si>
    <t>2025006</t>
  </si>
  <si>
    <t>Športový materiál (ropzdelená sumana 1. a 2. polrok)</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</si>
  <si>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</si>
  <si>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</si>
  <si>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</si>
  <si>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</si>
  <si>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</si>
  <si>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</si>
  <si>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</si>
  <si>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</si>
  <si>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</si>
  <si>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</si>
  <si>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</si>
  <si>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</si>
  <si>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</si>
  <si>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</si>
  <si>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</si>
  <si>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</si>
  <si>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DFA2025203</t>
  </si>
  <si>
    <t>Čerpanie 15% - Štartovné Black Tiger Cup -čiastočná</t>
  </si>
  <si>
    <t>ILYO-TAEKWONDO TRENČÍN</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</si>
  <si>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</si>
  <si>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</si>
  <si>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</si>
  <si>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</si>
  <si>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</si>
  <si>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</si>
  <si>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</si>
  <si>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</si>
  <si>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</si>
  <si>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</si>
  <si>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</si>
  <si>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</si>
  <si>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</si>
  <si>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</si>
  <si>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</si>
  <si>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</si>
  <si>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</si>
  <si>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</si>
  <si>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</si>
  <si>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</si>
  <si>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</si>
  <si>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</si>
  <si>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</si>
  <si>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</si>
  <si>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</si>
  <si>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</si>
  <si>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IDV2025001</t>
  </si>
  <si>
    <t>Pracovná cesta
Názov podujatia: Winter Camp
Miesto konania: Viedeň, Rakúsko
Termín: 03.-05.1.2025
Počet zúčastnených osôb (okrem divákov): 15 - ubytovanie, diety</t>
  </si>
  <si>
    <t xml:space="preserve">Tomáš Potocký </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</si>
  <si>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</si>
  <si>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</si>
  <si>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</si>
  <si>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</si>
  <si>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</si>
  <si>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</si>
  <si>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</si>
  <si>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</si>
  <si>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</si>
  <si>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Čerpanie TŠ - Mórová - tréningová príprava(rozdelená sumana 1. a 2.polrok)</t>
  </si>
  <si>
    <t>PK08</t>
  </si>
  <si>
    <t>Gal licencia - Kaminský</t>
  </si>
  <si>
    <t>DFA2025185</t>
  </si>
  <si>
    <t>20250033</t>
  </si>
  <si>
    <t>Čerpanie TŠ - Hanušovský, Turzáková  - Polish Open, gal, diety</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</si>
  <si>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</si>
  <si>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</si>
  <si>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</si>
  <si>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</si>
  <si>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</si>
  <si>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</si>
  <si>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</si>
  <si>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</si>
  <si>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DFA2025219</t>
  </si>
  <si>
    <t xml:space="preserve">Ubytovanie MEC Atény, Grécko </t>
  </si>
  <si>
    <t>800637130</t>
  </si>
  <si>
    <t>GOLDEN MOVES Μ. Ε.Π.Ε</t>
  </si>
  <si>
    <t>DFA2025215</t>
  </si>
  <si>
    <t>FV178051/25/LOTIN</t>
  </si>
  <si>
    <t xml:space="preserve">Letrenky MEJ, Košice-Švajčiarsko, Ženeva </t>
  </si>
  <si>
    <t>PL522-000-23-34</t>
  </si>
  <si>
    <t>Polskie Linie Lotnicze LOT SA</t>
  </si>
  <si>
    <t>DFA2025216</t>
  </si>
  <si>
    <t>KLSK0029650009</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</si>
  <si>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</si>
  <si>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</si>
  <si>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</si>
  <si>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</si>
  <si>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</si>
  <si>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</si>
  <si>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</si>
  <si>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DFA2025209</t>
  </si>
  <si>
    <t>Tomáš Potocký - trénerské služby podľa zmluvy č.1/KVŠ/2025 - Reprezentačné sústredenie, Spala, PL 22-24.9.2025</t>
  </si>
  <si>
    <t>IDV2025077</t>
  </si>
  <si>
    <t>Pracovná cesta
Názov podujatia: Kemp Spala 
Miesto konania: Spala, Poľsko 
Termín: 19.-24.9.2025
Počet zúčastnených osôb (okrem divákov): 12 - cesta</t>
  </si>
  <si>
    <t>DFA2025242</t>
  </si>
  <si>
    <t>47</t>
  </si>
  <si>
    <t>Štartovné European Cadet Championship</t>
  </si>
  <si>
    <t>European Taekwondo Union</t>
  </si>
  <si>
    <t>DFA2025253</t>
  </si>
  <si>
    <t>41</t>
  </si>
  <si>
    <t>Štartovné Majstrovstvá sveta juniorov</t>
  </si>
  <si>
    <t>DFA2025210</t>
  </si>
  <si>
    <t>3327861-2025/IE</t>
  </si>
  <si>
    <t xml:space="preserve">Letenka MES Atény, Grécko </t>
  </si>
  <si>
    <t>IE4749148U</t>
  </si>
  <si>
    <t>Ryanair DAC</t>
  </si>
  <si>
    <t>DFA2025142</t>
  </si>
  <si>
    <t>625130</t>
  </si>
  <si>
    <t>Spracovanie účtovníctva 06/2025</t>
  </si>
  <si>
    <t>36583677</t>
  </si>
  <si>
    <t>EKON SERVIS SK, s.r.o.</t>
  </si>
  <si>
    <t>DFA2025143</t>
  </si>
  <si>
    <t>Administratívne služby 6/2025</t>
  </si>
  <si>
    <t>DFA2025135</t>
  </si>
  <si>
    <t>Administratívne služby za mesiac 05/2025</t>
  </si>
  <si>
    <t>56142722</t>
  </si>
  <si>
    <t>Ing. Vladimíra Šreinerová</t>
  </si>
  <si>
    <t>DFA2025161</t>
  </si>
  <si>
    <t>625151</t>
  </si>
  <si>
    <t>Spracovanie účtovníctva 07/2025</t>
  </si>
  <si>
    <t>DFA2025157</t>
  </si>
  <si>
    <t>2025007</t>
  </si>
  <si>
    <t>Administratívne služby 7/2025</t>
  </si>
  <si>
    <t>DFA2025199</t>
  </si>
  <si>
    <t>625173</t>
  </si>
  <si>
    <t>Spracovanie účtovníctva 08/2025</t>
  </si>
  <si>
    <t>DFA2025200</t>
  </si>
  <si>
    <t>625177</t>
  </si>
  <si>
    <t>Spracovanie účtovníctva 09/2025</t>
  </si>
  <si>
    <t>IDV2025078</t>
  </si>
  <si>
    <t>Dobrovolník diety 09/2025 (rozdelená úhrada na 1. a 2. polrok)</t>
  </si>
  <si>
    <t>DFA2025207</t>
  </si>
  <si>
    <t>20250038</t>
  </si>
  <si>
    <t>Náklady za telocvičňu</t>
  </si>
  <si>
    <t>DFA2025202</t>
  </si>
  <si>
    <t>8125053884</t>
  </si>
  <si>
    <t xml:space="preserve">Letenky 2025 WT Poomsae MNA Workshop </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</si>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</sst>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1" priority="2" stopIfTrue="1">
      <formula>$A78&lt;&gt;""</formula>
    </cfRule>
  </conditionalFormatting>
  <conditionalFormatting sqref="A8:I76 I78">
    <cfRule type="expression" dxfId="120" priority="7" stopIfTrue="1">
      <formula>$A8&lt;&gt;""</formula>
    </cfRule>
  </conditionalFormatting>
  <conditionalFormatting sqref="B78:H2888">
    <cfRule type="expression" dxfId="119" priority="3" stopIfTrue="1">
      <formula>$A78&lt;&gt;""</formula>
    </cfRule>
  </conditionalFormatting>
  <conditionalFormatting sqref="D2886:D2913">
    <cfRule type="expression" dxfId="11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3840</v>
      </c>
      <c r="E10" s="360">
        <f>SUMIF(K:K,A10,I:I)</f>
        <v>960</v>
      </c>
      <c r="F10" s="361"/>
      <c r="L10" s="120" t="s">
        <v>335</v>
      </c>
      <c r="M10" s="118"/>
      <c r="N10" s="118"/>
      <c r="O10" s="118"/>
      <c r="P10" s="118"/>
      <c r="Q10" s="118"/>
      <c r="R10" s="118"/>
      <c r="S10" s="118"/>
    </row>
    <row r="11" spans="1:26" ht="18">
      <c r="A11" s="69" t="s">
        <v>319</v>
      </c>
      <c r="B11" s="70" t="s">
        <v>320</v>
      </c>
      <c r="C11" s="126">
        <f>SUMIF(FP!J:J,Doklady!$B$1&amp;A11,FP!D:D)</f>
        <v>46106</v>
      </c>
      <c r="D11" s="126">
        <f>+C11-E11</f>
        <v>23623.660000000003</v>
      </c>
      <c r="E11" s="368">
        <f>+I39-I42+I44-I47</f>
        <v>22482.339999999997</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31403.020000000004</v>
      </c>
      <c r="E12" s="360">
        <f>SUMIF(K:K,A12,I:I)</f>
        <v>13936.979999999998</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6656.24</v>
      </c>
      <c r="D40" s="78">
        <f>DSUM(Doklady!A103:J9985,"GGG",Spolu!N40:O42)</f>
        <v>3650.48</v>
      </c>
      <c r="E40" s="78">
        <f>DSUM(Doklady!A103:J9985,"GGG",Spolu!P40:Q42)</f>
        <v>7723.25</v>
      </c>
      <c r="F40" s="78">
        <f>DSUM(Doklady!A103:J9985,"GGG",Spolu!R40:S42)</f>
        <v>3623.79</v>
      </c>
      <c r="G40" s="78">
        <f>DSUM(Doklady!A103:J9985,"GGG",Spolu!T40:U42)-H40</f>
        <v>1969.9</v>
      </c>
      <c r="H40" s="78">
        <f>+IFERROR(VLOOKUP(K40&amp;" - kapitálové transfery",B$53:D$90,3,0),0)</f>
        <v>0</v>
      </c>
      <c r="I40" s="73">
        <f>+C40+D40+E40+F40+G40+H40</f>
        <v>23623.660000000003</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2564.9600000000009</v>
      </c>
      <c r="D41" s="78">
        <f>MAX(D39-D40,0)</f>
        <v>5570.7200000000012</v>
      </c>
      <c r="E41" s="78">
        <f>MAX(E39-E40,0)</f>
        <v>3803.25</v>
      </c>
      <c r="F41" s="78">
        <f>MIN(I39,MAX(-F39+F40,0))</f>
        <v>0</v>
      </c>
      <c r="G41" s="78">
        <f>MIN(J39,MAX(-G39+G40+MIN(F40-F39,0),0))</f>
        <v>0</v>
      </c>
      <c r="H41" s="78">
        <f>MAX(H39-H40,0)</f>
        <v>0</v>
      </c>
      <c r="I41" s="124">
        <f>+I39-I42</f>
        <v>22482.339999999997</v>
      </c>
      <c r="J41" s="219">
        <f>+K46</f>
        <v>0</v>
      </c>
      <c r="K41" s="219">
        <f>+I41-H41</f>
        <v>22482.339999999997</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6656.24</v>
      </c>
      <c r="D42" s="216">
        <f>+D40</f>
        <v>3650.48</v>
      </c>
      <c r="E42" s="216">
        <f>+E40</f>
        <v>7723.25</v>
      </c>
      <c r="F42" s="216">
        <f>+MIN(F39:F40)</f>
        <v>3623.79</v>
      </c>
      <c r="G42" s="216">
        <f>+MIN(G39+MAX(F39-F40,0)-MAX(E40-E39,0)-MAX(D40-D39,0)-MAX(C40-C39,0),G40)</f>
        <v>1969.9</v>
      </c>
      <c r="H42" s="216">
        <f>+MIN(H39:H40)</f>
        <v>0</v>
      </c>
      <c r="I42" s="73">
        <f>+C42+D42+E42+MIN(F39:F40)+G42+H42</f>
        <v>23623.660000000003</v>
      </c>
      <c r="J42" s="219">
        <f>+K47</f>
        <v>0</v>
      </c>
      <c r="K42" s="219">
        <f>+I42-H42</f>
        <v>23623.660000000003</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23623.66</v>
      </c>
      <c r="E53" s="73">
        <f>IF(A53&lt;&gt;"",MIN(D53,C53)*Doklady!C1/(1-Doklady!C1),"")</f>
        <v>0</v>
      </c>
      <c r="F53" s="71">
        <f>IF(A53&lt;&gt;"",Doklady!J1,"")</f>
        <v>0</v>
      </c>
      <c r="G53" s="73">
        <f>+IFERROR(HLOOKUP(IF(RIGHT(B53,15)="bežné transfery",LEFT(B53,LEN(B53)-18),0),$J$40:$K$42,3,0),MIN(C53,D53))</f>
        <v>23623.660000000003</v>
      </c>
      <c r="H53" s="71"/>
      <c r="I53" s="73">
        <f>IF(A53&lt;&gt;"",MAX(IF(G53&lt;C53,C53-G53,0)+IF(F53&lt;E53,E53-F53,0),0),0)</f>
        <v>22482.339999999997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4528.2199999999993</v>
      </c>
      <c r="E54" s="73">
        <f>IF(A54&lt;&gt;"",MIN(D54,C54)*Doklady!C2/(1-Doklady!C2),"")</f>
        <v>0</v>
      </c>
      <c r="F54" s="71">
        <f>IF(A54&lt;&gt;"",Doklady!J2,"")</f>
        <v>0</v>
      </c>
      <c r="G54" s="73">
        <f t="shared" ref="G54:G117" si="0">+IFERROR(HLOOKUP(IF(RIGHT(B54,15)="bežné transfery",LEFT(B54,LEN(B54)-18),0),$J$40:$K$42,3,0),MIN(C54,D54))</f>
        <v>4528.2199999999993</v>
      </c>
      <c r="H54" s="71"/>
      <c r="I54" s="73">
        <f t="shared" ref="I54:I117" si="1">IF(A54&lt;&gt;"",MAX(IF(G54&lt;C54,C54-G54,0)+IF(F54&lt;E54,E54-F54,0),0),0)</f>
        <v>5811.7800000000007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26874.800000000003</v>
      </c>
      <c r="E55" s="73">
        <f>IF(A55&lt;&gt;"",MIN(D55,C55)*Doklady!C3/(1-Doklady!C3),"")</f>
        <v>0</v>
      </c>
      <c r="F55" s="71">
        <f>IF(A55&lt;&gt;"",Doklady!J3,"")</f>
        <v>0</v>
      </c>
      <c r="G55" s="73">
        <f t="shared" si="0"/>
        <v>26874.800000000003</v>
      </c>
      <c r="H55" s="71"/>
      <c r="I55" s="73">
        <f t="shared" si="1"/>
        <v>8125.1999999999971</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3840</v>
      </c>
      <c r="E56" s="73">
        <f>IF(A56&lt;&gt;"",MIN(D56,C56)*Doklady!C4/(1-Doklady!C4),"")</f>
        <v>0</v>
      </c>
      <c r="F56" s="71">
        <f>IF(A56&lt;&gt;"",Doklady!J4,"")</f>
        <v>0</v>
      </c>
      <c r="G56" s="73">
        <f t="shared" si="0"/>
        <v>3840</v>
      </c>
      <c r="H56" s="71"/>
      <c r="I56" s="73">
        <f t="shared" si="1"/>
        <v>960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58866.68</v>
      </c>
      <c r="E130" s="228">
        <f t="shared" si="9"/>
        <v>0</v>
      </c>
      <c r="F130" s="228">
        <f t="shared" si="9"/>
        <v>0</v>
      </c>
      <c r="G130" s="228">
        <f t="shared" si="9"/>
        <v>58866.680000000008</v>
      </c>
      <c r="H130" s="228">
        <f t="shared" si="9"/>
        <v>0</v>
      </c>
      <c r="I130" s="228">
        <f t="shared" si="9"/>
        <v>37379.319999999992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7" priority="43" stopIfTrue="1" operator="lessThanOrEqual">
      <formula>0</formula>
    </cfRule>
    <cfRule type="cellIs" dxfId="116" priority="44" stopIfTrue="1" operator="greaterThan">
      <formula>0</formula>
    </cfRule>
  </conditionalFormatting>
  <conditionalFormatting sqref="D53:D129">
    <cfRule type="expression" dxfId="115" priority="31" stopIfTrue="1">
      <formula>$C53=$D53</formula>
    </cfRule>
    <cfRule type="expression" dxfId="114" priority="33" stopIfTrue="1">
      <formula>$C53&lt;&gt;$D53</formula>
    </cfRule>
  </conditionalFormatting>
  <conditionalFormatting sqref="E9:F9">
    <cfRule type="expression" dxfId="113" priority="38" stopIfTrue="1">
      <formula>SUM($E$10:$F$14)&gt;0</formula>
    </cfRule>
  </conditionalFormatting>
  <conditionalFormatting sqref="G53:G129">
    <cfRule type="expression" dxfId="112" priority="13" stopIfTrue="1">
      <formula>$C53=$G53</formula>
    </cfRule>
    <cfRule type="expression" dxfId="111" priority="14" stopIfTrue="1">
      <formula>$C53&lt;&gt;$G53</formula>
    </cfRule>
  </conditionalFormatting>
  <conditionalFormatting sqref="I42">
    <cfRule type="cellIs" dxfId="110" priority="1" stopIfTrue="1" operator="greaterThan">
      <formula>0</formula>
    </cfRule>
  </conditionalFormatting>
  <conditionalFormatting sqref="I47">
    <cfRule type="cellIs" dxfId="109" priority="15" stopIfTrue="1" operator="greaterThan">
      <formula>0</formula>
    </cfRule>
  </conditionalFormatting>
  <conditionalFormatting sqref="I53:I129">
    <cfRule type="cellIs" dxfId="108" priority="40" stopIfTrue="1" operator="equal">
      <formula>0</formula>
    </cfRule>
    <cfRule type="cellIs" dxfId="10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opLeftCell="A203" zoomScale="89" zoomScaleNormal="100" workbookViewId="0">
      <selection activeCell="A107" sqref="A107:J226"/>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23623.66</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4528.2199999999993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26874.800000000003</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3840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3002</v>
      </c>
      <c r="B107" s="14" t="s">
        <v>3003</v>
      </c>
      <c r="C107" s="14" t="s">
        <v>3004</v>
      </c>
      <c r="D107" s="16">
        <v>45677</v>
      </c>
      <c r="E107" s="16">
        <v>45730</v>
      </c>
      <c r="F107" s="14" t="s">
        <v>3005</v>
      </c>
      <c r="G107" s="14" t="s">
        <v>3006</v>
      </c>
      <c r="H107" s="14" t="s">
        <v>3007</v>
      </c>
      <c r="I107" s="15">
        <v>150</v>
      </c>
      <c r="J107" s="77"/>
      <c r="K107" s="92"/>
    </row>
    <row r="108" spans="1:25" ht="24">
      <c r="A108" s="14" t="s">
        <v>3002</v>
      </c>
      <c r="B108" s="14" t="s">
        <v>3008</v>
      </c>
      <c r="C108" s="14" t="s">
        <v>3008</v>
      </c>
      <c r="D108" s="16">
        <v>45680</v>
      </c>
      <c r="E108" s="16">
        <v>45730</v>
      </c>
      <c r="F108" s="14" t="s">
        <v>3009</v>
      </c>
      <c r="G108" s="14"/>
      <c r="H108" s="14" t="s">
        <v>3010</v>
      </c>
      <c r="I108" s="15">
        <v>213.68</v>
      </c>
      <c r="J108" s="77"/>
      <c r="K108" s="92"/>
    </row>
    <row r="109" spans="1:25" ht="24">
      <c r="A109" s="14" t="s">
        <v>3002</v>
      </c>
      <c r="B109" s="14" t="s">
        <v>3011</v>
      </c>
      <c r="C109" s="14" t="s">
        <v>3012</v>
      </c>
      <c r="D109" s="16">
        <v>45709</v>
      </c>
      <c r="E109" s="16">
        <v>45730</v>
      </c>
      <c r="F109" s="14" t="s">
        <v>3013</v>
      </c>
      <c r="G109" s="14" t="s">
        <v>3006</v>
      </c>
      <c r="H109" s="14" t="s">
        <v>3007</v>
      </c>
      <c r="I109" s="15">
        <v>250</v>
      </c>
      <c r="J109" s="77"/>
      <c r="K109" s="92"/>
    </row>
    <row r="110" spans="1:25" ht="24">
      <c r="A110" s="14" t="s">
        <v>3002</v>
      </c>
      <c r="B110" s="14" t="s">
        <v>3014</v>
      </c>
      <c r="C110" s="14" t="s">
        <v>3015</v>
      </c>
      <c r="D110" s="16">
        <v>45731</v>
      </c>
      <c r="E110" s="16"/>
      <c r="F110" s="14" t="s">
        <v>3016</v>
      </c>
      <c r="G110" s="14" t="s">
        <v>3017</v>
      </c>
      <c r="H110" s="14" t="s">
        <v>3018</v>
      </c>
      <c r="I110" s="15">
        <v>120</v>
      </c>
      <c r="J110" s="77"/>
      <c r="K110" s="92"/>
    </row>
    <row r="111" spans="1:25" ht="24">
      <c r="A111" s="14" t="s">
        <v>3002</v>
      </c>
      <c r="B111" s="14" t="s">
        <v>3019</v>
      </c>
      <c r="C111" s="14" t="s">
        <v>3020</v>
      </c>
      <c r="D111" s="16">
        <v>45731</v>
      </c>
      <c r="E111" s="16"/>
      <c r="F111" s="14" t="s">
        <v>3021</v>
      </c>
      <c r="G111" s="14" t="s">
        <v>3022</v>
      </c>
      <c r="H111" s="14" t="s">
        <v>3010</v>
      </c>
      <c r="I111" s="15">
        <v>31.44</v>
      </c>
      <c r="J111" s="77"/>
      <c r="K111" s="92"/>
    </row>
    <row r="112" spans="1:25" ht="72">
      <c r="A112" s="14" t="s">
        <v>3002</v>
      </c>
      <c r="B112" s="14" t="s">
        <v>3023</v>
      </c>
      <c r="C112" s="14" t="s">
        <v>3023</v>
      </c>
      <c r="D112" s="16">
        <v>45731</v>
      </c>
      <c r="E112" s="16"/>
      <c r="F112" s="14" t="s">
        <v>3024</v>
      </c>
      <c r="G112" s="14"/>
      <c r="H112" s="14" t="s">
        <v>3010</v>
      </c>
      <c r="I112" s="15">
        <v>76</v>
      </c>
      <c r="J112" s="77"/>
      <c r="K112" s="92"/>
    </row>
    <row r="113" spans="1:11" ht="24">
      <c r="A113" s="14" t="s">
        <v>3002</v>
      </c>
      <c r="B113" s="14" t="s">
        <v>3025</v>
      </c>
      <c r="C113" s="14" t="s">
        <v>3026</v>
      </c>
      <c r="D113" s="16">
        <v>45730</v>
      </c>
      <c r="E113" s="16">
        <v>45730</v>
      </c>
      <c r="F113" s="14" t="s">
        <v>3027</v>
      </c>
      <c r="G113" s="14" t="s">
        <v>3022</v>
      </c>
      <c r="H113" s="14" t="s">
        <v>3010</v>
      </c>
      <c r="I113" s="15">
        <v>16</v>
      </c>
      <c r="J113" s="77"/>
      <c r="K113" s="92"/>
    </row>
    <row r="114" spans="1:11" ht="24">
      <c r="A114" s="14" t="s">
        <v>3002</v>
      </c>
      <c r="B114" s="14" t="s">
        <v>3028</v>
      </c>
      <c r="C114" s="14" t="s">
        <v>3029</v>
      </c>
      <c r="D114" s="16">
        <v>45736</v>
      </c>
      <c r="E114" s="16"/>
      <c r="F114" s="14" t="s">
        <v>3030</v>
      </c>
      <c r="G114" s="14" t="s">
        <v>3031</v>
      </c>
      <c r="H114" s="14" t="s">
        <v>3032</v>
      </c>
      <c r="I114" s="15">
        <v>120</v>
      </c>
      <c r="J114" s="77"/>
      <c r="K114" s="92"/>
    </row>
    <row r="115" spans="1:11" ht="24">
      <c r="A115" s="14" t="s">
        <v>3002</v>
      </c>
      <c r="B115" s="14" t="s">
        <v>3033</v>
      </c>
      <c r="C115" s="14" t="s">
        <v>3034</v>
      </c>
      <c r="D115" s="16">
        <v>45729</v>
      </c>
      <c r="E115" s="16">
        <v>45741</v>
      </c>
      <c r="F115" s="14" t="s">
        <v>3035</v>
      </c>
      <c r="G115" s="14"/>
      <c r="H115" s="14" t="s">
        <v>3036</v>
      </c>
      <c r="I115" s="15">
        <v>500</v>
      </c>
      <c r="J115" s="77"/>
      <c r="K115" s="92"/>
    </row>
    <row r="116" spans="1:11" ht="72">
      <c r="A116" s="14" t="s">
        <v>3002</v>
      </c>
      <c r="B116" s="14" t="s">
        <v>3037</v>
      </c>
      <c r="C116" s="14" t="s">
        <v>3038</v>
      </c>
      <c r="D116" s="16">
        <v>45771</v>
      </c>
      <c r="E116" s="16">
        <v>45750</v>
      </c>
      <c r="F116" s="14" t="s">
        <v>3039</v>
      </c>
      <c r="G116" s="14" t="s">
        <v>3040</v>
      </c>
      <c r="H116" s="14" t="s">
        <v>3041</v>
      </c>
      <c r="I116" s="15">
        <v>400</v>
      </c>
      <c r="J116" s="77"/>
      <c r="K116" s="92"/>
    </row>
    <row r="117" spans="1:11" ht="24">
      <c r="A117" s="14" t="s">
        <v>3002</v>
      </c>
      <c r="B117" s="14" t="s">
        <v>3042</v>
      </c>
      <c r="C117" s="14" t="s">
        <v>3043</v>
      </c>
      <c r="D117" s="16">
        <v>45770</v>
      </c>
      <c r="E117" s="16"/>
      <c r="F117" s="14" t="s">
        <v>3044</v>
      </c>
      <c r="G117" s="14" t="s">
        <v>3045</v>
      </c>
      <c r="H117" s="14" t="s">
        <v>3046</v>
      </c>
      <c r="I117" s="15">
        <v>75</v>
      </c>
      <c r="J117" s="77"/>
      <c r="K117" s="92"/>
    </row>
    <row r="118" spans="1:11" ht="24">
      <c r="A118" s="14" t="s">
        <v>3002</v>
      </c>
      <c r="B118" s="14" t="s">
        <v>3047</v>
      </c>
      <c r="C118" s="14" t="s">
        <v>3048</v>
      </c>
      <c r="D118" s="16">
        <v>45781</v>
      </c>
      <c r="E118" s="16"/>
      <c r="F118" s="14" t="s">
        <v>3049</v>
      </c>
      <c r="G118" s="14" t="s">
        <v>3050</v>
      </c>
      <c r="H118" s="14" t="s">
        <v>3051</v>
      </c>
      <c r="I118" s="15">
        <v>275</v>
      </c>
      <c r="J118" s="77"/>
      <c r="K118" s="92"/>
    </row>
    <row r="119" spans="1:11" ht="24">
      <c r="A119" s="14" t="s">
        <v>3002</v>
      </c>
      <c r="B119" s="14" t="s">
        <v>3052</v>
      </c>
      <c r="C119" s="14" t="s">
        <v>3053</v>
      </c>
      <c r="D119" s="16">
        <v>45797</v>
      </c>
      <c r="E119" s="16"/>
      <c r="F119" s="14" t="s">
        <v>3054</v>
      </c>
      <c r="G119" s="14" t="s">
        <v>3055</v>
      </c>
      <c r="H119" s="14" t="s">
        <v>3056</v>
      </c>
      <c r="I119" s="15">
        <v>100</v>
      </c>
      <c r="J119" s="77"/>
      <c r="K119" s="92"/>
    </row>
    <row r="120" spans="1:11" ht="24">
      <c r="A120" s="14" t="s">
        <v>3002</v>
      </c>
      <c r="B120" s="14" t="s">
        <v>3057</v>
      </c>
      <c r="C120" s="14" t="s">
        <v>3058</v>
      </c>
      <c r="D120" s="16">
        <v>45818</v>
      </c>
      <c r="E120" s="16"/>
      <c r="F120" s="14" t="s">
        <v>3059</v>
      </c>
      <c r="G120" s="14" t="s">
        <v>3060</v>
      </c>
      <c r="H120" s="14" t="s">
        <v>3061</v>
      </c>
      <c r="I120" s="15">
        <v>139.1</v>
      </c>
      <c r="J120" s="77"/>
      <c r="K120" s="92"/>
    </row>
    <row r="121" spans="1:11" ht="24">
      <c r="A121" s="14" t="s">
        <v>3002</v>
      </c>
      <c r="B121" s="14" t="s">
        <v>3062</v>
      </c>
      <c r="C121" s="14" t="s">
        <v>3020</v>
      </c>
      <c r="D121" s="16">
        <v>45820</v>
      </c>
      <c r="E121" s="16"/>
      <c r="F121" s="14" t="s">
        <v>3063</v>
      </c>
      <c r="G121" s="14" t="s">
        <v>3064</v>
      </c>
      <c r="H121" s="14" t="s">
        <v>3010</v>
      </c>
      <c r="I121" s="15">
        <v>64</v>
      </c>
      <c r="J121" s="77"/>
      <c r="K121" s="92"/>
    </row>
    <row r="122" spans="1:11" ht="24">
      <c r="A122" s="14" t="s">
        <v>3002</v>
      </c>
      <c r="B122" s="14" t="s">
        <v>3065</v>
      </c>
      <c r="C122" s="14" t="s">
        <v>3066</v>
      </c>
      <c r="D122" s="16">
        <v>45821</v>
      </c>
      <c r="E122" s="16"/>
      <c r="F122" s="14" t="s">
        <v>3067</v>
      </c>
      <c r="G122" s="14" t="s">
        <v>3017</v>
      </c>
      <c r="H122" s="14" t="s">
        <v>3018</v>
      </c>
      <c r="I122" s="15">
        <v>275</v>
      </c>
      <c r="J122" s="77"/>
      <c r="K122" s="92"/>
    </row>
    <row r="123" spans="1:11" ht="24">
      <c r="A123" s="14" t="s">
        <v>3002</v>
      </c>
      <c r="B123" s="14" t="s">
        <v>3068</v>
      </c>
      <c r="C123" s="14" t="s">
        <v>3069</v>
      </c>
      <c r="D123" s="16">
        <v>45904</v>
      </c>
      <c r="E123" s="16"/>
      <c r="F123" s="14" t="s">
        <v>3070</v>
      </c>
      <c r="G123" s="14" t="s">
        <v>3071</v>
      </c>
      <c r="H123" s="14" t="s">
        <v>3072</v>
      </c>
      <c r="I123" s="15">
        <v>72</v>
      </c>
      <c r="J123" s="77"/>
      <c r="K123" s="92"/>
    </row>
    <row r="124" spans="1:11" ht="72">
      <c r="A124" s="14" t="s">
        <v>3002</v>
      </c>
      <c r="B124" s="14" t="s">
        <v>3073</v>
      </c>
      <c r="C124" s="14" t="s">
        <v>3074</v>
      </c>
      <c r="D124" s="16">
        <v>45904</v>
      </c>
      <c r="E124" s="16">
        <v>45905</v>
      </c>
      <c r="F124" s="14" t="s">
        <v>3075</v>
      </c>
      <c r="G124" s="14" t="s">
        <v>3040</v>
      </c>
      <c r="H124" s="14" t="s">
        <v>3041</v>
      </c>
      <c r="I124" s="15">
        <v>1225</v>
      </c>
      <c r="J124" s="77"/>
      <c r="K124" s="92"/>
    </row>
    <row r="125" spans="1:11" ht="24">
      <c r="A125" s="14" t="s">
        <v>3002</v>
      </c>
      <c r="B125" s="14" t="s">
        <v>3076</v>
      </c>
      <c r="C125" s="14" t="s">
        <v>3077</v>
      </c>
      <c r="D125" s="16">
        <v>45930</v>
      </c>
      <c r="E125" s="16"/>
      <c r="F125" s="14" t="s">
        <v>3078</v>
      </c>
      <c r="G125" s="14" t="s">
        <v>3022</v>
      </c>
      <c r="H125" s="14" t="s">
        <v>3079</v>
      </c>
      <c r="I125" s="15">
        <v>16</v>
      </c>
      <c r="J125" s="77"/>
      <c r="K125" s="92"/>
    </row>
    <row r="126" spans="1:11" ht="24">
      <c r="A126" s="14" t="s">
        <v>3002</v>
      </c>
      <c r="B126" s="14" t="s">
        <v>3080</v>
      </c>
      <c r="C126" s="14" t="s">
        <v>3081</v>
      </c>
      <c r="D126" s="16">
        <v>45930</v>
      </c>
      <c r="E126" s="16"/>
      <c r="F126" s="14" t="s">
        <v>3082</v>
      </c>
      <c r="G126" s="14" t="s">
        <v>3083</v>
      </c>
      <c r="H126" s="14" t="s">
        <v>3084</v>
      </c>
      <c r="I126" s="15">
        <v>250</v>
      </c>
      <c r="J126" s="77"/>
      <c r="K126" s="92"/>
    </row>
    <row r="127" spans="1:11" ht="72">
      <c r="A127" s="14" t="s">
        <v>3002</v>
      </c>
      <c r="B127" s="14" t="s">
        <v>3085</v>
      </c>
      <c r="C127" s="14" t="s">
        <v>3085</v>
      </c>
      <c r="D127" s="16">
        <v>45932</v>
      </c>
      <c r="E127" s="16">
        <v>45938</v>
      </c>
      <c r="F127" s="14" t="s">
        <v>3086</v>
      </c>
      <c r="G127" s="14"/>
      <c r="H127" s="14" t="s">
        <v>3087</v>
      </c>
      <c r="I127" s="15">
        <v>80</v>
      </c>
      <c r="J127" s="77"/>
      <c r="K127" s="92"/>
    </row>
    <row r="128" spans="1:11" ht="72">
      <c r="A128" s="14" t="s">
        <v>3002</v>
      </c>
      <c r="B128" s="14" t="s">
        <v>3085</v>
      </c>
      <c r="C128" s="14" t="s">
        <v>3085</v>
      </c>
      <c r="D128" s="16">
        <v>45932</v>
      </c>
      <c r="E128" s="16">
        <v>45938</v>
      </c>
      <c r="F128" s="14" t="s">
        <v>3086</v>
      </c>
      <c r="G128" s="14"/>
      <c r="H128" s="14" t="s">
        <v>3088</v>
      </c>
      <c r="I128" s="15">
        <v>80</v>
      </c>
      <c r="J128" s="77"/>
      <c r="K128" s="92"/>
    </row>
    <row r="129" spans="1:11" ht="72">
      <c r="A129" s="14" t="s">
        <v>3089</v>
      </c>
      <c r="B129" s="14" t="s">
        <v>3090</v>
      </c>
      <c r="C129" s="14" t="s">
        <v>3091</v>
      </c>
      <c r="D129" s="16">
        <v>45777</v>
      </c>
      <c r="E129" s="16">
        <v>45750</v>
      </c>
      <c r="F129" s="14" t="s">
        <v>3092</v>
      </c>
      <c r="G129" s="14" t="s">
        <v>3040</v>
      </c>
      <c r="H129" s="14" t="s">
        <v>3041</v>
      </c>
      <c r="I129" s="15">
        <v>681</v>
      </c>
      <c r="J129" s="77"/>
      <c r="K129" s="92"/>
    </row>
    <row r="130" spans="1:11" ht="24">
      <c r="A130" s="14" t="s">
        <v>3089</v>
      </c>
      <c r="B130" s="14" t="s">
        <v>3093</v>
      </c>
      <c r="C130" s="14" t="s">
        <v>3069</v>
      </c>
      <c r="D130" s="16">
        <v>45840</v>
      </c>
      <c r="E130" s="16"/>
      <c r="F130" s="14" t="s">
        <v>3094</v>
      </c>
      <c r="G130" s="14" t="s">
        <v>3064</v>
      </c>
      <c r="H130" s="14" t="s">
        <v>3010</v>
      </c>
      <c r="I130" s="15">
        <v>300</v>
      </c>
      <c r="J130" s="77"/>
      <c r="K130" s="92"/>
    </row>
    <row r="131" spans="1:11" ht="24">
      <c r="A131" s="14" t="s">
        <v>3089</v>
      </c>
      <c r="B131" s="14" t="s">
        <v>3095</v>
      </c>
      <c r="C131" s="14" t="s">
        <v>3096</v>
      </c>
      <c r="D131" s="16">
        <v>45840</v>
      </c>
      <c r="E131" s="16"/>
      <c r="F131" s="14" t="s">
        <v>3097</v>
      </c>
      <c r="G131" s="14" t="s">
        <v>2044</v>
      </c>
      <c r="H131" s="14" t="s">
        <v>2045</v>
      </c>
      <c r="I131" s="15">
        <v>560</v>
      </c>
      <c r="J131" s="77"/>
      <c r="K131" s="92"/>
    </row>
    <row r="132" spans="1:11" ht="36">
      <c r="A132" s="14" t="s">
        <v>3089</v>
      </c>
      <c r="B132" s="14" t="s">
        <v>3098</v>
      </c>
      <c r="C132" s="14" t="s">
        <v>3099</v>
      </c>
      <c r="D132" s="16">
        <v>45841</v>
      </c>
      <c r="E132" s="16"/>
      <c r="F132" s="14" t="s">
        <v>3100</v>
      </c>
      <c r="G132" s="14" t="s">
        <v>2044</v>
      </c>
      <c r="H132" s="14" t="s">
        <v>2045</v>
      </c>
      <c r="I132" s="15">
        <v>185.25</v>
      </c>
      <c r="J132" s="77"/>
      <c r="K132" s="92"/>
    </row>
    <row r="133" spans="1:11" ht="13">
      <c r="A133" s="14" t="s">
        <v>3089</v>
      </c>
      <c r="B133" s="14"/>
      <c r="C133" s="14"/>
      <c r="D133" s="16">
        <v>45852</v>
      </c>
      <c r="E133" s="16">
        <v>45853</v>
      </c>
      <c r="F133" s="14" t="s">
        <v>3101</v>
      </c>
      <c r="G133" s="14"/>
      <c r="H133" s="14"/>
      <c r="I133" s="15">
        <v>191.8</v>
      </c>
      <c r="J133" s="77"/>
      <c r="K133" s="92"/>
    </row>
    <row r="134" spans="1:11" ht="24">
      <c r="A134" s="14" t="s">
        <v>3089</v>
      </c>
      <c r="B134" s="14"/>
      <c r="C134" s="14"/>
      <c r="D134" s="16">
        <v>45852</v>
      </c>
      <c r="E134" s="16">
        <v>45853</v>
      </c>
      <c r="F134" s="14" t="s">
        <v>3102</v>
      </c>
      <c r="G134" s="14"/>
      <c r="H134" s="14"/>
      <c r="I134" s="15">
        <v>191.8</v>
      </c>
      <c r="J134" s="77"/>
      <c r="K134" s="92"/>
    </row>
    <row r="135" spans="1:11" ht="36">
      <c r="A135" s="14" t="s">
        <v>3089</v>
      </c>
      <c r="B135" s="14" t="s">
        <v>3103</v>
      </c>
      <c r="C135" s="14" t="s">
        <v>3104</v>
      </c>
      <c r="D135" s="16">
        <v>45853</v>
      </c>
      <c r="E135" s="16">
        <v>45853</v>
      </c>
      <c r="F135" s="14" t="s">
        <v>3105</v>
      </c>
      <c r="G135" s="14" t="s">
        <v>3106</v>
      </c>
      <c r="H135" s="14" t="s">
        <v>3107</v>
      </c>
      <c r="I135" s="15">
        <v>5329.62</v>
      </c>
      <c r="J135" s="77"/>
      <c r="K135" s="92"/>
    </row>
    <row r="136" spans="1:11" ht="24">
      <c r="A136" s="14" t="s">
        <v>3089</v>
      </c>
      <c r="B136" s="14" t="s">
        <v>3108</v>
      </c>
      <c r="C136" s="14" t="s">
        <v>3109</v>
      </c>
      <c r="D136" s="16">
        <v>45869</v>
      </c>
      <c r="E136" s="16"/>
      <c r="F136" s="14" t="s">
        <v>3110</v>
      </c>
      <c r="G136" s="14" t="s">
        <v>2044</v>
      </c>
      <c r="H136" s="14" t="s">
        <v>2045</v>
      </c>
      <c r="I136" s="15">
        <v>560</v>
      </c>
      <c r="J136" s="77"/>
      <c r="K136" s="92"/>
    </row>
    <row r="137" spans="1:11" ht="24">
      <c r="A137" s="14" t="s">
        <v>3089</v>
      </c>
      <c r="B137" s="14" t="s">
        <v>3111</v>
      </c>
      <c r="C137" s="14" t="s">
        <v>3112</v>
      </c>
      <c r="D137" s="16">
        <v>45869</v>
      </c>
      <c r="E137" s="16"/>
      <c r="F137" s="14" t="s">
        <v>3113</v>
      </c>
      <c r="G137" s="14" t="s">
        <v>3064</v>
      </c>
      <c r="H137" s="14" t="s">
        <v>3010</v>
      </c>
      <c r="I137" s="15">
        <v>300</v>
      </c>
      <c r="J137" s="77"/>
      <c r="K137" s="92"/>
    </row>
    <row r="138" spans="1:11" ht="24">
      <c r="A138" s="14" t="s">
        <v>3089</v>
      </c>
      <c r="B138" s="14" t="s">
        <v>3114</v>
      </c>
      <c r="C138" s="14" t="s">
        <v>3115</v>
      </c>
      <c r="D138" s="16">
        <v>45901</v>
      </c>
      <c r="E138" s="16"/>
      <c r="F138" s="14" t="s">
        <v>3116</v>
      </c>
      <c r="G138" s="14" t="s">
        <v>2044</v>
      </c>
      <c r="H138" s="14" t="s">
        <v>2045</v>
      </c>
      <c r="I138" s="15">
        <v>480</v>
      </c>
      <c r="J138" s="77"/>
      <c r="K138" s="92"/>
    </row>
    <row r="139" spans="1:11" ht="13">
      <c r="A139" s="14" t="s">
        <v>3089</v>
      </c>
      <c r="B139" s="14" t="s">
        <v>3117</v>
      </c>
      <c r="C139" s="14" t="s">
        <v>3118</v>
      </c>
      <c r="D139" s="16">
        <v>45901</v>
      </c>
      <c r="E139" s="16"/>
      <c r="F139" s="14" t="s">
        <v>3119</v>
      </c>
      <c r="G139" s="14" t="s">
        <v>3022</v>
      </c>
      <c r="H139" s="14" t="s">
        <v>3079</v>
      </c>
      <c r="I139" s="15">
        <v>300</v>
      </c>
      <c r="J139" s="77"/>
      <c r="K139" s="92"/>
    </row>
    <row r="140" spans="1:11" ht="72">
      <c r="A140" s="14" t="s">
        <v>3089</v>
      </c>
      <c r="B140" s="14" t="s">
        <v>3120</v>
      </c>
      <c r="C140" s="14" t="s">
        <v>3121</v>
      </c>
      <c r="D140" s="16">
        <v>45904</v>
      </c>
      <c r="E140" s="16"/>
      <c r="F140" s="14" t="s">
        <v>3122</v>
      </c>
      <c r="G140" s="14" t="s">
        <v>3040</v>
      </c>
      <c r="H140" s="14" t="s">
        <v>3041</v>
      </c>
      <c r="I140" s="15">
        <v>419</v>
      </c>
      <c r="J140" s="77"/>
      <c r="K140" s="92"/>
    </row>
    <row r="141" spans="1:11" ht="84">
      <c r="A141" s="14" t="s">
        <v>3089</v>
      </c>
      <c r="B141" s="14" t="s">
        <v>3123</v>
      </c>
      <c r="C141" s="14" t="s">
        <v>3123</v>
      </c>
      <c r="D141" s="16">
        <v>45904</v>
      </c>
      <c r="E141" s="16"/>
      <c r="F141" s="14" t="s">
        <v>3124</v>
      </c>
      <c r="G141" s="14"/>
      <c r="H141" s="14" t="s">
        <v>3125</v>
      </c>
      <c r="I141" s="15">
        <v>2123.2599999999998</v>
      </c>
      <c r="J141" s="77"/>
      <c r="K141" s="92"/>
    </row>
    <row r="142" spans="1:11" ht="84">
      <c r="A142" s="14" t="s">
        <v>3089</v>
      </c>
      <c r="B142" s="14" t="s">
        <v>3123</v>
      </c>
      <c r="C142" s="14" t="s">
        <v>3123</v>
      </c>
      <c r="D142" s="16">
        <v>45904</v>
      </c>
      <c r="E142" s="16"/>
      <c r="F142" s="14" t="s">
        <v>3126</v>
      </c>
      <c r="G142" s="14"/>
      <c r="H142" s="14" t="s">
        <v>3079</v>
      </c>
      <c r="I142" s="15">
        <v>393.68</v>
      </c>
      <c r="J142" s="77"/>
      <c r="K142" s="92"/>
    </row>
    <row r="143" spans="1:11" ht="60">
      <c r="A143" s="14" t="s">
        <v>3089</v>
      </c>
      <c r="B143" s="14" t="s">
        <v>3127</v>
      </c>
      <c r="C143" s="14" t="s">
        <v>3127</v>
      </c>
      <c r="D143" s="16">
        <v>45905</v>
      </c>
      <c r="E143" s="16"/>
      <c r="F143" s="14" t="s">
        <v>3128</v>
      </c>
      <c r="G143" s="14"/>
      <c r="H143" s="14" t="s">
        <v>3125</v>
      </c>
      <c r="I143" s="15">
        <v>102.58</v>
      </c>
      <c r="J143" s="77"/>
      <c r="K143" s="92"/>
    </row>
    <row r="144" spans="1:11" ht="24">
      <c r="A144" s="14" t="s">
        <v>3089</v>
      </c>
      <c r="B144" s="14" t="s">
        <v>3129</v>
      </c>
      <c r="C144" s="14" t="s">
        <v>3130</v>
      </c>
      <c r="D144" s="16">
        <v>45926</v>
      </c>
      <c r="E144" s="16"/>
      <c r="F144" s="14" t="s">
        <v>3131</v>
      </c>
      <c r="G144" s="14" t="s">
        <v>2044</v>
      </c>
      <c r="H144" s="14" t="s">
        <v>2045</v>
      </c>
      <c r="I144" s="15">
        <v>371.1</v>
      </c>
      <c r="J144" s="77"/>
      <c r="K144" s="92"/>
    </row>
    <row r="145" spans="1:12" ht="24">
      <c r="A145" s="14" t="s">
        <v>3089</v>
      </c>
      <c r="B145" s="14" t="s">
        <v>3132</v>
      </c>
      <c r="C145" s="14" t="s">
        <v>3133</v>
      </c>
      <c r="D145" s="16">
        <v>45929</v>
      </c>
      <c r="E145" s="16"/>
      <c r="F145" s="14" t="s">
        <v>3134</v>
      </c>
      <c r="G145" s="14" t="s">
        <v>3135</v>
      </c>
      <c r="H145" s="14" t="s">
        <v>3136</v>
      </c>
      <c r="I145" s="15">
        <v>115</v>
      </c>
      <c r="J145" s="77"/>
      <c r="K145" s="92"/>
    </row>
    <row r="146" spans="1:12" ht="72">
      <c r="A146" s="14" t="s">
        <v>3089</v>
      </c>
      <c r="B146" s="14" t="s">
        <v>3137</v>
      </c>
      <c r="C146" s="14" t="s">
        <v>3138</v>
      </c>
      <c r="D146" s="16">
        <v>45930</v>
      </c>
      <c r="E146" s="16"/>
      <c r="F146" s="14" t="s">
        <v>3139</v>
      </c>
      <c r="G146" s="14" t="s">
        <v>2044</v>
      </c>
      <c r="H146" s="14" t="s">
        <v>2045</v>
      </c>
      <c r="I146" s="15">
        <v>147.03</v>
      </c>
      <c r="J146" s="77"/>
      <c r="K146" s="92"/>
    </row>
    <row r="147" spans="1:12" ht="13">
      <c r="A147" s="14" t="s">
        <v>3089</v>
      </c>
      <c r="B147" s="14" t="s">
        <v>3140</v>
      </c>
      <c r="C147" s="14" t="s">
        <v>3141</v>
      </c>
      <c r="D147" s="16">
        <v>45931</v>
      </c>
      <c r="E147" s="16"/>
      <c r="F147" s="14" t="s">
        <v>3119</v>
      </c>
      <c r="G147" s="14" t="s">
        <v>3022</v>
      </c>
      <c r="H147" s="14" t="s">
        <v>3079</v>
      </c>
      <c r="I147" s="15">
        <v>300</v>
      </c>
      <c r="J147" s="77"/>
      <c r="K147" s="92"/>
      <c r="L147" s="327"/>
    </row>
    <row r="148" spans="1:12" ht="24">
      <c r="A148" s="14" t="s">
        <v>3089</v>
      </c>
      <c r="B148" s="14" t="s">
        <v>3142</v>
      </c>
      <c r="C148" s="14" t="s">
        <v>3143</v>
      </c>
      <c r="D148" s="16">
        <v>45932</v>
      </c>
      <c r="E148" s="16"/>
      <c r="F148" s="14" t="s">
        <v>3144</v>
      </c>
      <c r="G148" s="14" t="s">
        <v>2044</v>
      </c>
      <c r="H148" s="14" t="s">
        <v>2045</v>
      </c>
      <c r="I148" s="15">
        <v>135.25</v>
      </c>
      <c r="J148" s="77"/>
      <c r="K148" s="92"/>
      <c r="L148" s="327"/>
    </row>
    <row r="149" spans="1:12" ht="24">
      <c r="A149" s="14" t="s">
        <v>3089</v>
      </c>
      <c r="B149" s="14" t="s">
        <v>3145</v>
      </c>
      <c r="C149" s="14" t="s">
        <v>3146</v>
      </c>
      <c r="D149" s="16">
        <v>45932</v>
      </c>
      <c r="E149" s="16"/>
      <c r="F149" s="14" t="s">
        <v>3147</v>
      </c>
      <c r="G149" s="14" t="s">
        <v>2044</v>
      </c>
      <c r="H149" s="14" t="s">
        <v>2045</v>
      </c>
      <c r="I149" s="15">
        <v>520</v>
      </c>
      <c r="J149" s="77"/>
      <c r="K149" s="92"/>
    </row>
    <row r="150" spans="1:12" ht="72">
      <c r="A150" s="14" t="s">
        <v>3089</v>
      </c>
      <c r="B150" s="14" t="s">
        <v>3085</v>
      </c>
      <c r="C150" s="14" t="s">
        <v>3085</v>
      </c>
      <c r="D150" s="16">
        <v>45932</v>
      </c>
      <c r="E150" s="16">
        <v>45938</v>
      </c>
      <c r="F150" s="14" t="s">
        <v>3148</v>
      </c>
      <c r="G150" s="14"/>
      <c r="H150" s="14" t="s">
        <v>3149</v>
      </c>
      <c r="I150" s="15">
        <v>864.98</v>
      </c>
      <c r="J150" s="77"/>
      <c r="K150" s="92"/>
    </row>
    <row r="151" spans="1:12" ht="72">
      <c r="A151" s="14" t="s">
        <v>3089</v>
      </c>
      <c r="B151" s="14" t="s">
        <v>3085</v>
      </c>
      <c r="C151" s="14" t="s">
        <v>3085</v>
      </c>
      <c r="D151" s="16">
        <v>45932</v>
      </c>
      <c r="E151" s="16">
        <v>45938</v>
      </c>
      <c r="F151" s="14" t="s">
        <v>3086</v>
      </c>
      <c r="G151" s="14"/>
      <c r="H151" s="14" t="s">
        <v>3079</v>
      </c>
      <c r="I151" s="15">
        <v>80</v>
      </c>
      <c r="J151" s="77"/>
      <c r="K151" s="92"/>
    </row>
    <row r="152" spans="1:12" ht="24">
      <c r="A152" s="14" t="s">
        <v>3089</v>
      </c>
      <c r="B152" s="14" t="s">
        <v>3150</v>
      </c>
      <c r="C152" s="14" t="s">
        <v>3150</v>
      </c>
      <c r="D152" s="16">
        <v>45943</v>
      </c>
      <c r="E152" s="16">
        <v>45964</v>
      </c>
      <c r="F152" s="14" t="s">
        <v>3151</v>
      </c>
      <c r="G152" s="14"/>
      <c r="H152" s="14" t="s">
        <v>3125</v>
      </c>
      <c r="I152" s="15">
        <v>1990.0900000000001</v>
      </c>
      <c r="J152" s="77"/>
      <c r="K152" s="92"/>
    </row>
    <row r="153" spans="1:12" ht="24">
      <c r="A153" s="14" t="s">
        <v>3089</v>
      </c>
      <c r="B153" s="14" t="s">
        <v>3150</v>
      </c>
      <c r="C153" s="14" t="s">
        <v>3150</v>
      </c>
      <c r="D153" s="16">
        <v>45943</v>
      </c>
      <c r="E153" s="16">
        <v>45964</v>
      </c>
      <c r="F153" s="14" t="s">
        <v>3152</v>
      </c>
      <c r="G153" s="14"/>
      <c r="H153" s="14" t="s">
        <v>3079</v>
      </c>
      <c r="I153" s="15">
        <v>180</v>
      </c>
      <c r="J153" s="77"/>
      <c r="K153" s="92"/>
    </row>
    <row r="154" spans="1:12" ht="13">
      <c r="A154" s="14" t="s">
        <v>3089</v>
      </c>
      <c r="B154" s="14" t="s">
        <v>3033</v>
      </c>
      <c r="C154" s="14" t="s">
        <v>3034</v>
      </c>
      <c r="D154" s="16">
        <v>45729</v>
      </c>
      <c r="E154" s="16">
        <v>45741</v>
      </c>
      <c r="F154" s="14" t="s">
        <v>3153</v>
      </c>
      <c r="G154" s="14"/>
      <c r="H154" s="14" t="s">
        <v>3036</v>
      </c>
      <c r="I154" s="15">
        <v>100</v>
      </c>
      <c r="J154" s="77"/>
      <c r="K154" s="92"/>
    </row>
    <row r="155" spans="1:12" ht="24">
      <c r="A155" s="14" t="s">
        <v>3089</v>
      </c>
      <c r="B155" s="14" t="s">
        <v>3154</v>
      </c>
      <c r="C155" s="14" t="s">
        <v>3155</v>
      </c>
      <c r="D155" s="16">
        <v>45730</v>
      </c>
      <c r="E155" s="16">
        <v>45741</v>
      </c>
      <c r="F155" s="14" t="s">
        <v>3156</v>
      </c>
      <c r="G155" s="14" t="s">
        <v>3157</v>
      </c>
      <c r="H155" s="14" t="s">
        <v>3158</v>
      </c>
      <c r="I155" s="15">
        <v>690</v>
      </c>
      <c r="J155" s="77"/>
      <c r="K155" s="92"/>
    </row>
    <row r="156" spans="1:12" ht="24">
      <c r="A156" s="14" t="s">
        <v>3089</v>
      </c>
      <c r="B156" s="14" t="s">
        <v>3154</v>
      </c>
      <c r="C156" s="14" t="s">
        <v>3155</v>
      </c>
      <c r="D156" s="16">
        <v>45730</v>
      </c>
      <c r="E156" s="16">
        <v>45744</v>
      </c>
      <c r="F156" s="14" t="s">
        <v>3159</v>
      </c>
      <c r="G156" s="14" t="s">
        <v>3157</v>
      </c>
      <c r="H156" s="14" t="s">
        <v>3158</v>
      </c>
      <c r="I156" s="15">
        <v>120</v>
      </c>
      <c r="J156" s="77"/>
      <c r="K156" s="92"/>
    </row>
    <row r="157" spans="1:12" ht="13">
      <c r="A157" s="14" t="s">
        <v>3089</v>
      </c>
      <c r="B157" s="14" t="s">
        <v>3042</v>
      </c>
      <c r="C157" s="14" t="s">
        <v>3043</v>
      </c>
      <c r="D157" s="16">
        <v>45770</v>
      </c>
      <c r="E157" s="16"/>
      <c r="F157" s="14" t="s">
        <v>3044</v>
      </c>
      <c r="G157" s="14" t="s">
        <v>3045</v>
      </c>
      <c r="H157" s="14" t="s">
        <v>3046</v>
      </c>
      <c r="I157" s="15">
        <v>25</v>
      </c>
      <c r="J157" s="77"/>
      <c r="K157" s="92"/>
    </row>
    <row r="158" spans="1:12" ht="72">
      <c r="A158" s="14" t="s">
        <v>3089</v>
      </c>
      <c r="B158" s="14" t="s">
        <v>3160</v>
      </c>
      <c r="C158" s="14" t="s">
        <v>3118</v>
      </c>
      <c r="D158" s="16">
        <v>45778</v>
      </c>
      <c r="E158" s="16"/>
      <c r="F158" s="14" t="s">
        <v>3161</v>
      </c>
      <c r="G158" s="14" t="s">
        <v>2044</v>
      </c>
      <c r="H158" s="14" t="s">
        <v>2045</v>
      </c>
      <c r="I158" s="15">
        <v>1627.84</v>
      </c>
      <c r="J158" s="77"/>
      <c r="K158" s="92"/>
    </row>
    <row r="159" spans="1:12" ht="13">
      <c r="A159" s="14" t="s">
        <v>3089</v>
      </c>
      <c r="B159" s="14" t="s">
        <v>3162</v>
      </c>
      <c r="C159" s="14" t="s">
        <v>3163</v>
      </c>
      <c r="D159" s="16">
        <v>45778</v>
      </c>
      <c r="E159" s="16"/>
      <c r="F159" s="14" t="s">
        <v>3164</v>
      </c>
      <c r="G159" s="14" t="s">
        <v>3071</v>
      </c>
      <c r="H159" s="14" t="s">
        <v>3072</v>
      </c>
      <c r="I159" s="15">
        <v>96</v>
      </c>
      <c r="J159" s="77"/>
      <c r="K159" s="92"/>
    </row>
    <row r="160" spans="1:12" ht="72">
      <c r="A160" s="14" t="s">
        <v>3089</v>
      </c>
      <c r="B160" s="14" t="s">
        <v>3165</v>
      </c>
      <c r="C160" s="14" t="s">
        <v>3166</v>
      </c>
      <c r="D160" s="16">
        <v>45778</v>
      </c>
      <c r="E160" s="16"/>
      <c r="F160" s="14" t="s">
        <v>3167</v>
      </c>
      <c r="G160" s="14" t="s">
        <v>2044</v>
      </c>
      <c r="H160" s="14" t="s">
        <v>2045</v>
      </c>
      <c r="I160" s="15">
        <v>1391.98</v>
      </c>
      <c r="J160" s="77"/>
      <c r="K160" s="92"/>
    </row>
    <row r="161" spans="1:12" ht="72">
      <c r="A161" s="14" t="s">
        <v>3089</v>
      </c>
      <c r="B161" s="14" t="s">
        <v>3168</v>
      </c>
      <c r="C161" s="14" t="s">
        <v>3169</v>
      </c>
      <c r="D161" s="16">
        <v>45778</v>
      </c>
      <c r="E161" s="16"/>
      <c r="F161" s="14" t="s">
        <v>3170</v>
      </c>
      <c r="G161" s="14" t="s">
        <v>2044</v>
      </c>
      <c r="H161" s="14" t="s">
        <v>2045</v>
      </c>
      <c r="I161" s="15">
        <v>764.45</v>
      </c>
      <c r="J161" s="77"/>
      <c r="K161" s="92"/>
    </row>
    <row r="162" spans="1:12" ht="13">
      <c r="A162" s="14" t="s">
        <v>3089</v>
      </c>
      <c r="B162" s="14" t="s">
        <v>3171</v>
      </c>
      <c r="C162" s="14" t="s">
        <v>3172</v>
      </c>
      <c r="D162" s="16">
        <v>45778</v>
      </c>
      <c r="E162" s="16"/>
      <c r="F162" s="14" t="s">
        <v>3119</v>
      </c>
      <c r="G162" s="14" t="s">
        <v>3022</v>
      </c>
      <c r="H162" s="14" t="s">
        <v>3079</v>
      </c>
      <c r="I162" s="15">
        <v>1200</v>
      </c>
      <c r="J162" s="77"/>
      <c r="K162" s="92"/>
    </row>
    <row r="163" spans="1:12" ht="24">
      <c r="A163" s="14" t="s">
        <v>3089</v>
      </c>
      <c r="B163" s="14" t="s">
        <v>3173</v>
      </c>
      <c r="C163" s="14" t="s">
        <v>3077</v>
      </c>
      <c r="D163" s="16">
        <v>45778</v>
      </c>
      <c r="E163" s="16"/>
      <c r="F163" s="14" t="s">
        <v>3174</v>
      </c>
      <c r="G163" s="14" t="s">
        <v>2044</v>
      </c>
      <c r="H163" s="14" t="s">
        <v>2045</v>
      </c>
      <c r="I163" s="15">
        <v>1540</v>
      </c>
      <c r="J163" s="77"/>
      <c r="K163" s="92"/>
      <c r="L163" s="327"/>
    </row>
    <row r="164" spans="1:12" ht="24">
      <c r="A164" s="14" t="s">
        <v>3089</v>
      </c>
      <c r="B164" s="14" t="s">
        <v>3175</v>
      </c>
      <c r="C164" s="14" t="s">
        <v>3048</v>
      </c>
      <c r="D164" s="16">
        <v>45791</v>
      </c>
      <c r="E164" s="16"/>
      <c r="F164" s="14" t="s">
        <v>3176</v>
      </c>
      <c r="G164" s="14" t="s">
        <v>2044</v>
      </c>
      <c r="H164" s="14" t="s">
        <v>2045</v>
      </c>
      <c r="I164" s="15">
        <v>500</v>
      </c>
      <c r="J164" s="77"/>
      <c r="K164" s="92"/>
    </row>
    <row r="165" spans="1:12" ht="13">
      <c r="A165" s="14" t="s">
        <v>3089</v>
      </c>
      <c r="B165" s="14" t="s">
        <v>3052</v>
      </c>
      <c r="C165" s="14" t="s">
        <v>3053</v>
      </c>
      <c r="D165" s="16">
        <v>45797</v>
      </c>
      <c r="E165" s="16"/>
      <c r="F165" s="14" t="s">
        <v>3177</v>
      </c>
      <c r="G165" s="14" t="s">
        <v>3055</v>
      </c>
      <c r="H165" s="14" t="s">
        <v>3056</v>
      </c>
      <c r="I165" s="15">
        <v>20</v>
      </c>
      <c r="J165" s="77"/>
      <c r="K165" s="92"/>
    </row>
    <row r="166" spans="1:12" ht="72">
      <c r="A166" s="14" t="s">
        <v>3089</v>
      </c>
      <c r="B166" s="14" t="s">
        <v>3178</v>
      </c>
      <c r="C166" s="14" t="s">
        <v>3179</v>
      </c>
      <c r="D166" s="16">
        <v>45809</v>
      </c>
      <c r="E166" s="16"/>
      <c r="F166" s="14" t="s">
        <v>3180</v>
      </c>
      <c r="G166" s="14" t="s">
        <v>2044</v>
      </c>
      <c r="H166" s="14" t="s">
        <v>2045</v>
      </c>
      <c r="I166" s="15">
        <v>786.07</v>
      </c>
      <c r="J166" s="77"/>
      <c r="K166" s="92"/>
    </row>
    <row r="167" spans="1:12" ht="24">
      <c r="A167" s="14" t="s">
        <v>3089</v>
      </c>
      <c r="B167" s="14" t="s">
        <v>3181</v>
      </c>
      <c r="C167" s="14" t="s">
        <v>3182</v>
      </c>
      <c r="D167" s="16">
        <v>45813</v>
      </c>
      <c r="E167" s="16"/>
      <c r="F167" s="14" t="s">
        <v>3183</v>
      </c>
      <c r="G167" s="14" t="s">
        <v>3022</v>
      </c>
      <c r="H167" s="14" t="s">
        <v>3184</v>
      </c>
      <c r="I167" s="15">
        <v>300</v>
      </c>
      <c r="J167" s="77"/>
      <c r="K167" s="92"/>
    </row>
    <row r="168" spans="1:12" ht="24">
      <c r="A168" s="14" t="s">
        <v>3089</v>
      </c>
      <c r="B168" s="14" t="s">
        <v>3185</v>
      </c>
      <c r="C168" s="14" t="s">
        <v>3186</v>
      </c>
      <c r="D168" s="16">
        <v>45818</v>
      </c>
      <c r="E168" s="16"/>
      <c r="F168" s="14" t="s">
        <v>3187</v>
      </c>
      <c r="G168" s="14" t="s">
        <v>2044</v>
      </c>
      <c r="H168" s="14" t="s">
        <v>2045</v>
      </c>
      <c r="I168" s="15">
        <v>560</v>
      </c>
      <c r="J168" s="77"/>
      <c r="K168" s="92"/>
    </row>
    <row r="169" spans="1:12" ht="24">
      <c r="A169" s="14" t="s">
        <v>3089</v>
      </c>
      <c r="B169" s="14" t="s">
        <v>3188</v>
      </c>
      <c r="C169" s="14" t="s">
        <v>3189</v>
      </c>
      <c r="D169" s="16">
        <v>45819</v>
      </c>
      <c r="E169" s="16"/>
      <c r="F169" s="14" t="s">
        <v>3190</v>
      </c>
      <c r="G169" s="14" t="s">
        <v>2044</v>
      </c>
      <c r="H169" s="14" t="s">
        <v>2045</v>
      </c>
      <c r="I169" s="15">
        <v>332.02</v>
      </c>
      <c r="J169" s="77"/>
      <c r="K169" s="92"/>
    </row>
    <row r="170" spans="1:12" ht="13">
      <c r="A170" s="14" t="s">
        <v>3191</v>
      </c>
      <c r="B170" s="14" t="s">
        <v>3192</v>
      </c>
      <c r="C170" s="14" t="s">
        <v>3192</v>
      </c>
      <c r="D170" s="16">
        <v>45880</v>
      </c>
      <c r="E170" s="16"/>
      <c r="F170" s="14" t="s">
        <v>3193</v>
      </c>
      <c r="G170" s="14"/>
      <c r="H170" s="14" t="s">
        <v>3194</v>
      </c>
      <c r="I170" s="15">
        <v>224.2</v>
      </c>
      <c r="J170" s="77"/>
      <c r="K170" s="92"/>
    </row>
    <row r="171" spans="1:12" ht="24">
      <c r="A171" s="14" t="s">
        <v>3191</v>
      </c>
      <c r="B171" s="14" t="s">
        <v>3195</v>
      </c>
      <c r="C171" s="14" t="s">
        <v>3196</v>
      </c>
      <c r="D171" s="16">
        <v>45881</v>
      </c>
      <c r="E171" s="16"/>
      <c r="F171" s="14" t="s">
        <v>3197</v>
      </c>
      <c r="G171" s="14" t="s">
        <v>3198</v>
      </c>
      <c r="H171" s="14" t="s">
        <v>3199</v>
      </c>
      <c r="I171" s="15">
        <v>1140</v>
      </c>
      <c r="J171" s="77"/>
      <c r="K171" s="92"/>
    </row>
    <row r="172" spans="1:12" ht="24">
      <c r="A172" s="14" t="s">
        <v>3191</v>
      </c>
      <c r="B172" s="14" t="s">
        <v>3200</v>
      </c>
      <c r="C172" s="14" t="s">
        <v>3201</v>
      </c>
      <c r="D172" s="16">
        <v>45868</v>
      </c>
      <c r="E172" s="16">
        <v>45897</v>
      </c>
      <c r="F172" s="14" t="s">
        <v>3202</v>
      </c>
      <c r="G172" s="14" t="s">
        <v>3203</v>
      </c>
      <c r="H172" s="14" t="s">
        <v>3204</v>
      </c>
      <c r="I172" s="15">
        <v>1224</v>
      </c>
      <c r="J172" s="77"/>
      <c r="K172" s="92"/>
    </row>
    <row r="173" spans="1:12" ht="13">
      <c r="A173" s="14" t="s">
        <v>3191</v>
      </c>
      <c r="B173" s="14" t="s">
        <v>3205</v>
      </c>
      <c r="C173" s="14" t="s">
        <v>3206</v>
      </c>
      <c r="D173" s="16">
        <v>45868</v>
      </c>
      <c r="E173" s="16">
        <v>45897</v>
      </c>
      <c r="F173" s="14" t="s">
        <v>3207</v>
      </c>
      <c r="G173" s="14" t="s">
        <v>3208</v>
      </c>
      <c r="H173" s="14" t="s">
        <v>3209</v>
      </c>
      <c r="I173" s="15">
        <v>1004.3</v>
      </c>
      <c r="J173" s="77"/>
      <c r="K173" s="92"/>
    </row>
    <row r="174" spans="1:12" ht="13">
      <c r="A174" s="14" t="s">
        <v>3191</v>
      </c>
      <c r="B174" s="14" t="s">
        <v>3210</v>
      </c>
      <c r="C174" s="14" t="s">
        <v>3211</v>
      </c>
      <c r="D174" s="16">
        <v>45902</v>
      </c>
      <c r="E174" s="16">
        <v>45923</v>
      </c>
      <c r="F174" s="14" t="s">
        <v>3212</v>
      </c>
      <c r="G174" s="14" t="s">
        <v>3213</v>
      </c>
      <c r="H174" s="14" t="s">
        <v>3214</v>
      </c>
      <c r="I174" s="15">
        <v>200</v>
      </c>
      <c r="J174" s="77"/>
      <c r="K174" s="92"/>
    </row>
    <row r="175" spans="1:12" ht="13">
      <c r="A175" s="14" t="s">
        <v>3191</v>
      </c>
      <c r="B175" s="14" t="s">
        <v>3215</v>
      </c>
      <c r="C175" s="14" t="s">
        <v>3216</v>
      </c>
      <c r="D175" s="16">
        <v>45918</v>
      </c>
      <c r="E175" s="16">
        <v>46009</v>
      </c>
      <c r="F175" s="14" t="s">
        <v>3217</v>
      </c>
      <c r="G175" s="14" t="s">
        <v>3218</v>
      </c>
      <c r="H175" s="14" t="s">
        <v>3219</v>
      </c>
      <c r="I175" s="15">
        <v>47.5</v>
      </c>
      <c r="J175" s="77"/>
      <c r="K175" s="92"/>
    </row>
    <row r="176" spans="1:12" ht="13">
      <c r="A176" s="14" t="s">
        <v>3220</v>
      </c>
      <c r="B176" s="14" t="s">
        <v>3221</v>
      </c>
      <c r="C176" s="14" t="s">
        <v>3221</v>
      </c>
      <c r="D176" s="16">
        <v>45868</v>
      </c>
      <c r="E176" s="16">
        <v>45868</v>
      </c>
      <c r="F176" s="14" t="s">
        <v>3222</v>
      </c>
      <c r="G176" s="14"/>
      <c r="H176" s="14" t="s">
        <v>3223</v>
      </c>
      <c r="I176" s="15">
        <v>63.13</v>
      </c>
      <c r="J176" s="77">
        <v>1</v>
      </c>
      <c r="K176" s="92"/>
    </row>
    <row r="177" spans="1:11" ht="13">
      <c r="A177" s="14" t="s">
        <v>3220</v>
      </c>
      <c r="B177" s="14" t="s">
        <v>3224</v>
      </c>
      <c r="C177" s="14" t="s">
        <v>3225</v>
      </c>
      <c r="D177" s="16">
        <v>45919</v>
      </c>
      <c r="E177" s="16"/>
      <c r="F177" s="14" t="s">
        <v>3226</v>
      </c>
      <c r="G177" s="14" t="s">
        <v>3227</v>
      </c>
      <c r="H177" s="14" t="s">
        <v>3228</v>
      </c>
      <c r="I177" s="15">
        <v>19.769999999999982</v>
      </c>
      <c r="J177" s="77">
        <v>1</v>
      </c>
      <c r="K177" s="92"/>
    </row>
    <row r="178" spans="1:11" ht="13">
      <c r="A178" s="14" t="s">
        <v>3220</v>
      </c>
      <c r="B178" s="14" t="s">
        <v>3229</v>
      </c>
      <c r="C178" s="14" t="s">
        <v>3026</v>
      </c>
      <c r="D178" s="16">
        <v>45921</v>
      </c>
      <c r="E178" s="16"/>
      <c r="F178" s="14" t="s">
        <v>3230</v>
      </c>
      <c r="G178" s="14" t="s">
        <v>3231</v>
      </c>
      <c r="H178" s="14" t="s">
        <v>3232</v>
      </c>
      <c r="I178" s="15">
        <v>103.75</v>
      </c>
      <c r="J178" s="77">
        <v>1</v>
      </c>
      <c r="K178" s="92"/>
    </row>
    <row r="179" spans="1:11" ht="13">
      <c r="A179" s="14" t="s">
        <v>3220</v>
      </c>
      <c r="B179" s="14" t="s">
        <v>3233</v>
      </c>
      <c r="C179" s="14" t="s">
        <v>3234</v>
      </c>
      <c r="D179" s="16">
        <v>45923</v>
      </c>
      <c r="E179" s="16"/>
      <c r="F179" s="14" t="s">
        <v>3235</v>
      </c>
      <c r="G179" s="14" t="s">
        <v>3236</v>
      </c>
      <c r="H179" s="14" t="s">
        <v>3237</v>
      </c>
      <c r="I179" s="15">
        <v>20.75</v>
      </c>
      <c r="J179" s="77">
        <v>1</v>
      </c>
      <c r="K179" s="92"/>
    </row>
    <row r="180" spans="1:11" ht="24">
      <c r="A180" s="14" t="s">
        <v>3220</v>
      </c>
      <c r="B180" s="14" t="s">
        <v>3238</v>
      </c>
      <c r="C180" s="14" t="s">
        <v>3239</v>
      </c>
      <c r="D180" s="16">
        <v>45929</v>
      </c>
      <c r="E180" s="16"/>
      <c r="F180" s="14" t="s">
        <v>3240</v>
      </c>
      <c r="G180" s="14" t="s">
        <v>3241</v>
      </c>
      <c r="H180" s="14" t="s">
        <v>3242</v>
      </c>
      <c r="I180" s="15">
        <v>394.28</v>
      </c>
      <c r="J180" s="77">
        <v>1</v>
      </c>
      <c r="K180" s="92"/>
    </row>
    <row r="181" spans="1:11" ht="24">
      <c r="A181" s="14" t="s">
        <v>3220</v>
      </c>
      <c r="B181" s="14" t="s">
        <v>3243</v>
      </c>
      <c r="C181" s="14" t="s">
        <v>3026</v>
      </c>
      <c r="D181" s="16">
        <v>45931</v>
      </c>
      <c r="E181" s="16"/>
      <c r="F181" s="14" t="s">
        <v>3244</v>
      </c>
      <c r="G181" s="14" t="s">
        <v>2436</v>
      </c>
      <c r="H181" s="14" t="s">
        <v>3245</v>
      </c>
      <c r="I181" s="15">
        <v>269.77</v>
      </c>
      <c r="J181" s="77">
        <v>1</v>
      </c>
      <c r="K181" s="92"/>
    </row>
    <row r="182" spans="1:11" ht="13">
      <c r="A182" s="14" t="s">
        <v>3220</v>
      </c>
      <c r="B182" s="14" t="s">
        <v>3246</v>
      </c>
      <c r="C182" s="14" t="s">
        <v>3247</v>
      </c>
      <c r="D182" s="16">
        <v>45917</v>
      </c>
      <c r="E182" s="16">
        <v>45936</v>
      </c>
      <c r="F182" s="14" t="s">
        <v>3248</v>
      </c>
      <c r="G182" s="14" t="s">
        <v>3249</v>
      </c>
      <c r="H182" s="14" t="s">
        <v>3250</v>
      </c>
      <c r="I182" s="15">
        <v>420.05</v>
      </c>
      <c r="J182" s="77">
        <v>1</v>
      </c>
      <c r="K182" s="92"/>
    </row>
    <row r="183" spans="1:11" ht="24">
      <c r="A183" s="14" t="s">
        <v>3220</v>
      </c>
      <c r="B183" s="14" t="s">
        <v>3251</v>
      </c>
      <c r="C183" s="14" t="s">
        <v>3252</v>
      </c>
      <c r="D183" s="16">
        <v>45918</v>
      </c>
      <c r="E183" s="16">
        <v>45936</v>
      </c>
      <c r="F183" s="14" t="s">
        <v>3253</v>
      </c>
      <c r="G183" s="14" t="s">
        <v>3254</v>
      </c>
      <c r="H183" s="14" t="s">
        <v>3255</v>
      </c>
      <c r="I183" s="15">
        <v>1215</v>
      </c>
      <c r="J183" s="77">
        <v>1</v>
      </c>
      <c r="K183" s="92"/>
    </row>
    <row r="184" spans="1:11" ht="13">
      <c r="A184" s="14" t="s">
        <v>3220</v>
      </c>
      <c r="B184" s="14" t="s">
        <v>3256</v>
      </c>
      <c r="C184" s="14" t="s">
        <v>3146</v>
      </c>
      <c r="D184" s="16">
        <v>45939</v>
      </c>
      <c r="E184" s="16"/>
      <c r="F184" s="14" t="s">
        <v>3257</v>
      </c>
      <c r="G184" s="14" t="s">
        <v>3083</v>
      </c>
      <c r="H184" s="14" t="s">
        <v>3084</v>
      </c>
      <c r="I184" s="15">
        <v>135</v>
      </c>
      <c r="J184" s="77">
        <v>1</v>
      </c>
      <c r="K184" s="326"/>
    </row>
    <row r="185" spans="1:11" ht="13">
      <c r="A185" s="14" t="s">
        <v>3220</v>
      </c>
      <c r="B185" s="14" t="s">
        <v>3258</v>
      </c>
      <c r="C185" s="14" t="s">
        <v>3141</v>
      </c>
      <c r="D185" s="16">
        <v>45951</v>
      </c>
      <c r="E185" s="16"/>
      <c r="F185" s="14" t="s">
        <v>3259</v>
      </c>
      <c r="G185" s="14" t="s">
        <v>3260</v>
      </c>
      <c r="H185" s="14" t="s">
        <v>3261</v>
      </c>
      <c r="I185" s="15">
        <v>522.5</v>
      </c>
      <c r="J185" s="77">
        <v>1</v>
      </c>
      <c r="K185" s="92"/>
    </row>
    <row r="186" spans="1:11" ht="13">
      <c r="A186" s="14" t="s">
        <v>3220</v>
      </c>
      <c r="B186" s="14" t="s">
        <v>3262</v>
      </c>
      <c r="C186" s="14" t="s">
        <v>3239</v>
      </c>
      <c r="D186" s="16">
        <v>45951</v>
      </c>
      <c r="E186" s="16"/>
      <c r="F186" s="14" t="s">
        <v>3263</v>
      </c>
      <c r="G186" s="14" t="s">
        <v>3260</v>
      </c>
      <c r="H186" s="14" t="s">
        <v>3261</v>
      </c>
      <c r="I186" s="15">
        <v>182.41</v>
      </c>
      <c r="J186" s="77">
        <v>1</v>
      </c>
      <c r="K186" s="92"/>
    </row>
    <row r="187" spans="1:11" ht="24">
      <c r="A187" s="14" t="s">
        <v>3220</v>
      </c>
      <c r="B187" s="14" t="s">
        <v>3264</v>
      </c>
      <c r="C187" s="14"/>
      <c r="D187" s="16">
        <v>45957</v>
      </c>
      <c r="E187" s="16">
        <v>45995</v>
      </c>
      <c r="F187" s="14" t="s">
        <v>3265</v>
      </c>
      <c r="G187" s="14"/>
      <c r="H187" s="14" t="s">
        <v>3266</v>
      </c>
      <c r="I187" s="15">
        <v>589.49</v>
      </c>
      <c r="J187" s="77">
        <v>1</v>
      </c>
      <c r="K187" s="92"/>
    </row>
    <row r="188" spans="1:11" ht="24">
      <c r="A188" s="14" t="s">
        <v>3220</v>
      </c>
      <c r="B188" s="14" t="s">
        <v>3267</v>
      </c>
      <c r="C188" s="14" t="s">
        <v>3268</v>
      </c>
      <c r="D188" s="16">
        <v>45953</v>
      </c>
      <c r="E188" s="16">
        <v>45995</v>
      </c>
      <c r="F188" s="14" t="s">
        <v>3269</v>
      </c>
      <c r="G188" s="14" t="s">
        <v>3270</v>
      </c>
      <c r="H188" s="14" t="s">
        <v>3271</v>
      </c>
      <c r="I188" s="15">
        <v>293.06</v>
      </c>
      <c r="J188" s="77">
        <v>1</v>
      </c>
      <c r="K188" s="92"/>
    </row>
    <row r="189" spans="1:11" ht="72">
      <c r="A189" s="14" t="s">
        <v>3220</v>
      </c>
      <c r="B189" s="14" t="s">
        <v>3272</v>
      </c>
      <c r="C189" s="14" t="s">
        <v>3272</v>
      </c>
      <c r="D189" s="16">
        <v>45672</v>
      </c>
      <c r="E189" s="16">
        <v>45806</v>
      </c>
      <c r="F189" s="14" t="s">
        <v>3273</v>
      </c>
      <c r="G189" s="14"/>
      <c r="H189" s="14" t="s">
        <v>3274</v>
      </c>
      <c r="I189" s="15">
        <v>180.87</v>
      </c>
      <c r="J189" s="77">
        <v>1</v>
      </c>
      <c r="K189" s="92"/>
    </row>
    <row r="190" spans="1:11" ht="72">
      <c r="A190" s="14" t="s">
        <v>3220</v>
      </c>
      <c r="B190" s="14" t="s">
        <v>3275</v>
      </c>
      <c r="C190" s="14" t="s">
        <v>3276</v>
      </c>
      <c r="D190" s="16">
        <v>45810</v>
      </c>
      <c r="E190" s="16"/>
      <c r="F190" s="14" t="s">
        <v>3277</v>
      </c>
      <c r="G190" s="14" t="s">
        <v>2044</v>
      </c>
      <c r="H190" s="14" t="s">
        <v>2045</v>
      </c>
      <c r="I190" s="15">
        <v>1102.96</v>
      </c>
      <c r="J190" s="77">
        <v>1</v>
      </c>
      <c r="K190" s="92"/>
    </row>
    <row r="191" spans="1:11" ht="24">
      <c r="A191" s="14" t="s">
        <v>3220</v>
      </c>
      <c r="B191" s="14" t="s">
        <v>3278</v>
      </c>
      <c r="C191" s="14" t="s">
        <v>3279</v>
      </c>
      <c r="D191" s="16">
        <v>45679</v>
      </c>
      <c r="E191" s="16">
        <v>45770</v>
      </c>
      <c r="F191" s="14" t="s">
        <v>3280</v>
      </c>
      <c r="G191" s="14" t="s">
        <v>3281</v>
      </c>
      <c r="H191" s="14" t="s">
        <v>3282</v>
      </c>
      <c r="I191" s="15">
        <v>1143.45</v>
      </c>
      <c r="J191" s="77">
        <v>1</v>
      </c>
      <c r="K191" s="92"/>
    </row>
    <row r="192" spans="1:11" ht="24">
      <c r="A192" s="14" t="s">
        <v>3220</v>
      </c>
      <c r="B192" s="14" t="s">
        <v>3283</v>
      </c>
      <c r="C192" s="14" t="s">
        <v>3225</v>
      </c>
      <c r="D192" s="16">
        <v>45842</v>
      </c>
      <c r="E192" s="16"/>
      <c r="F192" s="14" t="s">
        <v>3284</v>
      </c>
      <c r="G192" s="14" t="s">
        <v>3031</v>
      </c>
      <c r="H192" s="14" t="s">
        <v>3032</v>
      </c>
      <c r="I192" s="15">
        <v>221.91999999999996</v>
      </c>
      <c r="J192" s="77">
        <v>2</v>
      </c>
      <c r="K192" s="92"/>
    </row>
    <row r="193" spans="1:11" ht="13">
      <c r="A193" s="14" t="s">
        <v>3220</v>
      </c>
      <c r="B193" s="14" t="s">
        <v>3285</v>
      </c>
      <c r="C193" s="14" t="s">
        <v>3285</v>
      </c>
      <c r="D193" s="16">
        <v>45868</v>
      </c>
      <c r="E193" s="16">
        <v>45868</v>
      </c>
      <c r="F193" s="14" t="s">
        <v>3286</v>
      </c>
      <c r="G193" s="14"/>
      <c r="H193" s="14" t="s">
        <v>3223</v>
      </c>
      <c r="I193" s="15">
        <v>31.75</v>
      </c>
      <c r="J193" s="77">
        <v>2</v>
      </c>
      <c r="K193" s="92"/>
    </row>
    <row r="194" spans="1:11" ht="24">
      <c r="A194" s="14" t="s">
        <v>3220</v>
      </c>
      <c r="B194" s="14" t="s">
        <v>3287</v>
      </c>
      <c r="C194" s="14" t="s">
        <v>3288</v>
      </c>
      <c r="D194" s="16">
        <v>45926</v>
      </c>
      <c r="E194" s="16"/>
      <c r="F194" s="14" t="s">
        <v>3289</v>
      </c>
      <c r="G194" s="14" t="s">
        <v>2044</v>
      </c>
      <c r="H194" s="14" t="s">
        <v>2045</v>
      </c>
      <c r="I194" s="15">
        <v>240</v>
      </c>
      <c r="J194" s="77">
        <v>2</v>
      </c>
      <c r="K194" s="92"/>
    </row>
    <row r="195" spans="1:11" ht="24">
      <c r="A195" s="14" t="s">
        <v>3220</v>
      </c>
      <c r="B195" s="14" t="s">
        <v>3290</v>
      </c>
      <c r="C195" s="14" t="s">
        <v>3276</v>
      </c>
      <c r="D195" s="16">
        <v>45931</v>
      </c>
      <c r="E195" s="16"/>
      <c r="F195" s="14" t="s">
        <v>3291</v>
      </c>
      <c r="G195" s="14" t="s">
        <v>3083</v>
      </c>
      <c r="H195" s="14" t="s">
        <v>3084</v>
      </c>
      <c r="I195" s="15">
        <v>340</v>
      </c>
      <c r="J195" s="77">
        <v>2</v>
      </c>
      <c r="K195" s="92"/>
    </row>
    <row r="196" spans="1:11" ht="24">
      <c r="A196" s="14" t="s">
        <v>3220</v>
      </c>
      <c r="B196" s="14" t="s">
        <v>3292</v>
      </c>
      <c r="C196" s="14" t="s">
        <v>3186</v>
      </c>
      <c r="D196" s="16">
        <v>45931</v>
      </c>
      <c r="E196" s="16"/>
      <c r="F196" s="14" t="s">
        <v>3293</v>
      </c>
      <c r="G196" s="14" t="s">
        <v>3083</v>
      </c>
      <c r="H196" s="14" t="s">
        <v>3084</v>
      </c>
      <c r="I196" s="15">
        <v>340</v>
      </c>
      <c r="J196" s="77">
        <v>2</v>
      </c>
      <c r="K196" s="92"/>
    </row>
    <row r="197" spans="1:11" ht="24">
      <c r="A197" s="14" t="s">
        <v>3220</v>
      </c>
      <c r="B197" s="14" t="s">
        <v>3251</v>
      </c>
      <c r="C197" s="14" t="s">
        <v>3252</v>
      </c>
      <c r="D197" s="16">
        <v>45918</v>
      </c>
      <c r="E197" s="16">
        <v>45936</v>
      </c>
      <c r="F197" s="14" t="s">
        <v>3253</v>
      </c>
      <c r="G197" s="14" t="s">
        <v>3254</v>
      </c>
      <c r="H197" s="14" t="s">
        <v>3255</v>
      </c>
      <c r="I197" s="15">
        <v>120.01</v>
      </c>
      <c r="J197" s="77">
        <v>2</v>
      </c>
      <c r="K197" s="92"/>
    </row>
    <row r="198" spans="1:11" ht="24">
      <c r="A198" s="14" t="s">
        <v>3220</v>
      </c>
      <c r="B198" s="14" t="s">
        <v>3294</v>
      </c>
      <c r="C198" s="14" t="s">
        <v>3295</v>
      </c>
      <c r="D198" s="16">
        <v>45939</v>
      </c>
      <c r="E198" s="16"/>
      <c r="F198" s="14" t="s">
        <v>3296</v>
      </c>
      <c r="G198" s="14" t="s">
        <v>3050</v>
      </c>
      <c r="H198" s="14" t="s">
        <v>3297</v>
      </c>
      <c r="I198" s="15">
        <v>550</v>
      </c>
      <c r="J198" s="77">
        <v>2</v>
      </c>
      <c r="K198" s="92"/>
    </row>
    <row r="199" spans="1:11" ht="13">
      <c r="A199" s="14" t="s">
        <v>3220</v>
      </c>
      <c r="B199" s="14" t="s">
        <v>3298</v>
      </c>
      <c r="C199" s="14" t="s">
        <v>173</v>
      </c>
      <c r="D199" s="16">
        <v>45950</v>
      </c>
      <c r="E199" s="16">
        <v>45975</v>
      </c>
      <c r="F199" s="14" t="s">
        <v>3299</v>
      </c>
      <c r="G199" s="14" t="s">
        <v>3300</v>
      </c>
      <c r="H199" s="14" t="s">
        <v>3301</v>
      </c>
      <c r="I199" s="15">
        <v>257.22000000000003</v>
      </c>
      <c r="J199" s="77">
        <v>2</v>
      </c>
      <c r="K199" s="92"/>
    </row>
    <row r="200" spans="1:11" ht="24">
      <c r="A200" s="14" t="s">
        <v>3220</v>
      </c>
      <c r="B200" s="14" t="s">
        <v>3264</v>
      </c>
      <c r="C200" s="14"/>
      <c r="D200" s="16">
        <v>45957</v>
      </c>
      <c r="E200" s="16">
        <v>45995</v>
      </c>
      <c r="F200" s="14" t="s">
        <v>3265</v>
      </c>
      <c r="G200" s="14"/>
      <c r="H200" s="14" t="s">
        <v>3266</v>
      </c>
      <c r="I200" s="15">
        <v>648.58000000000004</v>
      </c>
      <c r="J200" s="77">
        <v>2</v>
      </c>
      <c r="K200" s="92"/>
    </row>
    <row r="201" spans="1:11" ht="24">
      <c r="A201" s="14" t="s">
        <v>3220</v>
      </c>
      <c r="B201" s="14" t="s">
        <v>3302</v>
      </c>
      <c r="C201" s="14" t="s">
        <v>3303</v>
      </c>
      <c r="D201" s="16">
        <v>45948</v>
      </c>
      <c r="E201" s="16">
        <v>45995</v>
      </c>
      <c r="F201" s="14" t="s">
        <v>3304</v>
      </c>
      <c r="G201" s="14" t="s">
        <v>3305</v>
      </c>
      <c r="H201" s="14" t="s">
        <v>3306</v>
      </c>
      <c r="I201" s="15">
        <v>334.88</v>
      </c>
      <c r="J201" s="77">
        <v>2</v>
      </c>
      <c r="K201" s="92"/>
    </row>
    <row r="202" spans="1:11" ht="24">
      <c r="A202" s="14" t="s">
        <v>3220</v>
      </c>
      <c r="B202" s="14" t="s">
        <v>3307</v>
      </c>
      <c r="C202" s="14" t="s">
        <v>3308</v>
      </c>
      <c r="D202" s="16">
        <v>45948</v>
      </c>
      <c r="E202" s="16">
        <v>45995</v>
      </c>
      <c r="F202" s="14" t="s">
        <v>3269</v>
      </c>
      <c r="G202" s="14" t="s">
        <v>3270</v>
      </c>
      <c r="H202" s="14" t="s">
        <v>3271</v>
      </c>
      <c r="I202" s="15">
        <v>566.12</v>
      </c>
      <c r="J202" s="77">
        <v>2</v>
      </c>
      <c r="K202" s="92"/>
    </row>
    <row r="203" spans="1:11" ht="13">
      <c r="A203" s="14" t="s">
        <v>3220</v>
      </c>
      <c r="B203" s="14" t="s">
        <v>3309</v>
      </c>
      <c r="C203" s="14" t="s">
        <v>3310</v>
      </c>
      <c r="D203" s="16">
        <v>45675</v>
      </c>
      <c r="E203" s="16">
        <v>45703</v>
      </c>
      <c r="F203" s="14" t="s">
        <v>3311</v>
      </c>
      <c r="G203" s="14" t="s">
        <v>3312</v>
      </c>
      <c r="H203" s="14" t="s">
        <v>3313</v>
      </c>
      <c r="I203" s="15">
        <v>28.13</v>
      </c>
      <c r="J203" s="77">
        <v>3</v>
      </c>
      <c r="K203" s="92"/>
    </row>
    <row r="204" spans="1:11" ht="72">
      <c r="A204" s="14" t="s">
        <v>3220</v>
      </c>
      <c r="B204" s="14" t="s">
        <v>3314</v>
      </c>
      <c r="C204" s="14" t="s">
        <v>3314</v>
      </c>
      <c r="D204" s="16">
        <v>45868</v>
      </c>
      <c r="E204" s="16">
        <v>45897</v>
      </c>
      <c r="F204" s="14" t="s">
        <v>3315</v>
      </c>
      <c r="G204" s="14"/>
      <c r="H204" s="14" t="s">
        <v>3199</v>
      </c>
      <c r="I204" s="15">
        <v>428.29</v>
      </c>
      <c r="J204" s="77">
        <v>3</v>
      </c>
      <c r="K204" s="92"/>
    </row>
    <row r="205" spans="1:11" ht="36">
      <c r="A205" s="14" t="s">
        <v>3220</v>
      </c>
      <c r="B205" s="14" t="s">
        <v>3316</v>
      </c>
      <c r="C205" s="14" t="s">
        <v>3182</v>
      </c>
      <c r="D205" s="16">
        <v>45935</v>
      </c>
      <c r="E205" s="16"/>
      <c r="F205" s="14" t="s">
        <v>3317</v>
      </c>
      <c r="G205" s="14" t="s">
        <v>3198</v>
      </c>
      <c r="H205" s="14" t="s">
        <v>3199</v>
      </c>
      <c r="I205" s="15">
        <v>240</v>
      </c>
      <c r="J205" s="77">
        <v>3</v>
      </c>
      <c r="K205" s="326"/>
    </row>
    <row r="206" spans="1:11" ht="24">
      <c r="A206" s="14" t="s">
        <v>3220</v>
      </c>
      <c r="B206" s="14" t="s">
        <v>3251</v>
      </c>
      <c r="C206" s="14" t="s">
        <v>3252</v>
      </c>
      <c r="D206" s="16">
        <v>45918</v>
      </c>
      <c r="E206" s="16">
        <v>45936</v>
      </c>
      <c r="F206" s="14" t="s">
        <v>3253</v>
      </c>
      <c r="G206" s="14" t="s">
        <v>3254</v>
      </c>
      <c r="H206" s="14" t="s">
        <v>3255</v>
      </c>
      <c r="I206" s="15">
        <v>1552.5</v>
      </c>
      <c r="J206" s="77">
        <v>3</v>
      </c>
      <c r="K206" s="92" t="s">
        <v>3001</v>
      </c>
    </row>
    <row r="207" spans="1:11" ht="72">
      <c r="A207" s="14" t="s">
        <v>3220</v>
      </c>
      <c r="B207" s="14" t="s">
        <v>3318</v>
      </c>
      <c r="C207" s="14" t="s">
        <v>3318</v>
      </c>
      <c r="D207" s="16">
        <v>45917</v>
      </c>
      <c r="E207" s="16">
        <v>45936</v>
      </c>
      <c r="F207" s="14" t="s">
        <v>3319</v>
      </c>
      <c r="G207" s="14"/>
      <c r="H207" s="14" t="s">
        <v>3274</v>
      </c>
      <c r="I207" s="15">
        <v>564.74</v>
      </c>
      <c r="J207" s="77">
        <v>3</v>
      </c>
      <c r="K207" s="92"/>
    </row>
    <row r="208" spans="1:11" ht="13">
      <c r="A208" s="14" t="s">
        <v>3220</v>
      </c>
      <c r="B208" s="14" t="s">
        <v>3320</v>
      </c>
      <c r="C208" s="14" t="s">
        <v>3321</v>
      </c>
      <c r="D208" s="16">
        <v>45944</v>
      </c>
      <c r="E208" s="16"/>
      <c r="F208" s="14" t="s">
        <v>3322</v>
      </c>
      <c r="G208" s="14"/>
      <c r="H208" s="14" t="s">
        <v>3323</v>
      </c>
      <c r="I208" s="15">
        <v>450</v>
      </c>
      <c r="J208" s="77">
        <v>3</v>
      </c>
      <c r="K208" s="92"/>
    </row>
    <row r="209" spans="1:11" ht="13">
      <c r="A209" s="14" t="s">
        <v>3220</v>
      </c>
      <c r="B209" s="14" t="s">
        <v>3324</v>
      </c>
      <c r="C209" s="14" t="s">
        <v>3325</v>
      </c>
      <c r="D209" s="16">
        <v>45957</v>
      </c>
      <c r="E209" s="16"/>
      <c r="F209" s="14" t="s">
        <v>3326</v>
      </c>
      <c r="G209" s="14"/>
      <c r="H209" s="14" t="s">
        <v>3323</v>
      </c>
      <c r="I209" s="15">
        <v>600</v>
      </c>
      <c r="J209" s="77">
        <v>3</v>
      </c>
      <c r="K209" s="92"/>
    </row>
    <row r="210" spans="1:11" ht="13">
      <c r="A210" s="14" t="s">
        <v>3220</v>
      </c>
      <c r="B210" s="14" t="s">
        <v>3327</v>
      </c>
      <c r="C210" s="14" t="s">
        <v>3328</v>
      </c>
      <c r="D210" s="16">
        <v>45938</v>
      </c>
      <c r="E210" s="16">
        <v>45957</v>
      </c>
      <c r="F210" s="14" t="s">
        <v>3329</v>
      </c>
      <c r="G210" s="14" t="s">
        <v>3330</v>
      </c>
      <c r="H210" s="14" t="s">
        <v>3331</v>
      </c>
      <c r="I210" s="15">
        <v>77.67</v>
      </c>
      <c r="J210" s="77">
        <v>3</v>
      </c>
      <c r="K210" s="92"/>
    </row>
    <row r="211" spans="1:11" ht="13">
      <c r="A211" s="14" t="s">
        <v>3220</v>
      </c>
      <c r="B211" s="14" t="s">
        <v>3298</v>
      </c>
      <c r="C211" s="14" t="s">
        <v>173</v>
      </c>
      <c r="D211" s="16">
        <v>45950</v>
      </c>
      <c r="E211" s="16">
        <v>45975</v>
      </c>
      <c r="F211" s="14" t="s">
        <v>3299</v>
      </c>
      <c r="G211" s="14" t="s">
        <v>3300</v>
      </c>
      <c r="H211" s="14" t="s">
        <v>3301</v>
      </c>
      <c r="I211" s="15">
        <v>317.45999999999998</v>
      </c>
      <c r="J211" s="77">
        <v>3</v>
      </c>
      <c r="K211" s="326"/>
    </row>
    <row r="212" spans="1:11" ht="24">
      <c r="A212" s="14" t="s">
        <v>3220</v>
      </c>
      <c r="B212" s="14" t="s">
        <v>3264</v>
      </c>
      <c r="C212" s="14"/>
      <c r="D212" s="16">
        <v>45957</v>
      </c>
      <c r="E212" s="16">
        <v>45995</v>
      </c>
      <c r="F212" s="14" t="s">
        <v>3265</v>
      </c>
      <c r="G212" s="14"/>
      <c r="H212" s="14" t="s">
        <v>3266</v>
      </c>
      <c r="I212" s="15">
        <v>2254.4899999999998</v>
      </c>
      <c r="J212" s="77">
        <v>3</v>
      </c>
      <c r="K212" s="92"/>
    </row>
    <row r="213" spans="1:11" ht="24">
      <c r="A213" s="14" t="s">
        <v>3220</v>
      </c>
      <c r="B213" s="14" t="s">
        <v>3302</v>
      </c>
      <c r="C213" s="14" t="s">
        <v>3303</v>
      </c>
      <c r="D213" s="16">
        <v>45948</v>
      </c>
      <c r="E213" s="16">
        <v>45995</v>
      </c>
      <c r="F213" s="14" t="s">
        <v>3304</v>
      </c>
      <c r="G213" s="14" t="s">
        <v>3305</v>
      </c>
      <c r="H213" s="14" t="s">
        <v>3306</v>
      </c>
      <c r="I213" s="15">
        <v>1209.97</v>
      </c>
      <c r="J213" s="77">
        <v>3</v>
      </c>
      <c r="K213" s="92"/>
    </row>
    <row r="214" spans="1:11" ht="13">
      <c r="A214" s="14" t="s">
        <v>3220</v>
      </c>
      <c r="B214" s="14" t="s">
        <v>3332</v>
      </c>
      <c r="C214" s="14" t="s">
        <v>3333</v>
      </c>
      <c r="D214" s="16">
        <v>45841</v>
      </c>
      <c r="E214" s="16"/>
      <c r="F214" s="14" t="s">
        <v>3334</v>
      </c>
      <c r="G214" s="14" t="s">
        <v>3335</v>
      </c>
      <c r="H214" s="14" t="s">
        <v>3336</v>
      </c>
      <c r="I214" s="15">
        <v>400</v>
      </c>
      <c r="J214" s="77">
        <v>4</v>
      </c>
      <c r="K214" s="92"/>
    </row>
    <row r="215" spans="1:11" ht="13">
      <c r="A215" s="14" t="s">
        <v>3220</v>
      </c>
      <c r="B215" s="14" t="s">
        <v>3337</v>
      </c>
      <c r="C215" s="14" t="s">
        <v>3225</v>
      </c>
      <c r="D215" s="16">
        <v>45841</v>
      </c>
      <c r="E215" s="16"/>
      <c r="F215" s="14" t="s">
        <v>3338</v>
      </c>
      <c r="G215" s="14" t="s">
        <v>3213</v>
      </c>
      <c r="H215" s="14" t="s">
        <v>3214</v>
      </c>
      <c r="I215" s="15">
        <v>730</v>
      </c>
      <c r="J215" s="77">
        <v>4</v>
      </c>
      <c r="K215" s="92"/>
    </row>
    <row r="216" spans="1:11" ht="13">
      <c r="A216" s="14" t="s">
        <v>3220</v>
      </c>
      <c r="B216" s="14" t="s">
        <v>3339</v>
      </c>
      <c r="C216" s="14" t="s">
        <v>3172</v>
      </c>
      <c r="D216" s="16">
        <v>45828</v>
      </c>
      <c r="E216" s="16"/>
      <c r="F216" s="14" t="s">
        <v>3340</v>
      </c>
      <c r="G216" s="14" t="s">
        <v>3341</v>
      </c>
      <c r="H216" s="14" t="s">
        <v>3342</v>
      </c>
      <c r="I216" s="15">
        <v>81.59</v>
      </c>
      <c r="J216" s="77">
        <v>4</v>
      </c>
      <c r="K216" s="92"/>
    </row>
    <row r="217" spans="1:11" ht="13">
      <c r="A217" s="14" t="s">
        <v>3220</v>
      </c>
      <c r="B217" s="14" t="s">
        <v>3343</v>
      </c>
      <c r="C217" s="14" t="s">
        <v>3344</v>
      </c>
      <c r="D217" s="16">
        <v>45873</v>
      </c>
      <c r="E217" s="16"/>
      <c r="F217" s="14" t="s">
        <v>3345</v>
      </c>
      <c r="G217" s="14" t="s">
        <v>3335</v>
      </c>
      <c r="H217" s="14" t="s">
        <v>3336</v>
      </c>
      <c r="I217" s="15">
        <v>400</v>
      </c>
      <c r="J217" s="77">
        <v>4</v>
      </c>
      <c r="K217" s="326"/>
    </row>
    <row r="218" spans="1:11" ht="13">
      <c r="A218" s="14" t="s">
        <v>3220</v>
      </c>
      <c r="B218" s="14" t="s">
        <v>3346</v>
      </c>
      <c r="C218" s="14" t="s">
        <v>3347</v>
      </c>
      <c r="D218" s="16">
        <v>45871</v>
      </c>
      <c r="E218" s="16"/>
      <c r="F218" s="14" t="s">
        <v>3348</v>
      </c>
      <c r="G218" s="14" t="s">
        <v>3213</v>
      </c>
      <c r="H218" s="14" t="s">
        <v>3214</v>
      </c>
      <c r="I218" s="15">
        <v>730</v>
      </c>
      <c r="J218" s="77">
        <v>4</v>
      </c>
      <c r="K218" s="92"/>
    </row>
    <row r="219" spans="1:11" ht="13">
      <c r="A219" s="14" t="s">
        <v>3220</v>
      </c>
      <c r="B219" s="14" t="s">
        <v>3210</v>
      </c>
      <c r="C219" s="14" t="s">
        <v>3211</v>
      </c>
      <c r="D219" s="16">
        <v>45902</v>
      </c>
      <c r="E219" s="16">
        <v>45923</v>
      </c>
      <c r="F219" s="14" t="s">
        <v>3212</v>
      </c>
      <c r="G219" s="14" t="s">
        <v>3213</v>
      </c>
      <c r="H219" s="14" t="s">
        <v>3214</v>
      </c>
      <c r="I219" s="15">
        <v>482.20000000000005</v>
      </c>
      <c r="J219" s="77">
        <v>4</v>
      </c>
      <c r="K219" s="92"/>
    </row>
    <row r="220" spans="1:11" ht="13">
      <c r="A220" s="14" t="s">
        <v>3220</v>
      </c>
      <c r="B220" s="14" t="s">
        <v>3349</v>
      </c>
      <c r="C220" s="14" t="s">
        <v>3350</v>
      </c>
      <c r="D220" s="16">
        <v>45931</v>
      </c>
      <c r="E220" s="16"/>
      <c r="F220" s="14" t="s">
        <v>3351</v>
      </c>
      <c r="G220" s="14" t="s">
        <v>3335</v>
      </c>
      <c r="H220" s="14" t="s">
        <v>3336</v>
      </c>
      <c r="I220" s="15">
        <v>400</v>
      </c>
      <c r="J220" s="77">
        <v>4</v>
      </c>
      <c r="K220" s="326"/>
    </row>
    <row r="221" spans="1:11" ht="13">
      <c r="A221" s="14" t="s">
        <v>3220</v>
      </c>
      <c r="B221" s="14" t="s">
        <v>3352</v>
      </c>
      <c r="C221" s="14" t="s">
        <v>3353</v>
      </c>
      <c r="D221" s="16">
        <v>45931</v>
      </c>
      <c r="E221" s="16"/>
      <c r="F221" s="14" t="s">
        <v>3354</v>
      </c>
      <c r="G221" s="14" t="s">
        <v>3335</v>
      </c>
      <c r="H221" s="14" t="s">
        <v>3336</v>
      </c>
      <c r="I221" s="15">
        <v>400</v>
      </c>
      <c r="J221" s="77">
        <v>4</v>
      </c>
      <c r="K221" s="92"/>
    </row>
    <row r="222" spans="1:11" ht="24">
      <c r="A222" s="14" t="s">
        <v>3220</v>
      </c>
      <c r="B222" s="14" t="s">
        <v>3355</v>
      </c>
      <c r="C222" s="14" t="s">
        <v>3355</v>
      </c>
      <c r="D222" s="16">
        <v>45931</v>
      </c>
      <c r="E222" s="16"/>
      <c r="F222" s="14" t="s">
        <v>3356</v>
      </c>
      <c r="G222" s="14"/>
      <c r="H222" s="14" t="s">
        <v>3194</v>
      </c>
      <c r="I222" s="15">
        <v>374.98</v>
      </c>
      <c r="J222" s="77">
        <v>5</v>
      </c>
      <c r="K222" s="92"/>
    </row>
    <row r="223" spans="1:11" ht="24">
      <c r="A223" s="14" t="s">
        <v>3220</v>
      </c>
      <c r="B223" s="14" t="s">
        <v>3357</v>
      </c>
      <c r="C223" s="14" t="s">
        <v>3358</v>
      </c>
      <c r="D223" s="16">
        <v>45932</v>
      </c>
      <c r="E223" s="16"/>
      <c r="F223" s="14" t="s">
        <v>3359</v>
      </c>
      <c r="G223" s="14" t="s">
        <v>2044</v>
      </c>
      <c r="H223" s="14" t="s">
        <v>2045</v>
      </c>
      <c r="I223" s="15">
        <v>771.51</v>
      </c>
      <c r="J223" s="77">
        <v>5</v>
      </c>
      <c r="K223" s="92"/>
    </row>
    <row r="224" spans="1:11" ht="13">
      <c r="A224" s="14" t="s">
        <v>3220</v>
      </c>
      <c r="B224" s="14" t="s">
        <v>3360</v>
      </c>
      <c r="C224" s="14" t="s">
        <v>3361</v>
      </c>
      <c r="D224" s="16">
        <v>45931</v>
      </c>
      <c r="E224" s="16">
        <v>45957</v>
      </c>
      <c r="F224" s="14" t="s">
        <v>3362</v>
      </c>
      <c r="G224" s="14" t="s">
        <v>3106</v>
      </c>
      <c r="H224" s="14" t="s">
        <v>3107</v>
      </c>
      <c r="I224" s="15">
        <v>573.41</v>
      </c>
      <c r="J224" s="77">
        <v>5</v>
      </c>
      <c r="K224" s="326"/>
    </row>
    <row r="225" spans="1:12" ht="24">
      <c r="A225" s="14" t="s">
        <v>3220</v>
      </c>
      <c r="B225" s="14" t="s">
        <v>3363</v>
      </c>
      <c r="C225" s="14" t="s">
        <v>3364</v>
      </c>
      <c r="D225" s="16">
        <v>45812</v>
      </c>
      <c r="E225" s="16"/>
      <c r="F225" s="14" t="s">
        <v>3365</v>
      </c>
      <c r="G225" s="14" t="s">
        <v>3366</v>
      </c>
      <c r="H225" s="14" t="s">
        <v>3367</v>
      </c>
      <c r="I225" s="15">
        <v>200</v>
      </c>
      <c r="J225" s="77">
        <v>5</v>
      </c>
      <c r="K225" s="92"/>
    </row>
    <row r="226" spans="1:12" ht="72">
      <c r="A226" s="14" t="s">
        <v>3220</v>
      </c>
      <c r="B226" s="14" t="s">
        <v>3368</v>
      </c>
      <c r="C226" s="14" t="s">
        <v>3368</v>
      </c>
      <c r="D226" s="16">
        <v>45804</v>
      </c>
      <c r="E226" s="16"/>
      <c r="F226" s="14" t="s">
        <v>3369</v>
      </c>
      <c r="G226" s="14"/>
      <c r="H226" s="14" t="s">
        <v>3370</v>
      </c>
      <c r="I226" s="15">
        <v>50</v>
      </c>
      <c r="J226" s="77">
        <v>5</v>
      </c>
      <c r="K226" s="326"/>
    </row>
    <row r="227" spans="1:12" ht="13">
      <c r="A227" s="14"/>
      <c r="B227" s="14"/>
      <c r="C227" s="14"/>
      <c r="D227" s="16"/>
      <c r="E227" s="16"/>
      <c r="F227" s="14"/>
      <c r="G227" s="14"/>
      <c r="H227" s="14"/>
      <c r="I227" s="15"/>
      <c r="J227" s="77"/>
      <c r="K227" s="92"/>
    </row>
    <row r="228" spans="1:12" ht="13">
      <c r="A228" s="14"/>
      <c r="B228" s="14"/>
      <c r="C228" s="14"/>
      <c r="D228" s="16"/>
      <c r="E228" s="16"/>
      <c r="F228" s="14"/>
      <c r="G228" s="14"/>
      <c r="H228" s="14"/>
      <c r="I228" s="15"/>
      <c r="J228" s="77"/>
      <c r="K228" s="92"/>
    </row>
    <row r="229" spans="1:12" ht="13">
      <c r="A229" s="14"/>
      <c r="B229" s="14"/>
      <c r="C229" s="14"/>
      <c r="D229" s="16"/>
      <c r="E229" s="16"/>
      <c r="F229" s="14"/>
      <c r="G229" s="14"/>
      <c r="H229" s="14"/>
      <c r="I229" s="15"/>
      <c r="J229" s="77"/>
      <c r="K229" s="326"/>
      <c r="L229" s="327"/>
    </row>
    <row r="230" spans="1:12" ht="13">
      <c r="A230" s="14"/>
      <c r="B230" s="14"/>
      <c r="C230" s="14"/>
      <c r="D230" s="16"/>
      <c r="E230" s="16"/>
      <c r="F230" s="14"/>
      <c r="G230" s="14"/>
      <c r="H230" s="14"/>
      <c r="I230" s="15"/>
      <c r="J230" s="77"/>
      <c r="K230" s="326"/>
      <c r="L230" s="327"/>
    </row>
    <row r="231" spans="1:12" ht="13">
      <c r="A231" s="14"/>
      <c r="B231" s="14"/>
      <c r="C231" s="14"/>
      <c r="D231" s="16"/>
      <c r="E231" s="16"/>
      <c r="F231" s="14"/>
      <c r="G231" s="14"/>
      <c r="H231" s="14"/>
      <c r="I231" s="15"/>
      <c r="J231" s="77"/>
      <c r="K231" s="92"/>
    </row>
    <row r="232" spans="1:12" ht="13">
      <c r="A232" s="14"/>
      <c r="B232" s="14"/>
      <c r="C232" s="14"/>
      <c r="D232" s="16"/>
      <c r="E232" s="16"/>
      <c r="F232" s="14"/>
      <c r="G232" s="14"/>
      <c r="H232" s="14"/>
      <c r="I232" s="15"/>
      <c r="J232" s="77"/>
      <c r="K232" s="92"/>
    </row>
    <row r="233" spans="1:12" ht="13">
      <c r="A233" s="14"/>
      <c r="B233" s="14"/>
      <c r="C233" s="14"/>
      <c r="D233" s="16"/>
      <c r="E233" s="16"/>
      <c r="F233" s="14"/>
      <c r="G233" s="14"/>
      <c r="H233" s="14"/>
      <c r="I233" s="15"/>
      <c r="J233" s="77"/>
      <c r="K233" s="92"/>
    </row>
    <row r="234" spans="1:12" ht="13">
      <c r="A234" s="14"/>
      <c r="B234" s="14"/>
      <c r="C234" s="14"/>
      <c r="D234" s="16"/>
      <c r="E234" s="16"/>
      <c r="F234" s="14"/>
      <c r="G234" s="14"/>
      <c r="H234" s="14"/>
      <c r="I234" s="15"/>
      <c r="J234" s="77"/>
      <c r="K234" s="92"/>
    </row>
    <row r="235" spans="1:12" ht="13">
      <c r="A235" s="14"/>
      <c r="B235" s="14"/>
      <c r="C235" s="14"/>
      <c r="D235" s="16"/>
      <c r="E235" s="16"/>
      <c r="F235" s="14"/>
      <c r="G235" s="14"/>
      <c r="H235" s="14"/>
      <c r="I235" s="15"/>
      <c r="J235" s="77"/>
      <c r="K235" s="326"/>
    </row>
    <row r="236" spans="1:12" ht="13">
      <c r="A236" s="14"/>
      <c r="B236" s="14"/>
      <c r="C236" s="14"/>
      <c r="D236" s="16"/>
      <c r="E236" s="16"/>
      <c r="F236" s="14"/>
      <c r="G236" s="14"/>
      <c r="H236" s="14"/>
      <c r="I236" s="15"/>
      <c r="J236" s="77"/>
      <c r="K236" s="92"/>
    </row>
    <row r="237" spans="1:12" ht="13">
      <c r="A237" s="14"/>
      <c r="B237" s="14"/>
      <c r="C237" s="14"/>
      <c r="D237" s="16"/>
      <c r="E237" s="16"/>
      <c r="F237" s="14"/>
      <c r="G237" s="14"/>
      <c r="H237" s="14"/>
      <c r="I237" s="15"/>
      <c r="J237" s="77"/>
      <c r="K237" s="92"/>
    </row>
    <row r="238" spans="1:12" ht="13">
      <c r="A238" s="14"/>
      <c r="B238" s="14"/>
      <c r="C238" s="14"/>
      <c r="D238" s="16"/>
      <c r="E238" s="16"/>
      <c r="F238" s="14"/>
      <c r="G238" s="14"/>
      <c r="H238" s="14"/>
      <c r="I238" s="15"/>
      <c r="J238" s="77"/>
      <c r="K238" s="92"/>
    </row>
    <row r="239" spans="1:12" ht="13">
      <c r="A239" s="14"/>
      <c r="B239" s="14"/>
      <c r="C239" s="14"/>
      <c r="D239" s="16"/>
      <c r="E239" s="16"/>
      <c r="F239" s="14"/>
      <c r="G239" s="14"/>
      <c r="H239" s="14"/>
      <c r="I239" s="15"/>
      <c r="J239" s="77"/>
      <c r="K239" s="326"/>
    </row>
    <row r="240" spans="1:12" ht="13">
      <c r="A240" s="14"/>
      <c r="B240" s="14"/>
      <c r="C240" s="14"/>
      <c r="D240" s="16"/>
      <c r="E240" s="16"/>
      <c r="F240" s="14"/>
      <c r="G240" s="14"/>
      <c r="H240" s="14"/>
      <c r="I240" s="15"/>
      <c r="J240" s="77"/>
      <c r="K240" s="92"/>
    </row>
    <row r="241" spans="1:12" ht="13">
      <c r="A241" s="14"/>
      <c r="B241" s="14"/>
      <c r="C241" s="14"/>
      <c r="D241" s="16"/>
      <c r="E241" s="16"/>
      <c r="F241" s="14"/>
      <c r="G241" s="14"/>
      <c r="H241" s="14"/>
      <c r="I241" s="15"/>
      <c r="J241" s="77"/>
      <c r="K241" s="92"/>
      <c r="L241" s="327"/>
    </row>
    <row r="242" spans="1:12" ht="13">
      <c r="A242" s="14"/>
      <c r="B242" s="14"/>
      <c r="C242" s="14"/>
      <c r="D242" s="16"/>
      <c r="E242" s="16"/>
      <c r="F242" s="14"/>
      <c r="G242" s="14"/>
      <c r="H242" s="14"/>
      <c r="I242" s="15"/>
      <c r="J242" s="77"/>
      <c r="K242" s="326"/>
    </row>
    <row r="243" spans="1:12" ht="13">
      <c r="A243" s="14"/>
      <c r="B243" s="14"/>
      <c r="C243" s="14"/>
      <c r="D243" s="16"/>
      <c r="E243" s="16"/>
      <c r="F243" s="14"/>
      <c r="G243" s="14"/>
      <c r="H243" s="14"/>
      <c r="I243" s="15"/>
      <c r="J243" s="77"/>
      <c r="K243" s="92"/>
      <c r="L243" s="327"/>
    </row>
    <row r="244" spans="1:12" ht="13">
      <c r="A244" s="14"/>
      <c r="B244" s="14"/>
      <c r="C244" s="14"/>
      <c r="D244" s="16"/>
      <c r="E244" s="16"/>
      <c r="F244" s="14"/>
      <c r="G244" s="14"/>
      <c r="H244" s="14"/>
      <c r="I244" s="15"/>
      <c r="J244" s="77"/>
      <c r="K244" s="326"/>
      <c r="L244" s="327"/>
    </row>
    <row r="245" spans="1:12" ht="13">
      <c r="A245" s="14"/>
      <c r="B245" s="14"/>
      <c r="C245" s="14"/>
      <c r="D245" s="16"/>
      <c r="E245" s="16"/>
      <c r="F245" s="14"/>
      <c r="G245" s="14"/>
      <c r="H245" s="14"/>
      <c r="I245" s="15"/>
      <c r="J245" s="77"/>
      <c r="K245" s="92"/>
    </row>
    <row r="246" spans="1:12" ht="13">
      <c r="A246" s="14"/>
      <c r="B246" s="14"/>
      <c r="C246" s="14"/>
      <c r="D246" s="16"/>
      <c r="E246" s="16"/>
      <c r="F246" s="14"/>
      <c r="G246" s="14"/>
      <c r="H246" s="14"/>
      <c r="I246" s="15"/>
      <c r="J246" s="77"/>
      <c r="K246" s="92"/>
    </row>
    <row r="247" spans="1:12" ht="13">
      <c r="A247" s="14"/>
      <c r="B247" s="14"/>
      <c r="C247" s="14"/>
      <c r="D247" s="16"/>
      <c r="E247" s="16"/>
      <c r="F247" s="14"/>
      <c r="G247" s="14"/>
      <c r="H247" s="14"/>
      <c r="I247" s="15"/>
      <c r="J247" s="77"/>
      <c r="K247" s="92"/>
    </row>
    <row r="248" spans="1:12" ht="13">
      <c r="A248" s="14"/>
      <c r="B248" s="14"/>
      <c r="C248" s="14"/>
      <c r="D248" s="16"/>
      <c r="E248" s="16"/>
      <c r="F248" s="14"/>
      <c r="G248" s="14"/>
      <c r="H248" s="14"/>
      <c r="I248" s="15"/>
      <c r="J248" s="77"/>
      <c r="K248" s="92"/>
    </row>
    <row r="249" spans="1:12" ht="13">
      <c r="A249" s="14"/>
      <c r="B249" s="14"/>
      <c r="C249" s="14"/>
      <c r="D249" s="16"/>
      <c r="E249" s="16"/>
      <c r="F249" s="14"/>
      <c r="G249" s="14"/>
      <c r="H249" s="14"/>
      <c r="I249" s="15"/>
      <c r="J249" s="77"/>
      <c r="K249" s="92"/>
    </row>
    <row r="250" spans="1:12" ht="13">
      <c r="A250" s="14"/>
      <c r="B250" s="14"/>
      <c r="C250" s="14"/>
      <c r="D250" s="16"/>
      <c r="E250" s="16"/>
      <c r="F250" s="14"/>
      <c r="G250" s="14"/>
      <c r="H250" s="14"/>
      <c r="I250" s="15"/>
      <c r="J250" s="77"/>
      <c r="K250" s="92"/>
    </row>
    <row r="251" spans="1:12" ht="13">
      <c r="A251" s="14"/>
      <c r="B251" s="14"/>
      <c r="C251" s="14"/>
      <c r="D251" s="16"/>
      <c r="E251" s="16"/>
      <c r="F251" s="14"/>
      <c r="G251" s="14"/>
      <c r="H251" s="14"/>
      <c r="I251" s="15"/>
      <c r="J251" s="77"/>
      <c r="K251" s="92"/>
    </row>
    <row r="252" spans="1:12" ht="13">
      <c r="A252" s="14"/>
      <c r="B252" s="14"/>
      <c r="C252" s="14"/>
      <c r="D252" s="16"/>
      <c r="E252" s="16"/>
      <c r="F252" s="14"/>
      <c r="G252" s="14"/>
      <c r="H252" s="14"/>
      <c r="I252" s="15"/>
      <c r="J252" s="77"/>
      <c r="K252" s="92"/>
    </row>
    <row r="253" spans="1:12" ht="13">
      <c r="A253" s="14"/>
      <c r="B253" s="14"/>
      <c r="C253" s="14"/>
      <c r="D253" s="16"/>
      <c r="E253" s="16"/>
      <c r="F253" s="14"/>
      <c r="G253" s="14"/>
      <c r="H253" s="14"/>
      <c r="I253" s="15"/>
      <c r="J253" s="77"/>
      <c r="K253" s="92"/>
    </row>
    <row r="254" spans="1:12" ht="13">
      <c r="A254" s="14"/>
      <c r="B254" s="14"/>
      <c r="C254" s="14"/>
      <c r="D254" s="16"/>
      <c r="E254" s="16"/>
      <c r="F254" s="14"/>
      <c r="G254" s="14"/>
      <c r="H254" s="14"/>
      <c r="I254" s="15"/>
      <c r="J254" s="77"/>
      <c r="K254" s="92"/>
    </row>
    <row r="255" spans="1:12" ht="13">
      <c r="A255" s="14"/>
      <c r="B255" s="14"/>
      <c r="C255" s="14"/>
      <c r="D255" s="16"/>
      <c r="E255" s="16"/>
      <c r="F255" s="14"/>
      <c r="G255" s="14"/>
      <c r="H255" s="14"/>
      <c r="I255" s="15"/>
      <c r="J255" s="77"/>
      <c r="K255" s="92"/>
    </row>
    <row r="256" spans="1:12" ht="13">
      <c r="A256" s="14"/>
      <c r="B256" s="14"/>
      <c r="C256" s="14"/>
      <c r="D256" s="16"/>
      <c r="E256" s="16"/>
      <c r="F256" s="14"/>
      <c r="G256" s="14"/>
      <c r="H256" s="14"/>
      <c r="I256" s="15"/>
      <c r="J256" s="77"/>
      <c r="K256" s="326"/>
    </row>
    <row r="257" spans="1:12" ht="13">
      <c r="A257" s="14"/>
      <c r="B257" s="14"/>
      <c r="C257" s="14"/>
      <c r="D257" s="16"/>
      <c r="E257" s="16"/>
      <c r="F257" s="14"/>
      <c r="G257" s="14"/>
      <c r="H257" s="14"/>
      <c r="I257" s="15"/>
      <c r="J257" s="77"/>
      <c r="K257" s="92"/>
    </row>
    <row r="258" spans="1:12" ht="13">
      <c r="A258" s="14"/>
      <c r="B258" s="14"/>
      <c r="C258" s="14"/>
      <c r="D258" s="16"/>
      <c r="E258" s="16"/>
      <c r="F258" s="14"/>
      <c r="G258" s="14"/>
      <c r="H258" s="14"/>
      <c r="I258" s="15"/>
      <c r="J258" s="77"/>
      <c r="K258" s="92"/>
    </row>
    <row r="259" spans="1:12" ht="13">
      <c r="A259" s="14"/>
      <c r="B259" s="14"/>
      <c r="C259" s="14"/>
      <c r="D259" s="16"/>
      <c r="E259" s="16"/>
      <c r="F259" s="14"/>
      <c r="G259" s="14"/>
      <c r="H259" s="14"/>
      <c r="I259" s="15"/>
      <c r="J259" s="77"/>
      <c r="K259" s="92"/>
    </row>
    <row r="260" spans="1:12" ht="13">
      <c r="A260" s="14"/>
      <c r="B260" s="14"/>
      <c r="C260" s="14"/>
      <c r="D260" s="16"/>
      <c r="E260" s="16"/>
      <c r="F260" s="14"/>
      <c r="G260" s="14"/>
      <c r="H260" s="14"/>
      <c r="I260" s="15"/>
      <c r="J260" s="77"/>
      <c r="K260" s="92"/>
    </row>
    <row r="261" spans="1:12">
      <c r="A261" s="14"/>
      <c r="B261" s="14"/>
      <c r="C261" s="14"/>
      <c r="D261" s="16"/>
      <c r="E261" s="16"/>
      <c r="F261" s="14"/>
      <c r="G261" s="14"/>
      <c r="H261" s="14"/>
      <c r="I261" s="15"/>
      <c r="J261" s="77"/>
    </row>
    <row r="262" spans="1:12" ht="13">
      <c r="A262" s="14"/>
      <c r="B262" s="14"/>
      <c r="C262" s="14"/>
      <c r="D262" s="16"/>
      <c r="E262" s="16"/>
      <c r="F262" s="14"/>
      <c r="G262" s="14"/>
      <c r="H262" s="14"/>
      <c r="I262" s="15"/>
      <c r="J262" s="77"/>
      <c r="K262" s="92"/>
      <c r="L262" s="327"/>
    </row>
    <row r="263" spans="1:12" ht="13">
      <c r="A263" s="14"/>
      <c r="B263" s="14"/>
      <c r="C263" s="14"/>
      <c r="D263" s="16"/>
      <c r="E263" s="16"/>
      <c r="F263" s="14"/>
      <c r="G263" s="14"/>
      <c r="H263" s="14"/>
      <c r="I263" s="15"/>
      <c r="J263" s="77"/>
      <c r="K263" s="326"/>
    </row>
    <row r="264" spans="1:12" ht="13">
      <c r="A264" s="14"/>
      <c r="B264" s="14"/>
      <c r="C264" s="14"/>
      <c r="D264" s="16"/>
      <c r="E264" s="16"/>
      <c r="F264" s="14"/>
      <c r="G264" s="14"/>
      <c r="H264" s="14"/>
      <c r="I264" s="15"/>
      <c r="J264" s="77"/>
      <c r="K264" s="326"/>
    </row>
    <row r="265" spans="1:12" ht="13">
      <c r="A265" s="14"/>
      <c r="B265" s="14"/>
      <c r="C265" s="14"/>
      <c r="D265" s="16"/>
      <c r="E265" s="16"/>
      <c r="F265" s="14"/>
      <c r="G265" s="14"/>
      <c r="H265" s="14"/>
      <c r="I265" s="15"/>
      <c r="J265" s="77"/>
      <c r="K265" s="326"/>
    </row>
    <row r="266" spans="1:12" ht="13">
      <c r="A266" s="14"/>
      <c r="B266" s="14"/>
      <c r="C266" s="14"/>
      <c r="D266" s="16"/>
      <c r="E266" s="16"/>
      <c r="F266" s="14"/>
      <c r="G266" s="14"/>
      <c r="H266" s="14"/>
      <c r="I266" s="15"/>
      <c r="J266" s="77"/>
      <c r="K266" s="326"/>
    </row>
    <row r="267" spans="1:12" ht="13">
      <c r="A267" s="14"/>
      <c r="B267" s="14"/>
      <c r="C267" s="14"/>
      <c r="D267" s="16"/>
      <c r="E267" s="16"/>
      <c r="F267" s="14"/>
      <c r="G267" s="14"/>
      <c r="H267" s="14"/>
      <c r="I267" s="15"/>
      <c r="J267" s="77"/>
      <c r="K267" s="326"/>
    </row>
    <row r="268" spans="1:12" ht="13">
      <c r="A268" s="14"/>
      <c r="B268" s="14"/>
      <c r="C268" s="14"/>
      <c r="D268" s="16"/>
      <c r="E268" s="16"/>
      <c r="F268" s="14"/>
      <c r="G268" s="14"/>
      <c r="H268" s="14"/>
      <c r="I268" s="15"/>
      <c r="J268" s="77"/>
      <c r="K268" s="92"/>
    </row>
    <row r="269" spans="1:12" ht="13">
      <c r="A269" s="14"/>
      <c r="B269" s="14"/>
      <c r="C269" s="14"/>
      <c r="D269" s="16"/>
      <c r="E269" s="16"/>
      <c r="F269" s="14"/>
      <c r="G269" s="14"/>
      <c r="H269" s="14"/>
      <c r="I269" s="15"/>
      <c r="J269" s="77"/>
      <c r="K269" s="92"/>
    </row>
    <row r="270" spans="1:12" ht="13">
      <c r="A270" s="14"/>
      <c r="B270" s="14"/>
      <c r="C270" s="14"/>
      <c r="D270" s="16"/>
      <c r="E270" s="16"/>
      <c r="F270" s="14"/>
      <c r="G270" s="14"/>
      <c r="H270" s="14"/>
      <c r="I270" s="15"/>
      <c r="J270" s="77"/>
      <c r="K270" s="326"/>
    </row>
    <row r="271" spans="1:12" ht="13">
      <c r="A271" s="14"/>
      <c r="B271" s="14"/>
      <c r="C271" s="14"/>
      <c r="D271" s="16"/>
      <c r="E271" s="16"/>
      <c r="F271" s="14"/>
      <c r="G271" s="14"/>
      <c r="H271" s="14"/>
      <c r="I271" s="15"/>
      <c r="J271" s="77"/>
      <c r="K271" s="326"/>
    </row>
    <row r="272" spans="1:12" ht="13">
      <c r="A272" s="14"/>
      <c r="B272" s="14"/>
      <c r="C272" s="14"/>
      <c r="D272" s="16"/>
      <c r="E272" s="16"/>
      <c r="F272" s="14"/>
      <c r="G272" s="14"/>
      <c r="H272" s="14"/>
      <c r="I272" s="15"/>
      <c r="J272" s="77"/>
      <c r="K272" s="326"/>
    </row>
    <row r="273" spans="1:12" ht="13">
      <c r="A273" s="14"/>
      <c r="B273" s="14"/>
      <c r="C273" s="14"/>
      <c r="D273" s="16"/>
      <c r="E273" s="16"/>
      <c r="F273" s="14"/>
      <c r="G273" s="14"/>
      <c r="H273" s="14"/>
      <c r="I273" s="15"/>
      <c r="J273" s="77"/>
      <c r="K273" s="326"/>
    </row>
    <row r="274" spans="1:12" ht="13">
      <c r="A274" s="14"/>
      <c r="B274" s="14"/>
      <c r="C274" s="14"/>
      <c r="D274" s="16"/>
      <c r="E274" s="16"/>
      <c r="F274" s="14"/>
      <c r="G274" s="14"/>
      <c r="H274" s="14"/>
      <c r="I274" s="15"/>
      <c r="J274" s="77"/>
      <c r="K274" s="92"/>
    </row>
    <row r="275" spans="1:12" ht="13">
      <c r="A275" s="14"/>
      <c r="B275" s="14"/>
      <c r="C275" s="14"/>
      <c r="D275" s="16"/>
      <c r="E275" s="16"/>
      <c r="F275" s="14"/>
      <c r="G275" s="14"/>
      <c r="H275" s="14"/>
      <c r="I275" s="15"/>
      <c r="J275" s="77"/>
      <c r="K275" s="92"/>
    </row>
    <row r="276" spans="1:12" ht="13">
      <c r="A276" s="14"/>
      <c r="B276" s="14"/>
      <c r="C276" s="14"/>
      <c r="D276" s="16"/>
      <c r="E276" s="16"/>
      <c r="F276" s="14"/>
      <c r="G276" s="14"/>
      <c r="H276" s="14"/>
      <c r="I276" s="15"/>
      <c r="J276" s="77"/>
      <c r="K276" s="92"/>
    </row>
    <row r="277" spans="1:12" ht="13">
      <c r="A277" s="14"/>
      <c r="B277" s="14"/>
      <c r="C277" s="14"/>
      <c r="D277" s="16"/>
      <c r="E277" s="16"/>
      <c r="F277" s="14"/>
      <c r="G277" s="14"/>
      <c r="H277" s="14"/>
      <c r="I277" s="15"/>
      <c r="J277" s="77"/>
      <c r="K277" s="92"/>
    </row>
    <row r="278" spans="1:12" ht="13">
      <c r="A278" s="14"/>
      <c r="B278" s="14"/>
      <c r="C278" s="14"/>
      <c r="D278" s="16"/>
      <c r="E278" s="16"/>
      <c r="F278" s="14"/>
      <c r="G278" s="14"/>
      <c r="H278" s="14"/>
      <c r="I278" s="15"/>
      <c r="J278" s="77"/>
      <c r="K278" s="92"/>
    </row>
    <row r="279" spans="1:12" ht="13">
      <c r="A279" s="14"/>
      <c r="B279" s="14"/>
      <c r="C279" s="14"/>
      <c r="D279" s="16"/>
      <c r="E279" s="16"/>
      <c r="F279" s="14"/>
      <c r="G279" s="14"/>
      <c r="H279" s="14"/>
      <c r="I279" s="15"/>
      <c r="J279" s="77"/>
      <c r="K279" s="92"/>
      <c r="L279" s="328"/>
    </row>
    <row r="280" spans="1:12" ht="13">
      <c r="A280" s="14"/>
      <c r="B280" s="14"/>
      <c r="C280" s="14"/>
      <c r="D280" s="16"/>
      <c r="E280" s="16"/>
      <c r="F280" s="14"/>
      <c r="G280" s="14"/>
      <c r="H280" s="14"/>
      <c r="I280" s="15"/>
      <c r="J280" s="77"/>
      <c r="K280" s="92"/>
    </row>
    <row r="281" spans="1:12" ht="13">
      <c r="A281" s="14"/>
      <c r="B281" s="14"/>
      <c r="C281" s="14"/>
      <c r="D281" s="16"/>
      <c r="E281" s="16"/>
      <c r="F281" s="14"/>
      <c r="G281" s="14"/>
      <c r="H281" s="14"/>
      <c r="I281" s="15"/>
      <c r="J281" s="77"/>
      <c r="K281" s="92"/>
      <c r="L281" s="327"/>
    </row>
    <row r="282" spans="1:12" ht="13">
      <c r="A282" s="14"/>
      <c r="B282" s="14"/>
      <c r="C282" s="14"/>
      <c r="D282" s="16"/>
      <c r="E282" s="16"/>
      <c r="F282" s="14"/>
      <c r="G282" s="14"/>
      <c r="H282" s="14"/>
      <c r="I282" s="15"/>
      <c r="J282" s="77"/>
      <c r="K282" s="92"/>
    </row>
    <row r="283" spans="1:12" ht="13">
      <c r="A283" s="14"/>
      <c r="B283" s="14"/>
      <c r="C283" s="14"/>
      <c r="D283" s="16"/>
      <c r="E283" s="16"/>
      <c r="F283" s="14"/>
      <c r="G283" s="14"/>
      <c r="H283" s="14"/>
      <c r="I283" s="15"/>
      <c r="J283" s="77"/>
      <c r="K283" s="92"/>
    </row>
    <row r="284" spans="1:12" ht="13">
      <c r="A284" s="14"/>
      <c r="B284" s="14"/>
      <c r="C284" s="14"/>
      <c r="D284" s="16"/>
      <c r="E284" s="16"/>
      <c r="F284" s="14"/>
      <c r="G284" s="14"/>
      <c r="H284" s="14"/>
      <c r="I284" s="15"/>
      <c r="J284" s="77"/>
      <c r="K284" s="92"/>
    </row>
    <row r="285" spans="1:12" ht="13">
      <c r="A285" s="14"/>
      <c r="B285" s="14"/>
      <c r="C285" s="14"/>
      <c r="D285" s="16"/>
      <c r="E285" s="16"/>
      <c r="F285" s="14"/>
      <c r="G285" s="14"/>
      <c r="H285" s="14"/>
      <c r="I285" s="15"/>
      <c r="J285" s="77"/>
      <c r="K285" s="326"/>
    </row>
    <row r="286" spans="1:12" ht="13">
      <c r="A286" s="14"/>
      <c r="B286" s="14"/>
      <c r="C286" s="14"/>
      <c r="D286" s="16"/>
      <c r="E286" s="16"/>
      <c r="F286" s="14"/>
      <c r="G286" s="14"/>
      <c r="H286" s="14"/>
      <c r="I286" s="15"/>
      <c r="J286" s="77"/>
      <c r="K286" s="92"/>
    </row>
    <row r="287" spans="1:12" ht="13">
      <c r="A287" s="14"/>
      <c r="B287" s="14"/>
      <c r="C287" s="14"/>
      <c r="D287" s="16"/>
      <c r="E287" s="16"/>
      <c r="F287" s="14"/>
      <c r="G287" s="14"/>
      <c r="H287" s="14"/>
      <c r="I287" s="15"/>
      <c r="J287" s="77"/>
      <c r="K287" s="92"/>
    </row>
    <row r="288" spans="1:12"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27:J288 A289:E289 F289:J290 A290:J296">
    <cfRule type="expression" dxfId="106" priority="29" stopIfTrue="1">
      <formula>$A227&lt;&gt;""</formula>
    </cfRule>
  </conditionalFormatting>
  <conditionalFormatting sqref="A1040:H1051">
    <cfRule type="expression" dxfId="104" priority="232" stopIfTrue="1">
      <formula>$A1040&lt;&gt;""</formula>
    </cfRule>
  </conditionalFormatting>
  <conditionalFormatting sqref="A1097:H1098">
    <cfRule type="expression" dxfId="103" priority="243" stopIfTrue="1">
      <formula>$A1097&lt;&gt;""</formula>
    </cfRule>
  </conditionalFormatting>
  <conditionalFormatting sqref="A298:J4985">
    <cfRule type="expression" dxfId="101" priority="16" stopIfTrue="1">
      <formula>$A298&lt;&gt;""</formula>
    </cfRule>
  </conditionalFormatting>
  <conditionalFormatting sqref="B457:E462">
    <cfRule type="expression" dxfId="99" priority="185" stopIfTrue="1">
      <formula>$A457&lt;&gt;""</formula>
    </cfRule>
  </conditionalFormatting>
  <conditionalFormatting sqref="B469:E473">
    <cfRule type="expression" dxfId="98" priority="191" stopIfTrue="1">
      <formula>$A469&lt;&gt;""</formula>
    </cfRule>
  </conditionalFormatting>
  <conditionalFormatting sqref="B674:E674">
    <cfRule type="expression" dxfId="97" priority="261" stopIfTrue="1">
      <formula>$A674&lt;&gt;""</formula>
    </cfRule>
  </conditionalFormatting>
  <conditionalFormatting sqref="B676:E676 H676:I676 B677:I678 B679:E684 H679:I684">
    <cfRule type="expression" dxfId="96" priority="221" stopIfTrue="1">
      <formula>$A676&lt;&gt;""</formula>
    </cfRule>
  </conditionalFormatting>
  <conditionalFormatting sqref="B686:E686 H686:I686">
    <cfRule type="expression" dxfId="95" priority="212" stopIfTrue="1">
      <formula>$A686&lt;&gt;""</formula>
    </cfRule>
  </conditionalFormatting>
  <conditionalFormatting sqref="B804:E804">
    <cfRule type="expression" dxfId="94" priority="284" stopIfTrue="1">
      <formula>$A804&lt;&gt;""</formula>
    </cfRule>
  </conditionalFormatting>
  <conditionalFormatting sqref="B1095:E1095">
    <cfRule type="expression" dxfId="93" priority="330" stopIfTrue="1">
      <formula>$A1095&lt;&gt;""</formula>
    </cfRule>
  </conditionalFormatting>
  <conditionalFormatting sqref="B1099:E1099">
    <cfRule type="expression" dxfId="92" priority="386" stopIfTrue="1">
      <formula>$A1099&lt;&gt;""</formula>
    </cfRule>
  </conditionalFormatting>
  <conditionalFormatting sqref="B1116:E1121">
    <cfRule type="expression" dxfId="91" priority="376" stopIfTrue="1">
      <formula>$A1116&lt;&gt;""</formula>
    </cfRule>
  </conditionalFormatting>
  <conditionalFormatting sqref="B1123:E1133">
    <cfRule type="expression" dxfId="90" priority="244" stopIfTrue="1">
      <formula>$A1123&lt;&gt;""</formula>
    </cfRule>
  </conditionalFormatting>
  <conditionalFormatting sqref="B1137:E1137">
    <cfRule type="expression" dxfId="89" priority="270" stopIfTrue="1">
      <formula>$A1137&lt;&gt;""</formula>
    </cfRule>
  </conditionalFormatting>
  <conditionalFormatting sqref="B1238:E1245 I1238:J1255">
    <cfRule type="expression" dxfId="88" priority="320" stopIfTrue="1">
      <formula>$A1238&lt;&gt;""</formula>
    </cfRule>
  </conditionalFormatting>
  <conditionalFormatting sqref="B1278:E1286">
    <cfRule type="expression" dxfId="87" priority="355" stopIfTrue="1">
      <formula>$A1278&lt;&gt;""</formula>
    </cfRule>
  </conditionalFormatting>
  <conditionalFormatting sqref="B1288:E1311">
    <cfRule type="expression" dxfId="86" priority="234" stopIfTrue="1">
      <formula>$A1288&lt;&gt;""</formula>
    </cfRule>
  </conditionalFormatting>
  <conditionalFormatting sqref="B1345:E1348">
    <cfRule type="expression" dxfId="85" priority="251" stopIfTrue="1">
      <formula>$A1345&lt;&gt;""</formula>
    </cfRule>
  </conditionalFormatting>
  <conditionalFormatting sqref="B1350:E1352">
    <cfRule type="expression" dxfId="84" priority="456" stopIfTrue="1">
      <formula>$A1350&lt;&gt;""</formula>
    </cfRule>
  </conditionalFormatting>
  <conditionalFormatting sqref="B1354:E1364">
    <cfRule type="expression" dxfId="83" priority="275" stopIfTrue="1">
      <formula>$A1354&lt;&gt;""</formula>
    </cfRule>
  </conditionalFormatting>
  <conditionalFormatting sqref="B1378:E1389">
    <cfRule type="expression" dxfId="82" priority="313" stopIfTrue="1">
      <formula>$A1378&lt;&gt;""</formula>
    </cfRule>
  </conditionalFormatting>
  <conditionalFormatting sqref="B1397:E1435">
    <cfRule type="expression" dxfId="81" priority="350" stopIfTrue="1">
      <formula>$A1397&lt;&gt;""</formula>
    </cfRule>
  </conditionalFormatting>
  <conditionalFormatting sqref="B1438:E1443">
    <cfRule type="expression" dxfId="80" priority="420" stopIfTrue="1">
      <formula>$A1438&lt;&gt;""</formula>
    </cfRule>
  </conditionalFormatting>
  <conditionalFormatting sqref="B474:G474">
    <cfRule type="expression" dxfId="79" priority="192" stopIfTrue="1">
      <formula>$A474&lt;&gt;""</formula>
    </cfRule>
  </conditionalFormatting>
  <conditionalFormatting sqref="B463:H468">
    <cfRule type="expression" dxfId="78" priority="193" stopIfTrue="1">
      <formula>$A463&lt;&gt;""</formula>
    </cfRule>
  </conditionalFormatting>
  <conditionalFormatting sqref="B475:H481">
    <cfRule type="expression" dxfId="77" priority="189" stopIfTrue="1">
      <formula>$A475&lt;&gt;""</formula>
    </cfRule>
  </conditionalFormatting>
  <conditionalFormatting sqref="B1052:H1067">
    <cfRule type="expression" dxfId="76" priority="416" stopIfTrue="1">
      <formula>$A1052&lt;&gt;""</formula>
    </cfRule>
  </conditionalFormatting>
  <conditionalFormatting sqref="B1257:H1259 B1260:E1273 H1260:H1273">
    <cfRule type="expression" dxfId="75" priority="345" stopIfTrue="1">
      <formula>$A1257&lt;&gt;""</formula>
    </cfRule>
  </conditionalFormatting>
  <conditionalFormatting sqref="B1275:H1277">
    <cfRule type="expression" dxfId="74" priority="240" stopIfTrue="1">
      <formula>$A1275&lt;&gt;""</formula>
    </cfRule>
  </conditionalFormatting>
  <conditionalFormatting sqref="B1349:H1349">
    <cfRule type="expression" dxfId="73" priority="486" stopIfTrue="1">
      <formula>$A1349&lt;&gt;""</formula>
    </cfRule>
  </conditionalFormatting>
  <conditionalFormatting sqref="B1365:H1370">
    <cfRule type="expression" dxfId="72" priority="214" stopIfTrue="1">
      <formula>$A1365&lt;&gt;""</formula>
    </cfRule>
  </conditionalFormatting>
  <conditionalFormatting sqref="B1395:H1396">
    <cfRule type="expression" dxfId="71" priority="393" stopIfTrue="1">
      <formula>$A1395&lt;&gt;""</formula>
    </cfRule>
  </conditionalFormatting>
  <conditionalFormatting sqref="B455:I456 J455:J484">
    <cfRule type="expression" dxfId="69" priority="197" stopIfTrue="1">
      <formula>$A455&lt;&gt;""</formula>
    </cfRule>
  </conditionalFormatting>
  <conditionalFormatting sqref="B482:I484">
    <cfRule type="expression" dxfId="68" priority="184" stopIfTrue="1">
      <formula>$A482&lt;&gt;""</formula>
    </cfRule>
  </conditionalFormatting>
  <conditionalFormatting sqref="B630:I673">
    <cfRule type="expression" dxfId="67" priority="453" stopIfTrue="1">
      <formula>$A630&lt;&gt;""</formula>
    </cfRule>
  </conditionalFormatting>
  <conditionalFormatting sqref="B675:I675">
    <cfRule type="expression" dxfId="66" priority="219" stopIfTrue="1">
      <formula>$A675&lt;&gt;""</formula>
    </cfRule>
  </conditionalFormatting>
  <conditionalFormatting sqref="B1122:I1122">
    <cfRule type="expression" dxfId="65" priority="344" stopIfTrue="1">
      <formula>$A1122&lt;&gt;""</formula>
    </cfRule>
  </conditionalFormatting>
  <conditionalFormatting sqref="B1134:I1136">
    <cfRule type="expression" dxfId="64" priority="213" stopIfTrue="1">
      <formula>$A1134&lt;&gt;""</formula>
    </cfRule>
  </conditionalFormatting>
  <conditionalFormatting sqref="B1138:I1142">
    <cfRule type="expression" dxfId="63" priority="215" stopIfTrue="1">
      <formula>$A1138&lt;&gt;""</formula>
    </cfRule>
  </conditionalFormatting>
  <conditionalFormatting sqref="B1256:I1256 I1257:I1273">
    <cfRule type="expression" dxfId="62" priority="348" stopIfTrue="1">
      <formula>$A1256&lt;&gt;""</formula>
    </cfRule>
  </conditionalFormatting>
  <conditionalFormatting sqref="B1353:I1353">
    <cfRule type="expression" dxfId="61" priority="343" stopIfTrue="1">
      <formula>$A1353&lt;&gt;""</formula>
    </cfRule>
  </conditionalFormatting>
  <conditionalFormatting sqref="B345:J405">
    <cfRule type="expression" dxfId="59" priority="196" stopIfTrue="1">
      <formula>$A345&lt;&gt;""</formula>
    </cfRule>
  </conditionalFormatting>
  <conditionalFormatting sqref="B442:J443">
    <cfRule type="expression" dxfId="58" priority="194" stopIfTrue="1">
      <formula>$A442&lt;&gt;""</formula>
    </cfRule>
  </conditionalFormatting>
  <conditionalFormatting sqref="B584:J610">
    <cfRule type="expression" dxfId="57" priority="199" stopIfTrue="1">
      <formula>$A584&lt;&gt;""</formula>
    </cfRule>
  </conditionalFormatting>
  <conditionalFormatting sqref="B1038:J1039">
    <cfRule type="expression" dxfId="56" priority="414" stopIfTrue="1">
      <formula>$A1038&lt;&gt;""</formula>
    </cfRule>
  </conditionalFormatting>
  <conditionalFormatting sqref="B1112:J1115">
    <cfRule type="expression" dxfId="55" priority="204" stopIfTrue="1">
      <formula>$A1112&lt;&gt;""</formula>
    </cfRule>
  </conditionalFormatting>
  <conditionalFormatting sqref="B1143:J1237">
    <cfRule type="expression" dxfId="54" priority="230" stopIfTrue="1">
      <formula>$A1143&lt;&gt;""</formula>
    </cfRule>
  </conditionalFormatting>
  <conditionalFormatting sqref="B1391:J1391">
    <cfRule type="expression" dxfId="53" priority="395" stopIfTrue="1">
      <formula>$A1391&lt;&gt;""</formula>
    </cfRule>
  </conditionalFormatting>
  <conditionalFormatting sqref="B1446:J4359">
    <cfRule type="expression" dxfId="52" priority="239" stopIfTrue="1">
      <formula>$A1446&lt;&gt;""</formula>
    </cfRule>
  </conditionalFormatting>
  <conditionalFormatting sqref="F457:H458">
    <cfRule type="expression" dxfId="48" priority="186" stopIfTrue="1">
      <formula>$A457&lt;&gt;""</formula>
    </cfRule>
  </conditionalFormatting>
  <conditionalFormatting sqref="F461:H462">
    <cfRule type="expression" dxfId="47" priority="195" stopIfTrue="1">
      <formula>$A461&lt;&gt;""</formula>
    </cfRule>
  </conditionalFormatting>
  <conditionalFormatting sqref="F469:H471 H472:H474">
    <cfRule type="expression" dxfId="46" priority="190" stopIfTrue="1">
      <formula>$A469&lt;&gt;""</formula>
    </cfRule>
  </conditionalFormatting>
  <conditionalFormatting sqref="F1116:H1116">
    <cfRule type="expression" dxfId="45" priority="477" stopIfTrue="1">
      <formula>$A1116&lt;&gt;""</formula>
    </cfRule>
  </conditionalFormatting>
  <conditionalFormatting sqref="F1240:H1245">
    <cfRule type="expression" dxfId="44" priority="319" stopIfTrue="1">
      <formula>$A1240&lt;&gt;""</formula>
    </cfRule>
  </conditionalFormatting>
  <conditionalFormatting sqref="F230:I230">
    <cfRule type="expression" dxfId="42" priority="25" stopIfTrue="1">
      <formula>$A230&lt;&gt;""</formula>
    </cfRule>
  </conditionalFormatting>
  <conditionalFormatting sqref="H459:H460">
    <cfRule type="expression" dxfId="36" priority="188" stopIfTrue="1">
      <formula>$A459&lt;&gt;""</formula>
    </cfRule>
  </conditionalFormatting>
  <conditionalFormatting sqref="H1117:H1121">
    <cfRule type="expression" dxfId="35" priority="378" stopIfTrue="1">
      <formula>$A1117&lt;&gt;""</formula>
    </cfRule>
  </conditionalFormatting>
  <conditionalFormatting sqref="H1239">
    <cfRule type="expression" dxfId="34" priority="389" stopIfTrue="1">
      <formula>$A1239&lt;&gt;""</formula>
    </cfRule>
  </conditionalFormatting>
  <conditionalFormatting sqref="H1278:H1286">
    <cfRule type="expression" dxfId="33" priority="357" stopIfTrue="1">
      <formula>$A1278&lt;&gt;""</formula>
    </cfRule>
  </conditionalFormatting>
  <conditionalFormatting sqref="H1288:H1311">
    <cfRule type="expression" dxfId="32" priority="236" stopIfTrue="1">
      <formula>$A1288&lt;&gt;""</formula>
    </cfRule>
  </conditionalFormatting>
  <conditionalFormatting sqref="H1350:H1352">
    <cfRule type="expression" dxfId="31" priority="455" stopIfTrue="1">
      <formula>$A1350&lt;&gt;""</formula>
    </cfRule>
  </conditionalFormatting>
  <conditionalFormatting sqref="H1354:H1364">
    <cfRule type="expression" dxfId="30" priority="216" stopIfTrue="1">
      <formula>$A1354&lt;&gt;""</formula>
    </cfRule>
  </conditionalFormatting>
  <conditionalFormatting sqref="H1397">
    <cfRule type="expression" dxfId="29" priority="352" stopIfTrue="1">
      <formula>$A1397&lt;&gt;""</formula>
    </cfRule>
  </conditionalFormatting>
  <conditionalFormatting sqref="H1438:H1443">
    <cfRule type="expression" dxfId="28" priority="422" stopIfTrue="1">
      <formula>$A1438&lt;&gt;""</formula>
    </cfRule>
  </conditionalFormatting>
  <conditionalFormatting sqref="H674:I674">
    <cfRule type="expression" dxfId="26" priority="263" stopIfTrue="1">
      <formula>$A674&lt;&gt;""</formula>
    </cfRule>
  </conditionalFormatting>
  <conditionalFormatting sqref="H1123:I1133">
    <cfRule type="expression" dxfId="25" priority="247" stopIfTrue="1">
      <formula>$A1123&lt;&gt;""</formula>
    </cfRule>
  </conditionalFormatting>
  <conditionalFormatting sqref="H1137:I1137">
    <cfRule type="expression" dxfId="24" priority="273" stopIfTrue="1">
      <formula>$A1137&lt;&gt;""</formula>
    </cfRule>
  </conditionalFormatting>
  <conditionalFormatting sqref="H1095:J1095">
    <cfRule type="expression" dxfId="23" priority="329" stopIfTrue="1">
      <formula>$A1095&lt;&gt;""</formula>
    </cfRule>
  </conditionalFormatting>
  <conditionalFormatting sqref="H1345:J1348">
    <cfRule type="expression" dxfId="22" priority="252" stopIfTrue="1">
      <formula>$A1345&lt;&gt;""</formula>
    </cfRule>
  </conditionalFormatting>
  <conditionalFormatting sqref="H1378:J1389">
    <cfRule type="expression" dxfId="21" priority="211" stopIfTrue="1">
      <formula>$A1378&lt;&gt;""</formula>
    </cfRule>
  </conditionalFormatting>
  <conditionalFormatting sqref="I457:I481">
    <cfRule type="expression" dxfId="20" priority="187" stopIfTrue="1">
      <formula>$A457&lt;&gt;""</formula>
    </cfRule>
  </conditionalFormatting>
  <conditionalFormatting sqref="I1354:I1370">
    <cfRule type="expression" dxfId="19" priority="279" stopIfTrue="1">
      <formula>$A1354&lt;&gt;""</formula>
    </cfRule>
  </conditionalFormatting>
  <conditionalFormatting sqref="I1275:J1344">
    <cfRule type="expression" dxfId="18" priority="359" stopIfTrue="1">
      <formula>$A1275&lt;&gt;""</formula>
    </cfRule>
  </conditionalFormatting>
  <conditionalFormatting sqref="I1395:J1432">
    <cfRule type="expression" dxfId="17" priority="354" stopIfTrue="1">
      <formula>$A1395&lt;&gt;""</formula>
    </cfRule>
  </conditionalFormatting>
  <conditionalFormatting sqref="I1436:J1443">
    <cfRule type="expression" dxfId="16" priority="452"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5" priority="487" stopIfTrue="1">
      <formula>$A630&lt;&gt;""</formula>
    </cfRule>
  </conditionalFormatting>
  <conditionalFormatting sqref="J1122:J1142">
    <cfRule type="expression" dxfId="14" priority="479" stopIfTrue="1">
      <formula>$A1122&lt;&gt;""</formula>
    </cfRule>
  </conditionalFormatting>
  <conditionalFormatting sqref="A107:J186">
    <cfRule type="expression" dxfId="13" priority="14" stopIfTrue="1">
      <formula>$A107&lt;&gt;""</formula>
    </cfRule>
  </conditionalFormatting>
  <conditionalFormatting sqref="B129:J148">
    <cfRule type="expression" dxfId="12" priority="12" stopIfTrue="1">
      <formula>$A129&lt;&gt;""</formula>
    </cfRule>
  </conditionalFormatting>
  <conditionalFormatting sqref="B152:E153 B149:J151">
    <cfRule type="expression" dxfId="11" priority="13" stopIfTrue="1">
      <formula>$A149&lt;&gt;""</formula>
    </cfRule>
  </conditionalFormatting>
  <conditionalFormatting sqref="F152:I153">
    <cfRule type="expression" dxfId="10" priority="11" stopIfTrue="1">
      <formula>$A152&lt;&gt;""</formula>
    </cfRule>
  </conditionalFormatting>
  <conditionalFormatting sqref="B159:E169 I159:I169">
    <cfRule type="expression" dxfId="9" priority="10" stopIfTrue="1">
      <formula>$A159&lt;&gt;""</formula>
    </cfRule>
  </conditionalFormatting>
  <conditionalFormatting sqref="F160:H164">
    <cfRule type="expression" dxfId="8" priority="8" stopIfTrue="1">
      <formula>$A160&lt;&gt;""</formula>
    </cfRule>
  </conditionalFormatting>
  <conditionalFormatting sqref="F167:H168">
    <cfRule type="expression" dxfId="7" priority="6" stopIfTrue="1">
      <formula>$A167&lt;&gt;""</formula>
    </cfRule>
  </conditionalFormatting>
  <conditionalFormatting sqref="H159">
    <cfRule type="expression" dxfId="6" priority="9" stopIfTrue="1">
      <formula>$A159&lt;&gt;""</formula>
    </cfRule>
  </conditionalFormatting>
  <conditionalFormatting sqref="H165:H166">
    <cfRule type="expression" dxfId="5" priority="7" stopIfTrue="1">
      <formula>$A165&lt;&gt;""</formula>
    </cfRule>
  </conditionalFormatting>
  <conditionalFormatting sqref="H169">
    <cfRule type="expression" dxfId="4" priority="5" stopIfTrue="1">
      <formula>$A169&lt;&gt;""</formula>
    </cfRule>
  </conditionalFormatting>
  <conditionalFormatting sqref="A187:J226">
    <cfRule type="expression" dxfId="3" priority="4" stopIfTrue="1">
      <formula>$A187&lt;&gt;""</formula>
    </cfRule>
  </conditionalFormatting>
  <conditionalFormatting sqref="B188:I188">
    <cfRule type="expression" dxfId="2" priority="2" stopIfTrue="1">
      <formula>$A188&lt;&gt;""</formula>
    </cfRule>
  </conditionalFormatting>
  <conditionalFormatting sqref="F187:J187">
    <cfRule type="expression" dxfId="1" priority="3" stopIfTrue="1">
      <formula>$A187&lt;&gt;""</formula>
    </cfRule>
  </conditionalFormatting>
  <conditionalFormatting sqref="F191:I191">
    <cfRule type="expression" dxfId="0" priority="1" stopIfTrue="1">
      <formula>$A191&lt;&gt;""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