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exandrafilipova/Library/Mobile Documents/com~apple~CloudDocs/Documents/SATKD/2026/Rozpočty/"/>
    </mc:Choice>
  </mc:AlternateContent>
  <xr:revisionPtr revIDLastSave="0" documentId="13_ncr:1_{7775B18B-A824-064C-8014-015869474B45}" xr6:coauthVersionLast="47" xr6:coauthVersionMax="47" xr10:uidLastSave="{00000000-0000-0000-0000-000000000000}"/>
  <bookViews>
    <workbookView xWindow="12000" yWindow="760" windowWidth="20620" windowHeight="16660" xr2:uid="{A85BD94A-D0DD-0941-81FB-30573CDBD9FD}"/>
  </bookViews>
  <sheets>
    <sheet name="AŠ NAVÝŠENI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3" l="1"/>
  <c r="AO16" i="3"/>
  <c r="G12" i="3"/>
  <c r="C17" i="3"/>
  <c r="C5" i="3"/>
  <c r="C22" i="3"/>
  <c r="L5" i="3" l="1"/>
  <c r="K4" i="3"/>
  <c r="AO10" i="3" l="1"/>
  <c r="AO14" i="3" l="1"/>
  <c r="Y17" i="3" l="1"/>
  <c r="C21" i="3" l="1"/>
  <c r="C23" i="3" s="1"/>
  <c r="H17" i="3"/>
  <c r="V17" i="3"/>
  <c r="U17" i="3"/>
  <c r="T17" i="3"/>
  <c r="AN16" i="3" l="1"/>
  <c r="D3" i="3"/>
  <c r="E17" i="3"/>
  <c r="S17" i="3"/>
  <c r="AN3" i="3" l="1"/>
  <c r="AO6" i="3"/>
  <c r="I17" i="3" l="1"/>
  <c r="AO3" i="3"/>
  <c r="AO8" i="3"/>
  <c r="AO15" i="3"/>
  <c r="AO4" i="3"/>
  <c r="AO11" i="3"/>
  <c r="J17" i="3" l="1"/>
  <c r="P17" i="3"/>
  <c r="Q17" i="3"/>
  <c r="O17" i="3"/>
  <c r="R17" i="3"/>
  <c r="AO9" i="3"/>
  <c r="AO13" i="3"/>
  <c r="AO12" i="3"/>
  <c r="AO7" i="3"/>
  <c r="L17" i="3" l="1"/>
  <c r="M17" i="3"/>
  <c r="K17" i="3"/>
  <c r="N17" i="3"/>
  <c r="G17" i="3"/>
  <c r="AO5" i="3"/>
  <c r="AO17" i="3" l="1"/>
  <c r="F17" i="3"/>
  <c r="D4" i="3"/>
  <c r="D10" i="3"/>
  <c r="AN10" i="3" s="1"/>
  <c r="D11" i="3"/>
  <c r="AN11" i="3" s="1"/>
  <c r="D9" i="3"/>
  <c r="AN9" i="3" s="1"/>
  <c r="D8" i="3"/>
  <c r="AN8" i="3" s="1"/>
  <c r="D15" i="3"/>
  <c r="AN15" i="3" s="1"/>
  <c r="D7" i="3"/>
  <c r="AN7" i="3" s="1"/>
  <c r="D14" i="3"/>
  <c r="AN14" i="3" s="1"/>
  <c r="D6" i="3"/>
  <c r="AN6" i="3" s="1"/>
  <c r="D13" i="3"/>
  <c r="AN13" i="3" s="1"/>
  <c r="D5" i="3"/>
  <c r="AN5" i="3" s="1"/>
  <c r="AN12" i="3"/>
  <c r="Z17" i="3"/>
  <c r="D17" i="3" l="1"/>
  <c r="AN4" i="3"/>
  <c r="AN17" i="3" s="1"/>
  <c r="W17" i="3"/>
  <c r="X17" i="3"/>
  <c r="AA17" i="3" l="1"/>
  <c r="AB17" i="3"/>
  <c r="AE17" i="3"/>
  <c r="AC17" i="3"/>
</calcChain>
</file>

<file path=xl/sharedStrings.xml><?xml version="1.0" encoding="utf-8"?>
<sst xmlns="http://schemas.openxmlformats.org/spreadsheetml/2006/main" count="39" uniqueCount="39">
  <si>
    <t>KLUB</t>
  </si>
  <si>
    <t>pridelené</t>
  </si>
  <si>
    <t>ostáva</t>
  </si>
  <si>
    <t>Športový klub polície ILYO Košice</t>
  </si>
  <si>
    <t>Black Tiger Taekwondo - Klub Snina</t>
  </si>
  <si>
    <t>KORYO TKD Slávia UPJŠ KE</t>
  </si>
  <si>
    <t xml:space="preserve">FALCON TAEKWONDO klub Rimavská Sobota </t>
  </si>
  <si>
    <t>Taekwondo klub Hnúšťa</t>
  </si>
  <si>
    <t>TAEKWONDO HAKIMI Rožňava</t>
  </si>
  <si>
    <t xml:space="preserve">Taekwondo klub Humenné </t>
  </si>
  <si>
    <t>KORYO PANTHERS TAEKWONDO Rožňava</t>
  </si>
  <si>
    <t>ILYO-Taekwondo Trenčín</t>
  </si>
  <si>
    <t>Star-club bojových umení</t>
  </si>
  <si>
    <t>Taekwondo 4U Liptovský Mikuláš</t>
  </si>
  <si>
    <t>ILYO Taekwondo  Prešov</t>
  </si>
  <si>
    <t>SPOLU</t>
  </si>
  <si>
    <t xml:space="preserve">Športový klub polície - Bratislava RYONG </t>
  </si>
  <si>
    <t xml:space="preserve">Pridelená suma na 1 AŠ: </t>
  </si>
  <si>
    <t xml:space="preserve">Počet AŠ: </t>
  </si>
  <si>
    <t>AŠ</t>
  </si>
  <si>
    <t>Vyčerpané</t>
  </si>
  <si>
    <t>Poznámka:</t>
  </si>
  <si>
    <t>Sústredenie Košice</t>
  </si>
  <si>
    <t>DFA2026021</t>
  </si>
  <si>
    <t>DFA2026022</t>
  </si>
  <si>
    <t>DFA2026023</t>
  </si>
  <si>
    <t>DFA2026024</t>
  </si>
  <si>
    <t>DFA2025026</t>
  </si>
  <si>
    <t>DFA2026042</t>
  </si>
  <si>
    <t>Hungary camp</t>
  </si>
  <si>
    <t>DFA2026064</t>
  </si>
  <si>
    <t>DFA2026070</t>
  </si>
  <si>
    <t>DFA2026076</t>
  </si>
  <si>
    <t>DFA2026087</t>
  </si>
  <si>
    <t>DFA2026088</t>
  </si>
  <si>
    <t>DFA2025109</t>
  </si>
  <si>
    <t>Haneul Taekwondo Trenčín</t>
  </si>
  <si>
    <t>DFA2026113</t>
  </si>
  <si>
    <t>*prestup Haneul 12 športovcov z TKD Trenčín a 1 z RYONG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</si>
</sst>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* #,##0.00_)\ &quot;€&quot;_ ;_ * \(#,##0.00\)\ &quot;€&quot;_ ;_ * &quot;-&quot;??_)\ &quot;€&quot;_ ;_ @_ "/>
    <numFmt numFmtId="43" formatCode="_ * #,##0.00_)_ ;_ * \(#,##0.00\)_ ;_ * &quot;-&quot;??_)_ ;_ @_ "/>
    <numFmt numFmtId="164" formatCode="_ * #,##0.00_)\ [$€-1]_ ;_ * \(#,##0.00\)\ [$€-1]_ ;_ * &quot;-&quot;??_)\ [$€-1]_ ;_ @_ "/>
    <numFmt numFmtId="165" formatCode="_ * #,##0_)_ ;_ * \(#,##0\)_ ;_ * &quot;-&quot;??_)_ ;_ @_ "/>
    <numFmt numFmtId="166" formatCode="_ * #,##0.0_)\ &quot;€&quot;_ ;_ * \(#,##0.0\)\ &quot;€&quot;_ ;_ * &quot;-&quot;??_)\ &quot;€&quot;_ ;_ @_ "/>
  </numFmts>
  <fonts count="6" x14ac:knownFonts="1">
    <font>
      <sz val="12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sz val="12"/>
      <name val="Aptos Narrow"/>
      <family val="2"/>
      <charset val="238"/>
      <scheme val="minor"/>
    </font>
    <font>
      <sz val="11"/>
      <name val="Calibri"/>
      <family val="2"/>
    </font>
    <font>
      <sz val="12"/>
      <color rgb="FFFF000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2" borderId="1" xfId="0" applyFill="1" applyBorder="1"/>
    <xf numFmtId="44" fontId="0" fillId="2" borderId="1" xfId="1" applyFont="1" applyFill="1" applyBorder="1"/>
    <xf numFmtId="0" fontId="2" fillId="3" borderId="1" xfId="0" applyFont="1" applyFill="1" applyBorder="1" applyAlignment="1">
      <alignment horizontal="left"/>
    </xf>
    <xf numFmtId="0" fontId="0" fillId="0" borderId="1" xfId="0" applyBorder="1"/>
    <xf numFmtId="0" fontId="0" fillId="4" borderId="1" xfId="0" applyFill="1" applyBorder="1"/>
    <xf numFmtId="44" fontId="0" fillId="4" borderId="1" xfId="1" applyFont="1" applyFill="1" applyBorder="1"/>
    <xf numFmtId="164" fontId="3" fillId="5" borderId="2" xfId="0" applyNumberFormat="1" applyFont="1" applyFill="1" applyBorder="1"/>
    <xf numFmtId="4" fontId="0" fillId="0" borderId="1" xfId="0" applyNumberFormat="1" applyBorder="1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 vertical="center" wrapText="1"/>
    </xf>
    <xf numFmtId="9" fontId="0" fillId="7" borderId="0" xfId="0" applyNumberFormat="1" applyFill="1"/>
    <xf numFmtId="44" fontId="0" fillId="0" borderId="0" xfId="1" applyFont="1"/>
    <xf numFmtId="44" fontId="0" fillId="0" borderId="0" xfId="0" applyNumberFormat="1"/>
    <xf numFmtId="0" fontId="3" fillId="6" borderId="2" xfId="0" applyFont="1" applyFill="1" applyBorder="1"/>
    <xf numFmtId="0" fontId="3" fillId="5" borderId="2" xfId="0" applyFont="1" applyFill="1" applyBorder="1"/>
    <xf numFmtId="44" fontId="0" fillId="3" borderId="1" xfId="0" applyNumberFormat="1" applyFill="1" applyBorder="1"/>
    <xf numFmtId="165" fontId="0" fillId="4" borderId="1" xfId="2" applyNumberFormat="1" applyFont="1" applyFill="1" applyBorder="1"/>
    <xf numFmtId="0" fontId="4" fillId="3" borderId="1" xfId="0" applyFont="1" applyFill="1" applyBorder="1"/>
    <xf numFmtId="0" fontId="0" fillId="3" borderId="1" xfId="0" applyFill="1" applyBorder="1"/>
    <xf numFmtId="0" fontId="0" fillId="3" borderId="0" xfId="0" applyFill="1"/>
    <xf numFmtId="165" fontId="0" fillId="0" borderId="0" xfId="0" applyNumberFormat="1"/>
    <xf numFmtId="166" fontId="0" fillId="0" borderId="0" xfId="0" applyNumberFormat="1"/>
    <xf numFmtId="14" fontId="0" fillId="3" borderId="1" xfId="0" applyNumberFormat="1" applyFill="1" applyBorder="1"/>
    <xf numFmtId="0" fontId="4" fillId="0" borderId="1" xfId="0" applyFont="1" applyBorder="1"/>
    <xf numFmtId="44" fontId="0" fillId="8" borderId="1" xfId="0" applyNumberFormat="1" applyFill="1" applyBorder="1"/>
  </cellXfs>
  <cellStyles count="3">
    <cellStyle name="Čiarka" xfId="2" builtinId="3"/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ADB5E-0487-0045-BA7E-E893B9FA2049}">
  <dimension ref="B2:AO31"/>
  <sheetViews>
    <sheetView tabSelected="1" topLeftCell="N1" zoomScale="125" workbookViewId="0">
      <selection activeCell="D24" sqref="D24"/>
    </sheetView>
  </sheetViews>
  <sheetFormatPr baseColWidth="10" defaultRowHeight="16" x14ac:dyDescent="0.2"/>
  <cols>
    <col min="2" max="2" width="38.33203125" bestFit="1" customWidth="1"/>
    <col min="3" max="3" width="13.33203125" customWidth="1"/>
    <col min="4" max="5" width="12.83203125" customWidth="1"/>
    <col min="6" max="6" width="12.33203125" customWidth="1"/>
    <col min="7" max="9" width="11.5" bestFit="1" customWidth="1"/>
    <col min="10" max="10" width="12.6640625" customWidth="1"/>
    <col min="11" max="11" width="11.33203125" customWidth="1"/>
    <col min="13" max="13" width="11.5" bestFit="1" customWidth="1"/>
    <col min="14" max="14" width="12" customWidth="1"/>
    <col min="15" max="15" width="11.83203125" customWidth="1"/>
    <col min="16" max="16" width="12" customWidth="1"/>
    <col min="17" max="18" width="11.6640625" customWidth="1"/>
    <col min="19" max="19" width="11.83203125" customWidth="1"/>
    <col min="21" max="21" width="11.5" bestFit="1" customWidth="1"/>
    <col min="22" max="22" width="12.33203125" customWidth="1"/>
    <col min="23" max="23" width="12.6640625" customWidth="1"/>
    <col min="24" max="24" width="12.5" customWidth="1"/>
    <col min="25" max="25" width="11.83203125" customWidth="1"/>
    <col min="26" max="26" width="12.5" customWidth="1"/>
    <col min="27" max="27" width="11.83203125" bestFit="1" customWidth="1"/>
    <col min="28" max="28" width="11.5" bestFit="1" customWidth="1"/>
    <col min="29" max="30" width="11.5" customWidth="1"/>
    <col min="31" max="31" width="11.5" bestFit="1" customWidth="1"/>
    <col min="32" max="35" width="11.5" customWidth="1"/>
    <col min="36" max="39" width="13.33203125" customWidth="1"/>
    <col min="40" max="40" width="13.5" customWidth="1"/>
    <col min="41" max="41" width="13" customWidth="1"/>
  </cols>
  <sheetData>
    <row r="2" spans="2:41" ht="34" x14ac:dyDescent="0.2">
      <c r="B2" s="1" t="s">
        <v>0</v>
      </c>
      <c r="C2" s="2" t="s">
        <v>19</v>
      </c>
      <c r="D2" s="2" t="s">
        <v>1</v>
      </c>
      <c r="E2" s="9" t="s">
        <v>22</v>
      </c>
      <c r="F2" s="9" t="s">
        <v>23</v>
      </c>
      <c r="G2" s="9" t="s">
        <v>24</v>
      </c>
      <c r="H2" s="9" t="s">
        <v>25</v>
      </c>
      <c r="I2" s="9" t="s">
        <v>26</v>
      </c>
      <c r="J2" s="9" t="s">
        <v>27</v>
      </c>
      <c r="K2" s="9" t="s">
        <v>28</v>
      </c>
      <c r="L2" s="9" t="s">
        <v>29</v>
      </c>
      <c r="M2" s="9" t="s">
        <v>30</v>
      </c>
      <c r="N2" s="9" t="s">
        <v>31</v>
      </c>
      <c r="O2" s="9" t="s">
        <v>32</v>
      </c>
      <c r="P2" s="9" t="s">
        <v>33</v>
      </c>
      <c r="Q2" s="9" t="s">
        <v>34</v>
      </c>
      <c r="R2" s="9" t="s">
        <v>35</v>
      </c>
      <c r="S2" s="10" t="s">
        <v>37</v>
      </c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9"/>
      <c r="AF2" s="9"/>
      <c r="AG2" s="9"/>
      <c r="AH2" s="9"/>
      <c r="AI2" s="9"/>
      <c r="AJ2" s="9"/>
      <c r="AK2" s="9"/>
      <c r="AL2" s="9"/>
      <c r="AM2" s="9"/>
      <c r="AN2" s="1" t="s">
        <v>2</v>
      </c>
      <c r="AO2" s="1" t="s">
        <v>20</v>
      </c>
    </row>
    <row r="3" spans="2:41" x14ac:dyDescent="0.2">
      <c r="B3" s="3" t="s">
        <v>3</v>
      </c>
      <c r="C3" s="14">
        <v>75</v>
      </c>
      <c r="D3" s="7">
        <f>C3*$C$23</f>
        <v>4460.9892086330938</v>
      </c>
      <c r="E3" s="4"/>
      <c r="F3" s="4"/>
      <c r="G3" s="4"/>
      <c r="H3" s="4"/>
      <c r="I3" s="4"/>
      <c r="J3" s="4">
        <v>3832.39</v>
      </c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16">
        <f>D3-SUM(E3:AM3)</f>
        <v>628.59920863309389</v>
      </c>
      <c r="AO3" s="16">
        <f>-SUM(E3:AM3)</f>
        <v>-3832.39</v>
      </c>
    </row>
    <row r="4" spans="2:41" x14ac:dyDescent="0.2">
      <c r="B4" s="3" t="s">
        <v>4</v>
      </c>
      <c r="C4" s="14">
        <v>29</v>
      </c>
      <c r="D4" s="7">
        <f t="shared" ref="D3:D16" si="0">C4*$C$23</f>
        <v>1724.9158273381297</v>
      </c>
      <c r="E4" s="4"/>
      <c r="F4" s="4"/>
      <c r="G4" s="4"/>
      <c r="H4" s="4"/>
      <c r="I4" s="4"/>
      <c r="J4" s="4"/>
      <c r="K4" s="4">
        <f>937+250</f>
        <v>1187</v>
      </c>
      <c r="L4" s="4"/>
      <c r="M4" s="4"/>
      <c r="N4" s="4"/>
      <c r="O4" s="4"/>
      <c r="P4" s="4"/>
      <c r="Q4" s="4"/>
      <c r="R4" s="4">
        <v>294.86</v>
      </c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16">
        <f t="shared" ref="AN4:AN16" si="1">D4-SUM(E4:AM4)</f>
        <v>243.05582733812957</v>
      </c>
      <c r="AO4" s="16">
        <f t="shared" ref="AO4:AO16" si="2">-SUM(E4:AM4)</f>
        <v>-1481.8600000000001</v>
      </c>
    </row>
    <row r="5" spans="2:41" x14ac:dyDescent="0.2">
      <c r="B5" s="3" t="s">
        <v>16</v>
      </c>
      <c r="C5" s="14">
        <f>45-1</f>
        <v>44</v>
      </c>
      <c r="D5" s="7">
        <f t="shared" si="0"/>
        <v>2617.1136690647486</v>
      </c>
      <c r="E5" s="4"/>
      <c r="F5" s="4"/>
      <c r="G5" s="4"/>
      <c r="H5" s="4"/>
      <c r="I5" s="4"/>
      <c r="J5" s="4"/>
      <c r="K5" s="4"/>
      <c r="L5" s="4">
        <f>180</f>
        <v>180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16">
        <f t="shared" si="1"/>
        <v>2437.1136690647486</v>
      </c>
      <c r="AO5" s="16">
        <f t="shared" si="2"/>
        <v>-180</v>
      </c>
    </row>
    <row r="6" spans="2:41" x14ac:dyDescent="0.2">
      <c r="B6" s="3" t="s">
        <v>5</v>
      </c>
      <c r="C6" s="14">
        <v>24</v>
      </c>
      <c r="D6" s="7">
        <f t="shared" si="0"/>
        <v>1427.5165467625902</v>
      </c>
      <c r="E6" s="4">
        <v>47.5</v>
      </c>
      <c r="F6" s="4"/>
      <c r="G6" s="4"/>
      <c r="H6" s="4"/>
      <c r="I6" s="4"/>
      <c r="J6" s="4"/>
      <c r="K6" s="4"/>
      <c r="L6" s="4"/>
      <c r="M6" s="4">
        <v>694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16">
        <f t="shared" si="1"/>
        <v>686.01654676259022</v>
      </c>
      <c r="AO6" s="16">
        <f t="shared" si="2"/>
        <v>-741.5</v>
      </c>
    </row>
    <row r="7" spans="2:41" ht="17" customHeight="1" x14ac:dyDescent="0.2">
      <c r="B7" s="3" t="s">
        <v>6</v>
      </c>
      <c r="C7" s="15">
        <v>13</v>
      </c>
      <c r="D7" s="7">
        <f t="shared" si="0"/>
        <v>773.23812949640296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>
        <v>664.28</v>
      </c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16">
        <f t="shared" si="1"/>
        <v>108.95812949640299</v>
      </c>
      <c r="AO7" s="16">
        <f t="shared" si="2"/>
        <v>-664.28</v>
      </c>
    </row>
    <row r="8" spans="2:41" x14ac:dyDescent="0.2">
      <c r="B8" s="3" t="s">
        <v>7</v>
      </c>
      <c r="C8" s="15">
        <v>22</v>
      </c>
      <c r="D8" s="7">
        <f t="shared" si="0"/>
        <v>1308.5568345323743</v>
      </c>
      <c r="E8" s="4"/>
      <c r="F8" s="4"/>
      <c r="G8" s="4"/>
      <c r="H8" s="4"/>
      <c r="I8" s="4"/>
      <c r="J8" s="4"/>
      <c r="K8" s="4"/>
      <c r="L8" s="4"/>
      <c r="M8" s="4"/>
      <c r="N8" s="4">
        <v>1124.17</v>
      </c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16">
        <f t="shared" si="1"/>
        <v>184.38683453237422</v>
      </c>
      <c r="AO8" s="16">
        <f t="shared" si="2"/>
        <v>-1124.17</v>
      </c>
    </row>
    <row r="9" spans="2:41" x14ac:dyDescent="0.2">
      <c r="B9" s="3" t="s">
        <v>8</v>
      </c>
      <c r="C9" s="15">
        <v>19</v>
      </c>
      <c r="D9" s="7">
        <f t="shared" si="0"/>
        <v>1130.1172661870505</v>
      </c>
      <c r="E9" s="4"/>
      <c r="F9" s="4"/>
      <c r="G9" s="4"/>
      <c r="H9" s="4"/>
      <c r="I9" s="4">
        <v>970.87</v>
      </c>
      <c r="J9" s="4"/>
      <c r="K9" s="4"/>
      <c r="L9" s="24"/>
      <c r="M9" s="4"/>
      <c r="N9" s="4"/>
      <c r="O9" s="4"/>
      <c r="P9" s="4"/>
      <c r="Q9" s="4"/>
      <c r="R9" s="4"/>
      <c r="S9" s="4">
        <v>159.25</v>
      </c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25">
        <f t="shared" si="1"/>
        <v>-2.7338129493728047E-3</v>
      </c>
      <c r="AO9" s="16">
        <f t="shared" si="2"/>
        <v>-1130.1199999999999</v>
      </c>
    </row>
    <row r="10" spans="2:41" x14ac:dyDescent="0.2">
      <c r="B10" s="3" t="s">
        <v>9</v>
      </c>
      <c r="C10" s="15">
        <v>4</v>
      </c>
      <c r="D10" s="7">
        <f t="shared" si="0"/>
        <v>237.91942446043169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>
        <v>204.39</v>
      </c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16">
        <f t="shared" si="1"/>
        <v>33.529424460431699</v>
      </c>
      <c r="AO10" s="16">
        <f t="shared" si="2"/>
        <v>-204.39</v>
      </c>
    </row>
    <row r="11" spans="2:41" x14ac:dyDescent="0.2">
      <c r="B11" s="3" t="s">
        <v>10</v>
      </c>
      <c r="C11" s="15">
        <v>2</v>
      </c>
      <c r="D11" s="7">
        <f t="shared" si="0"/>
        <v>118.95971223021584</v>
      </c>
      <c r="E11" s="4"/>
      <c r="F11" s="4">
        <v>102.2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16">
        <f t="shared" si="1"/>
        <v>16.75971223021584</v>
      </c>
      <c r="AO11" s="16">
        <f t="shared" si="2"/>
        <v>-102.2</v>
      </c>
    </row>
    <row r="12" spans="2:41" x14ac:dyDescent="0.2">
      <c r="B12" s="3" t="s">
        <v>11</v>
      </c>
      <c r="C12" s="15">
        <v>7</v>
      </c>
      <c r="D12" s="7">
        <f>868.68+58.67</f>
        <v>927.34999999999991</v>
      </c>
      <c r="E12" s="4"/>
      <c r="F12" s="4"/>
      <c r="G12" s="4">
        <f>868.68-G16</f>
        <v>868.68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25">
        <f t="shared" si="1"/>
        <v>58.669999999999959</v>
      </c>
      <c r="AO12" s="16">
        <f t="shared" si="2"/>
        <v>-868.68</v>
      </c>
    </row>
    <row r="13" spans="2:41" x14ac:dyDescent="0.2">
      <c r="B13" s="3" t="s">
        <v>12</v>
      </c>
      <c r="C13" s="15">
        <v>22</v>
      </c>
      <c r="D13" s="7">
        <f t="shared" si="0"/>
        <v>1308.5568345323743</v>
      </c>
      <c r="E13" s="4"/>
      <c r="F13" s="4"/>
      <c r="G13" s="4"/>
      <c r="H13" s="4">
        <v>1124.17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16">
        <f t="shared" si="1"/>
        <v>184.38683453237422</v>
      </c>
      <c r="AO13" s="16">
        <f t="shared" si="2"/>
        <v>-1124.17</v>
      </c>
    </row>
    <row r="14" spans="2:41" x14ac:dyDescent="0.2">
      <c r="B14" s="3" t="s">
        <v>13</v>
      </c>
      <c r="C14" s="15">
        <v>5</v>
      </c>
      <c r="D14" s="7">
        <f t="shared" si="0"/>
        <v>297.39928057553959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16">
        <f t="shared" si="1"/>
        <v>297.39928057553959</v>
      </c>
      <c r="AO14" s="16">
        <f t="shared" si="2"/>
        <v>0</v>
      </c>
    </row>
    <row r="15" spans="2:41" x14ac:dyDescent="0.2">
      <c r="B15" s="3" t="s">
        <v>14</v>
      </c>
      <c r="C15" s="15">
        <v>1</v>
      </c>
      <c r="D15" s="7">
        <f t="shared" si="0"/>
        <v>59.479856115107921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>
        <v>51.1</v>
      </c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16">
        <f t="shared" si="1"/>
        <v>8.3798561151079198</v>
      </c>
      <c r="AO15" s="16">
        <f t="shared" si="2"/>
        <v>-51.1</v>
      </c>
    </row>
    <row r="16" spans="2:41" x14ac:dyDescent="0.2">
      <c r="B16" s="3" t="s">
        <v>36</v>
      </c>
      <c r="C16" s="15">
        <v>11</v>
      </c>
      <c r="D16" s="7">
        <v>143.29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16">
        <f t="shared" si="1"/>
        <v>143.29</v>
      </c>
      <c r="AO16" s="16">
        <f t="shared" si="2"/>
        <v>0</v>
      </c>
    </row>
    <row r="17" spans="2:41" x14ac:dyDescent="0.2">
      <c r="B17" s="5" t="s">
        <v>15</v>
      </c>
      <c r="C17" s="17">
        <f>SUM(C3:C16)</f>
        <v>278</v>
      </c>
      <c r="D17" s="6">
        <f>SUM(D3:D16)</f>
        <v>16535.40258992806</v>
      </c>
      <c r="E17" s="6">
        <f t="shared" ref="E17:AC17" si="3">SUM(E3:E15)</f>
        <v>47.5</v>
      </c>
      <c r="F17" s="6">
        <f t="shared" si="3"/>
        <v>102.2</v>
      </c>
      <c r="G17" s="6">
        <f t="shared" si="3"/>
        <v>868.68</v>
      </c>
      <c r="H17" s="6">
        <f t="shared" si="3"/>
        <v>1124.17</v>
      </c>
      <c r="I17" s="6">
        <f t="shared" si="3"/>
        <v>970.87</v>
      </c>
      <c r="J17" s="6">
        <f t="shared" si="3"/>
        <v>3832.39</v>
      </c>
      <c r="K17" s="6">
        <f t="shared" si="3"/>
        <v>1187</v>
      </c>
      <c r="L17" s="6">
        <f t="shared" si="3"/>
        <v>180</v>
      </c>
      <c r="M17" s="6">
        <f t="shared" si="3"/>
        <v>694</v>
      </c>
      <c r="N17" s="6">
        <f t="shared" si="3"/>
        <v>1124.17</v>
      </c>
      <c r="O17" s="6">
        <f t="shared" si="3"/>
        <v>51.1</v>
      </c>
      <c r="P17" s="6">
        <f t="shared" si="3"/>
        <v>204.39</v>
      </c>
      <c r="Q17" s="6">
        <f t="shared" si="3"/>
        <v>664.28</v>
      </c>
      <c r="R17" s="6">
        <f t="shared" si="3"/>
        <v>294.86</v>
      </c>
      <c r="S17" s="6">
        <f t="shared" si="3"/>
        <v>159.25</v>
      </c>
      <c r="T17" s="6">
        <f t="shared" si="3"/>
        <v>0</v>
      </c>
      <c r="U17" s="6">
        <f t="shared" si="3"/>
        <v>0</v>
      </c>
      <c r="V17" s="6">
        <f t="shared" si="3"/>
        <v>0</v>
      </c>
      <c r="W17" s="6">
        <f t="shared" si="3"/>
        <v>0</v>
      </c>
      <c r="X17" s="6">
        <f t="shared" si="3"/>
        <v>0</v>
      </c>
      <c r="Y17" s="6">
        <f t="shared" si="3"/>
        <v>0</v>
      </c>
      <c r="Z17" s="6">
        <f t="shared" si="3"/>
        <v>0</v>
      </c>
      <c r="AA17" s="6">
        <f t="shared" si="3"/>
        <v>0</v>
      </c>
      <c r="AB17" s="6">
        <f t="shared" si="3"/>
        <v>0</v>
      </c>
      <c r="AC17" s="6">
        <f t="shared" si="3"/>
        <v>0</v>
      </c>
      <c r="AD17" s="6"/>
      <c r="AE17" s="6">
        <f>SUM(AE3:AE15)</f>
        <v>0</v>
      </c>
      <c r="AF17" s="6"/>
      <c r="AG17" s="6"/>
      <c r="AH17" s="6"/>
      <c r="AI17" s="6"/>
      <c r="AJ17" s="6"/>
      <c r="AK17" s="6"/>
      <c r="AL17" s="6"/>
      <c r="AM17" s="6"/>
      <c r="AN17" s="6">
        <f>SUM(AN3:AN15)</f>
        <v>4887.2525899280599</v>
      </c>
      <c r="AO17" s="6">
        <f>SUM(AO3:AO15)</f>
        <v>-11504.86</v>
      </c>
    </row>
    <row r="18" spans="2:41" x14ac:dyDescent="0.2">
      <c r="B18" s="5" t="s">
        <v>21</v>
      </c>
      <c r="C18" s="5"/>
      <c r="D18" s="6"/>
      <c r="E18" s="23">
        <v>46190</v>
      </c>
      <c r="F18" s="18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20"/>
      <c r="AG18" s="20"/>
      <c r="AH18" s="20"/>
      <c r="AI18" s="20"/>
      <c r="AJ18" s="20"/>
      <c r="AK18" s="20"/>
      <c r="AL18" s="20"/>
      <c r="AM18" s="20"/>
    </row>
    <row r="20" spans="2:41" x14ac:dyDescent="0.2">
      <c r="E20" s="13"/>
    </row>
    <row r="21" spans="2:41" x14ac:dyDescent="0.2">
      <c r="B21" t="s">
        <v>18</v>
      </c>
      <c r="C21" s="21">
        <f>C17</f>
        <v>278</v>
      </c>
    </row>
    <row r="22" spans="2:41" x14ac:dyDescent="0.2">
      <c r="B22" s="11">
        <v>0.2</v>
      </c>
      <c r="C22" s="12">
        <f>82677*0.2</f>
        <v>16535.400000000001</v>
      </c>
      <c r="AO22" s="13"/>
    </row>
    <row r="23" spans="2:41" x14ac:dyDescent="0.2">
      <c r="B23" t="s">
        <v>17</v>
      </c>
      <c r="C23" s="22">
        <f>C22/C21</f>
        <v>59.479856115107921</v>
      </c>
    </row>
    <row r="24" spans="2:41" x14ac:dyDescent="0.2">
      <c r="Z24" s="13"/>
    </row>
    <row r="26" spans="2:41" x14ac:dyDescent="0.2">
      <c r="B26" t="s">
        <v>38</v>
      </c>
    </row>
    <row r="27" spans="2:41" x14ac:dyDescent="0.2">
      <c r="J27" s="13"/>
    </row>
    <row r="31" spans="2:41" x14ac:dyDescent="0.2">
      <c r="Z31" s="13"/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AŠ NAVÝŠENIE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Izarikova</dc:creator>
  <cp:lastModifiedBy>Alexandra Filipová | EU v Bratislave</cp:lastModifiedBy>
  <dcterms:created xsi:type="dcterms:W3CDTF">2024-04-05T17:01:35Z</dcterms:created>
  <dcterms:modified xsi:type="dcterms:W3CDTF">2026-06-18T19:22:23Z</dcterms:modified>
</cp:coreProperties>
</file>