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brielaizarikova/Library/CloudStorage/Dropbox/2026 TKD dokumenty/PARA/bodovy/"/>
    </mc:Choice>
  </mc:AlternateContent>
  <xr:revisionPtr revIDLastSave="0" documentId="13_ncr:1_{074E456B-2FE0-674F-82CD-1335FE5A3DA3}" xr6:coauthVersionLast="47" xr6:coauthVersionMax="47" xr10:uidLastSave="{00000000-0000-0000-0000-000000000000}"/>
  <bookViews>
    <workbookView xWindow="11580" yWindow="2320" windowWidth="30100" windowHeight="14300" xr2:uid="{2F1576EB-1E39-DE4C-877E-C3D8AD80130C}"/>
  </bookViews>
  <sheets>
    <sheet name="Para 2026" sheetId="1" r:id="rId1"/>
    <sheet name="pomocka" sheetId="2" r:id="rId2"/>
  </sheets>
  <definedNames>
    <definedName name="_xlnm._FilterDatabase" localSheetId="0" hidden="1">'Para 2026'!$A$5:$BO$39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14" i="1"/>
  <c r="I13" i="1"/>
  <c r="I15" i="1"/>
  <c r="I16" i="1"/>
  <c r="I17" i="1"/>
  <c r="I18" i="1"/>
  <c r="I19" i="1"/>
  <c r="I20" i="1"/>
  <c r="I21" i="1"/>
  <c r="I22" i="1"/>
  <c r="I23" i="1"/>
  <c r="I24" i="1"/>
  <c r="Q6" i="1" l="1"/>
  <c r="Z11" i="1"/>
  <c r="Z10" i="1"/>
  <c r="I20" i="2"/>
  <c r="I16" i="2"/>
  <c r="I12" i="2"/>
  <c r="I8" i="2"/>
  <c r="AC8" i="1"/>
  <c r="Z8" i="1"/>
  <c r="AC6" i="1"/>
  <c r="Z6" i="1"/>
  <c r="Z7" i="1"/>
  <c r="AC7" i="1"/>
  <c r="AC11" i="1"/>
  <c r="I11" i="1" s="1"/>
  <c r="AC10" i="1"/>
  <c r="I10" i="1" s="1"/>
  <c r="D20" i="2"/>
  <c r="D16" i="2"/>
  <c r="D12" i="2"/>
  <c r="D8" i="2"/>
  <c r="Z9" i="1"/>
  <c r="AC9" i="1"/>
  <c r="G6" i="1" l="1"/>
  <c r="H6" i="1" s="1"/>
  <c r="K6" i="1"/>
  <c r="I6" i="1" s="1"/>
  <c r="G9" i="1"/>
  <c r="H9" i="1" s="1"/>
  <c r="Q9" i="1"/>
  <c r="I9" i="1" s="1"/>
  <c r="G8" i="1"/>
  <c r="H8" i="1" s="1"/>
  <c r="Q8" i="1"/>
  <c r="I8" i="1" s="1"/>
  <c r="G7" i="1"/>
  <c r="H7" i="1" s="1"/>
  <c r="Q7" i="1"/>
  <c r="I7" i="1" s="1"/>
  <c r="G10" i="1"/>
  <c r="H10" i="1" s="1"/>
  <c r="G12" i="1"/>
  <c r="H12" i="1" s="1"/>
  <c r="G11" i="1"/>
  <c r="H11" i="1" s="1"/>
  <c r="G14" i="1"/>
  <c r="H14" i="1" s="1"/>
  <c r="G15" i="1"/>
  <c r="H15" i="1"/>
  <c r="G17" i="1"/>
  <c r="H17" i="1" s="1"/>
  <c r="G16" i="1"/>
  <c r="H16" i="1" s="1"/>
  <c r="G13" i="1"/>
  <c r="H13" i="1" s="1"/>
  <c r="G20" i="1"/>
  <c r="H20" i="1"/>
  <c r="G21" i="1"/>
  <c r="H21" i="1" s="1"/>
  <c r="G18" i="1"/>
  <c r="H18" i="1" s="1"/>
  <c r="G19" i="1"/>
  <c r="H19" i="1"/>
  <c r="G22" i="1"/>
  <c r="H22" i="1" s="1"/>
  <c r="G23" i="1"/>
  <c r="H23" i="1" s="1"/>
  <c r="G24" i="1"/>
  <c r="H24" i="1" s="1"/>
  <c r="BO6" i="1" l="1"/>
  <c r="BO21" i="1"/>
  <c r="BO17" i="1"/>
  <c r="BO12" i="1"/>
  <c r="BO23" i="1"/>
  <c r="BO19" i="1"/>
  <c r="BO22" i="1"/>
  <c r="BO13" i="1"/>
  <c r="BO7" i="1"/>
  <c r="BO18" i="1"/>
  <c r="BO14" i="1"/>
  <c r="BO10" i="1"/>
  <c r="BO24" i="1"/>
  <c r="BO11" i="1"/>
  <c r="BO15" i="1"/>
  <c r="BO16" i="1"/>
  <c r="BO20" i="1"/>
  <c r="BO8" i="1"/>
  <c r="BO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Gabriela Izarikova</author>
  </authors>
  <commentList>
    <comment ref="T10" authorId="0" shapeId="0" xr:uid="{6ABBDE08-6BDC-0949-B6B2-D5ABD5E7A00F}">
      <text>
        <r>
          <rPr>
            <b/>
            <sz val="10"/>
            <color rgb="FF000000"/>
            <rFont val="Tahoma"/>
            <family val="2"/>
            <charset val="238"/>
          </rPr>
          <t>Gabriela Izarikova: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sz val="10"/>
            <color rgb="FF000000"/>
            <rFont val="Tahoma"/>
            <family val="2"/>
            <charset val="238"/>
          </rPr>
          <t>nebol zaradeny v P22</t>
        </r>
      </text>
    </comment>
    <comment ref="T12" authorId="0" shapeId="0" xr:uid="{7FFBB26B-CB7D-4549-B0E5-9B8A2E697199}">
      <text>
        <r>
          <rPr>
            <b/>
            <sz val="10"/>
            <color rgb="FF000000"/>
            <rFont val="Tahoma"/>
            <family val="2"/>
            <charset val="238"/>
          </rPr>
          <t>Gabriela Izarikova: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sz val="10"/>
            <color rgb="FF000000"/>
            <rFont val="Tahoma"/>
            <family val="2"/>
            <charset val="238"/>
          </rPr>
          <t>nebol zaradeny v P21</t>
        </r>
      </text>
    </comment>
  </commentList>
</comments>
</file>

<file path=xl/sharedStrings.xml><?xml version="1.0" encoding="utf-8"?>
<sst xmlns="http://schemas.openxmlformats.org/spreadsheetml/2006/main" count="262" uniqueCount="124">
  <si>
    <t>Domáce podujatia</t>
  </si>
  <si>
    <t>MSR</t>
  </si>
  <si>
    <t>Zahraničné podujatia</t>
  </si>
  <si>
    <t>G1, E1</t>
  </si>
  <si>
    <t>G2, E2</t>
  </si>
  <si>
    <t>ME (G4)</t>
  </si>
  <si>
    <t>Multy, INAS (G6)</t>
  </si>
  <si>
    <t>MS (G10)</t>
  </si>
  <si>
    <t>Účasť</t>
  </si>
  <si>
    <t>Postup</t>
  </si>
  <si>
    <t>8.miesto</t>
  </si>
  <si>
    <t>7.miesto</t>
  </si>
  <si>
    <t>6.miesto</t>
  </si>
  <si>
    <t>5.miesto</t>
  </si>
  <si>
    <t>4.miesto</t>
  </si>
  <si>
    <t>3.miesto</t>
  </si>
  <si>
    <t>2.miesto</t>
  </si>
  <si>
    <t>1.miesto</t>
  </si>
  <si>
    <t>SMERNICA</t>
  </si>
  <si>
    <t>bez výhry</t>
  </si>
  <si>
    <t>8.Gup</t>
  </si>
  <si>
    <t>Feher Eduard</t>
  </si>
  <si>
    <t>ŠKP TKD,ILYO KE</t>
  </si>
  <si>
    <t>P20 III</t>
  </si>
  <si>
    <t>6.Gup</t>
  </si>
  <si>
    <t>Szilágyi Daniel</t>
  </si>
  <si>
    <t>P20 II2</t>
  </si>
  <si>
    <t>2.</t>
  </si>
  <si>
    <t>8. Gup</t>
  </si>
  <si>
    <t>Bariš Erik</t>
  </si>
  <si>
    <t>ILYO TKD Trenčín</t>
  </si>
  <si>
    <t>1.</t>
  </si>
  <si>
    <t>Kundrát Lukáš Marek</t>
  </si>
  <si>
    <t>7.Gup</t>
  </si>
  <si>
    <t>Pienták Miroslav</t>
  </si>
  <si>
    <t>P33</t>
  </si>
  <si>
    <t>4.Gup</t>
  </si>
  <si>
    <t>Hudák Adam</t>
  </si>
  <si>
    <t>P20 I</t>
  </si>
  <si>
    <t>Orosi Ján</t>
  </si>
  <si>
    <t>Dugasová Martina</t>
  </si>
  <si>
    <t>HANEUL TKD Trenčín</t>
  </si>
  <si>
    <t>P30</t>
  </si>
  <si>
    <t>Marcinková Bianka</t>
  </si>
  <si>
    <t>TKD HAKIMI RV</t>
  </si>
  <si>
    <t>P60 kadeti</t>
  </si>
  <si>
    <t>Krupáš Miloš</t>
  </si>
  <si>
    <t xml:space="preserve">P20 II2 </t>
  </si>
  <si>
    <t>Moravanský Markus</t>
  </si>
  <si>
    <t>P23</t>
  </si>
  <si>
    <t>3.</t>
  </si>
  <si>
    <t>Čuřík Dominik</t>
  </si>
  <si>
    <t>2.Gup</t>
  </si>
  <si>
    <t>Bičkoš Peter</t>
  </si>
  <si>
    <t>1.Gup</t>
  </si>
  <si>
    <t>Mravec Tomáš</t>
  </si>
  <si>
    <t>TKD KLUB Hnúšťa</t>
  </si>
  <si>
    <t xml:space="preserve">P20 II1 </t>
  </si>
  <si>
    <t>1.Dan</t>
  </si>
  <si>
    <t>Farkaš Roman</t>
  </si>
  <si>
    <t>Falcon TKD Klub RS</t>
  </si>
  <si>
    <t>Kovács Tóbiás</t>
  </si>
  <si>
    <t xml:space="preserve">P20 II3 </t>
  </si>
  <si>
    <t>Kuchtová Dominika</t>
  </si>
  <si>
    <t xml:space="preserve">ŠKP BA, RYONG TKD </t>
  </si>
  <si>
    <t xml:space="preserve">P34 </t>
  </si>
  <si>
    <t>Hlavinka Oliver</t>
  </si>
  <si>
    <t>P72</t>
  </si>
  <si>
    <t>3.Gup</t>
  </si>
  <si>
    <t>Bérešová Adriána</t>
  </si>
  <si>
    <t>Body</t>
  </si>
  <si>
    <t>Kolo</t>
  </si>
  <si>
    <t>Miesto</t>
  </si>
  <si>
    <t>Stupeň</t>
  </si>
  <si>
    <t>Ročník</t>
  </si>
  <si>
    <t>a meno</t>
  </si>
  <si>
    <t>Klub</t>
  </si>
  <si>
    <t>Kategória</t>
  </si>
  <si>
    <t>Body 2025</t>
  </si>
  <si>
    <t>Priezvisko</t>
  </si>
  <si>
    <t>SPOLU</t>
  </si>
  <si>
    <t>Maksimir</t>
  </si>
  <si>
    <t>Kolin</t>
  </si>
  <si>
    <t>Zahreb</t>
  </si>
  <si>
    <t>ILYO  cup</t>
  </si>
  <si>
    <t>ITA</t>
  </si>
  <si>
    <t>Cigra</t>
  </si>
  <si>
    <t>Rio, G2</t>
  </si>
  <si>
    <t>Black Cup</t>
  </si>
  <si>
    <t>BA open</t>
  </si>
  <si>
    <t>KARLOVAC</t>
  </si>
  <si>
    <t>Cassovia open</t>
  </si>
  <si>
    <t>President, G3</t>
  </si>
  <si>
    <t>London open, G2</t>
  </si>
  <si>
    <t>Star Cup</t>
  </si>
  <si>
    <t>OLYMP</t>
  </si>
  <si>
    <t>Turkish open, G2</t>
  </si>
  <si>
    <t>Trenčín open</t>
  </si>
  <si>
    <t>US open, G2</t>
  </si>
  <si>
    <t>Prechod kategórie (1/2) z 2024</t>
  </si>
  <si>
    <t>Body prenos (1/4) z 2024</t>
  </si>
  <si>
    <t>Obdobie:</t>
  </si>
  <si>
    <t>Bodový kalendár POOMSAE PARA SATKD</t>
  </si>
  <si>
    <t>president</t>
  </si>
  <si>
    <t>P22</t>
  </si>
  <si>
    <t>baric</t>
  </si>
  <si>
    <t>guclielmi</t>
  </si>
  <si>
    <t>psimoulis</t>
  </si>
  <si>
    <t>miesto</t>
  </si>
  <si>
    <t>hernandez</t>
  </si>
  <si>
    <t>burusic</t>
  </si>
  <si>
    <t xml:space="preserve">boduljak </t>
  </si>
  <si>
    <t>farkas</t>
  </si>
  <si>
    <t>bickos</t>
  </si>
  <si>
    <t>plasencia</t>
  </si>
  <si>
    <t>5.</t>
  </si>
  <si>
    <t>8.</t>
  </si>
  <si>
    <t>london</t>
  </si>
  <si>
    <t>Body 2026</t>
  </si>
  <si>
    <t>4.</t>
  </si>
  <si>
    <t>P20 spolu</t>
  </si>
  <si>
    <t>6.</t>
  </si>
  <si>
    <t>demo</t>
  </si>
  <si>
    <t>2.Dan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</si>
</sst>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scheme val="minor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name val="Aptos Narrow"/>
      <scheme val="minor"/>
    </font>
    <font>
      <sz val="12"/>
      <name val="Calibri"/>
      <family val="2"/>
      <charset val="238"/>
    </font>
    <font>
      <sz val="10"/>
      <color theme="1"/>
      <name val="Calibri"/>
      <family val="2"/>
    </font>
    <font>
      <sz val="8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</font>
    <font>
      <sz val="10"/>
      <name val="Calibri"/>
      <family val="2"/>
      <charset val="238"/>
    </font>
    <font>
      <b/>
      <sz val="10"/>
      <name val="Calibri"/>
      <family val="2"/>
    </font>
    <font>
      <b/>
      <sz val="10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</font>
    <font>
      <sz val="12"/>
      <color rgb="FFFF0000"/>
      <name val="Calibri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9CC2E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/>
        <bgColor rgb="FF66FFFF"/>
      </patternFill>
    </fill>
    <fill>
      <patternFill patternType="solid">
        <fgColor rgb="FFFFC000"/>
        <bgColor rgb="FF66FFFF"/>
      </patternFill>
    </fill>
    <fill>
      <patternFill patternType="solid">
        <fgColor theme="9" tint="0.79998168889431442"/>
        <bgColor rgb="FF66FFFF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3" tint="0.749992370372631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shrinkToFit="1"/>
    </xf>
    <xf numFmtId="0" fontId="1" fillId="2" borderId="1" xfId="0" applyFont="1" applyFill="1" applyBorder="1" applyAlignment="1">
      <alignment shrinkToFi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shrinkToFit="1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2" xfId="0" applyFont="1" applyFill="1" applyBorder="1"/>
    <xf numFmtId="0" fontId="0" fillId="0" borderId="2" xfId="0" applyBorder="1"/>
    <xf numFmtId="0" fontId="2" fillId="0" borderId="2" xfId="0" applyFont="1" applyBorder="1"/>
    <xf numFmtId="0" fontId="1" fillId="5" borderId="2" xfId="0" applyFont="1" applyFill="1" applyBorder="1" applyAlignment="1">
      <alignment horizontal="center"/>
    </xf>
    <xf numFmtId="0" fontId="0" fillId="4" borderId="2" xfId="0" applyFill="1" applyBorder="1"/>
    <xf numFmtId="0" fontId="1" fillId="6" borderId="2" xfId="0" applyFont="1" applyFill="1" applyBorder="1" applyAlignment="1">
      <alignment horizontal="center"/>
    </xf>
    <xf numFmtId="0" fontId="3" fillId="0" borderId="2" xfId="0" applyFont="1" applyBorder="1"/>
    <xf numFmtId="0" fontId="1" fillId="0" borderId="2" xfId="0" applyFont="1" applyBorder="1" applyAlignment="1">
      <alignment shrinkToFit="1"/>
    </xf>
    <xf numFmtId="0" fontId="1" fillId="5" borderId="2" xfId="0" applyFont="1" applyFill="1" applyBorder="1"/>
    <xf numFmtId="0" fontId="1" fillId="7" borderId="2" xfId="0" applyFont="1" applyFill="1" applyBorder="1"/>
    <xf numFmtId="0" fontId="4" fillId="8" borderId="2" xfId="0" applyFont="1" applyFill="1" applyBorder="1"/>
    <xf numFmtId="0" fontId="1" fillId="8" borderId="2" xfId="0" applyFont="1" applyFill="1" applyBorder="1"/>
    <xf numFmtId="0" fontId="4" fillId="7" borderId="2" xfId="0" applyFont="1" applyFill="1" applyBorder="1"/>
    <xf numFmtId="0" fontId="4" fillId="9" borderId="2" xfId="0" applyFont="1" applyFill="1" applyBorder="1"/>
    <xf numFmtId="0" fontId="1" fillId="3" borderId="2" xfId="0" applyFont="1" applyFill="1" applyBorder="1" applyAlignment="1">
      <alignment horizontal="center"/>
    </xf>
    <xf numFmtId="0" fontId="5" fillId="0" borderId="2" xfId="0" applyFont="1" applyBorder="1"/>
    <xf numFmtId="0" fontId="6" fillId="10" borderId="3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/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1" fontId="12" fillId="0" borderId="0" xfId="0" applyNumberFormat="1" applyFont="1"/>
    <xf numFmtId="0" fontId="12" fillId="0" borderId="0" xfId="0" applyFont="1"/>
    <xf numFmtId="0" fontId="0" fillId="3" borderId="2" xfId="0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5" fillId="5" borderId="2" xfId="0" applyFont="1" applyFill="1" applyBorder="1" applyAlignment="1">
      <alignment horizontal="center"/>
    </xf>
    <xf numFmtId="2" fontId="0" fillId="0" borderId="0" xfId="0" applyNumberFormat="1"/>
    <xf numFmtId="2" fontId="1" fillId="4" borderId="2" xfId="0" applyNumberFormat="1" applyFont="1" applyFill="1" applyBorder="1"/>
    <xf numFmtId="2" fontId="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7" fillId="2" borderId="3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/>
    <xf numFmtId="2" fontId="1" fillId="2" borderId="3" xfId="0" applyNumberFormat="1" applyFont="1" applyFill="1" applyBorder="1" applyAlignment="1">
      <alignment horizontal="center"/>
    </xf>
    <xf numFmtId="2" fontId="1" fillId="0" borderId="2" xfId="0" applyNumberFormat="1" applyFont="1" applyBorder="1"/>
    <xf numFmtId="2" fontId="0" fillId="0" borderId="0" xfId="0" applyNumberFormat="1" applyAlignment="1">
      <alignment horizontal="center"/>
    </xf>
    <xf numFmtId="0" fontId="4" fillId="16" borderId="2" xfId="0" applyFont="1" applyFill="1" applyBorder="1" applyAlignment="1">
      <alignment horizontal="center"/>
    </xf>
    <xf numFmtId="0" fontId="3" fillId="17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wrapText="1"/>
    </xf>
    <xf numFmtId="2" fontId="8" fillId="2" borderId="5" xfId="0" applyNumberFormat="1" applyFont="1" applyFill="1" applyBorder="1" applyAlignment="1">
      <alignment horizont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center"/>
    </xf>
    <xf numFmtId="0" fontId="9" fillId="13" borderId="11" xfId="0" applyFont="1" applyFill="1" applyBorder="1" applyAlignment="1">
      <alignment horizontal="center"/>
    </xf>
    <xf numFmtId="0" fontId="9" fillId="13" borderId="10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1" fillId="12" borderId="12" xfId="0" applyFont="1" applyFill="1" applyBorder="1" applyAlignment="1">
      <alignment horizontal="center"/>
    </xf>
    <xf numFmtId="0" fontId="9" fillId="14" borderId="11" xfId="0" applyFont="1" applyFill="1" applyBorder="1" applyAlignment="1">
      <alignment horizontal="center"/>
    </xf>
    <xf numFmtId="0" fontId="9" fillId="14" borderId="10" xfId="0" applyFont="1" applyFill="1" applyBorder="1" applyAlignment="1">
      <alignment horizontal="center"/>
    </xf>
    <xf numFmtId="0" fontId="11" fillId="10" borderId="12" xfId="0" applyFont="1" applyFill="1" applyBorder="1" applyAlignment="1">
      <alignment horizontal="center"/>
    </xf>
    <xf numFmtId="0" fontId="13" fillId="11" borderId="12" xfId="0" applyFont="1" applyFill="1" applyBorder="1" applyAlignment="1">
      <alignment horizontal="center"/>
    </xf>
    <xf numFmtId="0" fontId="14" fillId="13" borderId="11" xfId="0" applyFont="1" applyFill="1" applyBorder="1" applyAlignment="1">
      <alignment horizontal="center"/>
    </xf>
    <xf numFmtId="0" fontId="14" fillId="13" borderId="10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14" fontId="2" fillId="11" borderId="9" xfId="0" applyNumberFormat="1" applyFont="1" applyFill="1" applyBorder="1" applyAlignment="1">
      <alignment horizontal="center"/>
    </xf>
    <xf numFmtId="0" fontId="9" fillId="13" borderId="8" xfId="0" applyFont="1" applyFill="1" applyBorder="1" applyAlignment="1">
      <alignment horizontal="center"/>
    </xf>
    <xf numFmtId="0" fontId="9" fillId="13" borderId="7" xfId="0" applyFont="1" applyFill="1" applyBorder="1" applyAlignment="1">
      <alignment horizontal="center"/>
    </xf>
    <xf numFmtId="14" fontId="9" fillId="4" borderId="9" xfId="0" applyNumberFormat="1" applyFont="1" applyFill="1" applyBorder="1" applyAlignment="1">
      <alignment horizontal="center"/>
    </xf>
    <xf numFmtId="14" fontId="9" fillId="4" borderId="8" xfId="0" applyNumberFormat="1" applyFont="1" applyFill="1" applyBorder="1" applyAlignment="1">
      <alignment horizontal="center"/>
    </xf>
    <xf numFmtId="14" fontId="9" fillId="4" borderId="7" xfId="0" applyNumberFormat="1" applyFont="1" applyFill="1" applyBorder="1" applyAlignment="1">
      <alignment horizontal="center"/>
    </xf>
    <xf numFmtId="14" fontId="2" fillId="12" borderId="9" xfId="0" applyNumberFormat="1" applyFont="1" applyFill="1" applyBorder="1" applyAlignment="1">
      <alignment horizontal="center"/>
    </xf>
    <xf numFmtId="14" fontId="2" fillId="12" borderId="8" xfId="0" applyNumberFormat="1" applyFont="1" applyFill="1" applyBorder="1" applyAlignment="1">
      <alignment horizontal="center"/>
    </xf>
    <xf numFmtId="14" fontId="2" fillId="12" borderId="7" xfId="0" applyNumberFormat="1" applyFont="1" applyFill="1" applyBorder="1" applyAlignment="1">
      <alignment horizontal="center"/>
    </xf>
    <xf numFmtId="14" fontId="2" fillId="10" borderId="9" xfId="0" applyNumberFormat="1" applyFont="1" applyFill="1" applyBorder="1" applyAlignment="1">
      <alignment horizontal="center"/>
    </xf>
    <xf numFmtId="14" fontId="2" fillId="10" borderId="8" xfId="0" applyNumberFormat="1" applyFont="1" applyFill="1" applyBorder="1" applyAlignment="1">
      <alignment horizontal="center"/>
    </xf>
    <xf numFmtId="14" fontId="2" fillId="10" borderId="7" xfId="0" applyNumberFormat="1" applyFont="1" applyFill="1" applyBorder="1" applyAlignment="1">
      <alignment horizontal="center"/>
    </xf>
    <xf numFmtId="14" fontId="2" fillId="11" borderId="8" xfId="0" applyNumberFormat="1" applyFont="1" applyFill="1" applyBorder="1" applyAlignment="1">
      <alignment horizontal="center"/>
    </xf>
    <xf numFmtId="14" fontId="2" fillId="11" borderId="7" xfId="0" applyNumberFormat="1" applyFont="1" applyFill="1" applyBorder="1" applyAlignment="1">
      <alignment horizontal="center"/>
    </xf>
    <xf numFmtId="0" fontId="10" fillId="14" borderId="12" xfId="0" applyFont="1" applyFill="1" applyBorder="1" applyAlignment="1">
      <alignment horizontal="center"/>
    </xf>
    <xf numFmtId="0" fontId="10" fillId="14" borderId="11" xfId="0" applyFont="1" applyFill="1" applyBorder="1" applyAlignment="1">
      <alignment horizontal="center"/>
    </xf>
    <xf numFmtId="0" fontId="10" fillId="14" borderId="10" xfId="0" applyFont="1" applyFill="1" applyBorder="1" applyAlignment="1">
      <alignment horizontal="center"/>
    </xf>
    <xf numFmtId="0" fontId="9" fillId="13" borderId="12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15" borderId="21" xfId="0" applyFill="1" applyBorder="1" applyAlignment="1">
      <alignment horizontal="center"/>
    </xf>
    <xf numFmtId="0" fontId="0" fillId="17" borderId="21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BE17-4877-1646-B647-DABA9D96594F}">
  <dimension ref="A1:BO992"/>
  <sheetViews>
    <sheetView tabSelected="1" workbookViewId="0">
      <pane xSplit="9" topLeftCell="K1" activePane="topRight" state="frozen"/>
      <selection pane="topRight" activeCell="Q7" sqref="Q7"/>
    </sheetView>
  </sheetViews>
  <sheetFormatPr baseColWidth="10" defaultColWidth="11.1640625" defaultRowHeight="15" customHeight="1" x14ac:dyDescent="0.2"/>
  <cols>
    <col min="1" max="1" width="15.83203125" customWidth="1"/>
    <col min="2" max="2" width="18" bestFit="1" customWidth="1"/>
    <col min="3" max="3" width="17" bestFit="1" customWidth="1"/>
    <col min="4" max="4" width="8.5" bestFit="1" customWidth="1"/>
    <col min="5" max="6" width="7" customWidth="1"/>
    <col min="7" max="7" width="10.83203125" style="44" customWidth="1"/>
    <col min="8" max="8" width="11" style="44" customWidth="1"/>
    <col min="9" max="9" width="18.6640625" style="1" customWidth="1"/>
    <col min="10" max="10" width="5" style="1" customWidth="1"/>
    <col min="11" max="11" width="4.6640625" style="1" customWidth="1"/>
    <col min="12" max="13" width="3.33203125" style="1" customWidth="1"/>
    <col min="14" max="14" width="4" style="1" customWidth="1"/>
    <col min="15" max="16" width="3.33203125" style="1" customWidth="1"/>
    <col min="17" max="17" width="4.1640625" style="1" customWidth="1"/>
    <col min="18" max="21" width="4.33203125" style="1" customWidth="1"/>
    <col min="22" max="22" width="5" style="1" customWidth="1"/>
    <col min="23" max="23" width="4" style="1" customWidth="1"/>
    <col min="24" max="24" width="3.33203125" style="1" customWidth="1"/>
    <col min="25" max="25" width="4.1640625" style="1" customWidth="1"/>
    <col min="26" max="26" width="2.83203125" style="1" customWidth="1"/>
    <col min="27" max="27" width="2.6640625" style="1" customWidth="1"/>
    <col min="28" max="31" width="3.33203125" style="1" customWidth="1"/>
    <col min="32" max="32" width="4" style="1" customWidth="1"/>
    <col min="33" max="37" width="3.33203125" style="1" customWidth="1"/>
    <col min="38" max="38" width="4.33203125" style="1" customWidth="1"/>
    <col min="39" max="40" width="3.33203125" style="1" customWidth="1"/>
    <col min="41" max="41" width="3.83203125" style="1" customWidth="1"/>
    <col min="42" max="52" width="3.33203125" style="1" customWidth="1"/>
    <col min="53" max="53" width="4.33203125" style="1" customWidth="1"/>
    <col min="54" max="66" width="3.33203125" style="1" customWidth="1"/>
    <col min="67" max="67" width="10.1640625" style="44" bestFit="1" customWidth="1"/>
    <col min="68" max="68" width="8.5" customWidth="1"/>
    <col min="69" max="69" width="25.1640625" bestFit="1" customWidth="1"/>
  </cols>
  <sheetData>
    <row r="1" spans="1:67" ht="21" x14ac:dyDescent="0.25">
      <c r="A1" s="36" t="s">
        <v>102</v>
      </c>
    </row>
    <row r="2" spans="1:67" ht="21" x14ac:dyDescent="0.25">
      <c r="A2" s="36" t="s">
        <v>101</v>
      </c>
      <c r="B2" s="35">
        <v>2026</v>
      </c>
    </row>
    <row r="3" spans="1:67" ht="15" customHeight="1" x14ac:dyDescent="0.2">
      <c r="A3" s="34"/>
      <c r="B3" s="34"/>
      <c r="C3" s="34"/>
      <c r="D3" s="34"/>
      <c r="E3" s="34"/>
      <c r="F3" s="56" t="s">
        <v>78</v>
      </c>
      <c r="G3" s="58" t="s">
        <v>100</v>
      </c>
      <c r="H3" s="60" t="s">
        <v>99</v>
      </c>
      <c r="I3" s="33"/>
      <c r="J3" s="62" t="s">
        <v>98</v>
      </c>
      <c r="K3" s="63"/>
      <c r="L3" s="64"/>
      <c r="M3" s="65" t="s">
        <v>97</v>
      </c>
      <c r="N3" s="66"/>
      <c r="O3" s="67"/>
      <c r="P3" s="62" t="s">
        <v>96</v>
      </c>
      <c r="Q3" s="63"/>
      <c r="R3" s="64"/>
      <c r="S3" s="68" t="s">
        <v>95</v>
      </c>
      <c r="T3" s="69"/>
      <c r="U3" s="70"/>
      <c r="V3" s="71" t="s">
        <v>94</v>
      </c>
      <c r="W3" s="66"/>
      <c r="X3" s="67"/>
      <c r="Y3" s="72" t="s">
        <v>93</v>
      </c>
      <c r="Z3" s="73"/>
      <c r="AA3" s="74"/>
      <c r="AB3" s="62" t="s">
        <v>92</v>
      </c>
      <c r="AC3" s="63"/>
      <c r="AD3" s="64"/>
      <c r="AE3" s="71" t="s">
        <v>91</v>
      </c>
      <c r="AF3" s="66"/>
      <c r="AG3" s="67"/>
      <c r="AH3" s="68" t="s">
        <v>90</v>
      </c>
      <c r="AI3" s="69"/>
      <c r="AJ3" s="70"/>
      <c r="AK3" s="71" t="s">
        <v>89</v>
      </c>
      <c r="AL3" s="66"/>
      <c r="AM3" s="67"/>
      <c r="AN3" s="71" t="s">
        <v>88</v>
      </c>
      <c r="AO3" s="66"/>
      <c r="AP3" s="67"/>
      <c r="AQ3" s="95" t="s">
        <v>87</v>
      </c>
      <c r="AR3" s="63"/>
      <c r="AS3" s="64"/>
      <c r="AT3" s="68" t="s">
        <v>86</v>
      </c>
      <c r="AU3" s="69"/>
      <c r="AV3" s="70"/>
      <c r="AW3" s="92" t="s">
        <v>85</v>
      </c>
      <c r="AX3" s="93"/>
      <c r="AY3" s="94"/>
      <c r="AZ3" s="75" t="s">
        <v>84</v>
      </c>
      <c r="BA3" s="76"/>
      <c r="BB3" s="77"/>
      <c r="BC3" s="92" t="s">
        <v>83</v>
      </c>
      <c r="BD3" s="93"/>
      <c r="BE3" s="94"/>
      <c r="BF3" s="92" t="s">
        <v>82</v>
      </c>
      <c r="BG3" s="93"/>
      <c r="BH3" s="94"/>
      <c r="BI3" s="75" t="s">
        <v>1</v>
      </c>
      <c r="BJ3" s="76"/>
      <c r="BK3" s="77"/>
      <c r="BL3" s="75" t="s">
        <v>81</v>
      </c>
      <c r="BM3" s="76"/>
      <c r="BN3" s="77"/>
      <c r="BO3" s="49" t="s">
        <v>80</v>
      </c>
    </row>
    <row r="4" spans="1:67" ht="15" customHeight="1" x14ac:dyDescent="0.2">
      <c r="A4" s="30"/>
      <c r="B4" s="31"/>
      <c r="C4" s="30" t="s">
        <v>79</v>
      </c>
      <c r="D4" s="30"/>
      <c r="E4" s="32"/>
      <c r="F4" s="57"/>
      <c r="G4" s="59"/>
      <c r="H4" s="61"/>
      <c r="I4" s="29" t="s">
        <v>70</v>
      </c>
      <c r="J4" s="78"/>
      <c r="K4" s="79"/>
      <c r="L4" s="80"/>
      <c r="M4" s="81">
        <v>46067</v>
      </c>
      <c r="N4" s="82"/>
      <c r="O4" s="83"/>
      <c r="P4" s="78">
        <v>46078</v>
      </c>
      <c r="Q4" s="79"/>
      <c r="R4" s="80"/>
      <c r="S4" s="84">
        <v>46102</v>
      </c>
      <c r="T4" s="85"/>
      <c r="U4" s="86"/>
      <c r="V4" s="87">
        <v>46137</v>
      </c>
      <c r="W4" s="88"/>
      <c r="X4" s="89"/>
      <c r="Y4" s="78">
        <v>46144</v>
      </c>
      <c r="Z4" s="79"/>
      <c r="AA4" s="80"/>
      <c r="AB4" s="78">
        <v>46145</v>
      </c>
      <c r="AC4" s="79"/>
      <c r="AD4" s="80"/>
      <c r="AE4" s="87">
        <v>46151</v>
      </c>
      <c r="AF4" s="88"/>
      <c r="AG4" s="89"/>
      <c r="AH4" s="84">
        <v>46165</v>
      </c>
      <c r="AI4" s="85"/>
      <c r="AJ4" s="86"/>
      <c r="AK4" s="87">
        <v>46179</v>
      </c>
      <c r="AL4" s="88"/>
      <c r="AM4" s="89"/>
      <c r="AN4" s="87">
        <v>46283</v>
      </c>
      <c r="AO4" s="88"/>
      <c r="AP4" s="89"/>
      <c r="AQ4" s="78">
        <v>46286</v>
      </c>
      <c r="AR4" s="90"/>
      <c r="AS4" s="91"/>
      <c r="AT4" s="84">
        <v>46304</v>
      </c>
      <c r="AU4" s="85"/>
      <c r="AV4" s="86"/>
      <c r="AW4" s="84"/>
      <c r="AX4" s="85"/>
      <c r="AY4" s="86"/>
      <c r="AZ4" s="87">
        <v>46334</v>
      </c>
      <c r="BA4" s="88"/>
      <c r="BB4" s="89"/>
      <c r="BC4" s="84"/>
      <c r="BD4" s="85"/>
      <c r="BE4" s="86"/>
      <c r="BF4" s="84"/>
      <c r="BG4" s="85"/>
      <c r="BH4" s="86"/>
      <c r="BI4" s="87">
        <v>46367</v>
      </c>
      <c r="BJ4" s="88"/>
      <c r="BK4" s="89"/>
      <c r="BL4" s="87"/>
      <c r="BM4" s="88"/>
      <c r="BN4" s="89"/>
      <c r="BO4" s="50" t="s">
        <v>118</v>
      </c>
    </row>
    <row r="5" spans="1:67" ht="15" customHeight="1" x14ac:dyDescent="0.2">
      <c r="A5" s="30" t="s">
        <v>77</v>
      </c>
      <c r="B5" s="31" t="s">
        <v>76</v>
      </c>
      <c r="C5" s="30" t="s">
        <v>75</v>
      </c>
      <c r="D5" s="30" t="s">
        <v>74</v>
      </c>
      <c r="E5" s="30" t="s">
        <v>73</v>
      </c>
      <c r="F5" s="57"/>
      <c r="G5" s="59"/>
      <c r="H5" s="61"/>
      <c r="I5" s="29">
        <v>2026</v>
      </c>
      <c r="J5" s="28" t="s">
        <v>72</v>
      </c>
      <c r="K5" s="28" t="s">
        <v>70</v>
      </c>
      <c r="L5" s="28" t="s">
        <v>71</v>
      </c>
      <c r="M5" s="27"/>
      <c r="N5" s="27"/>
      <c r="O5" s="27"/>
      <c r="P5" s="28" t="s">
        <v>72</v>
      </c>
      <c r="Q5" s="28" t="s">
        <v>70</v>
      </c>
      <c r="R5" s="28" t="s">
        <v>71</v>
      </c>
      <c r="S5" s="27" t="s">
        <v>72</v>
      </c>
      <c r="T5" s="27" t="s">
        <v>70</v>
      </c>
      <c r="U5" s="27" t="s">
        <v>71</v>
      </c>
      <c r="V5" s="27" t="s">
        <v>72</v>
      </c>
      <c r="W5" s="27" t="s">
        <v>70</v>
      </c>
      <c r="X5" s="27" t="s">
        <v>71</v>
      </c>
      <c r="Y5" s="28" t="s">
        <v>72</v>
      </c>
      <c r="Z5" s="28" t="s">
        <v>70</v>
      </c>
      <c r="AA5" s="28" t="s">
        <v>71</v>
      </c>
      <c r="AB5" s="28" t="s">
        <v>72</v>
      </c>
      <c r="AC5" s="28" t="s">
        <v>70</v>
      </c>
      <c r="AD5" s="28" t="s">
        <v>71</v>
      </c>
      <c r="AE5" s="27" t="s">
        <v>72</v>
      </c>
      <c r="AF5" s="27" t="s">
        <v>70</v>
      </c>
      <c r="AG5" s="27" t="s">
        <v>71</v>
      </c>
      <c r="AH5" s="27" t="s">
        <v>72</v>
      </c>
      <c r="AI5" s="27" t="s">
        <v>70</v>
      </c>
      <c r="AJ5" s="27" t="s">
        <v>71</v>
      </c>
      <c r="AK5" s="27" t="s">
        <v>72</v>
      </c>
      <c r="AL5" s="27" t="s">
        <v>70</v>
      </c>
      <c r="AM5" s="27" t="s">
        <v>71</v>
      </c>
      <c r="AN5" s="27" t="s">
        <v>72</v>
      </c>
      <c r="AO5" s="27" t="s">
        <v>70</v>
      </c>
      <c r="AP5" s="27" t="s">
        <v>71</v>
      </c>
      <c r="AQ5" s="27"/>
      <c r="AR5" s="27"/>
      <c r="AS5" s="27"/>
      <c r="AT5" s="27" t="s">
        <v>72</v>
      </c>
      <c r="AU5" s="27" t="s">
        <v>70</v>
      </c>
      <c r="AV5" s="27" t="s">
        <v>71</v>
      </c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51" t="s">
        <v>70</v>
      </c>
    </row>
    <row r="6" spans="1:67" ht="15" customHeight="1" x14ac:dyDescent="0.2">
      <c r="A6" s="24" t="s">
        <v>47</v>
      </c>
      <c r="B6" s="13" t="s">
        <v>22</v>
      </c>
      <c r="C6" s="11" t="s">
        <v>69</v>
      </c>
      <c r="D6" s="8">
        <v>2002</v>
      </c>
      <c r="E6" s="11" t="s">
        <v>52</v>
      </c>
      <c r="F6" s="12">
        <v>228.75</v>
      </c>
      <c r="G6" s="45">
        <f t="shared" ref="G6:G24" si="0">F6/4</f>
        <v>57.1875</v>
      </c>
      <c r="H6" s="45">
        <f t="shared" ref="H6:H24" si="1">G6</f>
        <v>57.1875</v>
      </c>
      <c r="I6" s="10">
        <f>K6+W6+AF6+AI6+AL6+AC6+Z6+AO6+AU6+BA6+AX6+BD6+BG6+BJ6+N6+Q6+T6</f>
        <v>116</v>
      </c>
      <c r="J6" s="16">
        <v>1</v>
      </c>
      <c r="K6" s="16">
        <f>15+3</f>
        <v>18</v>
      </c>
      <c r="L6" s="14"/>
      <c r="M6" s="16" t="s">
        <v>31</v>
      </c>
      <c r="N6" s="16">
        <v>3.5</v>
      </c>
      <c r="O6" s="14"/>
      <c r="P6" s="14" t="s">
        <v>27</v>
      </c>
      <c r="Q6" s="14">
        <f>25+3</f>
        <v>28</v>
      </c>
      <c r="R6" s="14"/>
      <c r="S6" s="14"/>
      <c r="T6" s="14"/>
      <c r="U6" s="14"/>
      <c r="V6" s="16" t="s">
        <v>31</v>
      </c>
      <c r="W6" s="16">
        <v>3.5</v>
      </c>
      <c r="X6" s="9"/>
      <c r="Y6" s="37" t="s">
        <v>50</v>
      </c>
      <c r="Z6" s="37">
        <f>20+3</f>
        <v>23</v>
      </c>
      <c r="AA6" s="9"/>
      <c r="AB6" s="37" t="s">
        <v>50</v>
      </c>
      <c r="AC6" s="37">
        <f>20+3</f>
        <v>23</v>
      </c>
      <c r="AD6" s="9"/>
      <c r="AE6" s="16" t="s">
        <v>31</v>
      </c>
      <c r="AF6" s="16">
        <v>3.5</v>
      </c>
      <c r="AG6" s="9"/>
      <c r="AH6" s="9" t="s">
        <v>31</v>
      </c>
      <c r="AI6" s="9">
        <v>10</v>
      </c>
      <c r="AJ6" s="9"/>
      <c r="AK6" s="16" t="s">
        <v>31</v>
      </c>
      <c r="AL6" s="16">
        <v>3.5</v>
      </c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52">
        <f>H6+I6</f>
        <v>173.1875</v>
      </c>
    </row>
    <row r="7" spans="1:67" ht="15" customHeight="1" x14ac:dyDescent="0.2">
      <c r="A7" s="22" t="s">
        <v>62</v>
      </c>
      <c r="B7" s="13" t="s">
        <v>22</v>
      </c>
      <c r="C7" s="11" t="s">
        <v>61</v>
      </c>
      <c r="D7" s="8">
        <v>2006</v>
      </c>
      <c r="E7" s="11" t="s">
        <v>68</v>
      </c>
      <c r="F7" s="12">
        <v>70.05</v>
      </c>
      <c r="G7" s="45">
        <f>F7/4</f>
        <v>17.512499999999999</v>
      </c>
      <c r="H7" s="45">
        <f>G7</f>
        <v>17.512499999999999</v>
      </c>
      <c r="I7" s="10">
        <f t="shared" ref="I7:I24" si="2">K7+W7+AF7+AI7+AL7+AC7+Z7+AO7+AU7+BA7+AX7+BD7+BG7+BJ7+N7+Q7+T7</f>
        <v>103.5</v>
      </c>
      <c r="J7" s="14"/>
      <c r="K7" s="14"/>
      <c r="L7" s="14"/>
      <c r="M7" s="14" t="s">
        <v>31</v>
      </c>
      <c r="N7" s="14">
        <v>7</v>
      </c>
      <c r="O7" s="14"/>
      <c r="P7" s="14" t="s">
        <v>50</v>
      </c>
      <c r="Q7" s="14">
        <f>20+2+3</f>
        <v>25</v>
      </c>
      <c r="R7" s="14">
        <v>1</v>
      </c>
      <c r="S7" s="14"/>
      <c r="T7" s="14"/>
      <c r="U7" s="14"/>
      <c r="V7" s="14" t="s">
        <v>31</v>
      </c>
      <c r="W7" s="14">
        <v>7</v>
      </c>
      <c r="X7" s="9"/>
      <c r="Y7" s="37" t="s">
        <v>50</v>
      </c>
      <c r="Z7" s="37">
        <f>20+3</f>
        <v>23</v>
      </c>
      <c r="AA7" s="9"/>
      <c r="AB7" s="37" t="s">
        <v>50</v>
      </c>
      <c r="AC7" s="37">
        <f>20+3</f>
        <v>23</v>
      </c>
      <c r="AD7" s="9"/>
      <c r="AE7" s="16" t="s">
        <v>31</v>
      </c>
      <c r="AF7" s="16">
        <v>3.5</v>
      </c>
      <c r="AG7" s="9"/>
      <c r="AH7" s="9">
        <v>2</v>
      </c>
      <c r="AI7" s="9">
        <v>8</v>
      </c>
      <c r="AJ7" s="9"/>
      <c r="AK7" s="9" t="s">
        <v>31</v>
      </c>
      <c r="AL7" s="9">
        <v>7</v>
      </c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52">
        <f>H7+I7</f>
        <v>121.0125</v>
      </c>
    </row>
    <row r="8" spans="1:67" ht="16" x14ac:dyDescent="0.2">
      <c r="A8" s="22" t="s">
        <v>65</v>
      </c>
      <c r="B8" s="26" t="s">
        <v>64</v>
      </c>
      <c r="C8" s="8" t="s">
        <v>63</v>
      </c>
      <c r="D8" s="8">
        <v>2009</v>
      </c>
      <c r="E8" s="11" t="s">
        <v>58</v>
      </c>
      <c r="F8" s="12">
        <v>107.85</v>
      </c>
      <c r="G8" s="45">
        <f>F8/4</f>
        <v>26.962499999999999</v>
      </c>
      <c r="H8" s="45">
        <f>G8</f>
        <v>26.962499999999999</v>
      </c>
      <c r="I8" s="10">
        <f>K8+W8+AF8+AI8+AL8+AC8+Z8+AO8+AU8+BA8+AX8+BD8+BG8+BJ8+N8+Q8+T8</f>
        <v>88</v>
      </c>
      <c r="J8" s="14"/>
      <c r="K8" s="14"/>
      <c r="L8" s="10"/>
      <c r="M8" s="16" t="s">
        <v>31</v>
      </c>
      <c r="N8" s="16">
        <v>3.5</v>
      </c>
      <c r="O8" s="10"/>
      <c r="P8" s="25" t="s">
        <v>50</v>
      </c>
      <c r="Q8" s="25">
        <f>20+3</f>
        <v>23</v>
      </c>
      <c r="R8" s="10"/>
      <c r="S8" s="25" t="s">
        <v>31</v>
      </c>
      <c r="T8" s="25">
        <v>5</v>
      </c>
      <c r="U8" s="10"/>
      <c r="V8" s="16" t="s">
        <v>31</v>
      </c>
      <c r="W8" s="16">
        <v>3.5</v>
      </c>
      <c r="X8" s="9"/>
      <c r="Y8" s="37" t="s">
        <v>50</v>
      </c>
      <c r="Z8" s="37">
        <f>20+3</f>
        <v>23</v>
      </c>
      <c r="AA8" s="9"/>
      <c r="AB8" s="37" t="s">
        <v>50</v>
      </c>
      <c r="AC8" s="37">
        <f>20+3</f>
        <v>23</v>
      </c>
      <c r="AD8" s="9"/>
      <c r="AE8" s="16" t="s">
        <v>31</v>
      </c>
      <c r="AF8" s="16">
        <v>3.5</v>
      </c>
      <c r="AG8" s="9"/>
      <c r="AH8" s="9"/>
      <c r="AI8" s="9"/>
      <c r="AJ8" s="9"/>
      <c r="AK8" s="16" t="s">
        <v>31</v>
      </c>
      <c r="AL8" s="16">
        <v>3.5</v>
      </c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52">
        <f>H8+I8</f>
        <v>114.96250000000001</v>
      </c>
    </row>
    <row r="9" spans="1:67" ht="15" customHeight="1" x14ac:dyDescent="0.2">
      <c r="A9" s="22" t="s">
        <v>67</v>
      </c>
      <c r="B9" s="26" t="s">
        <v>64</v>
      </c>
      <c r="C9" s="8" t="s">
        <v>66</v>
      </c>
      <c r="D9" s="8">
        <v>2009</v>
      </c>
      <c r="E9" s="11" t="s">
        <v>58</v>
      </c>
      <c r="F9" s="12">
        <v>81.3</v>
      </c>
      <c r="G9" s="45">
        <f t="shared" si="0"/>
        <v>20.324999999999999</v>
      </c>
      <c r="H9" s="45">
        <f t="shared" si="1"/>
        <v>20.324999999999999</v>
      </c>
      <c r="I9" s="10">
        <f t="shared" si="2"/>
        <v>85</v>
      </c>
      <c r="J9" s="14"/>
      <c r="K9" s="14"/>
      <c r="L9" s="14"/>
      <c r="M9" s="16" t="s">
        <v>31</v>
      </c>
      <c r="N9" s="16">
        <v>3.5</v>
      </c>
      <c r="O9" s="14"/>
      <c r="P9" s="14" t="s">
        <v>31</v>
      </c>
      <c r="Q9" s="14">
        <f>30+2+3</f>
        <v>35</v>
      </c>
      <c r="R9" s="14">
        <v>1</v>
      </c>
      <c r="S9" s="14"/>
      <c r="T9" s="14"/>
      <c r="U9" s="14"/>
      <c r="V9" s="16" t="s">
        <v>31</v>
      </c>
      <c r="W9" s="16">
        <v>3.5</v>
      </c>
      <c r="X9" s="9"/>
      <c r="Y9" s="16" t="s">
        <v>31</v>
      </c>
      <c r="Z9" s="37">
        <f>30/2+3</f>
        <v>18</v>
      </c>
      <c r="AA9" s="9"/>
      <c r="AB9" s="16" t="s">
        <v>31</v>
      </c>
      <c r="AC9" s="37">
        <f>B30/2+3</f>
        <v>18</v>
      </c>
      <c r="AD9" s="9"/>
      <c r="AE9" s="16" t="s">
        <v>31</v>
      </c>
      <c r="AF9" s="16">
        <v>3.5</v>
      </c>
      <c r="AG9" s="9"/>
      <c r="AH9" s="9"/>
      <c r="AI9" s="9"/>
      <c r="AJ9" s="9"/>
      <c r="AK9" s="16" t="s">
        <v>31</v>
      </c>
      <c r="AL9" s="16">
        <v>3.5</v>
      </c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52">
        <f t="shared" ref="BO9:BO24" si="3">H9+I9</f>
        <v>105.325</v>
      </c>
    </row>
    <row r="10" spans="1:67" ht="15" customHeight="1" x14ac:dyDescent="0.2">
      <c r="A10" s="24" t="s">
        <v>26</v>
      </c>
      <c r="B10" s="13" t="s">
        <v>60</v>
      </c>
      <c r="C10" s="11" t="s">
        <v>59</v>
      </c>
      <c r="D10" s="8">
        <v>1977</v>
      </c>
      <c r="E10" s="23" t="s">
        <v>123</v>
      </c>
      <c r="F10" s="12">
        <v>103.45</v>
      </c>
      <c r="G10" s="45">
        <f t="shared" si="0"/>
        <v>25.862500000000001</v>
      </c>
      <c r="H10" s="45">
        <f t="shared" si="1"/>
        <v>25.862500000000001</v>
      </c>
      <c r="I10" s="10">
        <f t="shared" si="2"/>
        <v>67</v>
      </c>
      <c r="J10" s="14"/>
      <c r="K10" s="14"/>
      <c r="L10" s="14"/>
      <c r="M10" s="14" t="s">
        <v>31</v>
      </c>
      <c r="N10" s="14">
        <v>7</v>
      </c>
      <c r="O10" s="14"/>
      <c r="P10" s="14"/>
      <c r="Q10" s="14"/>
      <c r="R10" s="14"/>
      <c r="S10" s="54" t="s">
        <v>31</v>
      </c>
      <c r="T10" s="54">
        <v>5</v>
      </c>
      <c r="U10" s="14"/>
      <c r="V10" s="14" t="s">
        <v>31</v>
      </c>
      <c r="W10" s="14">
        <v>7</v>
      </c>
      <c r="X10" s="9"/>
      <c r="Y10" s="37" t="s">
        <v>115</v>
      </c>
      <c r="Z10" s="37">
        <f>10+3</f>
        <v>13</v>
      </c>
      <c r="AA10" s="9"/>
      <c r="AB10" s="37" t="s">
        <v>115</v>
      </c>
      <c r="AC10" s="37">
        <f>10+3</f>
        <v>13</v>
      </c>
      <c r="AD10" s="9"/>
      <c r="AE10" s="9">
        <v>1</v>
      </c>
      <c r="AF10" s="9">
        <v>7</v>
      </c>
      <c r="AG10" s="9"/>
      <c r="AH10" s="9" t="s">
        <v>31</v>
      </c>
      <c r="AI10" s="9">
        <v>10</v>
      </c>
      <c r="AJ10" s="9"/>
      <c r="AK10" s="9" t="s">
        <v>27</v>
      </c>
      <c r="AL10" s="9">
        <v>5</v>
      </c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52">
        <f t="shared" si="3"/>
        <v>92.862499999999997</v>
      </c>
    </row>
    <row r="11" spans="1:67" ht="15" customHeight="1" x14ac:dyDescent="0.2">
      <c r="A11" s="21" t="s">
        <v>26</v>
      </c>
      <c r="B11" s="13" t="s">
        <v>22</v>
      </c>
      <c r="C11" s="8" t="s">
        <v>53</v>
      </c>
      <c r="D11" s="8">
        <v>1992</v>
      </c>
      <c r="E11" s="20" t="s">
        <v>54</v>
      </c>
      <c r="F11" s="12">
        <v>70.599999999999994</v>
      </c>
      <c r="G11" s="45">
        <f>F11/4</f>
        <v>17.649999999999999</v>
      </c>
      <c r="H11" s="45">
        <f>G11</f>
        <v>17.649999999999999</v>
      </c>
      <c r="I11" s="10">
        <f t="shared" si="2"/>
        <v>37</v>
      </c>
      <c r="J11" s="14"/>
      <c r="K11" s="14"/>
      <c r="L11" s="14"/>
      <c r="M11" s="14"/>
      <c r="N11" s="14"/>
      <c r="O11" s="14"/>
      <c r="P11" s="16" t="s">
        <v>116</v>
      </c>
      <c r="Q11" s="16">
        <v>6</v>
      </c>
      <c r="R11" s="14"/>
      <c r="S11" s="43"/>
      <c r="T11" s="43"/>
      <c r="U11" s="14"/>
      <c r="V11" s="9" t="s">
        <v>27</v>
      </c>
      <c r="W11" s="9">
        <v>5</v>
      </c>
      <c r="X11" s="9"/>
      <c r="Y11" s="37" t="s">
        <v>116</v>
      </c>
      <c r="Z11" s="37">
        <f>3+3</f>
        <v>6</v>
      </c>
      <c r="AA11" s="9"/>
      <c r="AB11" s="37" t="s">
        <v>116</v>
      </c>
      <c r="AC11" s="37">
        <f>3+3</f>
        <v>6</v>
      </c>
      <c r="AD11" s="9"/>
      <c r="AE11" s="9" t="s">
        <v>27</v>
      </c>
      <c r="AF11" s="9">
        <v>5</v>
      </c>
      <c r="AG11" s="9"/>
      <c r="AH11" s="9" t="s">
        <v>50</v>
      </c>
      <c r="AI11" s="9">
        <v>6</v>
      </c>
      <c r="AJ11" s="9"/>
      <c r="AK11" s="9" t="s">
        <v>50</v>
      </c>
      <c r="AL11" s="9">
        <v>3</v>
      </c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52">
        <f>H11+I11</f>
        <v>54.65</v>
      </c>
    </row>
    <row r="12" spans="1:67" ht="15" customHeight="1" x14ac:dyDescent="0.2">
      <c r="A12" s="22" t="s">
        <v>57</v>
      </c>
      <c r="B12" s="13" t="s">
        <v>56</v>
      </c>
      <c r="C12" s="11" t="s">
        <v>55</v>
      </c>
      <c r="D12" s="8">
        <v>2004</v>
      </c>
      <c r="E12" s="20" t="s">
        <v>54</v>
      </c>
      <c r="F12" s="12">
        <v>60.2</v>
      </c>
      <c r="G12" s="45">
        <f t="shared" si="0"/>
        <v>15.05</v>
      </c>
      <c r="H12" s="45">
        <f t="shared" si="1"/>
        <v>15.05</v>
      </c>
      <c r="I12" s="10">
        <f t="shared" si="2"/>
        <v>11</v>
      </c>
      <c r="J12" s="14"/>
      <c r="K12" s="14"/>
      <c r="L12" s="14"/>
      <c r="M12" s="14"/>
      <c r="N12" s="14"/>
      <c r="O12" s="14"/>
      <c r="P12" s="14"/>
      <c r="Q12" s="14"/>
      <c r="R12" s="14"/>
      <c r="S12" s="54" t="s">
        <v>27</v>
      </c>
      <c r="T12" s="54">
        <v>4</v>
      </c>
      <c r="U12" s="14"/>
      <c r="V12" s="14" t="s">
        <v>31</v>
      </c>
      <c r="W12" s="14">
        <v>7</v>
      </c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52">
        <f t="shared" si="3"/>
        <v>26.05</v>
      </c>
    </row>
    <row r="13" spans="1:67" ht="15.75" customHeight="1" x14ac:dyDescent="0.2">
      <c r="A13" s="12" t="s">
        <v>42</v>
      </c>
      <c r="B13" s="17" t="s">
        <v>41</v>
      </c>
      <c r="C13" s="8" t="s">
        <v>40</v>
      </c>
      <c r="D13" s="12">
        <v>2012</v>
      </c>
      <c r="E13" s="15" t="s">
        <v>28</v>
      </c>
      <c r="F13" s="12">
        <v>20.5</v>
      </c>
      <c r="G13" s="45">
        <f>F13/4</f>
        <v>5.125</v>
      </c>
      <c r="H13" s="45">
        <f>G13</f>
        <v>5.125</v>
      </c>
      <c r="I13" s="10">
        <f>K13+W13+AF13+AI13+AL13+AC13+Z13+AO13+AU13+BA13+AX13+BD13+BG13+BJ13+N13+Q13+T13</f>
        <v>15.5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16" t="s">
        <v>31</v>
      </c>
      <c r="W13" s="16">
        <v>3.5</v>
      </c>
      <c r="X13" s="9"/>
      <c r="Y13" s="9"/>
      <c r="Z13" s="9"/>
      <c r="AA13" s="9"/>
      <c r="AB13" s="9"/>
      <c r="AC13" s="9"/>
      <c r="AD13" s="9"/>
      <c r="AE13" s="16" t="s">
        <v>31</v>
      </c>
      <c r="AF13" s="16">
        <v>3.5</v>
      </c>
      <c r="AG13" s="9"/>
      <c r="AH13" s="16" t="s">
        <v>31</v>
      </c>
      <c r="AI13" s="37">
        <v>5</v>
      </c>
      <c r="AJ13" s="9"/>
      <c r="AK13" s="16" t="s">
        <v>31</v>
      </c>
      <c r="AL13" s="16">
        <v>3.5</v>
      </c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52">
        <f>H13+I13</f>
        <v>20.625</v>
      </c>
    </row>
    <row r="14" spans="1:67" ht="15" customHeight="1" x14ac:dyDescent="0.2">
      <c r="A14" s="19" t="s">
        <v>26</v>
      </c>
      <c r="B14" s="18" t="s">
        <v>30</v>
      </c>
      <c r="C14" s="8" t="s">
        <v>51</v>
      </c>
      <c r="D14" s="8">
        <v>2000</v>
      </c>
      <c r="E14" s="11" t="s">
        <v>24</v>
      </c>
      <c r="F14" s="12">
        <v>29.4</v>
      </c>
      <c r="G14" s="45">
        <f t="shared" si="0"/>
        <v>7.35</v>
      </c>
      <c r="H14" s="45">
        <f t="shared" si="1"/>
        <v>7.35</v>
      </c>
      <c r="I14" s="10">
        <f t="shared" si="2"/>
        <v>12</v>
      </c>
      <c r="J14" s="14"/>
      <c r="K14" s="14"/>
      <c r="L14" s="14"/>
      <c r="M14" s="14" t="s">
        <v>50</v>
      </c>
      <c r="N14" s="14">
        <v>3</v>
      </c>
      <c r="O14" s="14"/>
      <c r="P14" s="14"/>
      <c r="Q14" s="14"/>
      <c r="R14" s="14"/>
      <c r="S14" s="14"/>
      <c r="T14" s="14"/>
      <c r="U14" s="14"/>
      <c r="V14" s="9" t="s">
        <v>50</v>
      </c>
      <c r="W14" s="9">
        <v>3</v>
      </c>
      <c r="X14" s="9"/>
      <c r="Y14" s="9"/>
      <c r="Z14" s="9"/>
      <c r="AA14" s="9"/>
      <c r="AB14" s="9"/>
      <c r="AC14" s="9"/>
      <c r="AD14" s="9"/>
      <c r="AE14" s="9" t="s">
        <v>119</v>
      </c>
      <c r="AF14" s="9"/>
      <c r="AG14" s="9"/>
      <c r="AH14" s="55" t="s">
        <v>50</v>
      </c>
      <c r="AI14" s="55">
        <v>6</v>
      </c>
      <c r="AJ14" s="9"/>
      <c r="AK14" s="9" t="s">
        <v>121</v>
      </c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52">
        <f t="shared" si="3"/>
        <v>19.350000000000001</v>
      </c>
    </row>
    <row r="15" spans="1:67" ht="15.75" customHeight="1" x14ac:dyDescent="0.2">
      <c r="A15" s="12" t="s">
        <v>49</v>
      </c>
      <c r="B15" s="12" t="s">
        <v>30</v>
      </c>
      <c r="C15" s="8" t="s">
        <v>48</v>
      </c>
      <c r="D15" s="12">
        <v>2014</v>
      </c>
      <c r="E15" s="15" t="s">
        <v>28</v>
      </c>
      <c r="F15" s="12">
        <v>20.5</v>
      </c>
      <c r="G15" s="45">
        <f t="shared" si="0"/>
        <v>5.125</v>
      </c>
      <c r="H15" s="45">
        <f t="shared" si="1"/>
        <v>5.125</v>
      </c>
      <c r="I15" s="10">
        <f t="shared" si="2"/>
        <v>14</v>
      </c>
      <c r="J15" s="14"/>
      <c r="K15" s="14"/>
      <c r="L15" s="9"/>
      <c r="M15" s="16" t="s">
        <v>31</v>
      </c>
      <c r="N15" s="16">
        <v>3.5</v>
      </c>
      <c r="O15" s="9"/>
      <c r="P15" s="9"/>
      <c r="Q15" s="9"/>
      <c r="R15" s="9"/>
      <c r="S15" s="9"/>
      <c r="T15" s="9"/>
      <c r="U15" s="9"/>
      <c r="V15" s="16" t="s">
        <v>31</v>
      </c>
      <c r="W15" s="16">
        <v>3.5</v>
      </c>
      <c r="X15" s="9"/>
      <c r="Y15" s="9"/>
      <c r="Z15" s="9"/>
      <c r="AA15" s="9"/>
      <c r="AB15" s="9"/>
      <c r="AC15" s="9"/>
      <c r="AD15" s="9"/>
      <c r="AE15" s="16" t="s">
        <v>31</v>
      </c>
      <c r="AF15" s="16">
        <v>3.5</v>
      </c>
      <c r="AG15" s="9"/>
      <c r="AH15" s="9"/>
      <c r="AI15" s="9"/>
      <c r="AJ15" s="9"/>
      <c r="AK15" s="16" t="s">
        <v>31</v>
      </c>
      <c r="AL15" s="16">
        <v>3.5</v>
      </c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52">
        <f t="shared" si="3"/>
        <v>19.125</v>
      </c>
    </row>
    <row r="16" spans="1:67" ht="15" customHeight="1" x14ac:dyDescent="0.2">
      <c r="A16" s="8" t="s">
        <v>45</v>
      </c>
      <c r="B16" s="18" t="s">
        <v>44</v>
      </c>
      <c r="C16" s="8" t="s">
        <v>43</v>
      </c>
      <c r="D16" s="8">
        <v>2012</v>
      </c>
      <c r="E16" s="11" t="s">
        <v>24</v>
      </c>
      <c r="F16" s="12">
        <v>27.774999999999999</v>
      </c>
      <c r="G16" s="45">
        <f>F16/4</f>
        <v>6.9437499999999996</v>
      </c>
      <c r="H16" s="45">
        <f>G16</f>
        <v>6.9437499999999996</v>
      </c>
      <c r="I16" s="10">
        <f t="shared" si="2"/>
        <v>10.5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6" t="s">
        <v>31</v>
      </c>
      <c r="W16" s="16">
        <v>3.5</v>
      </c>
      <c r="X16" s="9"/>
      <c r="Y16" s="9"/>
      <c r="Z16" s="9"/>
      <c r="AA16" s="9"/>
      <c r="AB16" s="9"/>
      <c r="AC16" s="9"/>
      <c r="AD16" s="9"/>
      <c r="AE16" s="16" t="s">
        <v>31</v>
      </c>
      <c r="AF16" s="16">
        <v>3.5</v>
      </c>
      <c r="AG16" s="9"/>
      <c r="AH16" s="9"/>
      <c r="AI16" s="9"/>
      <c r="AJ16" s="9"/>
      <c r="AK16" s="16" t="s">
        <v>31</v>
      </c>
      <c r="AL16" s="16">
        <v>3.5</v>
      </c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52">
        <f>H16+I16</f>
        <v>17.443750000000001</v>
      </c>
    </row>
    <row r="17" spans="1:67" ht="15" customHeight="1" x14ac:dyDescent="0.2">
      <c r="A17" s="19" t="s">
        <v>47</v>
      </c>
      <c r="B17" s="13" t="s">
        <v>22</v>
      </c>
      <c r="C17" s="8" t="s">
        <v>46</v>
      </c>
      <c r="D17" s="8">
        <v>2000</v>
      </c>
      <c r="E17" s="11" t="s">
        <v>36</v>
      </c>
      <c r="F17" s="12">
        <v>42.274999999999999</v>
      </c>
      <c r="G17" s="45">
        <f t="shared" si="0"/>
        <v>10.56875</v>
      </c>
      <c r="H17" s="45">
        <f t="shared" si="1"/>
        <v>10.56875</v>
      </c>
      <c r="I17" s="10">
        <f t="shared" si="2"/>
        <v>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9"/>
      <c r="W17" s="9"/>
      <c r="X17" s="9"/>
      <c r="Y17" s="9"/>
      <c r="Z17" s="9"/>
      <c r="AA17" s="9"/>
      <c r="AB17" s="9"/>
      <c r="AC17" s="9"/>
      <c r="AD17" s="9"/>
      <c r="AE17" s="9" t="s">
        <v>50</v>
      </c>
      <c r="AF17" s="9">
        <v>3</v>
      </c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52">
        <f>H17+I17</f>
        <v>13.56875</v>
      </c>
    </row>
    <row r="18" spans="1:67" ht="15.75" customHeight="1" x14ac:dyDescent="0.2">
      <c r="A18" s="12" t="s">
        <v>35</v>
      </c>
      <c r="B18" s="12" t="s">
        <v>30</v>
      </c>
      <c r="C18" s="8" t="s">
        <v>34</v>
      </c>
      <c r="D18" s="12">
        <v>2003</v>
      </c>
      <c r="E18" s="15" t="s">
        <v>33</v>
      </c>
      <c r="F18" s="12">
        <v>0</v>
      </c>
      <c r="G18" s="45">
        <f>F18/4</f>
        <v>0</v>
      </c>
      <c r="H18" s="45">
        <f>G18</f>
        <v>0</v>
      </c>
      <c r="I18" s="10">
        <f t="shared" si="2"/>
        <v>10.5</v>
      </c>
      <c r="J18" s="9"/>
      <c r="K18" s="9"/>
      <c r="L18" s="9"/>
      <c r="M18" s="16" t="s">
        <v>31</v>
      </c>
      <c r="N18" s="16">
        <v>3.5</v>
      </c>
      <c r="O18" s="9"/>
      <c r="P18" s="9"/>
      <c r="Q18" s="9"/>
      <c r="R18" s="9"/>
      <c r="S18" s="9"/>
      <c r="T18" s="9"/>
      <c r="U18" s="9"/>
      <c r="V18" s="16" t="s">
        <v>31</v>
      </c>
      <c r="W18" s="16">
        <v>3.5</v>
      </c>
      <c r="X18" s="9"/>
      <c r="Y18" s="9"/>
      <c r="Z18" s="9"/>
      <c r="AA18" s="9"/>
      <c r="AB18" s="9"/>
      <c r="AC18" s="9"/>
      <c r="AD18" s="9"/>
      <c r="AE18" s="16" t="s">
        <v>31</v>
      </c>
      <c r="AF18" s="16">
        <v>3.5</v>
      </c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52">
        <f>H18+I18</f>
        <v>10.5</v>
      </c>
    </row>
    <row r="19" spans="1:67" ht="15.75" customHeight="1" x14ac:dyDescent="0.2">
      <c r="A19" s="12" t="s">
        <v>26</v>
      </c>
      <c r="B19" s="13" t="s">
        <v>22</v>
      </c>
      <c r="C19" s="8" t="s">
        <v>32</v>
      </c>
      <c r="D19" s="12">
        <v>2010</v>
      </c>
      <c r="E19" s="12" t="s">
        <v>24</v>
      </c>
      <c r="F19" s="12">
        <v>6.75</v>
      </c>
      <c r="G19" s="45">
        <f>F19/4</f>
        <v>1.6875</v>
      </c>
      <c r="H19" s="45">
        <f>G19</f>
        <v>1.6875</v>
      </c>
      <c r="I19" s="10">
        <f t="shared" si="2"/>
        <v>7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6" t="s">
        <v>31</v>
      </c>
      <c r="W19" s="16">
        <v>3.5</v>
      </c>
      <c r="X19" s="9"/>
      <c r="Y19" s="9"/>
      <c r="Z19" s="9"/>
      <c r="AA19" s="9"/>
      <c r="AB19" s="9"/>
      <c r="AC19" s="9"/>
      <c r="AD19" s="9"/>
      <c r="AE19" s="16" t="s">
        <v>31</v>
      </c>
      <c r="AF19" s="16">
        <v>3.5</v>
      </c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52">
        <f>H19+I19</f>
        <v>8.6875</v>
      </c>
    </row>
    <row r="20" spans="1:67" ht="15.75" customHeight="1" x14ac:dyDescent="0.2">
      <c r="A20" s="12" t="s">
        <v>23</v>
      </c>
      <c r="B20" s="13" t="s">
        <v>22</v>
      </c>
      <c r="C20" s="8" t="s">
        <v>39</v>
      </c>
      <c r="D20" s="12">
        <v>2000</v>
      </c>
      <c r="E20" s="15" t="s">
        <v>24</v>
      </c>
      <c r="F20" s="12">
        <v>9.35</v>
      </c>
      <c r="G20" s="45">
        <f t="shared" si="0"/>
        <v>2.3374999999999999</v>
      </c>
      <c r="H20" s="45">
        <f t="shared" si="1"/>
        <v>2.3374999999999999</v>
      </c>
      <c r="I20" s="10">
        <f t="shared" si="2"/>
        <v>5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 t="s">
        <v>27</v>
      </c>
      <c r="W20" s="9">
        <v>5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52">
        <f t="shared" si="3"/>
        <v>7.3375000000000004</v>
      </c>
    </row>
    <row r="21" spans="1:67" ht="15.75" customHeight="1" x14ac:dyDescent="0.2">
      <c r="A21" s="12" t="s">
        <v>38</v>
      </c>
      <c r="B21" s="13" t="s">
        <v>22</v>
      </c>
      <c r="C21" s="8" t="s">
        <v>37</v>
      </c>
      <c r="D21" s="12">
        <v>1997</v>
      </c>
      <c r="E21" s="12" t="s">
        <v>68</v>
      </c>
      <c r="F21" s="12">
        <v>9.1999999999999993</v>
      </c>
      <c r="G21" s="45">
        <f t="shared" si="0"/>
        <v>2.2999999999999998</v>
      </c>
      <c r="H21" s="45">
        <f t="shared" si="1"/>
        <v>2.2999999999999998</v>
      </c>
      <c r="I21" s="10">
        <f t="shared" si="2"/>
        <v>5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 t="s">
        <v>27</v>
      </c>
      <c r="W21" s="9">
        <v>5</v>
      </c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52">
        <f t="shared" si="3"/>
        <v>7.3</v>
      </c>
    </row>
    <row r="22" spans="1:67" ht="15.75" customHeight="1" x14ac:dyDescent="0.2">
      <c r="A22" s="12" t="s">
        <v>23</v>
      </c>
      <c r="B22" s="12" t="s">
        <v>30</v>
      </c>
      <c r="C22" s="8" t="s">
        <v>29</v>
      </c>
      <c r="D22" s="12">
        <v>2008</v>
      </c>
      <c r="E22" s="15" t="s">
        <v>28</v>
      </c>
      <c r="F22" s="12">
        <v>0</v>
      </c>
      <c r="G22" s="45">
        <f t="shared" si="0"/>
        <v>0</v>
      </c>
      <c r="H22" s="45">
        <f t="shared" si="1"/>
        <v>0</v>
      </c>
      <c r="I22" s="10">
        <f t="shared" si="2"/>
        <v>5</v>
      </c>
      <c r="J22" s="9"/>
      <c r="K22" s="9"/>
      <c r="L22" s="9"/>
      <c r="M22" s="14" t="s">
        <v>27</v>
      </c>
      <c r="N22" s="14">
        <v>5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52">
        <f t="shared" si="3"/>
        <v>5</v>
      </c>
    </row>
    <row r="23" spans="1:67" ht="15.75" customHeight="1" x14ac:dyDescent="0.2">
      <c r="A23" s="12" t="s">
        <v>26</v>
      </c>
      <c r="B23" s="13" t="s">
        <v>22</v>
      </c>
      <c r="C23" s="8" t="s">
        <v>25</v>
      </c>
      <c r="D23" s="12">
        <v>2004</v>
      </c>
      <c r="E23" s="12" t="s">
        <v>24</v>
      </c>
      <c r="F23" s="12">
        <v>6</v>
      </c>
      <c r="G23" s="45">
        <f t="shared" si="0"/>
        <v>1.5</v>
      </c>
      <c r="H23" s="45">
        <f t="shared" si="1"/>
        <v>1.5</v>
      </c>
      <c r="I23" s="10">
        <f t="shared" si="2"/>
        <v>0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52">
        <f t="shared" si="3"/>
        <v>1.5</v>
      </c>
    </row>
    <row r="24" spans="1:67" ht="15.75" customHeight="1" x14ac:dyDescent="0.2">
      <c r="A24" s="12" t="s">
        <v>23</v>
      </c>
      <c r="B24" s="13" t="s">
        <v>22</v>
      </c>
      <c r="C24" s="8" t="s">
        <v>21</v>
      </c>
      <c r="D24" s="12">
        <v>1991</v>
      </c>
      <c r="E24" s="12" t="s">
        <v>20</v>
      </c>
      <c r="F24" s="12">
        <v>0</v>
      </c>
      <c r="G24" s="45">
        <f t="shared" si="0"/>
        <v>0</v>
      </c>
      <c r="H24" s="45">
        <f t="shared" si="1"/>
        <v>0</v>
      </c>
      <c r="I24" s="10">
        <f t="shared" si="2"/>
        <v>0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52">
        <f t="shared" si="3"/>
        <v>0</v>
      </c>
    </row>
    <row r="25" spans="1:67" ht="15.75" customHeight="1" x14ac:dyDescent="0.2">
      <c r="J25" s="96" t="s">
        <v>19</v>
      </c>
      <c r="K25" s="96"/>
      <c r="S25" s="97" t="s">
        <v>120</v>
      </c>
      <c r="T25" s="97"/>
      <c r="U25" s="97"/>
      <c r="AH25" s="98" t="s">
        <v>122</v>
      </c>
      <c r="AI25" s="98"/>
      <c r="AJ25" s="98"/>
    </row>
    <row r="26" spans="1:67" ht="15.75" customHeight="1" x14ac:dyDescent="0.2">
      <c r="A26" s="5" t="s">
        <v>18</v>
      </c>
      <c r="B26" s="6" t="s">
        <v>17</v>
      </c>
      <c r="C26" s="7" t="s">
        <v>16</v>
      </c>
      <c r="D26" s="6" t="s">
        <v>15</v>
      </c>
      <c r="E26" s="6" t="s">
        <v>14</v>
      </c>
      <c r="F26" s="6" t="s">
        <v>13</v>
      </c>
      <c r="G26" s="46" t="s">
        <v>12</v>
      </c>
      <c r="H26" s="46" t="s">
        <v>11</v>
      </c>
      <c r="I26" s="6" t="s">
        <v>10</v>
      </c>
      <c r="J26" s="6" t="s">
        <v>9</v>
      </c>
      <c r="K26" s="6" t="s">
        <v>8</v>
      </c>
    </row>
    <row r="27" spans="1:67" ht="15.75" customHeight="1" x14ac:dyDescent="0.2">
      <c r="A27" s="5" t="s">
        <v>7</v>
      </c>
      <c r="B27" s="3">
        <v>60</v>
      </c>
      <c r="C27" s="4">
        <v>55</v>
      </c>
      <c r="D27" s="4">
        <v>50</v>
      </c>
      <c r="E27" s="3">
        <v>45</v>
      </c>
      <c r="F27" s="3">
        <v>40</v>
      </c>
      <c r="G27" s="47">
        <v>30</v>
      </c>
      <c r="H27" s="47">
        <v>20</v>
      </c>
      <c r="I27" s="3">
        <v>10</v>
      </c>
      <c r="J27" s="3">
        <v>6</v>
      </c>
      <c r="K27" s="3">
        <v>7</v>
      </c>
    </row>
    <row r="28" spans="1:67" ht="15.75" customHeight="1" x14ac:dyDescent="0.2">
      <c r="A28" s="5" t="s">
        <v>6</v>
      </c>
      <c r="B28" s="3">
        <v>50</v>
      </c>
      <c r="C28" s="4">
        <v>45</v>
      </c>
      <c r="D28" s="4">
        <v>40</v>
      </c>
      <c r="E28" s="3">
        <v>35</v>
      </c>
      <c r="F28" s="3">
        <v>30</v>
      </c>
      <c r="G28" s="47">
        <v>20</v>
      </c>
      <c r="H28" s="47">
        <v>10</v>
      </c>
      <c r="I28" s="3">
        <v>7</v>
      </c>
      <c r="J28" s="3">
        <v>4</v>
      </c>
      <c r="K28" s="3">
        <v>5</v>
      </c>
    </row>
    <row r="29" spans="1:67" ht="15.75" customHeight="1" x14ac:dyDescent="0.2">
      <c r="A29" s="5" t="s">
        <v>5</v>
      </c>
      <c r="B29" s="3">
        <v>40</v>
      </c>
      <c r="C29" s="4">
        <v>35</v>
      </c>
      <c r="D29" s="4">
        <v>30</v>
      </c>
      <c r="E29" s="3">
        <v>25</v>
      </c>
      <c r="F29" s="3">
        <v>20</v>
      </c>
      <c r="G29" s="47">
        <v>15</v>
      </c>
      <c r="H29" s="47">
        <v>10</v>
      </c>
      <c r="I29" s="3">
        <v>5</v>
      </c>
      <c r="J29" s="3">
        <v>4</v>
      </c>
      <c r="K29" s="3">
        <v>5</v>
      </c>
    </row>
    <row r="30" spans="1:67" ht="15.75" customHeight="1" x14ac:dyDescent="0.2">
      <c r="A30" s="5" t="s">
        <v>4</v>
      </c>
      <c r="B30" s="3">
        <v>30</v>
      </c>
      <c r="C30" s="4">
        <v>25</v>
      </c>
      <c r="D30" s="4">
        <v>20</v>
      </c>
      <c r="E30" s="3">
        <v>15</v>
      </c>
      <c r="F30" s="3">
        <v>10</v>
      </c>
      <c r="G30" s="47">
        <v>7</v>
      </c>
      <c r="H30" s="47">
        <v>5</v>
      </c>
      <c r="I30" s="3">
        <v>3</v>
      </c>
      <c r="J30" s="3">
        <v>2</v>
      </c>
      <c r="K30" s="3">
        <v>3</v>
      </c>
    </row>
    <row r="31" spans="1:67" ht="15.75" customHeight="1" x14ac:dyDescent="0.2">
      <c r="A31" s="5" t="s">
        <v>3</v>
      </c>
      <c r="B31" s="4">
        <v>25</v>
      </c>
      <c r="C31" s="3">
        <v>20</v>
      </c>
      <c r="D31" s="3">
        <v>15</v>
      </c>
      <c r="E31" s="3">
        <v>10</v>
      </c>
      <c r="F31" s="3">
        <v>5</v>
      </c>
      <c r="G31" s="47">
        <v>4</v>
      </c>
      <c r="H31" s="47">
        <v>3</v>
      </c>
      <c r="I31" s="3">
        <v>2</v>
      </c>
      <c r="J31" s="3">
        <v>2</v>
      </c>
      <c r="K31" s="3">
        <v>3</v>
      </c>
    </row>
    <row r="32" spans="1:67" ht="15.75" customHeight="1" x14ac:dyDescent="0.2">
      <c r="A32" s="5" t="s">
        <v>2</v>
      </c>
      <c r="B32" s="4">
        <v>10</v>
      </c>
      <c r="C32" s="3">
        <v>8</v>
      </c>
      <c r="D32" s="3">
        <v>6</v>
      </c>
      <c r="E32" s="3">
        <v>4</v>
      </c>
      <c r="F32" s="3">
        <v>2</v>
      </c>
      <c r="G32" s="47"/>
      <c r="H32" s="47"/>
      <c r="I32" s="3"/>
      <c r="J32" s="3">
        <v>1</v>
      </c>
      <c r="K32" s="3"/>
    </row>
    <row r="33" spans="1:67" s="1" customFormat="1" ht="15.75" customHeight="1" x14ac:dyDescent="0.2">
      <c r="A33" s="5" t="s">
        <v>1</v>
      </c>
      <c r="B33" s="3">
        <v>10</v>
      </c>
      <c r="C33" s="4">
        <v>8</v>
      </c>
      <c r="D33" s="3">
        <v>6</v>
      </c>
      <c r="E33" s="3">
        <v>4</v>
      </c>
      <c r="F33" s="3">
        <v>2</v>
      </c>
      <c r="G33" s="47"/>
      <c r="H33" s="47"/>
      <c r="I33" s="3"/>
      <c r="J33" s="3">
        <v>1</v>
      </c>
      <c r="K33" s="3"/>
      <c r="BO33" s="53"/>
    </row>
    <row r="34" spans="1:67" s="1" customFormat="1" ht="15.75" customHeight="1" x14ac:dyDescent="0.2">
      <c r="A34" s="5" t="s">
        <v>0</v>
      </c>
      <c r="B34" s="3">
        <v>7</v>
      </c>
      <c r="C34" s="4">
        <v>5</v>
      </c>
      <c r="D34" s="3">
        <v>3</v>
      </c>
      <c r="E34" s="3"/>
      <c r="F34" s="3"/>
      <c r="G34" s="47"/>
      <c r="H34" s="47"/>
      <c r="I34" s="3"/>
      <c r="J34" s="3">
        <v>1</v>
      </c>
      <c r="K34" s="3"/>
      <c r="BO34" s="53"/>
    </row>
    <row r="35" spans="1:67" s="1" customFormat="1" ht="15.75" customHeight="1" x14ac:dyDescent="0.2">
      <c r="A35"/>
      <c r="B35"/>
      <c r="C35"/>
      <c r="D35"/>
      <c r="E35"/>
      <c r="F35"/>
      <c r="G35" s="44"/>
      <c r="H35" s="44"/>
      <c r="J35"/>
      <c r="BO35" s="53"/>
    </row>
    <row r="36" spans="1:67" s="1" customFormat="1" ht="15.75" customHeight="1" x14ac:dyDescent="0.2">
      <c r="A36"/>
      <c r="B36"/>
      <c r="C36"/>
      <c r="D36"/>
      <c r="E36"/>
      <c r="F36"/>
      <c r="G36" s="44"/>
      <c r="H36" s="44"/>
      <c r="J36"/>
      <c r="BO36" s="53"/>
    </row>
    <row r="37" spans="1:67" s="1" customFormat="1" ht="15.75" customHeight="1" x14ac:dyDescent="0.2">
      <c r="A37"/>
      <c r="B37"/>
      <c r="C37"/>
      <c r="D37"/>
      <c r="E37"/>
      <c r="F37"/>
      <c r="G37" s="44"/>
      <c r="H37" s="44"/>
      <c r="J37"/>
      <c r="BO37" s="53"/>
    </row>
    <row r="38" spans="1:67" s="1" customFormat="1" ht="15.75" customHeight="1" x14ac:dyDescent="0.2">
      <c r="A38"/>
      <c r="B38"/>
      <c r="C38"/>
      <c r="D38"/>
      <c r="E38"/>
      <c r="F38"/>
      <c r="G38" s="44"/>
      <c r="H38" s="44"/>
      <c r="J38"/>
      <c r="BO38" s="53"/>
    </row>
    <row r="39" spans="1:67" s="1" customFormat="1" ht="15.75" customHeight="1" x14ac:dyDescent="0.2">
      <c r="A39"/>
      <c r="B39"/>
      <c r="C39"/>
      <c r="D39"/>
      <c r="E39"/>
      <c r="F39"/>
      <c r="G39" s="44"/>
      <c r="H39" s="44"/>
      <c r="J39"/>
      <c r="BO39" s="53"/>
    </row>
    <row r="40" spans="1:67" s="1" customFormat="1" ht="15.75" customHeight="1" x14ac:dyDescent="0.2">
      <c r="A40"/>
      <c r="B40"/>
      <c r="C40"/>
      <c r="D40"/>
      <c r="E40"/>
      <c r="F40"/>
      <c r="G40" s="44"/>
      <c r="H40" s="44"/>
      <c r="BO40" s="53"/>
    </row>
    <row r="41" spans="1:67" s="1" customFormat="1" ht="15.75" customHeight="1" x14ac:dyDescent="0.2">
      <c r="A41"/>
      <c r="B41"/>
      <c r="C41"/>
      <c r="D41"/>
      <c r="E41"/>
      <c r="F41"/>
      <c r="G41" s="44"/>
      <c r="H41" s="44"/>
      <c r="BO41" s="53"/>
    </row>
    <row r="42" spans="1:67" s="1" customFormat="1" ht="15.75" customHeight="1" x14ac:dyDescent="0.2">
      <c r="A42"/>
      <c r="B42"/>
      <c r="C42"/>
      <c r="D42"/>
      <c r="E42"/>
      <c r="F42"/>
      <c r="G42" s="44"/>
      <c r="H42" s="44"/>
      <c r="BO42" s="53"/>
    </row>
    <row r="43" spans="1:67" s="1" customFormat="1" ht="15.75" customHeight="1" x14ac:dyDescent="0.2">
      <c r="A43"/>
      <c r="B43"/>
      <c r="C43"/>
      <c r="D43"/>
      <c r="E43"/>
      <c r="F43"/>
      <c r="G43" s="44"/>
      <c r="H43" s="44"/>
      <c r="BO43" s="53"/>
    </row>
    <row r="44" spans="1:67" s="1" customFormat="1" ht="15.75" customHeight="1" x14ac:dyDescent="0.2">
      <c r="A44"/>
      <c r="B44"/>
      <c r="C44"/>
      <c r="D44"/>
      <c r="E44"/>
      <c r="F44"/>
      <c r="G44" s="44"/>
      <c r="H44" s="44"/>
      <c r="BO44" s="53"/>
    </row>
    <row r="45" spans="1:67" s="1" customFormat="1" ht="15.75" customHeight="1" x14ac:dyDescent="0.2">
      <c r="A45"/>
      <c r="B45"/>
      <c r="C45"/>
      <c r="D45"/>
      <c r="E45"/>
      <c r="F45"/>
      <c r="G45" s="44"/>
      <c r="H45" s="44"/>
      <c r="BO45" s="53"/>
    </row>
    <row r="46" spans="1:67" s="1" customFormat="1" ht="15.75" customHeight="1" x14ac:dyDescent="0.2">
      <c r="A46"/>
      <c r="B46"/>
      <c r="C46"/>
      <c r="D46"/>
      <c r="E46"/>
      <c r="F46"/>
      <c r="G46" s="44"/>
      <c r="H46" s="44"/>
      <c r="BO46" s="53"/>
    </row>
    <row r="47" spans="1:67" s="1" customFormat="1" ht="15.75" customHeight="1" x14ac:dyDescent="0.2">
      <c r="A47"/>
      <c r="B47"/>
      <c r="C47"/>
      <c r="D47"/>
      <c r="E47"/>
      <c r="F47"/>
      <c r="G47" s="44"/>
      <c r="H47" s="44"/>
      <c r="BO47" s="53"/>
    </row>
    <row r="48" spans="1:67" s="1" customFormat="1" ht="15.75" customHeight="1" x14ac:dyDescent="0.2">
      <c r="A48"/>
      <c r="B48"/>
      <c r="C48"/>
      <c r="D48"/>
      <c r="E48"/>
      <c r="F48"/>
      <c r="G48" s="44"/>
      <c r="H48" s="44"/>
      <c r="BO48" s="53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spans="1:66" ht="15.75" customHeight="1" x14ac:dyDescent="0.2"/>
    <row r="178" spans="1:66" ht="15.75" customHeight="1" x14ac:dyDescent="0.2"/>
    <row r="179" spans="1:66" ht="15.75" customHeight="1" x14ac:dyDescent="0.2"/>
    <row r="180" spans="1:66" ht="15.75" customHeight="1" x14ac:dyDescent="0.2"/>
    <row r="181" spans="1:66" ht="15.75" customHeight="1" x14ac:dyDescent="0.2"/>
    <row r="182" spans="1:66" ht="15.75" customHeight="1" x14ac:dyDescent="0.2"/>
    <row r="183" spans="1:66" ht="15.75" customHeight="1" x14ac:dyDescent="0.2"/>
    <row r="184" spans="1:66" ht="15.75" customHeight="1" x14ac:dyDescent="0.2"/>
    <row r="185" spans="1:66" ht="15.75" customHeight="1" x14ac:dyDescent="0.2">
      <c r="A185" s="2">
        <v>30</v>
      </c>
      <c r="B185" s="2">
        <v>25</v>
      </c>
      <c r="C185" s="2">
        <v>20</v>
      </c>
      <c r="D185" s="2"/>
      <c r="E185" s="2"/>
      <c r="F185" s="2"/>
      <c r="G185" s="48"/>
      <c r="H185" s="48"/>
      <c r="I185" s="2"/>
      <c r="J185" s="2">
        <v>10</v>
      </c>
      <c r="K185" s="2">
        <v>7</v>
      </c>
      <c r="L185" s="2">
        <v>5</v>
      </c>
      <c r="M185" s="2"/>
      <c r="N185" s="2"/>
      <c r="O185" s="2"/>
      <c r="P185" s="2"/>
      <c r="Q185" s="2"/>
      <c r="R185" s="2"/>
      <c r="S185" s="2"/>
      <c r="T185" s="2"/>
      <c r="U185" s="2"/>
      <c r="V185" s="2">
        <v>3</v>
      </c>
      <c r="W185" s="2">
        <v>2</v>
      </c>
      <c r="X185" s="2">
        <v>3</v>
      </c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</row>
    <row r="186" spans="1:66" ht="15.75" customHeight="1" x14ac:dyDescent="0.2">
      <c r="A186" s="2">
        <v>25</v>
      </c>
      <c r="B186" s="2">
        <v>20</v>
      </c>
      <c r="C186" s="2">
        <v>15</v>
      </c>
      <c r="D186" s="2"/>
      <c r="E186" s="2"/>
      <c r="F186" s="2"/>
      <c r="G186" s="48"/>
      <c r="H186" s="48"/>
      <c r="I186" s="2"/>
      <c r="J186" s="2">
        <v>5</v>
      </c>
      <c r="K186" s="2">
        <v>4</v>
      </c>
      <c r="L186" s="2">
        <v>3</v>
      </c>
      <c r="M186" s="2"/>
      <c r="N186" s="2"/>
      <c r="O186" s="2"/>
      <c r="P186" s="2"/>
      <c r="Q186" s="2"/>
      <c r="R186" s="2"/>
      <c r="S186" s="2"/>
      <c r="T186" s="2"/>
      <c r="U186" s="2"/>
      <c r="V186" s="2">
        <v>2</v>
      </c>
      <c r="W186" s="2">
        <v>2</v>
      </c>
      <c r="X186" s="2">
        <v>3</v>
      </c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</row>
    <row r="187" spans="1:66" ht="15.75" customHeight="1" x14ac:dyDescent="0.2">
      <c r="A187" s="2">
        <v>7</v>
      </c>
      <c r="B187" s="2">
        <v>5</v>
      </c>
      <c r="C187" s="2">
        <v>3</v>
      </c>
      <c r="D187" s="2"/>
      <c r="E187" s="2"/>
      <c r="F187" s="2"/>
      <c r="G187" s="48"/>
      <c r="H187" s="48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>
        <v>1</v>
      </c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</row>
    <row r="188" spans="1:66" ht="15.75" customHeight="1" x14ac:dyDescent="0.2">
      <c r="A188" s="2">
        <v>10</v>
      </c>
      <c r="B188" s="2">
        <v>8</v>
      </c>
      <c r="C188" s="2">
        <v>6</v>
      </c>
      <c r="D188" s="2"/>
      <c r="E188" s="2"/>
      <c r="F188" s="2"/>
      <c r="G188" s="48"/>
      <c r="H188" s="48"/>
      <c r="I188" s="2"/>
      <c r="J188" s="2">
        <v>2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>
        <v>1</v>
      </c>
    </row>
    <row r="189" spans="1:66" ht="15.75" customHeight="1" x14ac:dyDescent="0.2">
      <c r="A189" s="2"/>
      <c r="B189" s="2"/>
      <c r="C189" s="2"/>
      <c r="D189" s="2"/>
      <c r="E189" s="2"/>
      <c r="F189" s="2"/>
      <c r="G189" s="48"/>
      <c r="H189" s="48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66" ht="15.75" customHeight="1" x14ac:dyDescent="0.2">
      <c r="A190" s="2"/>
      <c r="B190" s="2"/>
      <c r="C190" s="2"/>
      <c r="D190" s="2"/>
      <c r="E190" s="2"/>
      <c r="F190" s="2"/>
      <c r="G190" s="48"/>
      <c r="H190" s="48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66" ht="15.75" customHeight="1" x14ac:dyDescent="0.2">
      <c r="A191" s="2"/>
      <c r="B191" s="2"/>
      <c r="C191" s="2"/>
      <c r="D191" s="2"/>
      <c r="E191" s="2"/>
      <c r="F191" s="2"/>
      <c r="G191" s="48"/>
      <c r="H191" s="48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66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</sheetData>
  <autoFilter ref="A5:BO39" xr:uid="{00000000-0009-0000-0000-000001000000}"/>
  <mergeCells count="44">
    <mergeCell ref="BL4:BN4"/>
    <mergeCell ref="J25:K25"/>
    <mergeCell ref="AT4:AV4"/>
    <mergeCell ref="AW4:AY4"/>
    <mergeCell ref="AZ4:BB4"/>
    <mergeCell ref="BC4:BE4"/>
    <mergeCell ref="BF4:BH4"/>
    <mergeCell ref="BI4:BK4"/>
    <mergeCell ref="AB4:AD4"/>
    <mergeCell ref="AE4:AG4"/>
    <mergeCell ref="S25:U25"/>
    <mergeCell ref="AH25:AJ25"/>
    <mergeCell ref="BC3:BE3"/>
    <mergeCell ref="BF3:BH3"/>
    <mergeCell ref="AQ3:AS3"/>
    <mergeCell ref="AT3:AV3"/>
    <mergeCell ref="AW3:AY3"/>
    <mergeCell ref="AZ3:BB3"/>
    <mergeCell ref="AE3:AG3"/>
    <mergeCell ref="AH3:AJ3"/>
    <mergeCell ref="BI3:BK3"/>
    <mergeCell ref="BL3:BN3"/>
    <mergeCell ref="J4:L4"/>
    <mergeCell ref="M4:O4"/>
    <mergeCell ref="P4:R4"/>
    <mergeCell ref="S4:U4"/>
    <mergeCell ref="V4:X4"/>
    <mergeCell ref="Y4:AA4"/>
    <mergeCell ref="AK3:AM3"/>
    <mergeCell ref="AN3:AP3"/>
    <mergeCell ref="AH4:AJ4"/>
    <mergeCell ref="AK4:AM4"/>
    <mergeCell ref="AN4:AP4"/>
    <mergeCell ref="AQ4:AS4"/>
    <mergeCell ref="P3:R3"/>
    <mergeCell ref="S3:U3"/>
    <mergeCell ref="V3:X3"/>
    <mergeCell ref="Y3:AA3"/>
    <mergeCell ref="AB3:AD3"/>
    <mergeCell ref="F3:F5"/>
    <mergeCell ref="G3:G5"/>
    <mergeCell ref="H3:H5"/>
    <mergeCell ref="J3:L3"/>
    <mergeCell ref="M3:O3"/>
  </mergeCells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3C8F-D6B4-D74B-8B47-B6EABD588865}">
  <dimension ref="A1:I23"/>
  <sheetViews>
    <sheetView workbookViewId="0">
      <selection activeCell="F26" sqref="F26"/>
    </sheetView>
  </sheetViews>
  <sheetFormatPr baseColWidth="10" defaultRowHeight="16" x14ac:dyDescent="0.2"/>
  <cols>
    <col min="5" max="5" width="4.5" customWidth="1"/>
  </cols>
  <sheetData>
    <row r="1" spans="1:9" x14ac:dyDescent="0.2">
      <c r="A1" s="99" t="s">
        <v>103</v>
      </c>
      <c r="B1" s="100"/>
      <c r="C1" s="100"/>
      <c r="D1" s="101"/>
      <c r="F1" s="99" t="s">
        <v>117</v>
      </c>
      <c r="G1" s="100"/>
      <c r="H1" s="100"/>
      <c r="I1" s="101"/>
    </row>
    <row r="2" spans="1:9" x14ac:dyDescent="0.2">
      <c r="A2" s="38"/>
      <c r="D2" s="39"/>
      <c r="F2" s="38"/>
      <c r="I2" s="39"/>
    </row>
    <row r="3" spans="1:9" x14ac:dyDescent="0.2">
      <c r="A3" s="38" t="s">
        <v>104</v>
      </c>
      <c r="B3" t="s">
        <v>108</v>
      </c>
      <c r="D3" s="39"/>
      <c r="F3" s="38" t="s">
        <v>104</v>
      </c>
      <c r="G3" t="s">
        <v>108</v>
      </c>
      <c r="I3" s="39"/>
    </row>
    <row r="4" spans="1:9" x14ac:dyDescent="0.2">
      <c r="A4" s="38" t="s">
        <v>107</v>
      </c>
      <c r="B4">
        <v>9</v>
      </c>
      <c r="D4" s="39"/>
      <c r="F4" s="38" t="s">
        <v>107</v>
      </c>
      <c r="G4">
        <v>9</v>
      </c>
      <c r="I4" s="39"/>
    </row>
    <row r="5" spans="1:9" x14ac:dyDescent="0.2">
      <c r="A5" s="38" t="s">
        <v>106</v>
      </c>
      <c r="D5" s="39"/>
      <c r="F5" s="38" t="s">
        <v>106</v>
      </c>
      <c r="I5" s="39"/>
    </row>
    <row r="6" spans="1:9" x14ac:dyDescent="0.2">
      <c r="A6" s="38"/>
      <c r="D6" s="39"/>
      <c r="F6" s="38"/>
      <c r="I6" s="39"/>
    </row>
    <row r="7" spans="1:9" x14ac:dyDescent="0.2">
      <c r="A7" s="38" t="s">
        <v>105</v>
      </c>
      <c r="B7">
        <v>1</v>
      </c>
      <c r="D7" s="39"/>
      <c r="F7" s="38" t="s">
        <v>105</v>
      </c>
      <c r="G7">
        <v>1</v>
      </c>
      <c r="I7" s="39"/>
    </row>
    <row r="8" spans="1:9" x14ac:dyDescent="0.2">
      <c r="A8" s="38" t="s">
        <v>106</v>
      </c>
      <c r="B8">
        <v>5</v>
      </c>
      <c r="C8">
        <v>8.0990000000000002</v>
      </c>
      <c r="D8" s="102">
        <f>(C8+C9)/2</f>
        <v>8.0824999999999996</v>
      </c>
      <c r="F8" s="38" t="s">
        <v>106</v>
      </c>
      <c r="G8">
        <v>7</v>
      </c>
      <c r="H8">
        <v>6.6660000000000004</v>
      </c>
      <c r="I8" s="102">
        <f>(H8+H9)/2</f>
        <v>6.6660000000000004</v>
      </c>
    </row>
    <row r="9" spans="1:9" x14ac:dyDescent="0.2">
      <c r="A9" s="38"/>
      <c r="C9">
        <v>8.0660000000000007</v>
      </c>
      <c r="D9" s="102"/>
      <c r="F9" s="38"/>
      <c r="H9">
        <v>6.6660000000000004</v>
      </c>
      <c r="I9" s="102"/>
    </row>
    <row r="10" spans="1:9" x14ac:dyDescent="0.2">
      <c r="A10" s="38"/>
      <c r="D10" s="39"/>
      <c r="F10" s="38"/>
      <c r="I10" s="39"/>
    </row>
    <row r="11" spans="1:9" x14ac:dyDescent="0.2">
      <c r="A11" s="38" t="s">
        <v>109</v>
      </c>
      <c r="B11">
        <v>3</v>
      </c>
      <c r="D11" s="39"/>
      <c r="F11" s="38" t="s">
        <v>109</v>
      </c>
      <c r="G11">
        <v>3</v>
      </c>
      <c r="I11" s="39"/>
    </row>
    <row r="12" spans="1:9" x14ac:dyDescent="0.2">
      <c r="A12" s="38" t="s">
        <v>110</v>
      </c>
      <c r="C12">
        <v>8.0660000000000007</v>
      </c>
      <c r="D12" s="103">
        <f>(C12+C13)/2</f>
        <v>8.099499999999999</v>
      </c>
      <c r="F12" s="38" t="s">
        <v>110</v>
      </c>
      <c r="H12">
        <v>6.7</v>
      </c>
      <c r="I12" s="103">
        <f>(H12+H13)/2</f>
        <v>6.7995000000000001</v>
      </c>
    </row>
    <row r="13" spans="1:9" x14ac:dyDescent="0.2">
      <c r="A13" s="38"/>
      <c r="B13">
        <v>7</v>
      </c>
      <c r="C13">
        <v>8.1329999999999991</v>
      </c>
      <c r="D13" s="103"/>
      <c r="F13" s="38"/>
      <c r="G13">
        <v>6</v>
      </c>
      <c r="H13">
        <v>6.899</v>
      </c>
      <c r="I13" s="103"/>
    </row>
    <row r="14" spans="1:9" x14ac:dyDescent="0.2">
      <c r="A14" s="38"/>
      <c r="D14" s="39"/>
      <c r="F14" s="38"/>
      <c r="I14" s="39"/>
    </row>
    <row r="15" spans="1:9" x14ac:dyDescent="0.2">
      <c r="A15" s="38" t="s">
        <v>111</v>
      </c>
      <c r="B15">
        <v>3</v>
      </c>
      <c r="D15" s="39"/>
      <c r="F15" s="38" t="s">
        <v>111</v>
      </c>
      <c r="G15">
        <v>3</v>
      </c>
      <c r="I15" s="39"/>
    </row>
    <row r="16" spans="1:9" x14ac:dyDescent="0.2">
      <c r="A16" s="38" t="s">
        <v>112</v>
      </c>
      <c r="B16">
        <v>5</v>
      </c>
      <c r="C16">
        <v>8.0990000000000002</v>
      </c>
      <c r="D16" s="102">
        <f>(C16+C17)/2</f>
        <v>8.0824999999999996</v>
      </c>
      <c r="F16" s="38" t="s">
        <v>112</v>
      </c>
      <c r="G16">
        <v>5</v>
      </c>
      <c r="H16">
        <v>6.899</v>
      </c>
      <c r="I16" s="102">
        <f>(H16+H17)/2</f>
        <v>6.8324999999999996</v>
      </c>
    </row>
    <row r="17" spans="1:9" x14ac:dyDescent="0.2">
      <c r="A17" s="38"/>
      <c r="C17">
        <v>8.0660000000000007</v>
      </c>
      <c r="D17" s="102"/>
      <c r="F17" s="38"/>
      <c r="H17">
        <v>6.766</v>
      </c>
      <c r="I17" s="102"/>
    </row>
    <row r="18" spans="1:9" x14ac:dyDescent="0.2">
      <c r="A18" s="38"/>
      <c r="D18" s="39"/>
      <c r="F18" s="38"/>
      <c r="I18" s="39"/>
    </row>
    <row r="19" spans="1:9" x14ac:dyDescent="0.2">
      <c r="A19" s="38" t="s">
        <v>114</v>
      </c>
      <c r="B19">
        <v>2</v>
      </c>
      <c r="D19" s="39"/>
      <c r="F19" s="38" t="s">
        <v>114</v>
      </c>
      <c r="G19">
        <v>2</v>
      </c>
      <c r="I19" s="39"/>
    </row>
    <row r="20" spans="1:9" x14ac:dyDescent="0.2">
      <c r="A20" s="38" t="s">
        <v>113</v>
      </c>
      <c r="B20">
        <v>8</v>
      </c>
      <c r="C20">
        <v>7.399</v>
      </c>
      <c r="D20" s="102">
        <f>(C20+C21)/2</f>
        <v>7.5659999999999998</v>
      </c>
      <c r="F20" s="38" t="s">
        <v>113</v>
      </c>
      <c r="G20">
        <v>8</v>
      </c>
      <c r="H20">
        <v>6.4329999999999998</v>
      </c>
      <c r="I20" s="102">
        <f>(H20+H21)/2</f>
        <v>6.4329999999999998</v>
      </c>
    </row>
    <row r="21" spans="1:9" x14ac:dyDescent="0.2">
      <c r="A21" s="38"/>
      <c r="C21">
        <v>7.7329999999999997</v>
      </c>
      <c r="D21" s="102"/>
      <c r="F21" s="38"/>
      <c r="H21">
        <v>6.4329999999999998</v>
      </c>
      <c r="I21" s="102"/>
    </row>
    <row r="22" spans="1:9" x14ac:dyDescent="0.2">
      <c r="A22" s="38"/>
      <c r="D22" s="39"/>
      <c r="F22" s="38"/>
      <c r="I22" s="39"/>
    </row>
    <row r="23" spans="1:9" ht="17" thickBot="1" x14ac:dyDescent="0.25">
      <c r="A23" s="40"/>
      <c r="B23" s="41"/>
      <c r="C23" s="41"/>
      <c r="D23" s="42"/>
      <c r="F23" s="40"/>
      <c r="G23" s="41"/>
      <c r="H23" s="41"/>
      <c r="I23" s="42"/>
    </row>
  </sheetData>
  <mergeCells count="10">
    <mergeCell ref="D8:D9"/>
    <mergeCell ref="D12:D13"/>
    <mergeCell ref="D16:D17"/>
    <mergeCell ref="D20:D21"/>
    <mergeCell ref="A1:D1"/>
    <mergeCell ref="F1:I1"/>
    <mergeCell ref="I8:I9"/>
    <mergeCell ref="I12:I13"/>
    <mergeCell ref="I16:I17"/>
    <mergeCell ref="I20:I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Para 2026</vt:lpstr>
      <vt:lpstr>pomocka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Izarikova</dc:creator>
  <cp:lastModifiedBy>Gabriela Izarikova</cp:lastModifiedBy>
  <dcterms:created xsi:type="dcterms:W3CDTF">2026-04-28T13:58:11Z</dcterms:created>
  <dcterms:modified xsi:type="dcterms:W3CDTF">2026-07-27T23:16:40Z</dcterms:modified>
</cp:coreProperties>
</file>