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commentsmeta2"/>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Usmernenie" sheetId="1" r:id="rId4"/>
    <sheet state="visible" name="Príklady" sheetId="2" r:id="rId5"/>
    <sheet state="visible" name="Príjmy" sheetId="3" r:id="rId6"/>
    <sheet state="visible" name="Spolu" sheetId="4" r:id="rId7"/>
    <sheet state="visible" name="Doklady" sheetId="5" r:id="rId8"/>
    <sheet state="hidden" name="Adr" sheetId="6" r:id="rId9"/>
    <sheet state="hidden" name="FP" sheetId="7" r:id="rId10"/>
    <sheet state="hidden" name="Cis" sheetId="8" r:id="rId11"/>
    <sheet state="visible" name="Avízo - výnosy" sheetId="9" r:id="rId12"/>
    <sheet state="visible" name="Avízo - vratka" sheetId="10" r:id="rId13"/>
    <sheet state="visible" name="Skratky" sheetId="11" r:id="rId14"/>
  </sheets>
  <definedNames>
    <definedName hidden="1" localSheetId="4" name="_xlnm._FilterDatabase">Doklady!$A$107:$J$194</definedName>
  </definedNames>
  <calcPr/>
  <extLst>
    <ext uri="GoogleSheetsCustomDataVersion2">
      <go:sheetsCustomData xmlns:go="http://customooxmlschemas.google.com/" r:id="rId15" roundtripDataChecksum="kUe6g4FSfQ/r7Fn/7t3sprFlEKrQSLqNutSzUXnLwa8="/>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7">
      <text>
        <t xml:space="preserve">======
ID#AAACAK2gKbg
Branislav Strečanský    (2026-06-29 20:50:04)
Dodávateľ plnenia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(nie zväz, nie asociácia a pod.).</t>
      </text>
    </comment>
    <comment authorId="0" ref="H7">
      <text>
        <t xml:space="preserve">======
ID#AAACAK2gKbI
Branislav Strečanský    (2026-06-29 20:50:04)
Skutočne uhradená suma
(uhradená alebo refundovaná zo samostatného bankového účtu)
Uviesť skutočne uhradenú sumu s presnosťou na dve desatinné miesta. Sumy je potrebné uvádzať presne (ako na faktúre), nielen približne.</t>
      </text>
    </comment>
    <comment authorId="0" ref="I7">
      <text>
        <t xml:space="preserve">======
ID#AAACAK2gKbE
Branislav Strečanský    (2026-06-29 20:50:04)
Analytický kód
1 = šport mládeže do 23 rokov (cez kluby)
2 = talentovaní športovci
3 = športová reprezentácia
4 = správa a prevádzka
99 = spolufinancovanie (výlučne v prípade dotácie, pri ktorej bola zmluvne určená povinnosť spolufinancovania) 
TOTO SA NETÝKA:
1. Príspevku uznanému športu
2. Príspevku športovcom top-tímov
3. Príspevkov SOV a SPV</t>
      </text>
    </comment>
    <comment authorId="0" ref="A7">
      <text>
        <t xml:space="preserve">======
ID#AAAB-oBIaXE
Branislav Strečanský    (2026-06-29 20:50:04)
Účel úhrady
Vybrať z rozbaľovacieho zoznamu, inak formulár nebude správne vyhodnocovať vyúčtovanie.
POZOR:
Doklady vkladať v poradí jednotlivých účelov a v rámci účelov podľa Popisu úhrady Doklady nevkladať podľa dátumu úhrady, ani podľa abecedy.</t>
      </text>
    </comment>
    <comment authorId="0" ref="B7">
      <text>
        <t xml:space="preserve">======
ID#AAACAK2gKbY
Branislav Strečanský    (2026-06-29 20:50:04)
Interné číslo účtovného dokladu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t>
      </text>
    </comment>
    <comment authorId="0" ref="C7">
      <text>
        <t xml:space="preserve">======
ID#AAAB-oBIaXI
Branislav Strečanský    (2026-06-29 20:50:04)
Číslo originálneho (externého) účtovného dokladu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t>
      </text>
    </comment>
    <comment authorId="0" ref="D7">
      <text>
        <t xml:space="preserve">======
ID#AAACAK2gKbA
Branislav Strečanský    (2026-06-29 20:50:04)
Dátum skutočnej úhrady účtovného dokladu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text>
    </comment>
    <comment authorId="0" ref="A4">
      <text>
        <t xml:space="preserve">======
ID#AAACAK2gKaw
Branislav Strečanský    (2026-06-29 20:50:04)
Vybrať z rozbaľovacieho zoznamu</t>
      </text>
    </comment>
    <comment authorId="0" ref="E7">
      <text>
        <t xml:space="preserve">======
ID#AAACAK2gKao
Branislav Strečanský    (2026-06-29 20:50:04)
Popis úhrady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text>
    </comment>
    <comment authorId="0" ref="F7">
      <text>
        <t xml:space="preserve">======
ID#AAACAK2gKbc
Janíčková Lýdia    (2026-06-29 20:50:04)
IČO dodávateľa plnenia
Uviesť IČO dodávateľa.
V prípade zahraničného dodávateľa, ktorý nemá IČO, ostáva bunka nevyplnená.</t>
      </text>
    </comment>
  </commentList>
  <extLst>
    <ext uri="GoogleSheetsCustomDataVersion2">
      <go:sheetsCustomData xmlns:go="http://customooxmlschemas.google.com/" r:id="rId1" roundtripDataSignature="AMtx7mh4svVRxYsJOwZ13odut0aq/ALeEg=="/>
    </ext>
  </extL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H104">
      <text>
        <t xml:space="preserve">======
ID#AAACAK2gKa4
Branislav Strečanský    (2026-06-29 20:50:04)
Dodávateľ plnenia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t>
      </text>
    </comment>
    <comment authorId="0" ref="I104">
      <text>
        <t xml:space="preserve">======
ID#AAACAK2gKbQ
Branislav Strečanský    (2026-06-29 20:50:04)
Skutočne uhradená suma
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text>
    </comment>
    <comment authorId="0" ref="J104">
      <text>
        <t xml:space="preserve">======
ID#AAACAK2gKbU
Branislav Strečanský    (2026-06-29 20:50:04)
Analytický kód 
PRE PRÍSPEVOK UZNANÉMU ŠPORTU
1 = šport mládeže do 23 rokov (cez kluby)
2 = talentovaní športovci
3 = športová reprezentácia
4 = správa a prevádzka
5 = iné (ostatná športová činnosť, vrátane kapitálových transferov z PUŠ) 
Analytický kód
PRE OSTATNÉ FINANČNÉ PROSTRIEDKY
10 = ostatné účely
99 = spolufinancovanie (výlučne iba ak bola zmluvne určená povinnosť spolufinancovania) 
Analytický kód je potrebné vždy zadať výberom zo zoznamu.</t>
      </text>
    </comment>
    <comment authorId="0" ref="A104">
      <text>
        <t xml:space="preserve">======
ID#AAACAK2gKas
Branislav Strečanský    (2026-06-29 20:50:04)
Účel úhrady
Vybrať z rozbaľovacieho zoznamu, inak formulár nebude správne vyhodnocovať údaje.
POZOR:
Doklady vkladať v poradí jednotlivých účelov. Uvádzať NÁZOV účelu/podujatia na všetky doklady, ktorých sa to týka.</t>
      </text>
    </comment>
    <comment authorId="0" ref="B104">
      <text>
        <t xml:space="preserve">======
ID#AAACAK2gKbM
Branislav Strečanský    (2026-06-29 20:50:04)
Interné číslo účtovného dokladu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text>
    </comment>
    <comment authorId="0" ref="C104">
      <text>
        <t xml:space="preserve">======
ID#AAACAK2gKbk
Branislav Strečanský    (2026-06-29 20:50:04)
Číslo originálneho (externého) účtovného dokladu
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t>
      </text>
    </comment>
    <comment authorId="0" ref="D104">
      <text>
        <t xml:space="preserve">======
ID#AAACAK2gKa8
Branislav Strečanský    (2026-06-29 20:50:04)
Dátum skutočnej úhrady účtovného dokladu
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musí súhlasiť s oprávneným obdobím použitia finančných prostriedkov uvedeným v zmluve</t>
      </text>
    </comment>
    <comment authorId="0" ref="E104">
      <text>
        <t xml:space="preserve">======
ID#AAAB-oBIaXM
Branislav Strečanský    (2026-06-29 20:50:04)
Dátum refundácie účtovného dokladu
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t>
      </text>
    </comment>
    <comment authorId="0" ref="F104">
      <text>
        <t xml:space="preserve">======
ID#AAACAK2gKbo
Branislav Strečanský    (2026-06-29 20:50:04)
Popis úhrady
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VRATKY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"STORNO", "ZĽAVA", "DOBROPIS" atď.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text>
    </comment>
    <comment authorId="0" ref="G104">
      <text>
        <t xml:space="preserve">======
ID#AAACAK2gKa0
Janíčková Lýdia    (2026-06-29 20:50:04)
IČO dodávateľa plnenia
Uviesť IČO dodávateľa.
V prípade zahraničného dodávateľa, ktorý nemá IČO, ostáva bunka nevyplnená.</t>
      </text>
    </comment>
  </commentList>
  <extLst>
    <ext uri="GoogleSheetsCustomDataVersion2">
      <go:sheetsCustomData xmlns:go="http://customooxmlschemas.google.com/" r:id="rId1" roundtripDataSignature="AMtx7mgkeOxCInP8YM4Wi3padgLNtoNiKA=="/>
    </ext>
  </extL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K1">
      <text>
        <t xml:space="preserve">======
ID#AAAB-oBIaXA
Ivan    (2026-06-29 20:50:04)
uviesť názov uznaného športu iba v prípade PUŠ (bežné alebo kapitálové transfery); inak ponechať prázdne !!</t>
      </text>
    </comment>
  </commentList>
  <extLst>
    <ext uri="GoogleSheetsCustomDataVersion2">
      <go:sheetsCustomData xmlns:go="http://customooxmlschemas.google.com/" r:id="rId1" roundtripDataSignature="AMtx7mgSPQCJghMGwCp0F98dWseUyIWpmQ=="/>
    </ext>
  </extLst>
</comments>
</file>

<file path=xl/sharedStrings.xml><?xml version="1.0" encoding="utf-8"?>
<sst xmlns="http://schemas.openxmlformats.org/spreadsheetml/2006/main" count="4655" uniqueCount="2183">
  <si>
    <t>Číslo: 00730/2026</t>
  </si>
  <si>
    <t>Usmernenie k priebežnému čerpaniu a vyúčtovaniu finančných prostriedkov poskytnutých Ministerstvom cestovného ruchu a športu SR v oblasti športu
v roku 2026</t>
  </si>
  <si>
    <t>ZÁKLADNÉ POKYNY</t>
  </si>
  <si>
    <t>1. Vložiť údaje do hárkov "Príjmy" a "Doklady".</t>
  </si>
  <si>
    <t>2. Skontrolovať hárky "Doklady" a "Spolu".</t>
  </si>
  <si>
    <r>
      <rPr>
        <rFont val="Arial"/>
        <color theme="1"/>
        <sz val="10.0"/>
      </rPr>
      <t xml:space="preserve">3. Vyplniť hárok  "Avízo - vratka" (len Prijímatelia, ktorí nevyčerpali celú sumu). </t>
    </r>
    <r>
      <rPr>
        <rFont val="Arial"/>
        <b/>
        <color rgb="FFC00000"/>
        <sz val="10.0"/>
      </rPr>
      <t>V prípade vratky menšej ako 5 € (vrátane) za všetky účely spolu prijímateľ nevracia finančné prostriedky.</t>
    </r>
  </si>
  <si>
    <r>
      <rPr>
        <rFont val="Arial"/>
        <color rgb="FF000000"/>
        <sz val="10.0"/>
      </rPr>
      <t xml:space="preserve">4. Po kontrole odoslať elektronickú verziu formuláru na adresu </t>
    </r>
    <r>
      <rPr>
        <rFont val="Arial"/>
        <b/>
        <color rgb="FF000000"/>
        <sz val="10.0"/>
      </rPr>
      <t>ziadosti.sport@mincrs.sk.</t>
    </r>
  </si>
  <si>
    <r>
      <rPr>
        <rFont val="Arial"/>
        <color rgb="FF000000"/>
        <sz val="10.0"/>
      </rPr>
      <t xml:space="preserve">5. </t>
    </r>
    <r>
      <rPr>
        <rFont val="Arial"/>
        <b/>
        <color rgb="FF000000"/>
        <sz val="10.0"/>
      </rPr>
      <t>Vytlačiť hárky</t>
    </r>
    <r>
      <rPr>
        <rFont val="Arial"/>
        <color rgb="FF000000"/>
        <sz val="10.0"/>
      </rPr>
      <t xml:space="preserve"> "Spolu", "Doklady</t>
    </r>
    <r>
      <rPr>
        <rFont val="Arial"/>
        <color theme="1"/>
        <sz val="10.0"/>
      </rPr>
      <t xml:space="preserve">", v prípade nevyčerpaných finančných prostriedkov aj vyplnený hárok </t>
    </r>
    <r>
      <rPr>
        <rFont val="Arial"/>
        <color rgb="FF000000"/>
        <sz val="10.0"/>
      </rPr>
      <t>"Avízo - vratka".</t>
    </r>
  </si>
  <si>
    <r>
      <rPr>
        <rFont val="Arial"/>
        <color theme="1"/>
        <sz val="10.0"/>
      </rPr>
      <t xml:space="preserve">6. </t>
    </r>
    <r>
      <rPr>
        <rFont val="Arial"/>
        <b/>
        <color theme="1"/>
        <sz val="10.0"/>
      </rPr>
      <t>Dopísať</t>
    </r>
    <r>
      <rPr>
        <rFont val="Arial"/>
        <color theme="1"/>
        <sz val="10.0"/>
      </rPr>
      <t xml:space="preserve"> do hárku "Spolu" </t>
    </r>
    <r>
      <rPr>
        <rFont val="Arial"/>
        <b/>
        <color theme="1"/>
        <sz val="10.0"/>
      </rPr>
      <t xml:space="preserve">dátum a čas odoslania elektronickej </t>
    </r>
    <r>
      <rPr>
        <rFont val="Arial"/>
        <color theme="1"/>
        <sz val="10.0"/>
      </rPr>
      <t>verzie formuláru vyúčtovania.</t>
    </r>
  </si>
  <si>
    <r>
      <rPr>
        <rFont val="Arial"/>
        <color rgb="FF000000"/>
        <sz val="10.0"/>
      </rPr>
      <t xml:space="preserve">7. </t>
    </r>
    <r>
      <rPr>
        <rFont val="Arial"/>
        <b/>
        <color rgb="FF000000"/>
        <sz val="10.0"/>
      </rPr>
      <t xml:space="preserve">Podpísať hárok "Spolu" prípadne hárok "Avízo - vratka" štatutárnym zástupcom/zástupcami. </t>
    </r>
  </si>
  <si>
    <r>
      <rPr>
        <rFont val="Arial"/>
        <color rgb="FF000000"/>
        <sz val="10.0"/>
      </rPr>
      <t xml:space="preserve">8. Odoslať vyúčtovanie - hárok "Doklady", hárok "Spolu" prípadne hárok "Avízo - vratka" v listinnej podobe na adresu: </t>
    </r>
    <r>
      <rPr>
        <rFont val="Arial"/>
        <b/>
        <color rgb="FF000000"/>
        <sz val="10.0"/>
      </rPr>
      <t>Ministerstvo cestovného ruchu a športu SR, sekcia financovania športu a štátnej športovej politiky, Pribinova 32, 810 08 Bratislava .</t>
    </r>
    <r>
      <rPr>
        <rFont val="Arial"/>
        <color rgb="FF000000"/>
        <sz val="10.0"/>
      </rPr>
      <t xml:space="preserve">  </t>
    </r>
  </si>
  <si>
    <t>Pri vypĺňaní odporúčame použiť hárok „Príklady“, v ktorom je uvedený spôsob uvádzania niektorých druhov výdavkov.</t>
  </si>
  <si>
    <t>Dôrazne žiadame hárky nezabezpečovať heslom!</t>
  </si>
  <si>
    <r>
      <rPr>
        <rFont val="Arial"/>
        <b/>
        <color theme="1"/>
        <sz val="10.0"/>
      </rPr>
      <t>INFORMÁCIA – PRIEBEŽNÉ ZVEREJŇOVANIE A VYÚČTOVANIE PRÍSPEVKOV PRE KLUBY</t>
    </r>
    <r>
      <rPr>
        <rFont val="Arial"/>
        <color theme="1"/>
        <sz val="10.0"/>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rFont val="Arial"/>
        <b/>
        <color theme="1"/>
        <sz val="10.0"/>
      </rPr>
      <t>Prijímateľ</t>
    </r>
    <r>
      <rPr>
        <rFont val="Arial"/>
        <color theme="1"/>
        <sz val="10.0"/>
      </rPr>
      <t xml:space="preserve">“) dve možnosti:
</t>
    </r>
    <r>
      <rPr>
        <rFont val="Arial"/>
        <b/>
        <color theme="1"/>
        <sz val="10.0"/>
      </rPr>
      <t>1.</t>
    </r>
    <r>
      <rPr>
        <rFont val="Arial"/>
        <color theme="1"/>
        <sz val="10.0"/>
      </rPr>
      <t xml:space="preserve"> </t>
    </r>
    <r>
      <rPr>
        <rFont val="Arial"/>
        <color theme="1"/>
        <sz val="10.0"/>
        <u/>
      </rPr>
      <t>Príspevok poskytne priamym poukázaním na samostatný bankový účet klubu. V tomto prípade</t>
    </r>
    <r>
      <rPr>
        <rFont val="Arial"/>
        <color theme="1"/>
        <sz val="10.0"/>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rFont val="Arial"/>
        <b/>
        <color theme="1"/>
        <sz val="10.0"/>
      </rPr>
      <t>2.</t>
    </r>
    <r>
      <rPr>
        <rFont val="Arial"/>
        <color theme="1"/>
        <sz val="10.0"/>
      </rPr>
      <t xml:space="preserve"> </t>
    </r>
    <r>
      <rPr>
        <rFont val="Arial"/>
        <color theme="1"/>
        <sz val="10.0"/>
        <u/>
      </rPr>
      <t>Príspevok poskytne formou refundácie výdavkov klubu na bankový účet klubu. V tomto prípade</t>
    </r>
    <r>
      <rPr>
        <rFont val="Arial"/>
        <color theme="1"/>
        <sz val="10.0"/>
      </rPr>
      <t>:
a) KLUB nie je povinný zverejniť priebežné prijatie a čerpanie poskytnutých prostriedkov z príspevku uznanému športu, nakoľko tieto položky sú priebežne zverejňované prijímateľom,
b) Prijímateľ</t>
    </r>
    <r>
      <rPr>
        <rFont val="Arial"/>
        <b/>
        <color theme="1"/>
        <sz val="10.0"/>
      </rPr>
      <t xml:space="preserve"> zverejňuje</t>
    </r>
    <r>
      <rPr>
        <rFont val="Arial"/>
        <color theme="1"/>
        <sz val="10.0"/>
      </rPr>
      <t xml:space="preserve"> v hárku „Doklady“ refundované sumy klubu ako samostatné položky podľa konkrétneho účelu, pričom okrem sumy, účelu a dodávateľa plnenia uvedie aj názov KLUBU, ktorému výdavky refunduje,  
c) Prijímateľ </t>
    </r>
    <r>
      <rPr>
        <rFont val="Arial"/>
        <b/>
        <color theme="1"/>
        <sz val="10.0"/>
      </rPr>
      <t xml:space="preserve">vo formulári </t>
    </r>
    <r>
      <rPr>
        <rFont val="Arial"/>
        <color theme="1"/>
        <sz val="10.0"/>
      </rPr>
      <t xml:space="preserve">vyúčtovania finančných prostriedkov </t>
    </r>
    <r>
      <rPr>
        <rFont val="Arial"/>
        <b/>
        <color theme="1"/>
        <sz val="10.0"/>
      </rPr>
      <t xml:space="preserve">uvádza </t>
    </r>
    <r>
      <rPr>
        <rFont val="Arial"/>
        <color theme="1"/>
        <sz val="10.0"/>
      </rPr>
      <t>výdavky refundované klubom v rovnakej forme a štruktúre ako ostatné účely uvedené v zmluve, vrátane názvu KLUBU, ktorému výdavok refunduje.</t>
    </r>
  </si>
  <si>
    <r>
      <rPr>
        <rFont val="Arial"/>
        <b/>
        <color theme="1"/>
        <sz val="10.0"/>
      </rPr>
      <t>INFORMÁCIA - PRIEBEŽNÉ ZVEREJŇOVANIE A VYÚČTOVANIE PRÍSPEVKU SLOVENSKÉMU PARALYMPIJSKÉMU VÝBORU</t>
    </r>
    <r>
      <rPr>
        <rFont val="Arial"/>
        <color theme="1"/>
        <sz val="10.0"/>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</si>
  <si>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</si>
  <si>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rFont val="Arial"/>
        <b/>
        <color theme="1"/>
        <sz val="10.0"/>
      </rPr>
      <t>(1)</t>
    </r>
    <r>
      <rPr>
        <rFont val="Arial"/>
        <color theme="1"/>
        <sz val="10.0"/>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</si>
  <si>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rFont val="Arial"/>
        <b/>
        <color theme="1"/>
        <sz val="10.0"/>
      </rPr>
      <t>(2)</t>
    </r>
    <r>
      <rPr>
        <rFont val="Arial"/>
        <color theme="1"/>
        <sz val="10.0"/>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rFont val="Arial"/>
        <b/>
        <color theme="1"/>
        <sz val="10.0"/>
      </rPr>
      <t>a jeho pravidelnou aktualizáciou,</t>
    </r>
    <r>
      <rPr>
        <rFont val="Arial"/>
        <color theme="1"/>
        <sz val="10.0"/>
      </rPr>
      <t xml:space="preserve"> </t>
    </r>
    <r>
      <rPr>
        <rFont val="Arial"/>
        <b/>
        <color theme="1"/>
        <sz val="10.0"/>
      </rPr>
      <t>vrátane oznámenia tejto webovej adresy MCRaŠ SR</t>
    </r>
    <r>
      <rPr>
        <rFont val="Arial"/>
        <color theme="1"/>
        <sz val="10.0"/>
      </rPr>
      <t>, si prijímateľ túto povinnosť splní.</t>
    </r>
  </si>
  <si>
    <r>
      <rPr>
        <rFont val="Arial"/>
        <b/>
        <color theme="1"/>
        <sz val="10.0"/>
      </rPr>
      <t>(3)</t>
    </r>
    <r>
      <rPr>
        <rFont val="Arial"/>
        <color theme="1"/>
        <sz val="10.0"/>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</si>
  <si>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rFont val="Arial"/>
        <b/>
        <color theme="1"/>
        <sz val="10.0"/>
      </rPr>
      <t>(4)</t>
    </r>
    <r>
      <rPr>
        <rFont val="Arial"/>
        <color theme="1"/>
        <sz val="10.0"/>
      </rPr>
      <t xml:space="preserve"> Prijímateľ aktualizuje k vloženému dátumu (bunka C1 hárku "Príjmy") sumu prijatých Finančných prostriedkov, ktoré mu boli poukázané od 01.01.2026 do 31.12.2026.</t>
    </r>
  </si>
  <si>
    <r>
      <rPr>
        <rFont val="Arial"/>
        <b/>
        <color theme="1"/>
        <sz val="10.0"/>
      </rPr>
      <t>(5)</t>
    </r>
    <r>
      <rPr>
        <rFont val="Arial"/>
        <color theme="1"/>
        <sz val="10.0"/>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</si>
  <si>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rFont val="Arial"/>
        <b/>
        <color theme="1"/>
        <sz val="10.0"/>
      </rPr>
      <t>(6)</t>
    </r>
    <r>
      <rPr>
        <rFont val="Arial"/>
        <color theme="1"/>
        <sz val="10.0"/>
      </rPr>
      <t xml:space="preserve"> Formulár si prijímateľ uloží vo svojom počítači. V akomkoľvek hárku </t>
    </r>
    <r>
      <rPr>
        <rFont val="Arial"/>
        <b/>
        <color theme="1"/>
        <sz val="10.0"/>
      </rPr>
      <t>vypĺňa len žlté polia.</t>
    </r>
    <r>
      <rPr>
        <rFont val="Arial"/>
        <color theme="1"/>
        <sz val="10.0"/>
      </rPr>
      <t xml:space="preserve"> V prípade nezrovnalostí alebo problémov pri vypĺňaní je nutné kontaktovať zamestnancov sekcie financovania športu a štátnej športovej politiky MCRaS SR.</t>
    </r>
  </si>
  <si>
    <r>
      <rPr>
        <rFont val="Arial"/>
        <b/>
        <color theme="1"/>
        <sz val="10.0"/>
      </rPr>
      <t>(7)</t>
    </r>
    <r>
      <rPr>
        <rFont val="Arial"/>
        <color theme="1"/>
        <sz val="10.0"/>
      </rPr>
      <t> V hárku „</t>
    </r>
    <r>
      <rPr>
        <rFont val="Arial"/>
        <b/>
        <color theme="1"/>
        <sz val="10.0"/>
      </rPr>
      <t>Doklady</t>
    </r>
    <r>
      <rPr>
        <rFont val="Arial"/>
        <color theme="1"/>
        <sz val="10.0"/>
      </rPr>
      <t>“ prijímateľ vyberie zo zoznamu svoju organizáciu („Prijímateľ Finančných prostriedkov“).</t>
    </r>
  </si>
  <si>
    <r>
      <rPr>
        <rFont val="Arial"/>
        <b/>
        <color theme="1"/>
        <sz val="10.0"/>
      </rPr>
      <t>(8)</t>
    </r>
    <r>
      <rPr>
        <rFont val="Arial"/>
        <color theme="1"/>
        <sz val="10.0"/>
      </rPr>
      <t xml:space="preserve"> Do polí riadkov 107 až 5000 prijímateľ vloží postupne vyúčtovacie údaje (polia zmenia farbu na žltú). Údaje v stĺpcoch B až H je možné vyplniť aj vložením údajov z iného hárku .xls, alebo z iného zdroja (CTRL+C, CTRL+V). </t>
    </r>
    <r>
      <rPr>
        <rFont val="Arial"/>
        <b/>
        <color theme="1"/>
        <sz val="10.0"/>
      </rPr>
      <t>Údaje v stĺpci A nie je možné vyplniť kopírovaním z iného zdroja, ale je potrebné vybrať ich z ponúkaného zoznamu. Pri nedodržaní tohto upozornenia sa poruší funkčnosť formulára.</t>
    </r>
  </si>
  <si>
    <r>
      <rPr>
        <rFont val="Arial"/>
        <b/>
        <color theme="1"/>
        <sz val="10.0"/>
      </rPr>
      <t>(9)</t>
    </r>
    <r>
      <rPr>
        <rFont val="Arial"/>
        <color theme="1"/>
        <sz val="10.0"/>
      </rPr>
      <t xml:space="preserve"> Pri vkladaní údajov </t>
    </r>
    <r>
      <rPr>
        <rFont val="Arial"/>
        <b/>
        <color theme="1"/>
        <sz val="10.0"/>
      </rPr>
      <t>môže prijímateľ použiť</t>
    </r>
    <r>
      <rPr>
        <rFont val="Arial"/>
        <b/>
        <color theme="1"/>
        <sz val="10.0"/>
      </rPr>
      <t xml:space="preserve"> </t>
    </r>
    <r>
      <rPr>
        <rFont val="Arial"/>
        <color theme="1"/>
        <sz val="10.0"/>
      </rPr>
      <t>ako pomôcku</t>
    </r>
    <r>
      <rPr>
        <rFont val="Arial"/>
        <b/>
        <color theme="1"/>
        <sz val="10.0"/>
      </rPr>
      <t xml:space="preserve"> ko</t>
    </r>
    <r>
      <rPr>
        <rFont val="Arial"/>
        <b/>
        <color theme="1"/>
        <sz val="10.0"/>
      </rPr>
      <t>mentáre</t>
    </r>
    <r>
      <rPr>
        <rFont val="Arial"/>
        <color theme="1"/>
        <sz val="10.0"/>
      </rPr>
      <t>, ktoré sa zobrazia pri podržaní kurzoru myši nad bunkami označenými malými červenými trojuholníčkami v záhlaví stĺpcov.</t>
    </r>
  </si>
  <si>
    <r>
      <rPr>
        <rFont val="Arial"/>
        <b/>
        <color theme="1"/>
        <sz val="10.0"/>
      </rPr>
      <t>(10)</t>
    </r>
    <r>
      <rPr>
        <rFont val="Arial"/>
        <color theme="1"/>
        <sz val="10.0"/>
      </rPr>
      <t xml:space="preserve"> Pri vkladaní údajov </t>
    </r>
    <r>
      <rPr>
        <rFont val="Arial"/>
        <b/>
        <color theme="1"/>
        <sz val="10.0"/>
      </rPr>
      <t>sa uvádzajú plné výrazy</t>
    </r>
    <r>
      <rPr>
        <rFont val="Arial"/>
        <color theme="1"/>
        <sz val="10.0"/>
      </rPr>
      <t xml:space="preserve">, nie skratky (napr. namiesto DPC  treba uviesť „dohoda o pracovnej činnosti“). V nevyhnutnom prípade je možné použiť skratky podľa zoznamu v hárku </t>
    </r>
    <r>
      <rPr>
        <rFont val="Arial"/>
        <b/>
        <color theme="1"/>
        <sz val="10.0"/>
      </rPr>
      <t>"Skratky"</t>
    </r>
    <r>
      <rPr>
        <rFont val="Arial"/>
        <color theme="1"/>
        <sz val="10.0"/>
      </rPr>
      <t xml:space="preserve">, ktorý si môže prijímateľ rozšíriť o vlastné skratky (je potrebné ich doplniť do príslušnej tabuľky). V stĺpci "Dodávateľ plnenia" nie je prípustné používať skratky, okrem skratiek, ktoré sú v oficiálnom názve subjektu.
</t>
    </r>
    <r>
      <rPr>
        <rFont val="Arial"/>
        <b/>
        <color theme="1"/>
        <sz val="10.0"/>
      </rPr>
      <t>Vyhnite sa prehnanému používaniu skratiek</t>
    </r>
    <r>
      <rPr>
        <rFont val="Arial"/>
        <color theme="1"/>
        <sz val="10.0"/>
      </rPr>
      <t>, ktoré nie sú bežne zaužívané,</t>
    </r>
    <r>
      <rPr>
        <rFont val="Arial"/>
        <b/>
        <color theme="1"/>
        <sz val="10.0"/>
      </rPr>
      <t xml:space="preserve"> vyúčtovanie sa tak stáva neprehľadným. </t>
    </r>
    <r>
      <rPr>
        <rFont val="Arial"/>
        <b/>
        <color theme="1"/>
        <sz val="10.0"/>
      </rPr>
      <t>Poskytovateľ môže vrátiť neprehľadné vyúčtovanie na prepracovanie.</t>
    </r>
  </si>
  <si>
    <r>
      <rPr>
        <rFont val="Arial"/>
        <b/>
        <color theme="1"/>
        <sz val="10.0"/>
      </rPr>
      <t>(11)</t>
    </r>
    <r>
      <rPr>
        <rFont val="Arial"/>
        <color theme="1"/>
        <sz val="10.0"/>
      </rPr>
      <t xml:space="preserve"> Pri vkladaní popisu uhradeného plnenia </t>
    </r>
    <r>
      <rPr>
        <rFont val="Arial"/>
        <b/>
        <color theme="1"/>
        <sz val="10.0"/>
      </rPr>
      <t xml:space="preserve">vyberte z rozbaľovacieho zoznamu správnu možnosť. </t>
    </r>
    <r>
      <rPr>
        <rFont val="Arial"/>
        <color theme="1"/>
        <sz val="10.0"/>
      </rPr>
      <t xml:space="preserve">V prípade, ak sa daná možnosť vo výbere nenachádza, zadajte voľný text (výstižný </t>
    </r>
    <r>
      <rPr>
        <rFont val="Arial"/>
        <b/>
        <color theme="1"/>
        <sz val="10.0"/>
      </rPr>
      <t>so špecifikáciou plnenia</t>
    </r>
    <r>
      <rPr>
        <rFont val="Arial"/>
        <color theme="1"/>
        <sz val="10.0"/>
      </rPr>
      <t>).</t>
    </r>
  </si>
  <si>
    <r>
      <rPr>
        <rFont val="Arial"/>
        <b/>
        <color rgb="FF000000"/>
        <sz val="10.0"/>
      </rPr>
      <t>(12)</t>
    </r>
    <r>
      <rPr>
        <rFont val="Arial"/>
        <color rgb="FF000000"/>
        <sz val="10.0"/>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</si>
  <si>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rPr>
        <rFont val="Arial"/>
        <b/>
        <color theme="1"/>
        <sz val="10.0"/>
      </rPr>
      <t xml:space="preserve">Upozornenie: </t>
    </r>
    <r>
      <rPr>
        <rFont val="Arial"/>
        <b val="0"/>
        <color theme="1"/>
        <sz val="10.0"/>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</si>
  <si>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</si>
  <si>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rFont val="Arial"/>
        <b/>
        <color rgb="FF000000"/>
        <sz val="10.0"/>
      </rPr>
      <t>(14)</t>
    </r>
    <r>
      <rPr>
        <rFont val="Arial"/>
        <color rgb="FF000000"/>
        <sz val="10.0"/>
      </rPr>
      <t xml:space="preserve"> Vyúčtovávané sumy sa vkladajú s presnosťou na dve desatinné miesta.</t>
    </r>
  </si>
  <si>
    <r>
      <rPr>
        <rFont val="Arial"/>
        <b/>
        <color rgb="FF000000"/>
        <sz val="10.0"/>
      </rPr>
      <t>(15)</t>
    </r>
    <r>
      <rPr>
        <rFont val="Arial"/>
        <color rgb="FF000000"/>
        <sz val="10.0"/>
      </rPr>
      <t> V prípade inej meny ako euro, sum</t>
    </r>
    <r>
      <rPr>
        <rFont val="Arial"/>
        <color theme="1"/>
        <sz val="10.0"/>
      </rPr>
      <t xml:space="preserve">u na faktúre (príp. inom účtovnom doklade) </t>
    </r>
    <r>
      <rPr>
        <rFont val="Arial"/>
        <color rgb="FF000000"/>
        <sz val="10.0"/>
      </rPr>
      <t xml:space="preserve">je potrebné prepočítať na eurá podľa kurzu na účtovnom doklade, resp. aktuálnym kurzom NBS ku dňu realizácie  platby. </t>
    </r>
    <r>
      <rPr>
        <rFont val="Arial"/>
        <b/>
        <color theme="1"/>
        <sz val="10.0"/>
      </rPr>
      <t>V prípade predkladania takýchto faktúr je potrebné kurz, dátum kurzu a samotnú prepočítanú sumu uviesť aj na faktúre.</t>
    </r>
  </si>
  <si>
    <r>
      <rPr>
        <rFont val="Arial"/>
        <b/>
        <color theme="1"/>
        <sz val="10.0"/>
      </rPr>
      <t xml:space="preserve">(16) K vyúčtovaniu pracovných ciest: </t>
    </r>
    <r>
      <rPr>
        <rFont val="Arial"/>
        <color theme="1"/>
        <sz val="10.0"/>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</si>
  <si>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rFont val="Arial"/>
        <b/>
        <color rgb="FF000000"/>
        <sz val="10.0"/>
      </rPr>
      <t>(17)</t>
    </r>
    <r>
      <rPr>
        <rFont val="Arial"/>
        <color rgb="FF000000"/>
        <sz val="10.0"/>
      </rPr>
      <t xml:space="preserve"> Nakoľko elektronická forma vyúčto</t>
    </r>
    <r>
      <rPr>
        <rFont val="Arial"/>
        <color theme="1"/>
        <sz val="10.0"/>
      </rPr>
      <t xml:space="preserve">vania bude zverejnená na internete, pri </t>
    </r>
    <r>
      <rPr>
        <rFont val="Arial"/>
        <b/>
        <color theme="1"/>
        <sz val="10.0"/>
      </rPr>
      <t>osobných nákladoch</t>
    </r>
    <r>
      <rPr>
        <rFont val="Arial"/>
        <color theme="1"/>
        <sz val="10.0"/>
      </rPr>
      <t xml:space="preserve"> (mzdy, odmeny na základe dohôd a pod.)</t>
    </r>
    <r>
      <rPr>
        <rFont val="Arial"/>
        <b/>
        <color rgb="FF000000"/>
        <sz val="10.0"/>
      </rPr>
      <t xml:space="preserve"> </t>
    </r>
    <r>
      <rPr>
        <rFont val="Arial"/>
        <color theme="1"/>
        <sz val="10.0"/>
      </rPr>
      <t xml:space="preserve">neuvádzajú sa mená osôb, ale „osoba 1“, „osoba 2“, „osoba 3“, atď. </t>
    </r>
    <r>
      <rPr>
        <rFont val="Arial"/>
        <b/>
        <color theme="1"/>
        <sz val="10.0"/>
      </rPr>
      <t xml:space="preserve"> </t>
    </r>
    <r>
      <rPr>
        <rFont val="Arial"/>
        <color theme="1"/>
        <sz val="10.0"/>
      </rPr>
      <t>Pokiaľ jednej osobe boli prostriedky poskytnuté viackrát, tejto osobe je potrebné v stĺpci "Dodávateľ plnenia" uvádzať vždy to isté označenie.</t>
    </r>
  </si>
  <si>
    <r>
      <rPr>
        <rFont val="Arial"/>
        <b/>
        <color theme="1"/>
        <sz val="10.0"/>
      </rPr>
      <t>(18)</t>
    </r>
    <r>
      <rPr>
        <rFont val="Arial"/>
        <color theme="1"/>
        <sz val="10.0"/>
      </rPr>
      <t> V hárku „</t>
    </r>
    <r>
      <rPr>
        <rFont val="Arial"/>
        <b/>
        <color theme="1"/>
        <sz val="10.0"/>
      </rPr>
      <t>Doklady</t>
    </r>
    <r>
      <rPr>
        <rFont val="Arial"/>
        <color theme="1"/>
        <sz val="10.0"/>
      </rPr>
      <t>“ nemeňte typ ani veľkosť písma.</t>
    </r>
  </si>
  <si>
    <r>
      <rPr>
        <rFont val="Arial"/>
        <b/>
        <color theme="1"/>
        <sz val="10.0"/>
      </rPr>
      <t>(19)</t>
    </r>
    <r>
      <rPr>
        <rFont val="Arial"/>
        <color theme="1"/>
        <sz val="10.0"/>
      </rPr>
      <t xml:space="preserve"> Doklady vkladajte </t>
    </r>
    <r>
      <rPr>
        <rFont val="Arial"/>
        <b/>
        <color theme="1"/>
        <sz val="10.0"/>
      </rPr>
      <t>podľa účelu.</t>
    </r>
  </si>
  <si>
    <r>
      <rPr>
        <rFont val="Arial"/>
        <b/>
        <color theme="1"/>
        <sz val="10.0"/>
      </rPr>
      <t>(20)</t>
    </r>
    <r>
      <rPr>
        <rFont val="Arial"/>
        <color theme="1"/>
        <sz val="10.0"/>
      </rPr>
      <t xml:space="preserve"> Vyúčtovacie údaje sú spracovávané a analyzované automaticky v priebehu ich vkladania a je možné priebežne ich sledovať v hárku „</t>
    </r>
    <r>
      <rPr>
        <rFont val="Arial"/>
        <b/>
        <color theme="1"/>
        <sz val="10.0"/>
      </rPr>
      <t>Spolu</t>
    </r>
    <r>
      <rPr>
        <rFont val="Arial"/>
        <color theme="1"/>
        <sz val="10.0"/>
      </rPr>
      <t xml:space="preserve">“. Formulár automaticky vyhodnocuje čerpanie Finančných prostriedkov (analytický kód 1, 2, 3, 4, 5 a 10).
</t>
    </r>
    <r>
      <rPr>
        <rFont val="Arial"/>
        <b/>
        <color theme="1"/>
        <sz val="10.0"/>
      </rPr>
      <t>Poznámka:</t>
    </r>
    <r>
      <rPr>
        <rFont val="Arial"/>
        <color theme="1"/>
        <sz val="10.0"/>
      </rPr>
      <t xml:space="preserve"> 
V prípade, ak je v Zmluve uvedená povinnosť spolufinancovania (napr. pri kapitálových výdavkoch na infraštruktúru národného významu), formulár vyhodnocuje aj sumu spolufinancovania (analytický kód 99).
</t>
    </r>
    <r>
      <rPr>
        <rFont val="Arial"/>
        <b/>
        <color theme="1"/>
        <sz val="10.0"/>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</si>
  <si>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r>
      <rPr>
        <rFont val="Arial"/>
        <b/>
        <color theme="1"/>
        <sz val="10.0"/>
      </rPr>
      <t>(21)</t>
    </r>
    <r>
      <rPr>
        <rFont val="Arial"/>
        <color theme="1"/>
        <sz val="10.0"/>
      </rPr>
      <t xml:space="preserve"> Pred tlačou</t>
    </r>
  </si>
  <si>
    <r>
      <rPr>
        <rFont val="Arial"/>
        <color theme="1"/>
        <sz val="10.0"/>
      </rPr>
      <t>a) </t>
    </r>
    <r>
      <rPr>
        <rFont val="Arial"/>
        <b/>
        <color theme="1"/>
        <sz val="10.0"/>
      </rPr>
      <t>nastavte počet strán</t>
    </r>
    <r>
      <rPr>
        <rFont val="Arial"/>
        <color theme="1"/>
        <sz val="10.0"/>
      </rPr>
      <t xml:space="preserve">, ktoré budete tlačiť (dôsledok nedodržania: budete zbytočne tlačiť viac ako 80 strán, nakoľko </t>
    </r>
    <r>
      <rPr>
        <rFont val="Arial"/>
        <b/>
        <color theme="1"/>
        <sz val="10.0"/>
      </rPr>
      <t>automaticky je nastavená tlač všetkých 3 000</t>
    </r>
    <r>
      <rPr>
        <rFont val="Arial"/>
        <color theme="1"/>
        <sz val="10.0"/>
      </rPr>
      <t xml:space="preserve"> pripravených formátovaných riadkov, čo je cca 250 strán),</t>
    </r>
  </si>
  <si>
    <t>b) skontrolujte identifikačné údaje o Vašej organizácii (v prípade potreby zmeny identifikačných údajov organizácie je potrebné písomne informovať poskytovateľa na adrese ziadosti.sport@mincrs.sk).</t>
  </si>
  <si>
    <r>
      <rPr>
        <rFont val="Arial"/>
        <b/>
        <color theme="1"/>
        <sz val="10.0"/>
      </rPr>
      <t>(22)</t>
    </r>
    <r>
      <rPr>
        <rFont val="Arial"/>
        <color theme="1"/>
        <sz val="10.0"/>
      </rPr>
      <t xml:space="preserve"> Po vytlačení formulára
a) bez ďalších zásahov </t>
    </r>
    <r>
      <rPr>
        <rFont val="Arial"/>
        <b/>
        <color theme="1"/>
        <sz val="10.0"/>
      </rPr>
      <t>odošlite</t>
    </r>
    <r>
      <rPr>
        <rFont val="Arial"/>
        <color theme="1"/>
        <sz val="10.0"/>
      </rPr>
      <t xml:space="preserve"> elektronický formulár na adresu </t>
    </r>
    <r>
      <rPr>
        <rFont val="Arial"/>
        <b/>
        <color theme="1"/>
        <sz val="10.0"/>
      </rPr>
      <t>ziadosti.sport@mincrs.sk</t>
    </r>
    <r>
      <rPr>
        <rFont val="Arial"/>
        <color theme="1"/>
        <sz val="10.0"/>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</si>
  <si>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</si>
  <si>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rFont val="Arial"/>
        <b/>
        <color rgb="FF000000"/>
        <sz val="10.0"/>
      </rPr>
      <t>Poskytovanie preddavkov</t>
    </r>
    <r>
      <rPr>
        <rFont val="Arial"/>
        <color rgb="FF000000"/>
        <sz val="10.0"/>
      </rPr>
      <t xml:space="preserve"> z finančných prostriedkov (platby za zálohové faktúry) </t>
    </r>
    <r>
      <rPr>
        <rFont val="Arial"/>
        <b/>
        <color rgb="FF000000"/>
        <sz val="10.0"/>
      </rPr>
      <t>je</t>
    </r>
    <r>
      <rPr>
        <rFont val="Arial"/>
        <color rgb="FF000000"/>
        <sz val="10.0"/>
      </rPr>
      <t xml:space="preserve"> </t>
    </r>
    <r>
      <rPr>
        <rFont val="Arial"/>
        <b/>
        <color rgb="FF000000"/>
        <sz val="10.0"/>
      </rPr>
      <t>podľa § 19</t>
    </r>
    <r>
      <rPr>
        <rFont val="Arial"/>
        <color rgb="FF000000"/>
        <sz val="10.0"/>
      </rPr>
      <t xml:space="preserve"> ods. 8  zákona 523/2004 Z. z. o rozpočtových pravidlách verejnej správy a o zmene a doplnení niektorých  zákonov v znení neskorších predpisov </t>
    </r>
    <r>
      <rPr>
        <rFont val="Arial"/>
        <b/>
        <color rgb="FF000000"/>
        <sz val="10.0"/>
      </rPr>
      <t>možné len</t>
    </r>
    <r>
      <rPr>
        <rFont val="Arial"/>
        <color rgb="FF000000"/>
        <sz val="10.0"/>
      </rPr>
      <t xml:space="preserve"> v prípade, </t>
    </r>
    <r>
      <rPr>
        <rFont val="Arial"/>
        <b/>
        <color rgb="FF000000"/>
        <sz val="10.0"/>
      </rPr>
      <t>ak boli vopred v zmluve o dodávke výkonov a tovarov písomne dohodnuté</t>
    </r>
    <r>
      <rPr>
        <rFont val="Arial"/>
        <color rgb="FF000000"/>
        <sz val="10.0"/>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rFont val="Arial"/>
        <color rgb="FF008000"/>
        <sz val="10.0"/>
      </rPr>
      <t>,</t>
    </r>
    <r>
      <rPr>
        <rFont val="Arial"/>
        <color rgb="FF000000"/>
        <sz val="10.0"/>
      </rPr>
      <t xml:space="preserve"> musia byť uložené u Prijímateľa Finančných prostriedkov a na požiadanie predložené príslušným orgánom vykonávajúcim kontrolu.                                                                                                                                                             
</t>
    </r>
  </si>
  <si>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</si>
  <si>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</si>
  <si>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POZOR:</t>
  </si>
  <si>
    <r>
      <rPr>
        <rFont val="Arial"/>
        <color theme="1"/>
        <sz val="10.0"/>
      </rPr>
      <t xml:space="preserve">Zálohové faktúry (čiastkové úhrady) za rovnaký tovar alebo rovnakú službu a k nim patriace vyúčtovacie faktúry (aj nulové), </t>
    </r>
    <r>
      <rPr>
        <rFont val="Arial"/>
        <b/>
        <color theme="1"/>
        <sz val="10.0"/>
      </rPr>
      <t>uvádzať vo vyúčtovaní v riadkoch pod sebou</t>
    </r>
    <r>
      <rPr>
        <rFont val="Arial"/>
        <color theme="1"/>
        <sz val="10.0"/>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</si>
  <si>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</si>
  <si>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</si>
  <si>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</si>
  <si>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3.9.2026</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</si>
  <si>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</si>
  <si>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</si>
  <si>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</si>
  <si>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</si>
  <si>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</si>
  <si>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</si>
  <si>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</si>
  <si>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</si>
  <si>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</si>
  <si>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</si>
  <si>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</si>
  <si>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</si>
  <si>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Číslo externého (originálneho) účtovného dokladu (stĺpec C)</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</si>
  <si>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</si>
  <si>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t>Dátum skutočnej úhrady účtovného dokladu (stĺpec D)</t>
  </si>
  <si>
    <r>
      <rPr>
        <rFont val="Arial"/>
        <color theme="1"/>
        <sz val="10.0"/>
      </rPr>
      <t xml:space="preserve">Uviesť dátum pôvodnej úhrady dokladu, a to dátum uvedený na výpise z účtu alebo dátum uvedený na pokladničnom doklade.
</t>
    </r>
    <r>
      <rPr>
        <rFont val="Arial"/>
        <b/>
        <color theme="1"/>
        <sz val="10.0"/>
      </rPr>
      <t>POZOR:</t>
    </r>
    <r>
      <rPr>
        <rFont val="Arial"/>
        <color theme="1"/>
        <sz val="10.0"/>
      </rPr>
      <t xml:space="preserve">
neuvádzať dátum zadania príkazu na úhradu,
neuvádzať dátum splatnosti/vystavenia/zdaniteľného plnenia faktúry,
dátum skutočnej úhrady musí súhlasiť s oprávneným obdobím použitia finančných prostriedkov uvedeným v zmluve.</t>
    </r>
  </si>
  <si>
    <r>
      <rPr>
        <rFont val="Arial"/>
        <b/>
        <color rgb="FF000000"/>
        <sz val="10.0"/>
      </rPr>
      <t xml:space="preserve">Dátum refundácie účtovného dokladu (stĺpec E) - </t>
    </r>
    <r>
      <rPr>
        <rFont val="Arial"/>
        <b/>
        <color rgb="FFFF0000"/>
        <sz val="10.0"/>
      </rPr>
      <t>(vyplniť len v prípade refundácie)</t>
    </r>
  </si>
  <si>
    <r>
      <rPr>
        <rFont val="Arial"/>
        <color theme="1"/>
        <sz val="10.0"/>
      </rPr>
      <t xml:space="preserve">Refundácia je vždy </t>
    </r>
    <r>
      <rPr>
        <rFont val="Arial"/>
        <b/>
        <color theme="1"/>
        <sz val="10.0"/>
      </rPr>
      <t>prevod</t>
    </r>
    <r>
      <rPr>
        <rFont val="Arial"/>
        <color theme="1"/>
        <sz val="10.0"/>
      </rPr>
      <t xml:space="preserve"> sumy </t>
    </r>
    <r>
      <rPr>
        <rFont val="Arial"/>
        <b/>
        <color theme="1"/>
        <sz val="10.0"/>
      </rPr>
      <t>zo samostatného účtu Prijímateľa,</t>
    </r>
    <r>
      <rPr>
        <rFont val="Arial"/>
        <color theme="1"/>
        <sz val="10.0"/>
      </rPr>
      <t xml:space="preserve"> a to:
1. za úhradu výdavkov priameho realizátora, výdavkov klubu alebo výdavkov športovca, ak títo daný výdavok už vopred uhradili zo svojho účtu,
2. na iný účet Prijímateľa, z ktorého príslušný výdavok pôvodne uhradil. </t>
    </r>
  </si>
  <si>
    <t xml:space="preserve"> </t>
  </si>
  <si>
    <t>Popis úhrady (stĺpec F)</t>
  </si>
  <si>
    <r>
      <rPr>
        <rFont val="Arial"/>
        <color rgb="FF000000"/>
        <sz val="10.0"/>
      </rPr>
      <t>Uviesť výstižný popis toho, za čo bola úhrada vykonaná (napr. počet kusov, obdobie prenájmu</t>
    </r>
    <r>
      <rPr>
        <rFont val="Arial"/>
        <color theme="1"/>
        <sz val="10.0"/>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rFont val="Arial"/>
        <b/>
        <color theme="1"/>
        <sz val="10.0"/>
      </rPr>
      <t>"príspevok klubu",</t>
    </r>
    <r>
      <rPr>
        <rFont val="Arial"/>
        <color theme="1"/>
        <sz val="10.0"/>
      </rPr>
      <t xml:space="preserve"> t. j. bez bližšej špecifikácie vynaloženého výdavku. Takýto popis nie je prípustný a v prípade výkonu</t>
    </r>
    <r>
      <rPr>
        <rFont val="Arial"/>
        <color rgb="FF000000"/>
        <sz val="10.0"/>
      </rPr>
      <t xml:space="preserve"> finančnej kontroly nebude možné posúdiť oprávnenosť vynaloženého výdavku.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</si>
  <si>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</si>
  <si>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t>V prípade, ak je vo faktúre uvedené, že dodávateľ fakturuje podľa zmluvy, v popise úhrady nestačí uviesť "v zmysle zmluvy č. xxx", ale treba uviesť presný a jednoznačný popis, čo sa nakúpilo/uhradilo.</t>
  </si>
  <si>
    <r>
      <rPr>
        <rFont val="Arial"/>
        <b/>
        <color theme="1"/>
        <sz val="10.0"/>
      </rPr>
      <t>POZOR: 
VRATKY</t>
    </r>
    <r>
      <rPr>
        <rFont val="Arial"/>
        <color theme="1"/>
        <sz val="10.0"/>
      </rPr>
      <t xml:space="preserve"> (vrátené nevyčerpané Finančné prostriedky) </t>
    </r>
    <r>
      <rPr>
        <rFont val="Arial"/>
        <b/>
        <color theme="1"/>
        <sz val="10.0"/>
      </rPr>
      <t>neuvádzať</t>
    </r>
    <r>
      <rPr>
        <rFont val="Arial"/>
        <color theme="1"/>
        <sz val="10.0"/>
      </rPr>
      <t xml:space="preserve"> </t>
    </r>
    <r>
      <rPr>
        <rFont val="Arial"/>
        <b/>
        <color theme="1"/>
        <sz val="10.0"/>
      </rPr>
      <t>ani kladným ani záporným číslom.</t>
    </r>
    <r>
      <rPr>
        <rFont val="Arial"/>
        <color theme="1"/>
        <sz val="10.0"/>
      </rPr>
      <t xml:space="preserve"> Nevyčerpané Finančné prostriedky sa automaticky zobrazia v hárku "Spolu", je potrebné vrátiť ich na príslušný účet MCRaŠ SR  (uvedený v hárku "Avízo - vratka") a zároveň poslať </t>
    </r>
    <r>
      <rPr>
        <rFont val="Arial"/>
        <b/>
        <color theme="1"/>
        <sz val="10.0"/>
      </rPr>
      <t xml:space="preserve">vyplnené a podpísané tlačivo </t>
    </r>
    <r>
      <rPr>
        <rFont val="Arial"/>
        <color theme="1"/>
        <sz val="10.0"/>
      </rPr>
      <t>"</t>
    </r>
    <r>
      <rPr>
        <rFont val="Arial"/>
        <b/>
        <color theme="1"/>
        <sz val="10.0"/>
      </rPr>
      <t>Avízo - vratka</t>
    </r>
    <r>
      <rPr>
        <rFont val="Arial"/>
        <color theme="1"/>
        <sz val="10.0"/>
      </rPr>
      <t>". V prípade,</t>
    </r>
    <r>
      <rPr>
        <rFont val="Arial"/>
        <b/>
        <color theme="1"/>
        <sz val="10.0"/>
      </rPr>
      <t xml:space="preserve"> ak nevraciate finančné prostriedky, netreba vypĺňať ani zasielať </t>
    </r>
    <r>
      <rPr>
        <rFont val="Arial"/>
        <color theme="1"/>
        <sz val="10.0"/>
      </rPr>
      <t xml:space="preserve"> formulár "Avízo - vratka" (ani v tlačenej ani v elektronickej forme). Rovnako</t>
    </r>
    <r>
      <rPr>
        <rFont val="Arial"/>
        <b/>
        <color theme="1"/>
        <sz val="10.0"/>
      </rPr>
      <t xml:space="preserve"> treba postupovať aj v prípade nulových výnosov </t>
    </r>
    <r>
      <rPr>
        <rFont val="Arial"/>
        <color theme="1"/>
        <sz val="10.0"/>
      </rPr>
      <t xml:space="preserve">(netreba zasielať ani v tlačenej ani v elektronickej forme). </t>
    </r>
  </si>
  <si>
    <r>
      <rPr>
        <rFont val="Arial"/>
        <color theme="1"/>
        <sz val="10.0"/>
      </rPr>
      <t xml:space="preserve">Dodatočne poskytnuté zľavy z pôvodnej ceny tovarov, služieb, storná za platby, dobropisy atď. </t>
    </r>
    <r>
      <rPr>
        <rFont val="Arial"/>
        <b/>
        <color theme="1"/>
        <sz val="10.0"/>
      </rPr>
      <t>uvádzajte záporným číslom s označením "STORNO", "ZĽAVA", "DOBROPIS" atď.</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</si>
  <si>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</si>
  <si>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</si>
  <si>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</si>
  <si>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</si>
  <si>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</si>
  <si>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</si>
  <si>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</si>
  <si>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</si>
  <si>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</si>
  <si>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</si>
  <si>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e) konečný prijímateľ finančných prostriedkov, dodávateľ podľa faktúry/pokladničného bloku, napríklad: Slovenská pošta, Slovak Telekom, Gumon a.s., Jozef Mak - podnikateľ.</t>
  </si>
  <si>
    <t>Dodávateľom plnenia nemôže byť nikdy Prijímateľ Finančných prostriedkov.</t>
  </si>
  <si>
    <r>
      <rPr>
        <rFont val="Arial"/>
        <b/>
        <color rgb="FF000000"/>
        <sz val="10.0"/>
      </rPr>
      <t xml:space="preserve">Skutočne uhradená suma </t>
    </r>
    <r>
      <rPr>
        <rFont val="Arial"/>
        <b/>
        <color rgb="FFFF0000"/>
        <sz val="10.0"/>
      </rPr>
      <t>z bankového účtu Prijímateľa</t>
    </r>
    <r>
      <rPr>
        <rFont val="Arial"/>
        <b/>
        <color rgb="FF000000"/>
        <sz val="10.0"/>
      </rPr>
      <t xml:space="preserve"> (stĺpec I)</t>
    </r>
  </si>
  <si>
    <r>
      <rPr>
        <rFont val="Arial"/>
        <color theme="1"/>
        <sz val="10.0"/>
      </rP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rFont val="Arial"/>
        <strike/>
        <color theme="1"/>
        <sz val="10.0"/>
      </rPr>
      <t xml:space="preserve">
</t>
    </r>
  </si>
  <si>
    <r>
      <rPr>
        <rFont val="Arial"/>
        <b/>
        <color theme="1"/>
        <sz val="10.0"/>
      </rPr>
      <t xml:space="preserve">Príklad:
</t>
    </r>
    <r>
      <rPr>
        <rFont val="Arial"/>
        <color theme="1"/>
        <sz val="10.0"/>
      </rPr>
      <t>Celková suma faktúry: 100 €
Uhradená suma zo bankového účtu prijímateľa: 80 €
Prijímateľ uvedie do vyúčtovania 80 €.</t>
    </r>
  </si>
  <si>
    <t>AK (stĺpec J)</t>
  </si>
  <si>
    <r>
      <rPr>
        <rFont val="Arial"/>
        <color theme="1"/>
        <sz val="10.0"/>
      </rPr>
      <t xml:space="preserve">Prijímateľ vyberá z výberového zoznamu príslušný analytický kód. Sú dva druhy analytických kódov:
</t>
    </r>
    <r>
      <rPr>
        <rFont val="Arial"/>
        <b/>
        <color theme="1"/>
        <sz val="10.0"/>
      </rPr>
      <t xml:space="preserve">a) pre príspevok uznanému športu (PUŠ):
</t>
    </r>
    <r>
      <rPr>
        <rFont val="Arial"/>
        <color theme="1"/>
        <sz val="10.0"/>
      </rPr>
      <t xml:space="preserve">1 - šport mládeže do 23 rokov (cez kluby)
2 - talentovaní športovci
3 - športová reprezentácia
4 - správa a prevádzka
5 - ostatná športová činnosť vrátane kapitálových transferov z PUŠ)  
</t>
    </r>
    <r>
      <rPr>
        <rFont val="Arial"/>
        <b/>
        <color theme="1"/>
        <sz val="10.0"/>
      </rPr>
      <t>b) iný analytický kód:</t>
    </r>
    <r>
      <rPr>
        <rFont val="Arial"/>
        <color theme="1"/>
        <sz val="10.0"/>
      </rPr>
      <t xml:space="preserve"> 10 - ostatné účely, 99 - spolufinancovanie (len ak je uvedené v zmluve)</t>
    </r>
  </si>
  <si>
    <t xml:space="preserve">V Bratislave dňa 22.01.2026
</t>
  </si>
  <si>
    <t>.......................................................................
JUDr. Dušan Hačko
poverený vykonávaním funkcie 
generálneho riaditeľa sekcie financovania športu
a štátnej športovej politiky</t>
  </si>
  <si>
    <t>Príklady vyplnenia formulára</t>
  </si>
  <si>
    <t>Prijímateľ dotácie:</t>
  </si>
  <si>
    <t>Slovenský zväz skúšobný</t>
  </si>
  <si>
    <r>
      <rPr>
        <rFont val="Arial"/>
        <b/>
        <color theme="1"/>
        <sz val="8.0"/>
      </rPr>
      <t xml:space="preserve">Účel úhrady
</t>
    </r>
    <r>
      <rPr>
        <rFont val="Arial"/>
        <b/>
        <color rgb="FFFF0000"/>
        <sz val="8.0"/>
      </rPr>
      <t>(vyberte zo zoznamu, inak automatické vyhodnocovanie nebude fungovať)</t>
    </r>
  </si>
  <si>
    <t>Interné číslo účtovného dokladu</t>
  </si>
  <si>
    <t>Číslo externého (originálneho)
účtovného dokladu</t>
  </si>
  <si>
    <t>Dátum skutočnej úhrady účtovného dokladu</t>
  </si>
  <si>
    <r>
      <rPr>
        <rFont val="Arial"/>
        <b/>
        <color theme="1"/>
        <sz val="8.0"/>
      </rPr>
      <t xml:space="preserve">Popis úhrady
</t>
    </r>
    <r>
      <rPr>
        <rFont val="Arial"/>
        <b/>
        <color rgb="FFFF0000"/>
        <sz val="8.0"/>
      </rPr>
      <t>(vyberte z rozbaľovacieho zoznamu, alebo zadajte voľný text)</t>
    </r>
  </si>
  <si>
    <t>IČO 
dodávateľa
plnenia</t>
  </si>
  <si>
    <t>Dodávateľ plnenia</t>
  </si>
  <si>
    <r>
      <rPr>
        <rFont val="Arial"/>
        <b/>
        <color theme="1"/>
        <sz val="8.0"/>
      </rPr>
      <t>Skutočne uhradená suma</t>
    </r>
    <r>
      <rPr>
        <rFont val="Arial"/>
        <b/>
        <color theme="1"/>
        <sz val="8.0"/>
      </rPr>
      <t xml:space="preserve">
(eur)</t>
    </r>
  </si>
  <si>
    <t>AK</t>
  </si>
  <si>
    <t>a - kriket - bežné výdavky</t>
  </si>
  <si>
    <t>124/2026</t>
  </si>
  <si>
    <t>DF 24</t>
  </si>
  <si>
    <t>náklady na ubytovanie 10 športovcov + 1 tréner</t>
  </si>
  <si>
    <t>Chata Breznovčan</t>
  </si>
  <si>
    <t>100/2026</t>
  </si>
  <si>
    <t>3020</t>
  </si>
  <si>
    <t>grafické práce na výrobe loga podujatia</t>
  </si>
  <si>
    <t>Anna Malá - PROMOTION, s.r.o.</t>
  </si>
  <si>
    <t>121/2026</t>
  </si>
  <si>
    <t>100002352</t>
  </si>
  <si>
    <t xml:space="preserve">cestovné - vlak - Bratislava - Brezno, 16 osôb </t>
  </si>
  <si>
    <t>Ján Rýchly</t>
  </si>
  <si>
    <t>125/2026</t>
  </si>
  <si>
    <t>DF 26</t>
  </si>
  <si>
    <t>stravovanie 20 osôb</t>
  </si>
  <si>
    <t>Reštaurácia "U vodníka", Brezno</t>
  </si>
  <si>
    <t>126/2026</t>
  </si>
  <si>
    <t>DF 29</t>
  </si>
  <si>
    <t>prenájom plavárne</t>
  </si>
  <si>
    <t>STARZ, Bratislava</t>
  </si>
  <si>
    <t>128/2026</t>
  </si>
  <si>
    <t>DF 30</t>
  </si>
  <si>
    <t>nákup športového oblečenia - 15 ks</t>
  </si>
  <si>
    <t>Adidas, Brezno</t>
  </si>
  <si>
    <t>270/2026</t>
  </si>
  <si>
    <t>3252514</t>
  </si>
  <si>
    <t>nákup leteniek - 6 ks</t>
  </si>
  <si>
    <t>Czech Airlines</t>
  </si>
  <si>
    <t>274/2026</t>
  </si>
  <si>
    <t>D/258/2026</t>
  </si>
  <si>
    <t>materiálové zabezpečenie pretekov - nákup 4 pušiek</t>
  </si>
  <si>
    <t>Puškárstvo - Ernest Bezaj, Malinovo</t>
  </si>
  <si>
    <t>275/2026</t>
  </si>
  <si>
    <t>DF 32</t>
  </si>
  <si>
    <t>občerstvenie - 6 osôb</t>
  </si>
  <si>
    <t>Messing Catering, s.r.o., Rovinka</t>
  </si>
  <si>
    <t>280/2026</t>
  </si>
  <si>
    <t>DF 33</t>
  </si>
  <si>
    <t>ubytovanie - 2 osoby</t>
  </si>
  <si>
    <t>Jozef Karát - privát, Šaľa</t>
  </si>
  <si>
    <t>190/2026</t>
  </si>
  <si>
    <t>DF50</t>
  </si>
  <si>
    <t>prenájom miestnosti</t>
  </si>
  <si>
    <t>Double Tree Hotel, Bratislava</t>
  </si>
  <si>
    <t>250/2026</t>
  </si>
  <si>
    <t>999</t>
  </si>
  <si>
    <t>cestovné - Cerová - Trnava a späť, 3.9.2026, 2 osoby</t>
  </si>
  <si>
    <t>Železničná spoločnosť, a.s., Slovensko</t>
  </si>
  <si>
    <t>251/2026</t>
  </si>
  <si>
    <t>258963</t>
  </si>
  <si>
    <t>vecné ceny - poháre 3 ks</t>
  </si>
  <si>
    <t>Victory sport, s.r.o.</t>
  </si>
  <si>
    <t>256</t>
  </si>
  <si>
    <t>20</t>
  </si>
  <si>
    <t>zdravotné služby - Veľká cena Slovenska, Žilina, 1.1.2026 - 2.1.2026</t>
  </si>
  <si>
    <t>DZS OPTIMUS, s.r.o.</t>
  </si>
  <si>
    <t>P1/V/316</t>
  </si>
  <si>
    <t>Hrubé mzdy vyplatené osobám (zamestnancom) vrátane odvodov zamestnávateľa za rok 2026
počet fyzických osôb: 5</t>
  </si>
  <si>
    <t>osoba 1, osoba 4 - 7</t>
  </si>
  <si>
    <t>J/2026-20</t>
  </si>
  <si>
    <t>258</t>
  </si>
  <si>
    <t>doplnky výživy - 21 športovcov</t>
  </si>
  <si>
    <t>Lekáreň Kozia, Bratislava</t>
  </si>
  <si>
    <t>DF2026/326</t>
  </si>
  <si>
    <t>oprava športtesteru</t>
  </si>
  <si>
    <t>TOP TREND Patrik Valo</t>
  </si>
  <si>
    <t>DF2026/193</t>
  </si>
  <si>
    <t>havarijné poistenie 1-3/2026, EČV BA 258 KK</t>
  </si>
  <si>
    <t>Uniqa poisťovňa, a.s.</t>
  </si>
  <si>
    <t>diaľničná nálepka na rok 2026</t>
  </si>
  <si>
    <t>OMV, s.r.o.</t>
  </si>
  <si>
    <t>199/2026</t>
  </si>
  <si>
    <t>32</t>
  </si>
  <si>
    <t>poštovné</t>
  </si>
  <si>
    <t>Slovenská pošta, a.s.</t>
  </si>
  <si>
    <t>3</t>
  </si>
  <si>
    <t>nájom kancelárskych priestorov 2/2026</t>
  </si>
  <si>
    <t>Slovenské združenie telesnej kultúry</t>
  </si>
  <si>
    <t>P1/V/259</t>
  </si>
  <si>
    <t>20123698752</t>
  </si>
  <si>
    <t>regenerácia, 8 športovcov, 8/2026</t>
  </si>
  <si>
    <t>SPORTMEDICAL s.r.o., Bratislava</t>
  </si>
  <si>
    <t>235/2026</t>
  </si>
  <si>
    <t>40010</t>
  </si>
  <si>
    <t>nákup materiálu - reprezentačná vlajka 1 ks</t>
  </si>
  <si>
    <t>ADAT, s.r.o.</t>
  </si>
  <si>
    <t>206/2026</t>
  </si>
  <si>
    <t>DF100/9/2026</t>
  </si>
  <si>
    <t xml:space="preserve">refundácia nákladov na základe zmluvy pre CTM Žilina: Okresné kolo v skúškach, 7.8.2026, Žilina, 43 osôb, z toho: 37 športovcov, 1 tréner, 1 strážna služba,  1 masér, 3 technickí pracovníci, úhrada nákladov za stravovanie </t>
  </si>
  <si>
    <t>Prestige catering, s.r.o.</t>
  </si>
  <si>
    <t>207/2026</t>
  </si>
  <si>
    <t>DF500</t>
  </si>
  <si>
    <t>prenájom plavárne, 4 dráhy, 8 hodín</t>
  </si>
  <si>
    <t>Mesto Žilina</t>
  </si>
  <si>
    <t>305/20246</t>
  </si>
  <si>
    <t>14</t>
  </si>
  <si>
    <t>upratovacie služby 5/2026</t>
  </si>
  <si>
    <t>Boris Dubaj - živnostník</t>
  </si>
  <si>
    <t>V-2026-3</t>
  </si>
  <si>
    <t>bankové poplatky</t>
  </si>
  <si>
    <t>SLSP, a.s.</t>
  </si>
  <si>
    <t>980</t>
  </si>
  <si>
    <t>poplatok medzinárodnej federácii za rok 2026</t>
  </si>
  <si>
    <t>Internationale Asociation .....</t>
  </si>
  <si>
    <t>5</t>
  </si>
  <si>
    <t>členský poplatok za rok 2026</t>
  </si>
  <si>
    <t>Konfederácia športových zväzov</t>
  </si>
  <si>
    <t>301/2026</t>
  </si>
  <si>
    <t>78954787</t>
  </si>
  <si>
    <t>prenájom optického kábla 3/2026</t>
  </si>
  <si>
    <t>e-Net, s.r.o.</t>
  </si>
  <si>
    <t>330/2026</t>
  </si>
  <si>
    <t>FD52</t>
  </si>
  <si>
    <t>poplatky za telefón, 7/2026</t>
  </si>
  <si>
    <t>Slovak telekom, a.s.</t>
  </si>
  <si>
    <t>V1-12</t>
  </si>
  <si>
    <t>PHM - služobné motorové vozidlo
EČV: BA 111 SA
Obdobie: 14.4. - 18.4.2026
Najazdené kilometre: 800 km</t>
  </si>
  <si>
    <t>Slovnaft, a.s. Bratislava</t>
  </si>
  <si>
    <t>25</t>
  </si>
  <si>
    <t>358</t>
  </si>
  <si>
    <t>trénerské služby 10/2026</t>
  </si>
  <si>
    <t>Ondrej Pado - živnostník</t>
  </si>
  <si>
    <t>26985235</t>
  </si>
  <si>
    <t>oprava služobného motorového vozidla, BA 222 AA</t>
  </si>
  <si>
    <t>Prvý autoservis, Bratislava</t>
  </si>
  <si>
    <t>P1/V/309</t>
  </si>
  <si>
    <t>PP46130119</t>
  </si>
  <si>
    <t>lekárske vyšetrenie - 10 športovcov</t>
  </si>
  <si>
    <t>Alpha medical a.s.</t>
  </si>
  <si>
    <t>300/2026</t>
  </si>
  <si>
    <t>laboratórne vyšetrenie</t>
  </si>
  <si>
    <t>Nemocnica s poliklinikou, Prešov</t>
  </si>
  <si>
    <t>V/2026/3</t>
  </si>
  <si>
    <t>DF2026/143</t>
  </si>
  <si>
    <t>lyžiarsky servis - február 2026</t>
  </si>
  <si>
    <t>Dušan Otčenáš - Martek Sport</t>
  </si>
  <si>
    <t>ID258</t>
  </si>
  <si>
    <t>športová výstroj - tenisové rakety - 7 ks</t>
  </si>
  <si>
    <t>Sportissimo, Bratislava</t>
  </si>
  <si>
    <t>b - Sergej Bubka</t>
  </si>
  <si>
    <t>DF2026/309</t>
  </si>
  <si>
    <t>trénerské služby - 1.12-20.12.2026</t>
  </si>
  <si>
    <t xml:space="preserve">Peter Konrád </t>
  </si>
  <si>
    <t>R/2026/11</t>
  </si>
  <si>
    <t>regenerácia</t>
  </si>
  <si>
    <t>369</t>
  </si>
  <si>
    <t>prenájom tenisového kurtu 1.2.2026</t>
  </si>
  <si>
    <t>Národné tenisové centrum, a.s.</t>
  </si>
  <si>
    <t>40/2026</t>
  </si>
  <si>
    <t>25412</t>
  </si>
  <si>
    <t>doplnky výživy</t>
  </si>
  <si>
    <t>Sunpharma, s.r.o.</t>
  </si>
  <si>
    <t>a - kriket - kapitálové výdavky</t>
  </si>
  <si>
    <t>4/2026/DU</t>
  </si>
  <si>
    <t>nákup mikrobusu, EVČ BA 111 SS (faktúra doložená v prílohe vyúčtovania)</t>
  </si>
  <si>
    <t>AUDI centrum, s.r.o.</t>
  </si>
  <si>
    <t>k - kriket - rekonštrukcia haly v Čadci</t>
  </si>
  <si>
    <t>89/2026</t>
  </si>
  <si>
    <t>36/14</t>
  </si>
  <si>
    <t>rekonštrukcia športovej haly v Čadci - opláštenie tribúny, výmena sedadiel, rekonštrukcia šatní a sociálnych zariadení (faktúra doložená v prílohe vyúčtovania)</t>
  </si>
  <si>
    <t>Rekostav, s.r.o., Čadca</t>
  </si>
  <si>
    <t>ID082</t>
  </si>
  <si>
    <t>555</t>
  </si>
  <si>
    <t>doprava, BUS, 2.7.2026, 7.6.2021, 39 osôb</t>
  </si>
  <si>
    <t>Autodoprava Charvát, Veľké Bielice</t>
  </si>
  <si>
    <t>ID100</t>
  </si>
  <si>
    <t>444</t>
  </si>
  <si>
    <t>cestovné, VLAK, Banská Bystrica - Košice, 3.7.2026, 8 osôb</t>
  </si>
  <si>
    <t>Ján Rýchly, prezident zväzu</t>
  </si>
  <si>
    <t>FA213090</t>
  </si>
  <si>
    <t>1300072</t>
  </si>
  <si>
    <t xml:space="preserve">potlač 4 ks športových dresov </t>
  </si>
  <si>
    <t>RES Promotion, s.r.o., Košice 1</t>
  </si>
  <si>
    <t>310/2026</t>
  </si>
  <si>
    <t>DF2555</t>
  </si>
  <si>
    <t>regenerácia 16.5.2026, 1 športovec</t>
  </si>
  <si>
    <t>Fyziopraktik, s.r.o.</t>
  </si>
  <si>
    <t>32/2026</t>
  </si>
  <si>
    <t>PZ5</t>
  </si>
  <si>
    <t>trénerská činnosť 12/2026</t>
  </si>
  <si>
    <t>Henrich Madaj - živnostník</t>
  </si>
  <si>
    <t>25/2026</t>
  </si>
  <si>
    <t>254</t>
  </si>
  <si>
    <t>Materiálové vybavenie športovcov CTM Žilina, náhradné súčiastky na bicykel</t>
  </si>
  <si>
    <t>Bottico, s.r.o. Otrokovice</t>
  </si>
  <si>
    <t>288/2026</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</si>
  <si>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</si>
  <si>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</si>
  <si>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</si>
  <si>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</si>
  <si>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30.6.-7.7.2026, Bardejov, ubytovanie, 12 osôb </t>
  </si>
  <si>
    <t>Ubytovňa Nádej, Bardejov</t>
  </si>
  <si>
    <t>f - finančné odmeny športovcom a trénerom - Eleonóra Sihoťová</t>
  </si>
  <si>
    <t>760998</t>
  </si>
  <si>
    <t>odmena športovcom za výsledky dosiahnuté v roku 2026</t>
  </si>
  <si>
    <t>Peter Novák</t>
  </si>
  <si>
    <t xml:space="preserve">f - finančné odmeny športovcom a trénerom -  Miroslav Hurban </t>
  </si>
  <si>
    <t>13/2026</t>
  </si>
  <si>
    <t>760852</t>
  </si>
  <si>
    <t xml:space="preserve">odmena trénerovi mládeže </t>
  </si>
  <si>
    <t>Miroslav Hurban</t>
  </si>
  <si>
    <t>e - Národná súťaž v skúškach</t>
  </si>
  <si>
    <t>66/2026</t>
  </si>
  <si>
    <t>tlač diplomov A4 547 ks</t>
  </si>
  <si>
    <t>Mouton, s.r.o. Žilina</t>
  </si>
  <si>
    <t>361/2026</t>
  </si>
  <si>
    <t>36</t>
  </si>
  <si>
    <t xml:space="preserve">technické a organizačné zabezpečenie súťaže - úprava pretekárskej dráhy, stavba pódia, organizácia záverečného ceremoniálu, moderovanie </t>
  </si>
  <si>
    <t>Dušan Tesár - Select Managering, s.r.o.</t>
  </si>
  <si>
    <t>98/2026</t>
  </si>
  <si>
    <t>nákup športového vybavenia - 20 ks lôpt</t>
  </si>
  <si>
    <t>Sport, s.r.o. Poprad</t>
  </si>
  <si>
    <t>PC2026/36</t>
  </si>
  <si>
    <t>56/C</t>
  </si>
  <si>
    <t>PHM - služobné motorové vozidlo
EČV: BL 363 AA
Obdobie: 10.6.-15.6.2026
Najazdené kilometre: 600</t>
  </si>
  <si>
    <t>OMV, s.r.o., Bratislava</t>
  </si>
  <si>
    <t>380/2026</t>
  </si>
  <si>
    <t>952</t>
  </si>
  <si>
    <t>športový materiál - bedmintonové rakety, košíky</t>
  </si>
  <si>
    <t xml:space="preserve">Funny sport, s.r.o., Prešov </t>
  </si>
  <si>
    <t>390/2026</t>
  </si>
  <si>
    <t>3852/2026</t>
  </si>
  <si>
    <t>zdravotné služby</t>
  </si>
  <si>
    <t>f - obnova turistických značkovaných trás a údržba turistických informačných miest</t>
  </si>
  <si>
    <t>400/2026</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</si>
  <si>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</si>
  <si>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</si>
  <si>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</si>
  <si>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</si>
  <si>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</si>
  <si>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</si>
  <si>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</si>
  <si>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</si>
  <si>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</si>
  <si>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</si>
  <si>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</si>
  <si>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</si>
  <si>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</si>
  <si>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</si>
  <si>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</si>
  <si>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</si>
  <si>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</si>
  <si>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</si>
  <si>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</si>
  <si>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</si>
  <si>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rPr>
        <rFont val="Arial"/>
        <color theme="1"/>
        <sz val="10.0"/>
      </rPr>
      <t xml:space="preserve">Prijímateľ prostriedkov zo štátneho rozpočtu je povinný </t>
    </r>
    <r>
      <rPr>
        <rFont val="Arial"/>
        <b/>
        <color rgb="FF0066CC"/>
        <sz val="10.0"/>
      </rPr>
      <t>priebežne</t>
    </r>
    <r>
      <rPr>
        <rFont val="Arial"/>
        <color theme="1"/>
        <sz val="10.0"/>
      </rPr>
      <t xml:space="preserve"> zverejňovať informácie o prijatí a spôsobe ich použitia najneskôr do </t>
    </r>
    <r>
      <rPr>
        <rFont val="Arial"/>
        <b/>
        <color rgb="FF0066CC"/>
        <sz val="10.0"/>
      </rPr>
      <t>25. dňa kalendárneho</t>
    </r>
    <r>
      <rPr>
        <rFont val="Arial"/>
        <b/>
        <color rgb="FFFF0000"/>
        <sz val="10.0"/>
      </rPr>
      <t xml:space="preserve"> </t>
    </r>
    <r>
      <rPr>
        <rFont val="Arial"/>
        <b/>
        <color rgb="FF0066CC"/>
        <sz val="10.0"/>
      </rPr>
      <t>mesiaca</t>
    </r>
    <r>
      <rPr>
        <rFont val="Arial"/>
        <color theme="1"/>
        <sz val="10.0"/>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</si>
  <si>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</si>
  <si>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</si>
  <si>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</si>
  <si>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</si>
  <si>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</si>
  <si>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</si>
  <si>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</si>
  <si>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</si>
  <si>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</si>
  <si>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</si>
  <si>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</si>
  <si>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</si>
  <si>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</si>
  <si>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</si>
  <si>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</si>
  <si>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</si>
  <si>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</si>
  <si>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</si>
  <si>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</si>
  <si>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</si>
  <si>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</si>
  <si>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</si>
  <si>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</si>
  <si>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</si>
  <si>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</si>
  <si>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</si>
  <si>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podpora národného projektu športu pre všetkých so zameraním na mládež</t>
  </si>
  <si>
    <t>j</t>
  </si>
  <si>
    <t>projekty školského športu, univerzitného športu a športu pre všetkých</t>
  </si>
  <si>
    <t>k</t>
  </si>
  <si>
    <t>výstavba, modernizácia a rekonštrukcia športovej infraštruktúry národného významu</t>
  </si>
  <si>
    <t>l</t>
  </si>
  <si>
    <t>športové pohybové tábory pre mládež</t>
  </si>
  <si>
    <t>m</t>
  </si>
  <si>
    <t>organizácia tradičných športových podujatí</t>
  </si>
  <si>
    <t>n</t>
  </si>
  <si>
    <t>o</t>
  </si>
  <si>
    <t>p</t>
  </si>
  <si>
    <t>q</t>
  </si>
  <si>
    <t>r</t>
  </si>
  <si>
    <t>Použitie príspevku uznanému športu</t>
  </si>
  <si>
    <r>
      <rPr>
        <rFont val="Arial"/>
        <b/>
        <color theme="1"/>
        <sz val="8.0"/>
      </rPr>
      <t xml:space="preserve">mládež 23
</t>
    </r>
    <r>
      <rPr>
        <rFont val="Arial"/>
        <b/>
        <color rgb="FF1F497D"/>
        <sz val="8.0"/>
      </rPr>
      <t>MIN.20%</t>
    </r>
  </si>
  <si>
    <r>
      <rPr>
        <rFont val="Arial"/>
        <b/>
        <color theme="1"/>
        <sz val="8.0"/>
      </rPr>
      <t xml:space="preserve">talenty
</t>
    </r>
    <r>
      <rPr>
        <rFont val="Arial"/>
        <b/>
        <color rgb="FF1F497D"/>
        <sz val="8.0"/>
      </rPr>
      <t>MIN.20%</t>
    </r>
  </si>
  <si>
    <r>
      <rPr>
        <rFont val="Arial"/>
        <b/>
        <color theme="1"/>
        <sz val="8.0"/>
      </rPr>
      <t xml:space="preserve">reprezentácia
</t>
    </r>
    <r>
      <rPr>
        <rFont val="Arial"/>
        <b/>
        <color rgb="FF1F497D"/>
        <sz val="8.0"/>
      </rPr>
      <t>MIN.25%</t>
    </r>
  </si>
  <si>
    <r>
      <rPr>
        <rFont val="Arial"/>
        <b/>
        <color theme="1"/>
        <sz val="8.0"/>
      </rPr>
      <t xml:space="preserve">prevádzka
</t>
    </r>
    <r>
      <rPr>
        <rFont val="Arial"/>
        <b/>
        <color rgb="FF003366"/>
        <sz val="8.0"/>
      </rPr>
      <t>MAX.15%</t>
    </r>
  </si>
  <si>
    <t>ostatné úlohy</t>
  </si>
  <si>
    <t>kapitálové transfery z PUŠ</t>
  </si>
  <si>
    <t>Poskytnutý príspevok uznanému športu</t>
  </si>
  <si>
    <t>Vyúčtovaný príspevok uznanému športu</t>
  </si>
  <si>
    <t>HHH</t>
  </si>
  <si>
    <t>ROZDIEL</t>
  </si>
  <si>
    <t>Uznaná suma vyúčtovaných FP</t>
  </si>
  <si>
    <r>
      <rPr>
        <rFont val="Arial"/>
        <b/>
        <color theme="1"/>
        <sz val="8.0"/>
      </rPr>
      <t xml:space="preserve">mládež 23
</t>
    </r>
    <r>
      <rPr>
        <rFont val="Arial"/>
        <b/>
        <color rgb="FF1F497D"/>
        <sz val="8.0"/>
      </rPr>
      <t>MIN.20%</t>
    </r>
  </si>
  <si>
    <r>
      <rPr>
        <rFont val="Arial"/>
        <b/>
        <color theme="1"/>
        <sz val="8.0"/>
      </rPr>
      <t xml:space="preserve">talenty
</t>
    </r>
    <r>
      <rPr>
        <rFont val="Arial"/>
        <b/>
        <color rgb="FF1F497D"/>
        <sz val="8.0"/>
      </rPr>
      <t>MIN.20%</t>
    </r>
  </si>
  <si>
    <r>
      <rPr>
        <rFont val="Arial"/>
        <b/>
        <color theme="1"/>
        <sz val="8.0"/>
      </rPr>
      <t xml:space="preserve">reprezentácia
</t>
    </r>
    <r>
      <rPr>
        <rFont val="Arial"/>
        <b/>
        <color rgb="FF1F497D"/>
        <sz val="8.0"/>
      </rPr>
      <t>MIN.25%</t>
    </r>
  </si>
  <si>
    <r>
      <rPr>
        <rFont val="Arial"/>
        <b/>
        <color theme="1"/>
        <sz val="8.0"/>
      </rPr>
      <t xml:space="preserve">prevádzka
</t>
    </r>
    <r>
      <rPr>
        <rFont val="Arial"/>
        <b/>
        <color rgb="FF003366"/>
        <sz val="8.0"/>
      </rPr>
      <t>MAX.15%</t>
    </r>
  </si>
  <si>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</si>
  <si>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</si>
  <si>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</si>
  <si>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</si>
  <si>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</si>
  <si>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</si>
  <si>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</si>
  <si>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</si>
  <si>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</si>
  <si>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</si>
  <si>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</si>
  <si>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</si>
  <si>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2026,</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</si>
  <si>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</si>
  <si>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</si>
  <si>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</si>
  <si>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</si>
  <si>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</si>
  <si>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</si>
  <si>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</si>
  <si>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</si>
  <si>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</si>
  <si>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2026</t>
  </si>
  <si>
    <t>V1</t>
  </si>
  <si>
    <t xml:space="preserve">Názov prijímateľa prostriedkov: </t>
  </si>
  <si>
    <t>BBB</t>
  </si>
  <si>
    <t>CCC</t>
  </si>
  <si>
    <t>DDD</t>
  </si>
  <si>
    <t>EEE</t>
  </si>
  <si>
    <t>FFF</t>
  </si>
  <si>
    <t>GGG</t>
  </si>
  <si>
    <r>
      <rPr>
        <rFont val="Arial"/>
        <b/>
        <color theme="1"/>
        <sz val="8.0"/>
      </rPr>
      <t xml:space="preserve">Účel úhrady
</t>
    </r>
    <r>
      <rPr>
        <rFont val="Arial"/>
        <b/>
        <color rgb="FFFF0000"/>
        <sz val="8.0"/>
      </rPr>
      <t>(vyberte zo zoznamu, inak automatické vyhodnocovanie nebude fungovať)</t>
    </r>
  </si>
  <si>
    <t>Dátum refundácie účtovného dokladu</t>
  </si>
  <si>
    <r>
      <rPr>
        <rFont val="Arial"/>
        <b/>
        <color theme="1"/>
        <sz val="8.0"/>
      </rPr>
      <t xml:space="preserve">Popis úhrady
</t>
    </r>
    <r>
      <rPr>
        <rFont val="Arial"/>
        <b/>
        <color rgb="FFFF0000"/>
        <sz val="8.0"/>
      </rPr>
      <t>(vyberte z rozbaľovacieho zoznamu, alebo zadajte voľný text)</t>
    </r>
  </si>
  <si>
    <t>Skutočne uhradená suma zo samostatného účtu podľa zmluvy
(eur)</t>
  </si>
  <si>
    <t>ÚDAJE ZORADIŤ PODĽA ÚČELU ÚHRADY A V RÁMCI JEDNÉHO ÚČELU PODĽA POPISU ÚHRADY</t>
  </si>
  <si>
    <t>a - taekwondo - bežné transfery</t>
  </si>
  <si>
    <t>DFA2026009</t>
  </si>
  <si>
    <t>626002</t>
  </si>
  <si>
    <t>Spracovanie účtovníctva 01/2026</t>
  </si>
  <si>
    <t>36583677</t>
  </si>
  <si>
    <t>EKON SERVIS SK, s.r.o.</t>
  </si>
  <si>
    <t>Štartovné majstrovstvá sveta juniorov</t>
  </si>
  <si>
    <t>BRIGHT FUTURE INTERNATIONAL LTD</t>
  </si>
  <si>
    <t>Štartovné majstrovstvá sveta juniorov - vratka</t>
  </si>
  <si>
    <t xml:space="preserve">Poplatky banke </t>
  </si>
  <si>
    <t>36869376</t>
  </si>
  <si>
    <t>Fio banka, a. s.</t>
  </si>
  <si>
    <t>IDV2026007</t>
  </si>
  <si>
    <t>Dobrovolník diety 1/2026</t>
  </si>
  <si>
    <t xml:space="preserve">HYOUNGKEUN OH  </t>
  </si>
  <si>
    <t>IDV2026008</t>
  </si>
  <si>
    <t>#mfb-3107547454</t>
  </si>
  <si>
    <t>Lístky autobus Bratislava-Vedeň-Bratislava</t>
  </si>
  <si>
    <t>DE 283764680</t>
  </si>
  <si>
    <t>Flix SE</t>
  </si>
  <si>
    <t>IDV2026009</t>
  </si>
  <si>
    <t>VPBCGB</t>
  </si>
  <si>
    <t>Letenky RK</t>
  </si>
  <si>
    <t>4749148U</t>
  </si>
  <si>
    <t>Ryanair DAC</t>
  </si>
  <si>
    <t>DFA2025018</t>
  </si>
  <si>
    <t>20260001</t>
  </si>
  <si>
    <t>Administratívne práce 01/2026</t>
  </si>
  <si>
    <t>50003526</t>
  </si>
  <si>
    <t>IFS SK, s.r.o.</t>
  </si>
  <si>
    <t>DFA2025019</t>
  </si>
  <si>
    <t>20260012</t>
  </si>
  <si>
    <t>Športový materiál - WT STYLE COMPETITION DOBOK BLACK COLLAR, Topánky, Chrániče nohy</t>
  </si>
  <si>
    <t xml:space="preserve"> 36836052</t>
  </si>
  <si>
    <t>TAEKWONDO CENTRUM s.r.o</t>
  </si>
  <si>
    <t>DFA2025021</t>
  </si>
  <si>
    <t>20260003</t>
  </si>
  <si>
    <t>Seminár poomsae a sútredenie športový zápas</t>
  </si>
  <si>
    <t>42246059</t>
  </si>
  <si>
    <t>KORYO Panthers Taekwondo Rožňava</t>
  </si>
  <si>
    <t>DFA2025022</t>
  </si>
  <si>
    <t>2026007</t>
  </si>
  <si>
    <t xml:space="preserve">Seminár poomsae, nájom telocvične, telocvičňa Trenčín Open, materiál </t>
  </si>
  <si>
    <t>42024536</t>
  </si>
  <si>
    <t>ILYO-TAEKWONDO TRENČÍN</t>
  </si>
  <si>
    <t>DFA2025023</t>
  </si>
  <si>
    <t>2026001</t>
  </si>
  <si>
    <t xml:space="preserve">Seminár poomsae, trénerské, športový materiál </t>
  </si>
  <si>
    <t>31299997</t>
  </si>
  <si>
    <t>Star-club bojových umení</t>
  </si>
  <si>
    <t>DFA2025024</t>
  </si>
  <si>
    <t xml:space="preserve"> 202602</t>
  </si>
  <si>
    <t>Seminár poomsae, štartovné, trénerské služby, materiál</t>
  </si>
  <si>
    <t>35563095</t>
  </si>
  <si>
    <t>TAEKWONDO HAKIMI Rožňava</t>
  </si>
  <si>
    <t>DFA2025026</t>
  </si>
  <si>
    <t>20260007</t>
  </si>
  <si>
    <t>Prenájom telocvičňa 1/2026</t>
  </si>
  <si>
    <t>42250765</t>
  </si>
  <si>
    <t>Športový klub polície - ILYO Taekwondo Košice</t>
  </si>
  <si>
    <t>c - zabezpečenie a rozvoj športu taekwondo zdravotne postihnutých športovcov</t>
  </si>
  <si>
    <t>DFA2025025</t>
  </si>
  <si>
    <t xml:space="preserve"> 202601</t>
  </si>
  <si>
    <t>Seminár poomsae</t>
  </si>
  <si>
    <t>DFA2026033</t>
  </si>
  <si>
    <t>626020</t>
  </si>
  <si>
    <t>Spracovanie účtovníctva 02/2026</t>
  </si>
  <si>
    <t>DFA2026034</t>
  </si>
  <si>
    <t>20260002</t>
  </si>
  <si>
    <t>Administratívne práce 02/2026</t>
  </si>
  <si>
    <t>DFA2026035</t>
  </si>
  <si>
    <t>2026009</t>
  </si>
  <si>
    <t>Čerpanie TŠ - Bulgaria G2 Open 2026</t>
  </si>
  <si>
    <t>42089158</t>
  </si>
  <si>
    <t>Black Tiger taekwondo Klub Snina</t>
  </si>
  <si>
    <t>DFA2026036</t>
  </si>
  <si>
    <t>Trénerské služby podľa zmluvy č.1/KVŠ/2026 - Bulgaria open</t>
  </si>
  <si>
    <t>53368932</t>
  </si>
  <si>
    <t>Tomáš Potocký</t>
  </si>
  <si>
    <t>IDV2026014</t>
  </si>
  <si>
    <t>Pracovná cesta
Názov podujatia: Bulgaria G2 Open 
Miesto konania: Sofia, Bulhársko  
Termín: 26.2. - 1.3.2026
Počet zúčastnených osôb (okrem divákov): 8 - ubytovanie, cesta, letenka, stravné</t>
  </si>
  <si>
    <t xml:space="preserve">Tomáš Potocký </t>
  </si>
  <si>
    <t>Štartovné European Senior Championships 2026 - Team Slovakia</t>
  </si>
  <si>
    <t>Deutsche Taekwondo Union</t>
  </si>
  <si>
    <t xml:space="preserve">doplniť </t>
  </si>
  <si>
    <t>DFA2026003</t>
  </si>
  <si>
    <t>3260000042</t>
  </si>
  <si>
    <t>Ubytovanie na reprezentačnom sústredení Košice</t>
  </si>
  <si>
    <t>00397610</t>
  </si>
  <si>
    <t xml:space="preserve">Studentské domovy </t>
  </si>
  <si>
    <t>DFA2025038</t>
  </si>
  <si>
    <t>20260008</t>
  </si>
  <si>
    <t>Čerpanie TŠ - Turzáková - Zaprešic Noble E3, M2 Rugvica</t>
  </si>
  <si>
    <t>DFA2025039</t>
  </si>
  <si>
    <t>20260009</t>
  </si>
  <si>
    <t>Čerpanie TŠ - Hanušovský  - Bulgaria Open, 26-28.2.2026, Sofia Bulharsko</t>
  </si>
  <si>
    <t>DFA2025040</t>
  </si>
  <si>
    <t>20260010</t>
  </si>
  <si>
    <t>Čerpanie TŠ - Frgolec - Bulgaria Open, 26-28.2.2026, Sofia Bulharsko</t>
  </si>
  <si>
    <t>DFA2025041</t>
  </si>
  <si>
    <t>Čerpanie TŠ - Krupjaková, Kaminská - Bulgaria Open, 26-28.2.2026, Sofia Bulharsko</t>
  </si>
  <si>
    <t>DFA2025042</t>
  </si>
  <si>
    <t xml:space="preserve"> 2026011</t>
  </si>
  <si>
    <t>Trofeje galavečer 2026, výzdoba galavečer 2026</t>
  </si>
  <si>
    <t>Black Tiger Taekwondo Klub Snina</t>
  </si>
  <si>
    <t>IDV2026017</t>
  </si>
  <si>
    <t>Dobrovolník diety 2/2026</t>
  </si>
  <si>
    <t>DFA2025053</t>
  </si>
  <si>
    <t>20260013</t>
  </si>
  <si>
    <t>Štartovné sústredenie Training Camp-Budapest 23-27.3.2026</t>
  </si>
  <si>
    <t>DFA2025054</t>
  </si>
  <si>
    <t>2610005</t>
  </si>
  <si>
    <t xml:space="preserve">Čerpanie TŠ - Zagyiová, Horváth, Čuvara, H. Mamuti, Z.Mamuti - Austria Open </t>
  </si>
  <si>
    <t>00681989</t>
  </si>
  <si>
    <t>Športový klub polície Bratislava</t>
  </si>
  <si>
    <t>DFA2025057</t>
  </si>
  <si>
    <t>20260015</t>
  </si>
  <si>
    <t>Čerpanie TŠ - Hanušovský, Pernischová, Turzáková, Frgolec - Training Camp-Budapest 23-27.3.2026, Budapešť a turnaj 21.3.2026 v Békéscsaba Maďarsko</t>
  </si>
  <si>
    <t>DFA2025058</t>
  </si>
  <si>
    <t>626037</t>
  </si>
  <si>
    <t>Spracovanie účtovníctva 03/2026</t>
  </si>
  <si>
    <t>DFA2025059</t>
  </si>
  <si>
    <t>20260004</t>
  </si>
  <si>
    <t>Trénerské služby podľa zmluvy č.1/KVŠ/2026 - Sústredenie Maďarsko</t>
  </si>
  <si>
    <t>DFA2025062</t>
  </si>
  <si>
    <t>20260016</t>
  </si>
  <si>
    <t>Náklady spojené turnajom Turecko open v dňoch 23-26.3.2026 Antalya, Turecko</t>
  </si>
  <si>
    <t>IDV2026023</t>
  </si>
  <si>
    <t>Dobrovolník diety 3/2026</t>
  </si>
  <si>
    <t>d - Bérešová Adriana</t>
  </si>
  <si>
    <t>DFA2025063</t>
  </si>
  <si>
    <t>20260018</t>
  </si>
  <si>
    <t>Náklady TOP športovca prenájom telocvične podľa schváleného HŠP</t>
  </si>
  <si>
    <t>DFA2025064</t>
  </si>
  <si>
    <t>20260017</t>
  </si>
  <si>
    <t>Náklady spojené turnajom 1 kolo ligy SR Trenčín Open, US open 1-8.3.2026 Las vegas, USA a Turecko open v dňoch 23-26.3.2026 Antalya</t>
  </si>
  <si>
    <t>DFA2025065</t>
  </si>
  <si>
    <t>Štartovné Ilyo Trenčín, štartovné Rugvica, ubytovnaie, športové oblečenie</t>
  </si>
  <si>
    <t xml:space="preserve">35505800 </t>
  </si>
  <si>
    <t>KORYO TAEKWONDO SLÁVIA UPJŠ KOŠICE</t>
  </si>
  <si>
    <t>DFA2025066</t>
  </si>
  <si>
    <t>Administratívne práce 03/2026</t>
  </si>
  <si>
    <t>DFA2025060</t>
  </si>
  <si>
    <t>2026-04_OLG_Q#011</t>
  </si>
  <si>
    <t>Účastnícky poplatok za U-chong seminár v Mníchove</t>
  </si>
  <si>
    <t>U-Chong TKD Schule München</t>
  </si>
  <si>
    <t>DFA2025051</t>
  </si>
  <si>
    <t>PRKTV-2026-17</t>
  </si>
  <si>
    <t>Poplatok za Training Camp - Budapest</t>
  </si>
  <si>
    <t>18240665-1-43</t>
  </si>
  <si>
    <t>F-158 Taekwondo Akadémia</t>
  </si>
  <si>
    <t>IDV2026015</t>
  </si>
  <si>
    <t>22.3.2026   2.4.2026</t>
  </si>
  <si>
    <t>Pracovná cesta
Názov podujatia: Training camp Budapešť
Miesto konania: Budapešť, Maďarsko
Termín:  23.-27.3.2026
Počet zúčastnených osôb (okrem divákov): 13 - ubytovanie, cesta, stravné</t>
  </si>
  <si>
    <t>IDV2026002</t>
  </si>
  <si>
    <t>Pracovná cesta
Názov podujatia: Školenie rozhodcov
Miesto konania: Košice, Slovensko 
Termín:  23.-25.1.2026
Počet zúčastnených osôb (okrem divákov): 1 - cesta</t>
  </si>
  <si>
    <t>Renáta Ručková</t>
  </si>
  <si>
    <t>PK04</t>
  </si>
  <si>
    <t>1133110665656357</t>
  </si>
  <si>
    <t>Lístok na vlak RK Zlín open (KE-BA-KE)</t>
  </si>
  <si>
    <t>35914939</t>
  </si>
  <si>
    <t>Železničná spoločnosť Slovensko, a.s.</t>
  </si>
  <si>
    <t>vratka</t>
  </si>
  <si>
    <t>PK02</t>
  </si>
  <si>
    <t>382138-2026/IE</t>
  </si>
  <si>
    <t xml:space="preserve">Doplatok za kufor Bulgaria Open </t>
  </si>
  <si>
    <t>IE4749148U</t>
  </si>
  <si>
    <t>DFA2026069</t>
  </si>
  <si>
    <t>20260005</t>
  </si>
  <si>
    <t>Služby ŠO podľa zmluvy č.2/REPRE/2026 - Trénerské služby 1,2,3/2026</t>
  </si>
  <si>
    <t>55789358</t>
  </si>
  <si>
    <t>Gabriela Briškárová</t>
  </si>
  <si>
    <t>DFA2026070</t>
  </si>
  <si>
    <t xml:space="preserve">Počítač, účasť na súťažiach </t>
  </si>
  <si>
    <t>35998661</t>
  </si>
  <si>
    <t>Taekwondo klub Hnúšťa</t>
  </si>
  <si>
    <t>IDV2026026</t>
  </si>
  <si>
    <t>1133125619136283</t>
  </si>
  <si>
    <t>ZSSK cestovný lístok Zlín open (Bratislava- Košice)</t>
  </si>
  <si>
    <t xml:space="preserve">
Elisabeth Šuk</t>
  </si>
  <si>
    <t>IDV2026027</t>
  </si>
  <si>
    <t>Pracovná cesta
Názov podujatia: Zlín open
Miesto konania: Zlín, Česká republika
Termín:  18.-19.4.2026
Počet zúčastnených osôb (okrem divákov): 3 - cesta</t>
  </si>
  <si>
    <t>Michal Kotvas</t>
  </si>
  <si>
    <t>DFA2025071</t>
  </si>
  <si>
    <t xml:space="preserve"> 20260019</t>
  </si>
  <si>
    <t>Čerpanie TŠ - Frgolec, Pernischová - turnaj Spanish open 17-21.4.2026, La Nucia, Španielsko</t>
  </si>
  <si>
    <t>DFA2025074</t>
  </si>
  <si>
    <t>2026002</t>
  </si>
  <si>
    <t xml:space="preserve">Štartovné STAR cup </t>
  </si>
  <si>
    <t>57402175</t>
  </si>
  <si>
    <t xml:space="preserve">Haneul Taekwondo Trenčín </t>
  </si>
  <si>
    <t>DFA2025075</t>
  </si>
  <si>
    <t xml:space="preserve"> 202603</t>
  </si>
  <si>
    <t>DFA2025076</t>
  </si>
  <si>
    <t>54914728</t>
  </si>
  <si>
    <t>Ilyo Taekwondo Prešov</t>
  </si>
  <si>
    <t>DFA2025077</t>
  </si>
  <si>
    <t>2026008</t>
  </si>
  <si>
    <t>DFA2025078</t>
  </si>
  <si>
    <t>10260016</t>
  </si>
  <si>
    <t>Členský poplatok za kolektívneho člena SPV na rok 2026</t>
  </si>
  <si>
    <t>31745661</t>
  </si>
  <si>
    <t>SLOVENSKÝ PARALYMPIJSKÝ VÝBOR</t>
  </si>
  <si>
    <t>DFA2025079</t>
  </si>
  <si>
    <t xml:space="preserve"> 26010321</t>
  </si>
  <si>
    <t>Oceňovanie športovcov - catering</t>
  </si>
  <si>
    <t>42323975</t>
  </si>
  <si>
    <t>K13 - Košické kultúrne centrá</t>
  </si>
  <si>
    <t>DFA2025080</t>
  </si>
  <si>
    <t>2601240354</t>
  </si>
  <si>
    <t>Grafické práce
A4-Diplom
A4 - Poďakovanie</t>
  </si>
  <si>
    <t>51881713</t>
  </si>
  <si>
    <t>LAVACOM s.r.o.</t>
  </si>
  <si>
    <t>DFA2025081</t>
  </si>
  <si>
    <t>626055</t>
  </si>
  <si>
    <t>Spracovanie účtovníctva 04/2026</t>
  </si>
  <si>
    <t>DFA2025083</t>
  </si>
  <si>
    <t>20260020</t>
  </si>
  <si>
    <t>DFA2025084</t>
  </si>
  <si>
    <t>20260006</t>
  </si>
  <si>
    <t>Služby ŠO podľa zmluvy č.2/REPRE/2026 - Trénerské služby 4/2026</t>
  </si>
  <si>
    <t>DFA2025085</t>
  </si>
  <si>
    <t>20260021</t>
  </si>
  <si>
    <t>Náklady spojené turnajom 2 kolo ligy SR Star Cup, London open, President Cup 29.4-4.5.2026 London , UK prę TOP športovca Adriána Bérešová</t>
  </si>
  <si>
    <t>DFA2025086</t>
  </si>
  <si>
    <t>20260022</t>
  </si>
  <si>
    <t>Náklady spojené turnajom 2 kolo ligy SR Star Cup, London open, President Cup 29.4-4.5.2026 London , UK pre TŠ para</t>
  </si>
  <si>
    <t>IDV2026030</t>
  </si>
  <si>
    <t>Dobrovolník OH 04/2026</t>
  </si>
  <si>
    <t>DFA2025087</t>
  </si>
  <si>
    <t xml:space="preserve">Športový materiál </t>
  </si>
  <si>
    <t>37792661</t>
  </si>
  <si>
    <t xml:space="preserve">Taekwondo klub Humenné </t>
  </si>
  <si>
    <t>DFA2025088</t>
  </si>
  <si>
    <t xml:space="preserve"> 20260030</t>
  </si>
  <si>
    <t>36836052</t>
  </si>
  <si>
    <t>DFA2025089</t>
  </si>
  <si>
    <t>26FV0778</t>
  </si>
  <si>
    <t xml:space="preserve">Trofeje, poháre, tlač, štítky </t>
  </si>
  <si>
    <t>46870733</t>
  </si>
  <si>
    <t>MAAD.sk, s.r.o.</t>
  </si>
  <si>
    <t>IDV2026032</t>
  </si>
  <si>
    <t>Pracovná cesta
Názov podujatia:  Sofia Grand Prix
Miesto konania: Sofia, Bulhársko
Termín:  29.5.-1.6.2026
Počet zúčastnených osôb (okrem divákov): 1 - letenka</t>
  </si>
  <si>
    <t>DFA2025092</t>
  </si>
  <si>
    <t>Administratívne práce 04/2026</t>
  </si>
  <si>
    <t>DFA2025094</t>
  </si>
  <si>
    <t>Trénerské služby podľa zmluvy č.1/KVŠ/2026 - Majstrovstvá Európy Seniorov, 9-14.5.2026 Mníchov, Nemecko</t>
  </si>
  <si>
    <t>DFA2025095</t>
  </si>
  <si>
    <t xml:space="preserve"> 202604</t>
  </si>
  <si>
    <t>Štartovné Cassovia open 2026</t>
  </si>
  <si>
    <t>IDV2026036</t>
  </si>
  <si>
    <t>Pracovná cesta
Názov podujatia:  UK Open 
Miesto konania: Finchley, Anglícko
Termín:  1.5.-4.5.2026
Počet zúčastnených osôb (okrem divákov): 3 - ubytovanie</t>
  </si>
  <si>
    <t>Martina Berešová</t>
  </si>
  <si>
    <t>DFA2026099</t>
  </si>
  <si>
    <t>Náklady spojené turnajom 3 kolo ligy SR Cassovia open, Karlovac Open</t>
  </si>
  <si>
    <t>DFA2026100</t>
  </si>
  <si>
    <t>20260023</t>
  </si>
  <si>
    <t>DFA2026105</t>
  </si>
  <si>
    <t>626093</t>
  </si>
  <si>
    <t>IDV2026040</t>
  </si>
  <si>
    <t>Dobrovolník OH 05/2026</t>
  </si>
  <si>
    <t>DFA2025106</t>
  </si>
  <si>
    <t>20260025</t>
  </si>
  <si>
    <t>DFA2025107</t>
  </si>
  <si>
    <t>DFA2025108</t>
  </si>
  <si>
    <t>IDV2026024</t>
  </si>
  <si>
    <t xml:space="preserve">Pracovná cesta
Názov podujatia:  MSJ 2026
Miesto konania: Tashkent, Uzbekistan
Termín:  12.-17.4.2026
Počet zúčastnených osôb (okrem divákov): 3 - stravné, poplatok coach, štart doplatok </t>
  </si>
  <si>
    <t xml:space="preserve">Peter Zagyi </t>
  </si>
  <si>
    <t>DFA2026052</t>
  </si>
  <si>
    <t>T-70</t>
  </si>
  <si>
    <t>Ubytovanie MSJ 2026, Tashkent, Uzbekistan 12.-17.4.2026</t>
  </si>
  <si>
    <t>3054699875</t>
  </si>
  <si>
    <t>Bright Future International LLC</t>
  </si>
  <si>
    <t>DFA2025056</t>
  </si>
  <si>
    <t>VPPUEL</t>
  </si>
  <si>
    <t>Letenka MSJ 2026, Tashkent, Uzbekistan 12.-17.4.2026</t>
  </si>
  <si>
    <t xml:space="preserve"> 8760047464</t>
  </si>
  <si>
    <t>Turkish Airlines</t>
  </si>
  <si>
    <t>DFA2025109</t>
  </si>
  <si>
    <t>2026019</t>
  </si>
  <si>
    <t xml:space="preserve">Spanish open štartovné, letenky, športový materiál </t>
  </si>
  <si>
    <t>DFA2025111</t>
  </si>
  <si>
    <t>20260026</t>
  </si>
  <si>
    <t>Čerpanie TŠ - Pernischová, Hanušovský -  ligové turnaje</t>
  </si>
  <si>
    <t>DFA2025112</t>
  </si>
  <si>
    <t>20260027</t>
  </si>
  <si>
    <t xml:space="preserve">Náklady parašportovcov turnaj BA open 6.6.2026 Bratislava - štartovné </t>
  </si>
  <si>
    <t>DFA2025113</t>
  </si>
  <si>
    <t>202605</t>
  </si>
  <si>
    <t>Trénerské služby 2/206</t>
  </si>
  <si>
    <t>DFA2025114</t>
  </si>
  <si>
    <t>202606</t>
  </si>
  <si>
    <t>Štartovné Bratislava open 2026</t>
  </si>
  <si>
    <t>DFA2025117</t>
  </si>
  <si>
    <t>2026021</t>
  </si>
  <si>
    <t xml:space="preserve">presun </t>
  </si>
  <si>
    <t>Čerpanie TŠ - Šebok - účasť na turnaj Čigra open v dňoch 9-10.5.2026, Záhreb, Chorvátsko - cesta, diety, štart</t>
  </si>
  <si>
    <t xml:space="preserve">doplniť dátum presunu </t>
  </si>
  <si>
    <t>DFA2025118</t>
  </si>
  <si>
    <t>2026020</t>
  </si>
  <si>
    <t>Čerpanie TŠ - Chimčák - náklady na Spanish open a Karlovac open</t>
  </si>
  <si>
    <t>IDV2026043</t>
  </si>
  <si>
    <t>Pracovná cesta
Názov podujatia: Czech Open 2026 – Kyorugi
Miesto konania: Praha, Česko
Termín:  20.6.2026
Počet zúčastnených osôb (okrem divákov): 1 - cestovné náhrady</t>
  </si>
  <si>
    <t>IDV2026046</t>
  </si>
  <si>
    <t>Pracovná cesta
Názov podujatia:  Portugal Open G1
Miesto konania: Porto, Portugalsko
Termín:  25.-26.7.2026
Počet zúčastnených osôb (okrem divákov): 1 - letenka</t>
  </si>
  <si>
    <t>DFA2025122</t>
  </si>
  <si>
    <t>Štartovné London open, Štartovné president cup</t>
  </si>
  <si>
    <t>42188121</t>
  </si>
  <si>
    <t>Falcon Taekwondo klub Rimavská Sobota</t>
  </si>
  <si>
    <t>DFA2025090</t>
  </si>
  <si>
    <t>67-2026-156</t>
  </si>
  <si>
    <t>ME Mníchov ubytovnie 10.-14.5.2026</t>
  </si>
  <si>
    <t>DE368470760</t>
  </si>
  <si>
    <t>GV-Immobilien-ABM GmbH</t>
  </si>
  <si>
    <t>DFA2025091</t>
  </si>
  <si>
    <t>67-2026-155</t>
  </si>
  <si>
    <t xml:space="preserve">ME Mníchov ubytovnie 10.-14.5.2026 </t>
  </si>
  <si>
    <t>DFA2025093</t>
  </si>
  <si>
    <t>Štartovné ME Mníchov</t>
  </si>
  <si>
    <t>9143-212-70426</t>
  </si>
  <si>
    <t>Deutsche Taekwondo union</t>
  </si>
  <si>
    <t>IDV2026029</t>
  </si>
  <si>
    <t>Pracovná cesta
Názov podujatia:  MES 2026
Miesto konania: Mnichov, Nemecko
Termín:   12.-14.5.2026
Počet zúčastnených osôb (okrem divákov): 9 - stravné</t>
  </si>
  <si>
    <t>Pracovná cesta
Názov podujatia:  MES 2026
Miesto konania: Mnichov, Nemecko
Termín:   12.-14.5.2026
Počet zúčastnených osôb (okrem divákov): 9 - cesta</t>
  </si>
  <si>
    <t>IČO</t>
  </si>
  <si>
    <t>Subjekt</t>
  </si>
  <si>
    <t>Právna forma</t>
  </si>
  <si>
    <t>Ulica a číslo domu</t>
  </si>
  <si>
    <t>Mesto</t>
  </si>
  <si>
    <t>PSČ</t>
  </si>
  <si>
    <t>Webové sídlo</t>
  </si>
  <si>
    <t>E-mail</t>
  </si>
  <si>
    <t>Štatutárny zástupca</t>
  </si>
  <si>
    <t>Štatutár - funkcia</t>
  </si>
  <si>
    <t>Kontakná osoba</t>
  </si>
  <si>
    <t>Kontakt
telefón</t>
  </si>
  <si>
    <t>IBAN 1</t>
  </si>
  <si>
    <t>IBAN 2</t>
  </si>
  <si>
    <t>IBAN TOP</t>
  </si>
  <si>
    <t>IBAN DOT</t>
  </si>
  <si>
    <t>37894021</t>
  </si>
  <si>
    <t>ASOCIÁCIA MAŽORETKOVÉHO ŠPORTU SLOVENSKO</t>
  </si>
  <si>
    <t>občianske združenie</t>
  </si>
  <si>
    <t>Rozkvet 2073/155</t>
  </si>
  <si>
    <t>Považská Bystrica</t>
  </si>
  <si>
    <t>017 01</t>
  </si>
  <si>
    <t>www.amas.sk</t>
  </si>
  <si>
    <t>elllapb@gmail.com</t>
  </si>
  <si>
    <t>Elena Martinková</t>
  </si>
  <si>
    <t>prezident</t>
  </si>
  <si>
    <t>SK55 7500 0000 0040 3499 6617</t>
  </si>
  <si>
    <t>42254388</t>
  </si>
  <si>
    <t>Deaflympijský výbor Slovenska</t>
  </si>
  <si>
    <t>Kýčerského 7</t>
  </si>
  <si>
    <t>Bratislava 1</t>
  </si>
  <si>
    <t>811 05</t>
  </si>
  <si>
    <t>www.deaflympic.sk</t>
  </si>
  <si>
    <t>office@deaflympic.sk</t>
  </si>
  <si>
    <t>Peter Birka</t>
  </si>
  <si>
    <t>Milena Fabšičová</t>
  </si>
  <si>
    <t>SK30 1100 0000 0029 2988 5740</t>
  </si>
  <si>
    <t>50642804</t>
  </si>
  <si>
    <t>iCompete Natural Slovakia</t>
  </si>
  <si>
    <t>Jesenského 71</t>
  </si>
  <si>
    <t>Zvolen</t>
  </si>
  <si>
    <t>960 01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</si>
  <si>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</si>
  <si>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</si>
  <si>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</si>
  <si>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</si>
  <si>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</si>
  <si>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</si>
  <si>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</si>
  <si>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</si>
  <si>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</si>
  <si>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</si>
  <si>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</si>
  <si>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</si>
  <si>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</si>
  <si>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</si>
  <si>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</si>
  <si>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</si>
  <si>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Bratislava 3</t>
  </si>
  <si>
    <t>831 52</t>
  </si>
  <si>
    <t>www.ocraslovakia.sk</t>
  </si>
  <si>
    <t>martin.raffay@gmail.com</t>
  </si>
  <si>
    <t>Martin Raffay</t>
  </si>
  <si>
    <t>Richard Zavadil</t>
  </si>
  <si>
    <t>SK69 1100 0000 0029 4520 3666</t>
  </si>
  <si>
    <t>30787009</t>
  </si>
  <si>
    <t>Slovenská asociácia amerického futbalu, o.z.</t>
  </si>
  <si>
    <t>Nevädzová 17211/6B</t>
  </si>
  <si>
    <t>Bratislava</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</si>
  <si>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</si>
  <si>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</si>
  <si>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</si>
  <si>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</si>
  <si>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</si>
  <si>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</si>
  <si>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</si>
  <si>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</si>
  <si>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</si>
  <si>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</si>
  <si>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</si>
  <si>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</si>
  <si>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</si>
  <si>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</si>
  <si>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</si>
  <si>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</si>
  <si>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</si>
  <si>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</si>
  <si>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</si>
  <si>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</si>
  <si>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</si>
  <si>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</si>
  <si>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</si>
  <si>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</si>
  <si>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</si>
  <si>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</si>
  <si>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</si>
  <si>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Košice</t>
  </si>
  <si>
    <t>040 01</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</si>
  <si>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</si>
  <si>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</si>
  <si>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</si>
  <si>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</si>
  <si>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</si>
  <si>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</si>
  <si>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</si>
  <si>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</si>
  <si>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</si>
  <si>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</si>
  <si>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</si>
  <si>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Lucia Čermáková</t>
  </si>
  <si>
    <t>SK77 0900 0000 0051 7589 2912</t>
  </si>
  <si>
    <t>31749852</t>
  </si>
  <si>
    <t>Slovenská asociácia Frisbee</t>
  </si>
  <si>
    <t>Malženice 511</t>
  </si>
  <si>
    <t>Malženice</t>
  </si>
  <si>
    <t>919 29</t>
  </si>
  <si>
    <t>www.szf.sk</t>
  </si>
  <si>
    <t>safslovakia@gmail.com</t>
  </si>
  <si>
    <t>Richard Kollár</t>
  </si>
  <si>
    <t>predseda</t>
  </si>
  <si>
    <t>Martin Keseg</t>
  </si>
  <si>
    <t>SK62 0200 0000 0000 7763 5012</t>
  </si>
  <si>
    <t>30844711</t>
  </si>
  <si>
    <t>Slovenská asociácia go</t>
  </si>
  <si>
    <t>www.sago.sk</t>
  </si>
  <si>
    <t>slovakgo@gmail.com</t>
  </si>
  <si>
    <t>Martin Lukáč</t>
  </si>
  <si>
    <t>Martin Lukáč; Miroslav Poliak</t>
  </si>
  <si>
    <t>421903187087; 421903200136</t>
  </si>
  <si>
    <t>SK31 8330 0000 0025 0173 0318</t>
  </si>
  <si>
    <t>31940668</t>
  </si>
  <si>
    <t>Slovenská asociácia korfbalu</t>
  </si>
  <si>
    <t>Makovického 6/2</t>
  </si>
  <si>
    <t>Prievidza</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</si>
  <si>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</si>
  <si>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</si>
  <si>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</si>
  <si>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</si>
  <si>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</si>
  <si>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</si>
  <si>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</si>
  <si>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</si>
  <si>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</si>
  <si>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</si>
  <si>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</si>
  <si>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</si>
  <si>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</si>
  <si>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</si>
  <si>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</si>
  <si>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45009660</t>
  </si>
  <si>
    <t>Slovenská asociácia naturálnej kulturistiky</t>
  </si>
  <si>
    <t>Štefániková 3509/20</t>
  </si>
  <si>
    <t>Michalovce</t>
  </si>
  <si>
    <t>071 01</t>
  </si>
  <si>
    <t>www.sank.sk</t>
  </si>
  <si>
    <t>rigosank@gmail.com</t>
  </si>
  <si>
    <t>Viliam Rigo</t>
  </si>
  <si>
    <t>SK83 0900 0000 0051 5460 0722</t>
  </si>
  <si>
    <t>30811686</t>
  </si>
  <si>
    <t>Slovenská asociácia pretláčania rukou</t>
  </si>
  <si>
    <t>Vavrečka 311</t>
  </si>
  <si>
    <t>Námestovo</t>
  </si>
  <si>
    <t>029 01</t>
  </si>
  <si>
    <t>www.armsport.sk</t>
  </si>
  <si>
    <t>sekretariat@armsport.sk</t>
  </si>
  <si>
    <t>Ján Germánus</t>
  </si>
  <si>
    <t>Dagmar Petrová</t>
  </si>
  <si>
    <t>SK46 0900 0000 0000 1147 3305</t>
  </si>
  <si>
    <t>30814910</t>
  </si>
  <si>
    <t>Slovenská asociácia taekwondo WT</t>
  </si>
  <si>
    <t>Hlavná 37/68</t>
  </si>
  <si>
    <t>new.satkd.sk</t>
  </si>
  <si>
    <t>satkd.office@gmail.com</t>
  </si>
  <si>
    <t>Mário Švec</t>
  </si>
  <si>
    <t>Pavel Ižarik; Alexandra Filipová</t>
  </si>
  <si>
    <t>421902901640; 421911011900</t>
  </si>
  <si>
    <t>SK19 8330 0000 0021 0142 0070</t>
  </si>
  <si>
    <t>Slovenská asociácia univerzitného športu</t>
  </si>
  <si>
    <t>Trnavská cesta 37</t>
  </si>
  <si>
    <t>831 04</t>
  </si>
  <si>
    <t>www.saus.sk</t>
  </si>
  <si>
    <t>saus@saus.sk</t>
  </si>
  <si>
    <t>Július Dubovský</t>
  </si>
  <si>
    <t>Michaela Masárová</t>
  </si>
  <si>
    <t>SK51 1100 0000 0026 2902 3663</t>
  </si>
  <si>
    <t>31929931</t>
  </si>
  <si>
    <t>SLOVENSKÁ ASOCIÁCIA ZLATOKOPOV</t>
  </si>
  <si>
    <t>Ulica R. Jašíka 3004/1D</t>
  </si>
  <si>
    <t>https://ryzovaniezlata.sk/</t>
  </si>
  <si>
    <t>asociaciazlatokopov@gmail.com</t>
  </si>
  <si>
    <t>František Küffer</t>
  </si>
  <si>
    <t>SK81 0900 0000 0052 3329 5500</t>
  </si>
  <si>
    <t>30841798</t>
  </si>
  <si>
    <t>Slovenská asociácia zrakovo postihnutých športovcov</t>
  </si>
  <si>
    <t>Kúpeľná 1843/81</t>
  </si>
  <si>
    <t>Bojnice</t>
  </si>
  <si>
    <t>972 01</t>
  </si>
  <si>
    <t>www.sazps.sk</t>
  </si>
  <si>
    <t>sazps@sazps.sk</t>
  </si>
  <si>
    <t>Jakub Krako</t>
  </si>
  <si>
    <t>SK95 8330 0000 0021 0076 9190</t>
  </si>
  <si>
    <t>30844568</t>
  </si>
  <si>
    <t>Slovenská baseballová federácia</t>
  </si>
  <si>
    <t>www.slovakiabaseball.com</t>
  </si>
  <si>
    <t>office@slovakiabaseball.com</t>
  </si>
  <si>
    <t xml:space="preserve">Martin Čerňák </t>
  </si>
  <si>
    <t>František Bunta</t>
  </si>
  <si>
    <t>SK09 0200 0000 0017 8566 0854</t>
  </si>
  <si>
    <t>17315166</t>
  </si>
  <si>
    <t>Slovenská basketbalová asociácia</t>
  </si>
  <si>
    <t>Kalinčiakova 33</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</si>
  <si>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</si>
  <si>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</si>
  <si>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</si>
  <si>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</si>
  <si>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</si>
  <si>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</si>
  <si>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</si>
  <si>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</si>
  <si>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</si>
  <si>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</si>
  <si>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</si>
  <si>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</si>
  <si>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</si>
  <si>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</si>
  <si>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</si>
  <si>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</si>
  <si>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</si>
  <si>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</si>
  <si>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</si>
  <si>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</si>
  <si>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</si>
  <si>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</si>
  <si>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</si>
  <si>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</si>
  <si>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</si>
  <si>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</si>
  <si>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</si>
  <si>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</si>
  <si>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</si>
  <si>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</si>
  <si>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</si>
  <si>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</si>
  <si>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</si>
  <si>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</si>
  <si>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</si>
  <si>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821 08</t>
  </si>
  <si>
    <t>www.karate-slovakia.sk</t>
  </si>
  <si>
    <t>info@karate-slovakia.sk</t>
  </si>
  <si>
    <t>Daniel Baran</t>
  </si>
  <si>
    <t>Peter Kotásek</t>
  </si>
  <si>
    <t>SK51 0200 0000 0011 8096 9955</t>
  </si>
  <si>
    <t>36064742</t>
  </si>
  <si>
    <t>Slovenská federácia pétanque</t>
  </si>
  <si>
    <t>Karpatské námestie 10A</t>
  </si>
  <si>
    <t>831 06</t>
  </si>
  <si>
    <t>www.sfp.sk</t>
  </si>
  <si>
    <t>peter.sury@gmail.com</t>
  </si>
  <si>
    <t>Peter Šúry</t>
  </si>
  <si>
    <t>SK28 8330 0000 0023 0103 3104</t>
  </si>
  <si>
    <t>Slovenská footgolfová asociácia</t>
  </si>
  <si>
    <t>Medveďovej 13</t>
  </si>
  <si>
    <t>851 04</t>
  </si>
  <si>
    <t>www.sfga.sk</t>
  </si>
  <si>
    <t>info@sfga.sk</t>
  </si>
  <si>
    <t>Viliam Nemčko</t>
  </si>
  <si>
    <t>Tomáš Bartko</t>
  </si>
  <si>
    <t>SK72 1111 0000 0014 6314 7011</t>
  </si>
  <si>
    <t>50284363</t>
  </si>
  <si>
    <t>Slovenská golfová asociácia</t>
  </si>
  <si>
    <t>Kukučínova 26</t>
  </si>
  <si>
    <t>831 02</t>
  </si>
  <si>
    <t>www.skga.sk</t>
  </si>
  <si>
    <t>skga@skga.sk</t>
  </si>
  <si>
    <t>Michal Krnáč, Miroslav Rusnák</t>
  </si>
  <si>
    <t>prezident, viceprezident</t>
  </si>
  <si>
    <t>Zuzana Soldánová</t>
  </si>
  <si>
    <t>SK42 0900 0000 0052 1113 2866</t>
  </si>
  <si>
    <t>00688321</t>
  </si>
  <si>
    <t>Slovenská gymnastická federácia</t>
  </si>
  <si>
    <t>www.sgf.sk</t>
  </si>
  <si>
    <t>office@sgf.sk</t>
  </si>
  <si>
    <t>Ľuboš Vilček, Silvia Ruščinová</t>
  </si>
  <si>
    <t>prezident, generálna sekretárka</t>
  </si>
  <si>
    <t>Silvia Ruščinová</t>
  </si>
  <si>
    <t>SK53 0900 0000 0051 0865 8667</t>
  </si>
  <si>
    <t>00603091</t>
  </si>
  <si>
    <t>Slovenská hokejbalová únia</t>
  </si>
  <si>
    <t>www.hokejbal.sk</t>
  </si>
  <si>
    <t>hokejbal@hokejbal.sk</t>
  </si>
  <si>
    <t>Miroslav Dragun</t>
  </si>
  <si>
    <t>SK77 0200 0000 0017 8572 3456</t>
  </si>
  <si>
    <t>54041368</t>
  </si>
  <si>
    <t>SLOVENSKÁ CHEERLEADING ÚNIA</t>
  </si>
  <si>
    <t>Novozámocká 3212/22</t>
  </si>
  <si>
    <t>www.scu.sk</t>
  </si>
  <si>
    <t>president.scu@scu.sk; info@scu.sk</t>
  </si>
  <si>
    <t>Zuzana Niščáková</t>
  </si>
  <si>
    <t>prezidentka</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</si>
  <si>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</si>
  <si>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</si>
  <si>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</si>
  <si>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</si>
  <si>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</si>
  <si>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</si>
  <si>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</si>
  <si>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</si>
  <si>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</si>
  <si>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</si>
  <si>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</si>
  <si>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canoe@canoe.sk</t>
  </si>
  <si>
    <t>Richard Galovič, Erik Vlček</t>
  </si>
  <si>
    <t>prezident, predseda</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</si>
  <si>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</si>
  <si>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</si>
  <si>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</si>
  <si>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</si>
  <si>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</si>
  <si>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</si>
  <si>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</si>
  <si>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</si>
  <si>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</si>
  <si>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</si>
  <si>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36075809</t>
  </si>
  <si>
    <t>Slovenská lukostrelecká asociácia 3D</t>
  </si>
  <si>
    <t>Trnovec nad Váhom 1040</t>
  </si>
  <si>
    <t xml:space="preserve">Trnovec nad Váhom  </t>
  </si>
  <si>
    <t>825 71</t>
  </si>
  <si>
    <t>www.archery3d.sk</t>
  </si>
  <si>
    <t>info@archery3d.sk</t>
  </si>
  <si>
    <t>Jana Harabinová</t>
  </si>
  <si>
    <t>SK63 8330 0000 0020 0175 2748</t>
  </si>
  <si>
    <t>30813883</t>
  </si>
  <si>
    <t>Slovenská motocyklová federácia</t>
  </si>
  <si>
    <t>Športovcov 340</t>
  </si>
  <si>
    <t>www.smf.sk</t>
  </si>
  <si>
    <t>smf@smf.sk</t>
  </si>
  <si>
    <t>Peter Lazar</t>
  </si>
  <si>
    <t>Tatiana Kašlíková</t>
  </si>
  <si>
    <t>SK96 0900 0000 0003 6178 9457</t>
  </si>
  <si>
    <t>34057587</t>
  </si>
  <si>
    <t xml:space="preserve">Slovenská Muaythai Asociácia </t>
  </si>
  <si>
    <t>Lermontovova 3</t>
  </si>
  <si>
    <t xml:space="preserve">www.smta.sk </t>
  </si>
  <si>
    <t xml:space="preserve">office@smta.sk </t>
  </si>
  <si>
    <t>Róbert Kajánek</t>
  </si>
  <si>
    <t>SK64 1100 0000 0029 4704 5980</t>
  </si>
  <si>
    <t>Slovenská nohejbalová asociácia</t>
  </si>
  <si>
    <t>Olympijské námestie 14290/2</t>
  </si>
  <si>
    <t>www.nohejbalsk.com</t>
  </si>
  <si>
    <t>nohejbal.sna@gmail.com</t>
  </si>
  <si>
    <t>Miroslav Kováč</t>
  </si>
  <si>
    <t>SK75 0200 0000 0017 8646 8258</t>
  </si>
  <si>
    <t>36068764</t>
  </si>
  <si>
    <t>Slovenská plavecká federácia</t>
  </si>
  <si>
    <t>Za kasárňou 315/1</t>
  </si>
  <si>
    <t>831 03</t>
  </si>
  <si>
    <t>www.swimmsvk.sk</t>
  </si>
  <si>
    <t>prezident@swimmsvk.sk</t>
  </si>
  <si>
    <t>Ivan Šulek</t>
  </si>
  <si>
    <t>SK13 0200 0000 0030 7422 5951</t>
  </si>
  <si>
    <t>30851459</t>
  </si>
  <si>
    <t>Slovenská rugbyová únia</t>
  </si>
  <si>
    <t>Hrobákova 1</t>
  </si>
  <si>
    <t>851 02</t>
  </si>
  <si>
    <t>www.rugbyunion.sk</t>
  </si>
  <si>
    <t>office@rugbyunion.sk</t>
  </si>
  <si>
    <t>Eduard Krützner</t>
  </si>
  <si>
    <t>Miloslav Surgoš</t>
  </si>
  <si>
    <t>SK14 0200 0000 0028 4751 3556</t>
  </si>
  <si>
    <t>37998919</t>
  </si>
  <si>
    <t>Slovenská skialpinistická asociácia</t>
  </si>
  <si>
    <t>Jalovec 98</t>
  </si>
  <si>
    <t>Bobrovec</t>
  </si>
  <si>
    <t>032 21</t>
  </si>
  <si>
    <t>www.slovakskimo.sk</t>
  </si>
  <si>
    <t>info@slovakskimo.sk</t>
  </si>
  <si>
    <t>Michaela Babčanová</t>
  </si>
  <si>
    <t>podpredseda</t>
  </si>
  <si>
    <t>SK69 1100 0000 0026 2009 8466</t>
  </si>
  <si>
    <t>17316723</t>
  </si>
  <si>
    <t>Slovenská softballová asociácia</t>
  </si>
  <si>
    <t>www.slovakiasoftball.com</t>
  </si>
  <si>
    <t>office@softballslovakia.com</t>
  </si>
  <si>
    <t>Mojmír Jankovič</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</si>
  <si>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</si>
  <si>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</si>
  <si>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</si>
  <si>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</si>
  <si>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</si>
  <si>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</si>
  <si>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</si>
  <si>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</si>
  <si>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</si>
  <si>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</si>
  <si>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</si>
  <si>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</si>
  <si>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Simon Brunovský</t>
  </si>
  <si>
    <t>Peter Dobiaš</t>
  </si>
  <si>
    <t>SK41 0200 0000 0017 8359 4857</t>
  </si>
  <si>
    <t>00688819</t>
  </si>
  <si>
    <t>Slovenská volejbalová federácia</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</si>
  <si>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</si>
  <si>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</si>
  <si>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</si>
  <si>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</si>
  <si>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</si>
  <si>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</si>
  <si>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</si>
  <si>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</si>
  <si>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</si>
  <si>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</si>
  <si>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</si>
  <si>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</si>
  <si>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</si>
  <si>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</si>
  <si>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</si>
  <si>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www.sbiz.sk</t>
  </si>
  <si>
    <t>lukas.kovac@sbiz.sk</t>
  </si>
  <si>
    <t>Lukáš Kováč</t>
  </si>
  <si>
    <t>SK40 0200 0000 0017 8851 0253</t>
  </si>
  <si>
    <t>36128147</t>
  </si>
  <si>
    <t>Slovenský bowlingový zväz</t>
  </si>
  <si>
    <t>Dunajská 12</t>
  </si>
  <si>
    <t xml:space="preserve">Košice </t>
  </si>
  <si>
    <t>040 11</t>
  </si>
  <si>
    <t>www.slovakbowling.sk</t>
  </si>
  <si>
    <t xml:space="preserve">merkovskyv@gmail.com </t>
  </si>
  <si>
    <t xml:space="preserve">Vladimír Merkovský </t>
  </si>
  <si>
    <t>SK70 1100 0000 0026 2878 1403</t>
  </si>
  <si>
    <t>31770908</t>
  </si>
  <si>
    <t>Slovenský bridžový zväz</t>
  </si>
  <si>
    <t>Pluhová 1662</t>
  </si>
  <si>
    <t>Rovinka</t>
  </si>
  <si>
    <t>900 41</t>
  </si>
  <si>
    <t>www.bridgeclub.sk</t>
  </si>
  <si>
    <t>sbz@bridgeclub.sk</t>
  </si>
  <si>
    <t>Milan Krajčo</t>
  </si>
  <si>
    <t>SK65 0900 0000 0001 7666 9007</t>
  </si>
  <si>
    <t>37841866</t>
  </si>
  <si>
    <t>Slovenský curlingový zväz</t>
  </si>
  <si>
    <t>Nevädzova 806/5</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</si>
  <si>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</si>
  <si>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</si>
  <si>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</si>
  <si>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</si>
  <si>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</si>
  <si>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</si>
  <si>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</si>
  <si>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</si>
  <si>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</si>
  <si>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</si>
  <si>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</si>
  <si>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</si>
  <si>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</si>
  <si>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</si>
  <si>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</si>
  <si>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</si>
  <si>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</si>
  <si>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</si>
  <si>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</si>
  <si>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Slovenský kolkársky zväz</t>
  </si>
  <si>
    <t>Štúrova 1158/22</t>
  </si>
  <si>
    <t>Piešťany</t>
  </si>
  <si>
    <t>921 01</t>
  </si>
  <si>
    <t>www.kolky.sk</t>
  </si>
  <si>
    <t>sekretariat@kolky.sk</t>
  </si>
  <si>
    <t>Štefan Kočan</t>
  </si>
  <si>
    <t>Eva Ondrejkovičová</t>
  </si>
  <si>
    <t>SK56 0200 0000 0017 8579 0958</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</si>
  <si>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</si>
  <si>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</si>
  <si>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</si>
  <si>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</si>
  <si>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</si>
  <si>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</si>
  <si>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</si>
  <si>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</si>
  <si>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</si>
  <si>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</si>
  <si>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</si>
  <si>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</si>
  <si>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</si>
  <si>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</si>
  <si>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</si>
  <si>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</si>
  <si>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</si>
  <si>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Žilina</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</si>
  <si>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</si>
  <si>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</si>
  <si>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</si>
  <si>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</si>
  <si>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</si>
  <si>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</si>
  <si>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</si>
  <si>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</si>
  <si>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</si>
  <si>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</si>
  <si>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</si>
  <si>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</si>
  <si>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</si>
  <si>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</si>
  <si>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Slovenský paralympijský výbor</t>
  </si>
  <si>
    <t>Benediktiho 5</t>
  </si>
  <si>
    <t>www.spv.sk</t>
  </si>
  <si>
    <t>spcoffice@spv.sk</t>
  </si>
  <si>
    <t>Ján Riapoš</t>
  </si>
  <si>
    <t>Ján Riapoš; Maroš Čambal</t>
  </si>
  <si>
    <t>421905788436; 421257789713</t>
  </si>
  <si>
    <t>SK62 8120 0000 0014 1226 2060</t>
  </si>
  <si>
    <t>30688060</t>
  </si>
  <si>
    <t>Slovenský rýchlokorčuliarsky zväz</t>
  </si>
  <si>
    <t>Bancíkovej 17007/1A</t>
  </si>
  <si>
    <t>Bratislava 2</t>
  </si>
  <si>
    <t>821 03</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</si>
  <si>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</si>
  <si>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</si>
  <si>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</si>
  <si>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</si>
  <si>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</si>
  <si>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</si>
  <si>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</si>
  <si>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</si>
  <si>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</si>
  <si>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</si>
  <si>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</si>
  <si>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</si>
  <si>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</si>
  <si>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</si>
  <si>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</si>
  <si>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</si>
  <si>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</si>
  <si>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</si>
  <si>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</si>
  <si>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</si>
  <si>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</si>
  <si>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</si>
  <si>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</si>
  <si>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</si>
  <si>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</si>
  <si>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</si>
  <si>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</si>
  <si>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</si>
  <si>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</si>
  <si>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</si>
  <si>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</si>
  <si>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</si>
  <si>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</si>
  <si>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</si>
  <si>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</si>
  <si>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</si>
  <si>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</si>
  <si>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</si>
  <si>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</si>
  <si>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</si>
  <si>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</si>
  <si>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</si>
  <si>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</si>
  <si>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</si>
  <si>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</si>
  <si>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</si>
  <si>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</si>
  <si>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</si>
  <si>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</si>
  <si>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</si>
  <si>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</si>
  <si>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Nábrežie armádneho generála Ludvíka Svobodu 4298/9</t>
  </si>
  <si>
    <t>814 69</t>
  </si>
  <si>
    <t>www.veslovanie.sk</t>
  </si>
  <si>
    <t>rowingslovakia@gmail.com</t>
  </si>
  <si>
    <t>Ján Žiška</t>
  </si>
  <si>
    <t>SK97 0200 0000 0017 8584 7256</t>
  </si>
  <si>
    <t>31791981</t>
  </si>
  <si>
    <t>SLOVENSKÝ ZÁPASNÍCKY ZVÄZ</t>
  </si>
  <si>
    <t>www.slovenskezapasenie.sk</t>
  </si>
  <si>
    <t>szz@zapasenie.sk</t>
  </si>
  <si>
    <t>Patrícia Repčíková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</si>
  <si>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</si>
  <si>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</si>
  <si>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</si>
  <si>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</si>
  <si>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</si>
  <si>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</si>
  <si>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</si>
  <si>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</si>
  <si>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</si>
  <si>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</si>
  <si>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</si>
  <si>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</si>
  <si>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</si>
  <si>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</si>
  <si>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Banská Bystrica</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</si>
  <si>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</si>
  <si>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</si>
  <si>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</si>
  <si>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</si>
  <si>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</si>
  <si>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</si>
  <si>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</si>
  <si>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</si>
  <si>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</si>
  <si>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</si>
  <si>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</si>
  <si>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</si>
  <si>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</si>
  <si>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</si>
  <si>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</si>
  <si>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</si>
  <si>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</si>
  <si>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</si>
  <si>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</si>
  <si>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</si>
  <si>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</si>
  <si>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</si>
  <si>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</si>
  <si>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</si>
  <si>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</si>
  <si>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</si>
  <si>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</si>
  <si>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</si>
  <si>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</si>
  <si>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</si>
  <si>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</si>
  <si>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</si>
  <si>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</si>
  <si>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</si>
  <si>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</si>
  <si>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</si>
  <si>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</si>
  <si>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</si>
  <si>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</si>
  <si>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</si>
  <si>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</si>
  <si>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</si>
  <si>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</si>
  <si>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</si>
  <si>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</si>
  <si>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</si>
  <si>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</si>
  <si>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</si>
  <si>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</si>
  <si>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</si>
  <si>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</si>
  <si>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</si>
  <si>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</si>
  <si>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</si>
  <si>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</si>
  <si>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</si>
  <si>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</si>
  <si>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</si>
  <si>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30793211</t>
  </si>
  <si>
    <t>Slovenský zväz jachtingu</t>
  </si>
  <si>
    <t>www.sailing.sk</t>
  </si>
  <si>
    <t>szj@sailing.sk</t>
  </si>
  <si>
    <t>Martin Mydlík</t>
  </si>
  <si>
    <t>Zuzana Vargová</t>
  </si>
  <si>
    <t>SK82 1100 0000 0029 4803 1855</t>
  </si>
  <si>
    <t>17308518</t>
  </si>
  <si>
    <t>Slovenský zväz Judo</t>
  </si>
  <si>
    <t>www.judo.sk</t>
  </si>
  <si>
    <t>szj@judo.sk</t>
  </si>
  <si>
    <t>Anton Pospíšek, Jozef Tománek ml.</t>
  </si>
  <si>
    <t>predseda, podpredseda</t>
  </si>
  <si>
    <t>Sophia Kanátová, Peter Pisoň</t>
  </si>
  <si>
    <t>421944318444; 421903270569</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</si>
  <si>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</si>
  <si>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</si>
  <si>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</si>
  <si>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</si>
  <si>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</si>
  <si>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</si>
  <si>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</si>
  <si>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</si>
  <si>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</si>
  <si>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</si>
  <si>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</si>
  <si>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jkolozsy@gmail.com; 33amadeus@gmail.com</t>
  </si>
  <si>
    <t>Jozef Kolozsy</t>
  </si>
  <si>
    <t>Viliam Sabol; Alexandra Melková</t>
  </si>
  <si>
    <t>SK90 0200 0000 0017 8509 1655</t>
  </si>
  <si>
    <t>30845386</t>
  </si>
  <si>
    <t>Slovenský zväz ľadového hokeja</t>
  </si>
  <si>
    <t>Kalinčiakova 14083/33</t>
  </si>
  <si>
    <t>www.hockeyslovakia.sk</t>
  </si>
  <si>
    <t>lazo@szlh.sk</t>
  </si>
  <si>
    <t>Miroslav Lažo</t>
  </si>
  <si>
    <t>Andrea Urbanová</t>
  </si>
  <si>
    <t>SK58 0200 0000 0013 0803 9053</t>
  </si>
  <si>
    <t>Slovenský zväz malého futbalu</t>
  </si>
  <si>
    <t>Ružinovská 28</t>
  </si>
  <si>
    <t>www.malyfutbal.sk</t>
  </si>
  <si>
    <t>peter.kralik@malyfutbal.sk</t>
  </si>
  <si>
    <t>Peter Králik</t>
  </si>
  <si>
    <t>SK19 1100 0000 0029 4108 0902</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</si>
  <si>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</si>
  <si>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</si>
  <si>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</si>
  <si>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</si>
  <si>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</si>
  <si>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</si>
  <si>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</si>
  <si>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</si>
  <si>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</si>
  <si>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</si>
  <si>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</si>
  <si>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</si>
  <si>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</si>
  <si>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</si>
  <si>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</si>
  <si>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</si>
  <si>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</si>
  <si>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</si>
  <si>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</si>
  <si>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</si>
  <si>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</si>
  <si>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</si>
  <si>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</si>
  <si>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</si>
  <si>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Studienka 175</t>
  </si>
  <si>
    <t>Studienka</t>
  </si>
  <si>
    <t>908 75</t>
  </si>
  <si>
    <t>www.mushing.sk</t>
  </si>
  <si>
    <t>sab.salova@gmail.com</t>
  </si>
  <si>
    <t>Sabína Šálová</t>
  </si>
  <si>
    <t>Igor Pribula</t>
  </si>
  <si>
    <t>SK61 5600 0000 0012 2522 5002</t>
  </si>
  <si>
    <t>31871526</t>
  </si>
  <si>
    <t>Slovenský zväz rybolovnej techniky</t>
  </si>
  <si>
    <t>Komjatická 60</t>
  </si>
  <si>
    <t>940 02</t>
  </si>
  <si>
    <t>www.szrtnz.sk</t>
  </si>
  <si>
    <t>szrtnz@szm.sk</t>
  </si>
  <si>
    <t>Jan Mészáros</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</si>
  <si>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</si>
  <si>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</si>
  <si>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</si>
  <si>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</si>
  <si>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</si>
  <si>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</si>
  <si>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</si>
  <si>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</si>
  <si>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</si>
  <si>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</si>
  <si>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</si>
  <si>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17326087</t>
  </si>
  <si>
    <t>Slovenský zväz športovcov s mentálnym postihnutím</t>
  </si>
  <si>
    <t>SNP 90</t>
  </si>
  <si>
    <t>Košice-Lorinčík</t>
  </si>
  <si>
    <t>www.szsmp.sk</t>
  </si>
  <si>
    <t>robert@cassovianet.sk</t>
  </si>
  <si>
    <t>Róbert Luby</t>
  </si>
  <si>
    <t>SK00 0900 0000 0000 0000 0000</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</si>
  <si>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</si>
  <si>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</si>
  <si>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</si>
  <si>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</si>
  <si>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</si>
  <si>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</si>
  <si>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</si>
  <si>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</si>
  <si>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</si>
  <si>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</si>
  <si>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</si>
  <si>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</si>
  <si>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</si>
  <si>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</si>
  <si>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</si>
  <si>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</si>
  <si>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</si>
  <si>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37938941</t>
  </si>
  <si>
    <t>Slovenský zväz Taekwon-Do ITF</t>
  </si>
  <si>
    <t>Trnavská 18</t>
  </si>
  <si>
    <t>Smolenice</t>
  </si>
  <si>
    <t>919 04</t>
  </si>
  <si>
    <t>www.sztkd-itf.sk</t>
  </si>
  <si>
    <t>sztkditf@gmail.com</t>
  </si>
  <si>
    <t>Ladislav Huňady</t>
  </si>
  <si>
    <t>SK27 1100 0000 0026 2903 9227</t>
  </si>
  <si>
    <t>00684767</t>
  </si>
  <si>
    <t>Slovenský zväz tanečných športov</t>
  </si>
  <si>
    <t>www.szts.sk</t>
  </si>
  <si>
    <t>szts@szts.sk</t>
  </si>
  <si>
    <t>Peter Ivanič</t>
  </si>
  <si>
    <t>SK50 0200 0000 0019 7814 8953</t>
  </si>
  <si>
    <t>22665234</t>
  </si>
  <si>
    <t>Slovenský zväz telesne postihnutých športovcov</t>
  </si>
  <si>
    <t>www.sztps.sk</t>
  </si>
  <si>
    <t>tps@sztps.sk</t>
  </si>
  <si>
    <t>Ján Riapoš
Martina Balcová</t>
  </si>
  <si>
    <t>421905788436; 421918940356</t>
  </si>
  <si>
    <t>SK47 8120 0000 0014 1246 5060</t>
  </si>
  <si>
    <t>30793203</t>
  </si>
  <si>
    <t>Slovenský zväz vodného lyžovania a wakeboardingu</t>
  </si>
  <si>
    <t>Garbiarska 5</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</si>
  <si>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</si>
  <si>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</si>
  <si>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</si>
  <si>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</si>
  <si>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</si>
  <si>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</si>
  <si>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</si>
  <si>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</si>
  <si>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</si>
  <si>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</si>
  <si>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</si>
  <si>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</si>
  <si>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</si>
  <si>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</si>
  <si>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</si>
  <si>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</si>
  <si>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</si>
  <si>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</si>
  <si>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</si>
  <si>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30811406</t>
  </si>
  <si>
    <t>Špeciálne olympiády Slovensko</t>
  </si>
  <si>
    <t>www.specialolympics.sk</t>
  </si>
  <si>
    <t>office@specialolympics.sk</t>
  </si>
  <si>
    <t>Eva Gažová</t>
  </si>
  <si>
    <t>Národná riaditeľka</t>
  </si>
  <si>
    <t>SK31 0200 0000 0013 5172 7951</t>
  </si>
  <si>
    <t>53007344</t>
  </si>
  <si>
    <t>Teqballová federácia Slovenska</t>
  </si>
  <si>
    <t>Jazdecká 13198/1A</t>
  </si>
  <si>
    <t xml:space="preserve">080 01 </t>
  </si>
  <si>
    <t>www.teq.sk</t>
  </si>
  <si>
    <t>info@teq.sk</t>
  </si>
  <si>
    <t>Artúr Benes</t>
  </si>
  <si>
    <t>SK21 1111 0000 0016 2429 8006</t>
  </si>
  <si>
    <t>35538015</t>
  </si>
  <si>
    <t>Združenie šípkarských organizácií</t>
  </si>
  <si>
    <t>Szakkayho 1</t>
  </si>
  <si>
    <t>www.slovakiadart.sk</t>
  </si>
  <si>
    <t>info@sipky.sk</t>
  </si>
  <si>
    <t>Karol Kirchner</t>
  </si>
  <si>
    <t>SK26 0900 0000 0005 7536 2504</t>
  </si>
  <si>
    <t>00585319</t>
  </si>
  <si>
    <t>Zväz potápačov Slovenska</t>
  </si>
  <si>
    <t>Wolkrova 3335/4</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</si>
  <si>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</si>
  <si>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</si>
  <si>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</si>
  <si>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</si>
  <si>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</si>
  <si>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</si>
  <si>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</si>
  <si>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</si>
  <si>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</si>
  <si>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</si>
  <si>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</si>
  <si>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</si>
  <si>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</si>
  <si>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</si>
  <si>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</si>
  <si>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</si>
  <si>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</si>
  <si>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</si>
  <si>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</si>
  <si>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</si>
  <si>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</si>
  <si>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31945732</t>
  </si>
  <si>
    <t>ZVÄZ ŠPORTOVEJ KYNOLÓGIE SR</t>
  </si>
  <si>
    <t>Partizánska cesta 6883/97</t>
  </si>
  <si>
    <t>www.zsksr.sk</t>
  </si>
  <si>
    <t>veronika.piatrova@zsksr.sk</t>
  </si>
  <si>
    <t>Juraj Štaudinger</t>
  </si>
  <si>
    <t>Veronika Piatrová</t>
  </si>
  <si>
    <t>SK76 1100 0000 0026 2648 0455</t>
  </si>
  <si>
    <t>Predmet
(názov, miesto, termín, parametre)</t>
  </si>
  <si>
    <t>Schválená
(eur)</t>
  </si>
  <si>
    <t>SF
(%)</t>
  </si>
  <si>
    <t>B/K</t>
  </si>
  <si>
    <t>ico+ucel</t>
  </si>
  <si>
    <t>ico+ppg</t>
  </si>
  <si>
    <t>Šport</t>
  </si>
  <si>
    <t>ICO+PPG+BK</t>
  </si>
  <si>
    <t>Zoraď</t>
  </si>
  <si>
    <t>ico+ucel+B/K</t>
  </si>
  <si>
    <t>B</t>
  </si>
  <si>
    <t>zabezpečenie činnosti a úloh v roku 2025</t>
  </si>
  <si>
    <t>Antušeková Adela</t>
  </si>
  <si>
    <t>Antušeková Martina</t>
  </si>
  <si>
    <t>Birošová Tereza</t>
  </si>
  <si>
    <t>Debnár Šimon</t>
  </si>
  <si>
    <t>Ďuriš Matúš</t>
  </si>
  <si>
    <t>Jelínek Rastislav</t>
  </si>
  <si>
    <t>Keinath Thomas</t>
  </si>
  <si>
    <t>Krištofičová Ivana</t>
  </si>
  <si>
    <t>Lepótová Amália</t>
  </si>
  <si>
    <t xml:space="preserve">Novotná Eva </t>
  </si>
  <si>
    <t>Pristač Dávid</t>
  </si>
  <si>
    <t>Tutura Marek</t>
  </si>
  <si>
    <t>Vaco Marek</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</si>
  <si>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</si>
  <si>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</si>
  <si>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</si>
  <si>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</si>
  <si>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</si>
  <si>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</si>
  <si>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</si>
  <si>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</si>
  <si>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americký futbal - bežné transfery</t>
  </si>
  <si>
    <t>americký futbal</t>
  </si>
  <si>
    <t>boccia - bežné transfery</t>
  </si>
  <si>
    <t>boccia</t>
  </si>
  <si>
    <t>boccia - kapitálové transfery</t>
  </si>
  <si>
    <t>K</t>
  </si>
  <si>
    <t>boule lyonnaise - bežné transfery</t>
  </si>
  <si>
    <t>boule lyonnaise</t>
  </si>
  <si>
    <t>boule lyonnaise - kapitálové transfery</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</si>
  <si>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</si>
  <si>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</si>
  <si>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</si>
  <si>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</si>
  <si>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</si>
  <si>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</si>
  <si>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</si>
  <si>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</si>
  <si>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</si>
  <si>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</si>
  <si>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</si>
  <si>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</si>
  <si>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</si>
  <si>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</si>
  <si>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</si>
  <si>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</si>
  <si>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pretláčanie rukou - bežné transfery</t>
  </si>
  <si>
    <t>pretláčanie rukou</t>
  </si>
  <si>
    <t>taekwondo - bežné transfery</t>
  </si>
  <si>
    <t>taekwondo</t>
  </si>
  <si>
    <t>zabezpečenie a rozvoj športu taekwondo zdravotne postihnutých športovcov</t>
  </si>
  <si>
    <t>Bérešová Adriana</t>
  </si>
  <si>
    <t>Aktivity a úlohy v oblasti univerzitného športu v roku 2026</t>
  </si>
  <si>
    <t>baseball - bežné transfery</t>
  </si>
  <si>
    <t>baseball</t>
  </si>
  <si>
    <t>baseball - kapitálové transfery</t>
  </si>
  <si>
    <t>basketbal - bežné transfery</t>
  </si>
  <si>
    <t>basketbal</t>
  </si>
  <si>
    <t>box - bežné transfery</t>
  </si>
  <si>
    <t>box</t>
  </si>
  <si>
    <t>Bóna Juraj</t>
  </si>
  <si>
    <t>Herceg Miroslav</t>
  </si>
  <si>
    <t>Jedináková Miroslava</t>
  </si>
  <si>
    <t>Kubalová Tamara</t>
  </si>
  <si>
    <t>Lovašová Bibiana</t>
  </si>
  <si>
    <t>Triebeľová Jessica</t>
  </si>
  <si>
    <t>Záhradníček Dávid</t>
  </si>
  <si>
    <t>pétanque - bežné transfery</t>
  </si>
  <si>
    <t>pétanque</t>
  </si>
  <si>
    <t>golf - bežné transfery</t>
  </si>
  <si>
    <t>golf</t>
  </si>
  <si>
    <t>zabezpečenie a rozvoj športu golf zdravotne postihnutých športovcov</t>
  </si>
  <si>
    <t>gymnastika - bežné transfery</t>
  </si>
  <si>
    <t>gymnastika</t>
  </si>
  <si>
    <t>gymnastika - kapitálové transfery</t>
  </si>
  <si>
    <t>družstvo - juniorky</t>
  </si>
  <si>
    <t>Ostrihoňová Nela</t>
  </si>
  <si>
    <t>Piliarová Lucia</t>
  </si>
  <si>
    <t>cheerleading - bežné transfery</t>
  </si>
  <si>
    <t>cheerleading</t>
  </si>
  <si>
    <t>jazdectvo - bežné transfery</t>
  </si>
  <si>
    <t>jazdectvo</t>
  </si>
  <si>
    <t>kanoistika - bežné transfery</t>
  </si>
  <si>
    <t>kanoistika</t>
  </si>
  <si>
    <t>Abrahámová Karolína</t>
  </si>
  <si>
    <t>Bábik Martin</t>
  </si>
  <si>
    <t>Baláž Samuel</t>
  </si>
  <si>
    <t>Bartolčič Jakub</t>
  </si>
  <si>
    <t>Beňuš Matej</t>
  </si>
  <si>
    <t>Bergendi Sofia</t>
  </si>
  <si>
    <t>Botek Adam</t>
  </si>
  <si>
    <t>Bugár Reka</t>
  </si>
  <si>
    <t>Čulenová Dagmar</t>
  </si>
  <si>
    <t>Duda Filip</t>
  </si>
  <si>
    <t>Ďurčo Oskar</t>
  </si>
  <si>
    <t>Egyházy Dominik</t>
  </si>
  <si>
    <t>Gavlider Alex</t>
  </si>
  <si>
    <t>Gavorová Hana</t>
  </si>
  <si>
    <t>Grigar Jakub</t>
  </si>
  <si>
    <t>Halčin Martin</t>
  </si>
  <si>
    <t>Hvojníková Nikola</t>
  </si>
  <si>
    <t>Kaláber Artur</t>
  </si>
  <si>
    <t>Kořínek Matyáš</t>
  </si>
  <si>
    <t>Lukáč Teo Peter</t>
  </si>
  <si>
    <t>Luknárová Emanuela</t>
  </si>
  <si>
    <t>Marsal Máté</t>
  </si>
  <si>
    <t>Martikán Michal</t>
  </si>
  <si>
    <t>Mintálová Eliška</t>
  </si>
  <si>
    <t>Mirgorodský Marko</t>
  </si>
  <si>
    <t>Myšák Denis</t>
  </si>
  <si>
    <t>Paňková Zuzana</t>
  </si>
  <si>
    <t>Pecsuková Katarína</t>
  </si>
  <si>
    <t>Sidová Bianka</t>
  </si>
  <si>
    <t>Skubík Dávid</t>
  </si>
  <si>
    <t>Stanovská Soňa</t>
  </si>
  <si>
    <t>Szabó Maximilián</t>
  </si>
  <si>
    <t>Záhorská Zara</t>
  </si>
  <si>
    <t>Zalka Csaba</t>
  </si>
  <si>
    <t>lakros - bežné transfery</t>
  </si>
  <si>
    <t>lakros</t>
  </si>
  <si>
    <t>motocyklový šport - bežné transfery</t>
  </si>
  <si>
    <t>motocyklový šport</t>
  </si>
  <si>
    <t>thajský box - bežné transfery</t>
  </si>
  <si>
    <t>thajský box</t>
  </si>
  <si>
    <t>Chochlíková Monika</t>
  </si>
  <si>
    <t>plavecké športy - bežné transfery</t>
  </si>
  <si>
    <t>plavecké športy</t>
  </si>
  <si>
    <t>Ásványiová Veronika</t>
  </si>
  <si>
    <t>Duša Matej</t>
  </si>
  <si>
    <t>Košťál Samuel</t>
  </si>
  <si>
    <t>Krajčovičová Lea Anna</t>
  </si>
  <si>
    <t>Lajčáková Johana</t>
  </si>
  <si>
    <t>Markušová Tamara</t>
  </si>
  <si>
    <t>Podmaníková Andrea</t>
  </si>
  <si>
    <t>Potocká Tamara</t>
  </si>
  <si>
    <t>Strapeková Žofia</t>
  </si>
  <si>
    <t>štafeta - plávanie</t>
  </si>
  <si>
    <t>Vilímová Isabella</t>
  </si>
  <si>
    <t>Vilímová Mia</t>
  </si>
  <si>
    <t>Vojtko Milan</t>
  </si>
  <si>
    <t>rugby - bežné transfery</t>
  </si>
  <si>
    <t>rugby</t>
  </si>
  <si>
    <t>skialpinizmus - bežné transfery</t>
  </si>
  <si>
    <t>skialpinizmus</t>
  </si>
  <si>
    <t>Cully Rebeka</t>
  </si>
  <si>
    <t>dvojica - mix - skialpinizmus</t>
  </si>
  <si>
    <t>Jagerčíková Marianna</t>
  </si>
  <si>
    <t>Kulanga Alex</t>
  </si>
  <si>
    <t>Šiarnik Jakub</t>
  </si>
  <si>
    <t>softbal - bežné transfery</t>
  </si>
  <si>
    <t>softbal</t>
  </si>
  <si>
    <t>squash - bežné transfery</t>
  </si>
  <si>
    <t>squash</t>
  </si>
  <si>
    <t>triatlon - bežné transfery</t>
  </si>
  <si>
    <t>triatlon</t>
  </si>
  <si>
    <t>zabezpečenie a rozvoj športu triatlon zdravotne postihnutých športovcov</t>
  </si>
  <si>
    <t>Dunajská Diana</t>
  </si>
  <si>
    <t>Ivančík Dominik</t>
  </si>
  <si>
    <t>Michaličková Zuzana</t>
  </si>
  <si>
    <t>volejbal - bežné transfery</t>
  </si>
  <si>
    <t>volejbal</t>
  </si>
  <si>
    <t>atletika - bežné transfery</t>
  </si>
  <si>
    <t>atletika</t>
  </si>
  <si>
    <t>atletika - kapitálové transfery</t>
  </si>
  <si>
    <t>Čorejová Tereza</t>
  </si>
  <si>
    <t>Forster Viktória</t>
  </si>
  <si>
    <t>Frličková Laura</t>
  </si>
  <si>
    <t>Gajanová Gabriela</t>
  </si>
  <si>
    <t>Gymerská Lenka</t>
  </si>
  <si>
    <t>Hejčíková Nina</t>
  </si>
  <si>
    <t>Ledecká Daniela</t>
  </si>
  <si>
    <t>Perončíková Paula</t>
  </si>
  <si>
    <t>Slezáková Rebecca</t>
  </si>
  <si>
    <t>Zapletalová Emma</t>
  </si>
  <si>
    <t>biliard - bežné transfery</t>
  </si>
  <si>
    <t>biliard</t>
  </si>
  <si>
    <t>bowling - bežné transfery</t>
  </si>
  <si>
    <t>bowling</t>
  </si>
  <si>
    <t>bridž - bežné transfery</t>
  </si>
  <si>
    <t>bridž</t>
  </si>
  <si>
    <t>curling - bežné transfery</t>
  </si>
  <si>
    <t>curling</t>
  </si>
  <si>
    <t>futbal - bežné transfery</t>
  </si>
  <si>
    <t>futbal</t>
  </si>
  <si>
    <t>futbal - kapitálové transfery</t>
  </si>
  <si>
    <t>horolezectvo - bežné transfery</t>
  </si>
  <si>
    <t>horolezectvo</t>
  </si>
  <si>
    <t>športové lezenie - bežné transfery</t>
  </si>
  <si>
    <t>športové lezenie</t>
  </si>
  <si>
    <t>zabezpečenie a rozvoj športu para lezenie zdravotne postihnutých športovcov</t>
  </si>
  <si>
    <t>Buršíková Martina</t>
  </si>
  <si>
    <t>Matejička Filip</t>
  </si>
  <si>
    <t>krasokorčuľovanie - bežné transfery</t>
  </si>
  <si>
    <t>krasokorčuľovanie</t>
  </si>
  <si>
    <t>Hagara Adam</t>
  </si>
  <si>
    <t>lukostreľba - bežné transfery</t>
  </si>
  <si>
    <t>lukostreľba</t>
  </si>
  <si>
    <t>Baránková Denisa</t>
  </si>
  <si>
    <t>letecké športy - bežné transfery</t>
  </si>
  <si>
    <t>letecké športy</t>
  </si>
  <si>
    <t>činnosť Slovenského olympijského a športového výboru</t>
  </si>
  <si>
    <t>Olympijské hry mládeže Dakar 2026</t>
  </si>
  <si>
    <t>zabezpečenie účasti reprezentantov SR na XXV. ZOH v Miláne a Cortine d´Ampezzo</t>
  </si>
  <si>
    <t>Zimný Európsky olympijský festival mládeže Brašov 2027</t>
  </si>
  <si>
    <t>činnosť Slovenského paralympijského výboru</t>
  </si>
  <si>
    <t>Batka Martin</t>
  </si>
  <si>
    <t>Čuchran Ladislav</t>
  </si>
  <si>
    <t>Kuřeja Marián</t>
  </si>
  <si>
    <t>Laczkó Dušan</t>
  </si>
  <si>
    <t>Majerníková Lea</t>
  </si>
  <si>
    <t>Malenovský Radoslav</t>
  </si>
  <si>
    <t>Petrikovičová Karin</t>
  </si>
  <si>
    <t>Vadovičová Veronika</t>
  </si>
  <si>
    <t>zabezpečenie účasti reprezentantov SR na XIV. ZPH v Miláne a Cortine d´Ampezzo v roku 2026</t>
  </si>
  <si>
    <t>rýchlokorčuľovanie - bežné transfery</t>
  </si>
  <si>
    <t>rýchlokorčuľovanie</t>
  </si>
  <si>
    <t>Popovičová Lea</t>
  </si>
  <si>
    <t>Tokárová Tamara</t>
  </si>
  <si>
    <t>stolný tenis - bežné transfery</t>
  </si>
  <si>
    <t>stolný tenis</t>
  </si>
  <si>
    <t>stolný tenis - kapitálové transfery</t>
  </si>
  <si>
    <t xml:space="preserve">družstvo - juniori </t>
  </si>
  <si>
    <t>streľba - bežné transfery</t>
  </si>
  <si>
    <t>streľba</t>
  </si>
  <si>
    <t>streľba - kapitálové transfery</t>
  </si>
  <si>
    <t xml:space="preserve">dvojica - trap mix </t>
  </si>
  <si>
    <t xml:space="preserve">dvojica - VzPu mix </t>
  </si>
  <si>
    <t>Gese Teo</t>
  </si>
  <si>
    <t>Hocková Miroslava</t>
  </si>
  <si>
    <t>Hocková Vanesa</t>
  </si>
  <si>
    <t>Hrbeková Danka</t>
  </si>
  <si>
    <t>Jány Patrik</t>
  </si>
  <si>
    <t>Novotná Kamila</t>
  </si>
  <si>
    <t>Štefečeková Rehák Zuzana</t>
  </si>
  <si>
    <t>Štibravá Monika</t>
  </si>
  <si>
    <t>Tužinský Juraj</t>
  </si>
  <si>
    <t>šach - bežné transfery</t>
  </si>
  <si>
    <t>šach</t>
  </si>
  <si>
    <t>zabezpečenie a rozvoj športu šach zdravotne postihnutých športovcov</t>
  </si>
  <si>
    <t>šerm - bežné transfery</t>
  </si>
  <si>
    <t>šerm</t>
  </si>
  <si>
    <t>družstvo - juniori - fleuret</t>
  </si>
  <si>
    <t>tenis - bežné transfery</t>
  </si>
  <si>
    <t>tenis</t>
  </si>
  <si>
    <t>tenis - kapitálové transfery</t>
  </si>
  <si>
    <t>Jamrichová Renáta</t>
  </si>
  <si>
    <t>Pohánková Mia</t>
  </si>
  <si>
    <t>Schmiedlová Karolína Anna (MD)</t>
  </si>
  <si>
    <t>Šupová Kali</t>
  </si>
  <si>
    <t>Žabková Kiara</t>
  </si>
  <si>
    <t>veslovanie - bežné transfery</t>
  </si>
  <si>
    <t>veslovanie</t>
  </si>
  <si>
    <t>zabezpečenie a rozvoj športu veslovanie zdravotne postihnutých športovcov</t>
  </si>
  <si>
    <t>Jurga Viktor</t>
  </si>
  <si>
    <t>Šimek Oliver</t>
  </si>
  <si>
    <t>Žemla Michal</t>
  </si>
  <si>
    <t>zápasenie - bežné transfery</t>
  </si>
  <si>
    <t>zápasenie</t>
  </si>
  <si>
    <t>Görcs Lara</t>
  </si>
  <si>
    <t>Hegedus Réka</t>
  </si>
  <si>
    <t>Jakšík Adam</t>
  </si>
  <si>
    <t>Molnár Zsuzsanna</t>
  </si>
  <si>
    <t>Salkazanov Tajmuraz</t>
  </si>
  <si>
    <t>Tsakulov Batyrbek</t>
  </si>
  <si>
    <t>bedminton - bežné transfery</t>
  </si>
  <si>
    <t>bedminton</t>
  </si>
  <si>
    <t>zabezpečenie a rozvoj športu bedminton zdravotne postihnutých športovcov</t>
  </si>
  <si>
    <t>biatlon - bežné transfery</t>
  </si>
  <si>
    <t>biatlon</t>
  </si>
  <si>
    <t>biatlon - kapitálové transfery</t>
  </si>
  <si>
    <t>Adamov Šimon</t>
  </si>
  <si>
    <t>Bátovská Fialková Paulína</t>
  </si>
  <si>
    <t>Borguľa Jakub</t>
  </si>
  <si>
    <t>Iskhakov Arthur</t>
  </si>
  <si>
    <t>Kapustová Ema</t>
  </si>
  <si>
    <t>Kuzmina Anastasia</t>
  </si>
  <si>
    <t>Remeňová Mária</t>
  </si>
  <si>
    <t>Straková Michaela</t>
  </si>
  <si>
    <t>štafeta - biatlon - juniori</t>
  </si>
  <si>
    <t>štafeta - biatlon - juniorky</t>
  </si>
  <si>
    <t>štafeta - biatlon - single mix</t>
  </si>
  <si>
    <t>štafeta - biatlon - ženy</t>
  </si>
  <si>
    <t>boby a skeleton - bežné transfery</t>
  </si>
  <si>
    <t>boby a skeleton</t>
  </si>
  <si>
    <t>Čerňanská Viktória</t>
  </si>
  <si>
    <t>Mokrášová Lucia</t>
  </si>
  <si>
    <t>cyklistika - bežné transfery</t>
  </si>
  <si>
    <t>cyklistika</t>
  </si>
  <si>
    <t>zabezpečenie a rozvoj športu cyklistika zdravotne postihnutých športovcov</t>
  </si>
  <si>
    <t>Čorej Jozef</t>
  </si>
  <si>
    <t>Chladoňová Viktória</t>
  </si>
  <si>
    <t>Maniková Dominika</t>
  </si>
  <si>
    <t>Metelka Jozef</t>
  </si>
  <si>
    <t>Svrček Martin</t>
  </si>
  <si>
    <t>dráhový golf - bežné transfery</t>
  </si>
  <si>
    <t>dráhový golf</t>
  </si>
  <si>
    <t>florbal - bežné transfery</t>
  </si>
  <si>
    <t>florbal</t>
  </si>
  <si>
    <t>hádzaná - bežné transfery</t>
  </si>
  <si>
    <t>hádzaná</t>
  </si>
  <si>
    <t>jachting - bežné transfery</t>
  </si>
  <si>
    <t>jachting</t>
  </si>
  <si>
    <t>judo - bežné transfery</t>
  </si>
  <si>
    <t>judo</t>
  </si>
  <si>
    <t>Fízeľ Márius</t>
  </si>
  <si>
    <t>Fízeľová Ema</t>
  </si>
  <si>
    <t>Maťašeje Benjamín</t>
  </si>
  <si>
    <t>Scheffel Oliver</t>
  </si>
  <si>
    <t>Tománková Patrícia</t>
  </si>
  <si>
    <t>karate - bežné transfery</t>
  </si>
  <si>
    <t>karate</t>
  </si>
  <si>
    <t>karate - kapitálové transfery</t>
  </si>
  <si>
    <t>zabezpečenie a rozvoj športu karate zdravotne postihnutých športovcov</t>
  </si>
  <si>
    <t>kickbox - bežné transfery</t>
  </si>
  <si>
    <t>kickbox</t>
  </si>
  <si>
    <t>Cmárová Lucia</t>
  </si>
  <si>
    <t>ľadový hokej - bežné transfery</t>
  </si>
  <si>
    <t>ľadový hokej</t>
  </si>
  <si>
    <t>ľadový hokej - kapitálové transfery</t>
  </si>
  <si>
    <t>moderný päťboj - bežné transfery</t>
  </si>
  <si>
    <t>moderný päťboj</t>
  </si>
  <si>
    <t>orientačné športy - bežné transfery</t>
  </si>
  <si>
    <t>orientačné športy</t>
  </si>
  <si>
    <t>Šmelíková Tamara</t>
  </si>
  <si>
    <t>pozemný hokej - bežné transfery</t>
  </si>
  <si>
    <t>pozemný hokej</t>
  </si>
  <si>
    <t>psie záprahy - bežné transfery</t>
  </si>
  <si>
    <t>psie záprahy</t>
  </si>
  <si>
    <t>rybolovná technika - bežné transfery</t>
  </si>
  <si>
    <t>rybolovná technika</t>
  </si>
  <si>
    <t>sánkovanie - bežné transfery</t>
  </si>
  <si>
    <t>sánkovanie</t>
  </si>
  <si>
    <t>Bosman Christían</t>
  </si>
  <si>
    <t>Mick Bruno</t>
  </si>
  <si>
    <t>Ninis Jozef</t>
  </si>
  <si>
    <t>Praxová Viktória</t>
  </si>
  <si>
    <t>Špitzová Desana</t>
  </si>
  <si>
    <t>ju-jitsu - bežné transfery</t>
  </si>
  <si>
    <t>ju-jitsu</t>
  </si>
  <si>
    <t>športové rybárstvo - bežné transfery</t>
  </si>
  <si>
    <t>športové rybárstvo</t>
  </si>
  <si>
    <t>tanečný šport - bežné transfery</t>
  </si>
  <si>
    <t>tanečný šport</t>
  </si>
  <si>
    <t>zabezpečenie činnosti a úloh SZTPŠ v roku 2025</t>
  </si>
  <si>
    <t>družstvo - boccia (BC1-2)</t>
  </si>
  <si>
    <t>družstvo - boccia (BC4)</t>
  </si>
  <si>
    <t>Ivan Dávid</t>
  </si>
  <si>
    <t>Ivan Denis</t>
  </si>
  <si>
    <t>Jankechová Eliška</t>
  </si>
  <si>
    <t>Kánová Alena</t>
  </si>
  <si>
    <t>Král Tomáš</t>
  </si>
  <si>
    <t>Lacová Lilian</t>
  </si>
  <si>
    <t>Lovaš Peter</t>
  </si>
  <si>
    <t>Melicherová Nina</t>
  </si>
  <si>
    <t>Mezík Róbert</t>
  </si>
  <si>
    <t>Pavlík Marcel</t>
  </si>
  <si>
    <t>Riapoš Ján</t>
  </si>
  <si>
    <t>Trávníček Boris</t>
  </si>
  <si>
    <t>vodné lyžovanie - bežné transfery</t>
  </si>
  <si>
    <t>vodné lyžovanie</t>
  </si>
  <si>
    <t>vodný motorizmus - bežné transfery</t>
  </si>
  <si>
    <t>vodný motorizmus</t>
  </si>
  <si>
    <t>dvojica - mix</t>
  </si>
  <si>
    <t>Strculová Emma</t>
  </si>
  <si>
    <t>vzpieranie - bežné transfery</t>
  </si>
  <si>
    <t>vzpieranie</t>
  </si>
  <si>
    <t>teqball - bežné transfery</t>
  </si>
  <si>
    <t>teqball</t>
  </si>
  <si>
    <t>teqball - kapitálové transfery</t>
  </si>
  <si>
    <t>šípky - bežné transfery</t>
  </si>
  <si>
    <t>šípky</t>
  </si>
  <si>
    <t>šípky - kapitálové transfery</t>
  </si>
  <si>
    <t>potápačské športy - bežné transfery</t>
  </si>
  <si>
    <t>potápačské športy</t>
  </si>
  <si>
    <t>kolieskové korčuľovanie - bežné transfery</t>
  </si>
  <si>
    <t>kolieskové korčuľovanie</t>
  </si>
  <si>
    <t>Tury Richard</t>
  </si>
  <si>
    <t>lyžovanie - bežné transfery</t>
  </si>
  <si>
    <t>lyžovanie</t>
  </si>
  <si>
    <t>zabezpečenie a rozvoj športu lyžovanie zdravotne postihnutých športovcov</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</si>
  <si>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</si>
  <si>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</si>
  <si>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</si>
  <si>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</si>
  <si>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</si>
  <si>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</si>
  <si>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</si>
  <si>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</si>
  <si>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</si>
  <si>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</si>
  <si>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Pitoňáková Sára</t>
  </si>
  <si>
    <t>Rexová Alexandra + navádzač</t>
  </si>
  <si>
    <t>Sakál Samuel</t>
  </si>
  <si>
    <t>Šrobová Katarína</t>
  </si>
  <si>
    <t>Vlhová Petra</t>
  </si>
  <si>
    <t>Žampa Andreas</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</si>
  <si>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</si>
  <si>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</si>
  <si>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</si>
  <si>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</si>
  <si>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</si>
  <si>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</si>
  <si>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</si>
  <si>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</si>
  <si>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</si>
  <si>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</si>
  <si>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</si>
  <si>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</si>
  <si>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</si>
  <si>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</si>
  <si>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</si>
  <si>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</si>
  <si>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</si>
  <si>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</si>
  <si>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</si>
  <si>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</si>
  <si>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</si>
  <si>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</si>
  <si>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</si>
  <si>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</si>
  <si>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</si>
  <si>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</si>
  <si>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</si>
  <si>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</si>
  <si>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</si>
  <si>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</si>
  <si>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</si>
  <si>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</si>
  <si>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</si>
  <si>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</si>
  <si>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</si>
  <si>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</si>
  <si>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</si>
  <si>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</si>
  <si>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</si>
  <si>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</si>
  <si>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</si>
  <si>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</si>
  <si>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</si>
  <si>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</si>
  <si>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</si>
  <si>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</si>
  <si>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</si>
  <si>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</si>
  <si>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</si>
  <si>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</si>
  <si>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</si>
  <si>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</si>
  <si>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</si>
  <si>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</si>
  <si>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</si>
  <si>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</si>
  <si>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</si>
  <si>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</si>
  <si>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</si>
  <si>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</si>
  <si>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</si>
  <si>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</si>
  <si>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</si>
  <si>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</si>
  <si>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</si>
  <si>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810 08  Bratislava</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</si>
  <si>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</si>
  <si>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</si>
  <si>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</si>
  <si>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</si>
  <si>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</si>
  <si>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podpora zdravotne postihnutých športovcov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</si>
  <si>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</si>
  <si>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</si>
  <si>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</si>
  <si>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</si>
  <si>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</si>
  <si>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</si>
  <si>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</si>
  <si>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</si>
  <si>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</si>
  <si>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</si>
  <si>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</si>
  <si>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</si>
  <si>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</si>
  <si>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</si>
  <si>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</si>
  <si>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</si>
  <si>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</si>
  <si>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</si>
  <si>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</si>
  <si>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rFont val="Arial"/>
        <b/>
        <color rgb="FF000000"/>
        <sz val="8.0"/>
      </rPr>
      <t>SK84 8180 0000 0070 0069 4112</t>
    </r>
    <r>
      <rPr>
        <rFont val="Arial"/>
        <color rgb="FF000000"/>
        <sz val="8.0"/>
      </rPr>
      <t xml:space="preserve">
(výdavkový účet štátneho rozpočtu)
slúži pre vrátenie nevyčerpaných finančných prostriedkov </t>
    </r>
    <r>
      <rPr>
        <rFont val="Arial"/>
        <b/>
        <color rgb="FF000000"/>
        <sz val="8.0"/>
      </rPr>
      <t>poskytnutých v r. 2026</t>
    </r>
    <r>
      <rPr>
        <rFont val="Arial"/>
        <color rgb="FF000000"/>
        <sz val="8.0"/>
      </rPr>
      <t xml:space="preserve">, </t>
    </r>
    <r>
      <rPr>
        <rFont val="Arial"/>
        <color rgb="FFFF0000"/>
        <sz val="8.0"/>
      </rPr>
      <t xml:space="preserve">v termíne </t>
    </r>
    <r>
      <rPr>
        <rFont val="Arial"/>
        <b/>
        <color rgb="FFFF0000"/>
        <sz val="8.0"/>
      </rPr>
      <t>do 30.11.2026</t>
    </r>
  </si>
  <si>
    <r>
      <rPr>
        <rFont val="Arial"/>
        <b/>
        <color rgb="FF000000"/>
        <sz val="8.0"/>
      </rPr>
      <t>SK62 8180 0000 0070 0069 4120</t>
    </r>
    <r>
      <rPr>
        <rFont val="Arial"/>
        <color rgb="FF000000"/>
        <sz val="8.0"/>
      </rPr>
      <t xml:space="preserve">
(príjmový účet)
slúži pre vrátenie nevyčerpaných/nezúčtovaných finančných prostriedkov </t>
    </r>
    <r>
      <rPr>
        <rFont val="Arial"/>
        <b/>
        <color rgb="FF000000"/>
        <sz val="8.0"/>
      </rPr>
      <t>poskytnutých v r. 2026</t>
    </r>
    <r>
      <rPr>
        <rFont val="Arial"/>
        <color rgb="FF000000"/>
        <sz val="8.0"/>
      </rPr>
      <t xml:space="preserve">, v termíne </t>
    </r>
    <r>
      <rPr>
        <rFont val="Arial"/>
        <b/>
        <color rgb="FFFF0000"/>
        <sz val="8.0"/>
      </rPr>
      <t>od 01.01.2027 do 31.05.2027</t>
    </r>
  </si>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</sst>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
    <numFmt numFmtId="165" formatCode="dd/mm/yyyy"/>
  </numFmts>
  <fonts count="43">
    <font>
      <sz val="10.0"/>
      <color theme="1"/>
      <name val="Calibri"/>
      <scheme val="minor"/>
    </font>
    <font>
      <sz val="10.0"/>
      <color theme="1"/>
      <name val="Arial"/>
    </font>
    <font>
      <b/>
      <sz val="14.0"/>
      <color theme="1"/>
      <name val="Arial"/>
    </font>
    <font>
      <sz val="14.0"/>
      <color theme="1"/>
      <name val="Arial"/>
    </font>
    <font>
      <b/>
      <sz val="12.0"/>
      <color theme="1"/>
      <name val="Arial"/>
    </font>
    <font/>
    <font>
      <b/>
      <u/>
      <sz val="10.0"/>
      <color theme="1"/>
      <name val="Arial"/>
    </font>
    <font>
      <sz val="10.0"/>
      <color rgb="FF000000"/>
      <name val="Arial"/>
    </font>
    <font>
      <b/>
      <sz val="10.0"/>
      <color rgb="FFFF0000"/>
      <name val="Arial"/>
    </font>
    <font>
      <b/>
      <sz val="10.0"/>
      <color theme="1"/>
      <name val="Arial"/>
    </font>
    <font>
      <sz val="10.0"/>
      <color rgb="FFFF0000"/>
      <name val="Arial"/>
    </font>
    <font>
      <sz val="10.0"/>
      <color rgb="FF00B0F0"/>
      <name val="Arial"/>
    </font>
    <font>
      <sz val="10.0"/>
      <color rgb="FF00B050"/>
      <name val="Arial"/>
    </font>
    <font>
      <strike/>
      <sz val="10.0"/>
      <color rgb="FFFF0000"/>
      <name val="Arial"/>
    </font>
    <font>
      <b/>
      <i/>
      <sz val="12.0"/>
      <color rgb="FF969696"/>
      <name val="Arial"/>
    </font>
    <font>
      <sz val="8.0"/>
      <color theme="1"/>
      <name val="Arial"/>
    </font>
    <font>
      <b/>
      <sz val="11.0"/>
      <color theme="1"/>
      <name val="Arial"/>
    </font>
    <font>
      <b/>
      <sz val="11.0"/>
      <color theme="0"/>
      <name val="Arial"/>
    </font>
    <font>
      <i/>
      <sz val="8.0"/>
      <color rgb="FF969696"/>
      <name val="Arial"/>
    </font>
    <font>
      <sz val="11.0"/>
      <color theme="1"/>
      <name val="Arial"/>
    </font>
    <font>
      <b/>
      <sz val="8.0"/>
      <color theme="1"/>
      <name val="Arial"/>
    </font>
    <font>
      <sz val="8.0"/>
      <color rgb="FFFF0000"/>
      <name val="Arial"/>
    </font>
    <font>
      <b/>
      <sz val="8.0"/>
      <color theme="0"/>
      <name val="Arial"/>
    </font>
    <font>
      <b/>
      <sz val="14.0"/>
      <color rgb="FF0070C0"/>
      <name val="Arial"/>
    </font>
    <font>
      <b/>
      <sz val="14.0"/>
      <color rgb="FFFF0000"/>
      <name val="Arial"/>
    </font>
    <font>
      <b/>
      <sz val="12.0"/>
      <color rgb="FFFF0000"/>
      <name val="Arial"/>
    </font>
    <font>
      <b/>
      <sz val="8.0"/>
      <color rgb="FF0070C0"/>
      <name val="Arial"/>
    </font>
    <font>
      <b/>
      <sz val="8.0"/>
      <color rgb="FFFF0000"/>
      <name val="Arial"/>
    </font>
    <font>
      <i/>
      <sz val="8.0"/>
      <color rgb="FFFF0000"/>
      <name val="Arial"/>
    </font>
    <font>
      <b/>
      <sz val="11.0"/>
      <color rgb="FFFF0000"/>
      <name val="Arial"/>
    </font>
    <font>
      <b/>
      <i/>
      <sz val="12.0"/>
      <color rgb="FFFF0000"/>
      <name val="Arial"/>
    </font>
    <font>
      <sz val="11.0"/>
      <color rgb="FFFF0000"/>
      <name val="Arial"/>
    </font>
    <font>
      <sz val="8.0"/>
      <color theme="0"/>
      <name val="Arial"/>
    </font>
    <font>
      <b/>
      <sz val="8.0"/>
      <color rgb="FF000000"/>
      <name val="Arial"/>
    </font>
    <font>
      <b/>
      <sz val="12.0"/>
      <color theme="0"/>
      <name val="Arial"/>
    </font>
    <font>
      <u/>
      <sz val="10.0"/>
      <color theme="10"/>
      <name val="Arial"/>
    </font>
    <font>
      <u/>
      <sz val="10.0"/>
      <color theme="10"/>
      <name val="Arial"/>
    </font>
    <font>
      <sz val="8.0"/>
      <color rgb="FF000000"/>
      <name val="Arial"/>
    </font>
    <font>
      <u/>
      <sz val="10.0"/>
      <color theme="10"/>
      <name val="Arial"/>
    </font>
    <font>
      <color theme="1"/>
      <name val="Calibri"/>
      <scheme val="minor"/>
    </font>
    <font>
      <sz val="12.0"/>
      <color theme="1"/>
      <name val="Arial"/>
    </font>
    <font>
      <b/>
      <u/>
      <sz val="12.0"/>
      <color rgb="FFFF0000"/>
      <name val="Arial"/>
    </font>
    <font>
      <i/>
      <sz val="10.0"/>
      <color theme="1"/>
      <name val="Arial"/>
    </font>
  </fonts>
  <fills count="16">
    <fill>
      <patternFill patternType="none"/>
    </fill>
    <fill>
      <patternFill patternType="lightGray"/>
    </fill>
    <fill>
      <patternFill patternType="solid">
        <fgColor theme="0"/>
        <bgColor theme="0"/>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rgb="FFC0C0C0"/>
        <bgColor rgb="FFC0C0C0"/>
      </patternFill>
    </fill>
    <fill>
      <patternFill patternType="solid">
        <fgColor rgb="FFEAF1DD"/>
        <bgColor rgb="FFEAF1DD"/>
      </patternFill>
    </fill>
    <fill>
      <patternFill patternType="solid">
        <fgColor rgb="FFD8D8D8"/>
        <bgColor rgb="FFD8D8D8"/>
      </patternFill>
    </fill>
    <fill>
      <patternFill patternType="solid">
        <fgColor rgb="FFFFFF00"/>
        <bgColor rgb="FFFFFF00"/>
      </patternFill>
    </fill>
    <fill>
      <patternFill patternType="solid">
        <fgColor rgb="FF92D050"/>
        <bgColor rgb="FF92D050"/>
      </patternFill>
    </fill>
    <fill>
      <patternFill patternType="solid">
        <fgColor rgb="FF002570"/>
        <bgColor rgb="FF002570"/>
      </patternFill>
    </fill>
    <fill>
      <patternFill patternType="solid">
        <fgColor rgb="FFB8CCE4"/>
        <bgColor rgb="FFB8CCE4"/>
      </patternFill>
    </fill>
    <fill>
      <patternFill patternType="solid">
        <fgColor rgb="FFF2F2F2"/>
        <bgColor rgb="FFF2F2F2"/>
      </patternFill>
    </fill>
    <fill>
      <patternFill patternType="solid">
        <fgColor rgb="FFDBE5F1"/>
        <bgColor rgb="FFDBE5F1"/>
      </patternFill>
    </fill>
    <fill>
      <patternFill patternType="solid">
        <fgColor rgb="FFFFFFCC"/>
        <bgColor rgb="FFFFFFCC"/>
      </patternFill>
    </fill>
  </fills>
  <borders count="56">
    <border/>
    <border>
      <left/>
      <right/>
      <top/>
      <bottom/>
    </border>
    <border>
      <left/>
      <top/>
      <bottom/>
    </border>
    <border>
      <right/>
      <top/>
      <bottom/>
    </border>
    <border>
      <left style="thin">
        <color rgb="FF000000"/>
      </left>
      <right style="thin">
        <color rgb="FF000000"/>
      </right>
      <top style="thin">
        <color rgb="FF000000"/>
      </top>
      <bottom/>
    </border>
    <border>
      <left style="thin">
        <color rgb="FF000000"/>
      </left>
      <right style="thin">
        <color rgb="FF000000"/>
      </right>
      <top/>
      <bottom/>
    </border>
    <border>
      <left style="thin">
        <color rgb="FF000000"/>
      </left>
      <right style="thin">
        <color rgb="FF000000"/>
      </right>
      <top/>
      <bottom style="thin">
        <color rgb="FF000000"/>
      </bottom>
    </border>
    <border>
      <left style="thin">
        <color rgb="FF000000"/>
      </left>
      <right style="thin">
        <color rgb="FF000000"/>
      </right>
      <top style="thin">
        <color rgb="FF000000"/>
      </top>
      <bottom style="thin">
        <color rgb="FF000000"/>
      </bottom>
    </border>
    <border>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top/>
      <bottom/>
    </border>
    <border>
      <left style="thin">
        <color rgb="FF000000"/>
      </left>
      <right/>
      <top style="thin">
        <color rgb="FF000000"/>
      </top>
      <bottom style="thin">
        <color rgb="FF000000"/>
      </bottom>
    </border>
    <border>
      <left style="thick">
        <color rgb="FFFF0000"/>
      </left>
      <top style="thick">
        <color rgb="FFFF0000"/>
      </top>
      <bottom style="thin">
        <color rgb="FF000000"/>
      </bottom>
    </border>
    <border>
      <right style="thick">
        <color rgb="FFFF0000"/>
      </right>
      <top style="thick">
        <color rgb="FFFF0000"/>
      </top>
      <bottom style="thin">
        <color rgb="FF000000"/>
      </bottom>
    </border>
    <border>
      <left style="thick">
        <color rgb="FFFF0000"/>
      </left>
      <top style="thin">
        <color rgb="FF000000"/>
      </top>
      <bottom style="thin">
        <color rgb="FF000000"/>
      </bottom>
    </border>
    <border>
      <right style="thick">
        <color rgb="FFFF0000"/>
      </right>
      <top style="thin">
        <color rgb="FF000000"/>
      </top>
      <bottom style="thin">
        <color rgb="FF000000"/>
      </bottom>
    </border>
    <border>
      <left style="thick">
        <color rgb="FFFF0000"/>
      </left>
      <top style="thin">
        <color rgb="FF000000"/>
      </top>
      <bottom style="thick">
        <color rgb="FFFF0000"/>
      </bottom>
    </border>
    <border>
      <right style="thick">
        <color rgb="FFFF0000"/>
      </right>
      <top style="thin">
        <color rgb="FF000000"/>
      </top>
      <bottom style="thick">
        <color rgb="FFFF0000"/>
      </bottom>
    </border>
    <border>
      <left/>
      <right/>
      <top style="thin">
        <color rgb="FF000000"/>
      </top>
      <bottom/>
    </border>
    <border>
      <left/>
      <right/>
      <top/>
      <bottom style="thin">
        <color rgb="FF000000"/>
      </bottom>
    </border>
    <border>
      <left/>
      <top/>
      <bottom style="thin">
        <color rgb="FF000000"/>
      </bottom>
    </border>
    <border>
      <top/>
      <bottom style="thin">
        <color rgb="FF000000"/>
      </bottom>
    </border>
    <border>
      <right/>
      <top/>
      <bottom style="thin">
        <color rgb="FF000000"/>
      </bottom>
    </border>
    <border>
      <left/>
      <top style="thin">
        <color rgb="FF000000"/>
      </top>
      <bottom/>
    </border>
    <border>
      <top style="thin">
        <color rgb="FF000000"/>
      </top>
      <bottom/>
    </border>
    <border>
      <right/>
      <top style="thin">
        <color rgb="FF000000"/>
      </top>
      <bottom/>
    </border>
    <border>
      <left style="medium">
        <color rgb="FF000000"/>
      </left>
      <right style="medium">
        <color rgb="FF000000"/>
      </right>
      <top style="medium">
        <color rgb="FF000000"/>
      </top>
      <bottom style="thin">
        <color rgb="FF000000"/>
      </bottom>
    </border>
    <border>
      <left/>
      <right style="thin">
        <color rgb="FF000000"/>
      </right>
      <top style="thin">
        <color rgb="FF000000"/>
      </top>
      <bottom style="thin">
        <color rgb="FF000000"/>
      </bottom>
    </border>
    <border>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style="medium">
        <color rgb="FF000000"/>
      </bottom>
    </border>
    <border>
      <left style="medium">
        <color rgb="FF000000"/>
      </left>
      <right style="thin">
        <color rgb="FF000000"/>
      </right>
      <top style="thin">
        <color rgb="FF000000"/>
      </top>
      <bottom style="medium">
        <color rgb="FF000000"/>
      </bottom>
    </border>
    <border>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thin">
        <color rgb="FF000000"/>
      </top>
      <bottom/>
    </border>
    <border>
      <left/>
      <right style="thin">
        <color rgb="FF000000"/>
      </right>
      <top/>
      <bottom style="thin">
        <color rgb="FF000000"/>
      </bottom>
    </border>
    <border>
      <left/>
      <top/>
    </border>
    <border>
      <right/>
      <top/>
    </border>
    <border>
      <left/>
      <bottom/>
    </border>
    <border>
      <right/>
      <bottom/>
    </border>
    <border>
      <left style="medium">
        <color rgb="FF000000"/>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style="medium">
        <color rgb="FF000000"/>
      </right>
      <top/>
      <bottom style="medium">
        <color rgb="FF000000"/>
      </bottom>
    </border>
    <border>
      <left/>
      <right/>
      <top/>
    </border>
    <border>
      <left/>
      <right/>
    </border>
    <border>
      <left/>
      <right/>
      <bottom/>
    </border>
    <border>
      <left/>
      <right/>
      <top style="medium">
        <color rgb="FF000000"/>
      </top>
      <bottom/>
    </border>
    <border>
      <left/>
      <right/>
      <top/>
      <bottom style="medium">
        <color rgb="FF000000"/>
      </bottom>
    </border>
  </borders>
  <cellStyleXfs count="1">
    <xf borderId="0" fillId="0" fontId="0" numFmtId="0" applyAlignment="1" applyFont="1"/>
  </cellStyleXfs>
  <cellXfs count="319">
    <xf borderId="0" fillId="0" fontId="0" numFmtId="0" xfId="0" applyAlignment="1" applyFont="1">
      <alignment readingOrder="0" shrinkToFit="0" vertical="bottom" wrapText="0"/>
    </xf>
    <xf borderId="1" fillId="2" fontId="1" numFmtId="0" xfId="0" applyAlignment="1" applyBorder="1" applyFill="1" applyFont="1">
      <alignment horizontal="right" vertical="top"/>
    </xf>
    <xf borderId="1" fillId="2" fontId="1" numFmtId="0" xfId="0" applyAlignment="1" applyBorder="1" applyFont="1">
      <alignment vertical="top"/>
    </xf>
    <xf borderId="1" fillId="2" fontId="2" numFmtId="0" xfId="0" applyAlignment="1" applyBorder="1" applyFont="1">
      <alignment horizontal="center" shrinkToFit="0" vertical="center" wrapText="1"/>
    </xf>
    <xf borderId="1" fillId="2" fontId="3" numFmtId="0" xfId="0" applyAlignment="1" applyBorder="1" applyFont="1">
      <alignment vertical="top"/>
    </xf>
    <xf borderId="2" fillId="2" fontId="4" numFmtId="0" xfId="0" applyAlignment="1" applyBorder="1" applyFont="1">
      <alignment horizontal="center" shrinkToFit="0" vertical="top" wrapText="1"/>
    </xf>
    <xf borderId="3" fillId="0" fontId="5" numFmtId="0" xfId="0" applyBorder="1" applyFont="1"/>
    <xf borderId="1" fillId="2" fontId="2" numFmtId="0" xfId="0" applyAlignment="1" applyBorder="1" applyFont="1">
      <alignment horizontal="center" shrinkToFit="0" vertical="top" wrapText="1"/>
    </xf>
    <xf borderId="1" fillId="2" fontId="4" numFmtId="0" xfId="0" applyAlignment="1" applyBorder="1" applyFont="1">
      <alignment horizontal="center" shrinkToFit="0" vertical="top" wrapText="1"/>
    </xf>
    <xf borderId="4" fillId="2" fontId="6" numFmtId="0" xfId="0" applyAlignment="1" applyBorder="1" applyFont="1">
      <alignment horizontal="left" shrinkToFit="0" vertical="top" wrapText="1"/>
    </xf>
    <xf borderId="5" fillId="2" fontId="1" numFmtId="0" xfId="0" applyAlignment="1" applyBorder="1" applyFont="1">
      <alignment horizontal="left" shrinkToFit="0" vertical="top" wrapText="1"/>
    </xf>
    <xf borderId="5" fillId="2" fontId="7" numFmtId="0" xfId="0" applyAlignment="1" applyBorder="1" applyFont="1">
      <alignment horizontal="left" shrinkToFit="0" vertical="top" wrapText="1"/>
    </xf>
    <xf borderId="5" fillId="2" fontId="1" numFmtId="0" xfId="0" applyAlignment="1" applyBorder="1" applyFont="1">
      <alignment horizontal="left" vertical="top"/>
    </xf>
    <xf borderId="6" fillId="2" fontId="1" numFmtId="0" xfId="0" applyAlignment="1" applyBorder="1" applyFont="1">
      <alignment horizontal="left" shrinkToFit="0" vertical="top" wrapText="1"/>
    </xf>
    <xf borderId="1" fillId="2" fontId="1" numFmtId="0" xfId="0" applyAlignment="1" applyBorder="1" applyFont="1">
      <alignment horizontal="left" shrinkToFit="0" vertical="top" wrapText="1"/>
    </xf>
    <xf borderId="7" fillId="2" fontId="8" numFmtId="0" xfId="0" applyAlignment="1" applyBorder="1" applyFont="1">
      <alignment horizontal="left" shrinkToFit="0" vertical="center" wrapText="1"/>
    </xf>
    <xf borderId="1" fillId="2" fontId="9" numFmtId="0" xfId="0" applyAlignment="1" applyBorder="1" applyFont="1">
      <alignment horizontal="left" vertical="top"/>
    </xf>
    <xf borderId="1" fillId="2" fontId="1" numFmtId="0" xfId="0" applyAlignment="1" applyBorder="1" applyFont="1">
      <alignment shrinkToFit="0" vertical="top" wrapText="1"/>
    </xf>
    <xf borderId="7" fillId="2" fontId="1" numFmtId="0" xfId="0" applyAlignment="1" applyBorder="1" applyFont="1">
      <alignment horizontal="left" shrinkToFit="0" vertical="top" wrapText="1"/>
    </xf>
    <xf borderId="1" fillId="2" fontId="10" numFmtId="0" xfId="0" applyAlignment="1" applyBorder="1" applyFont="1">
      <alignment vertical="top"/>
    </xf>
    <xf borderId="1" fillId="2" fontId="1" numFmtId="0" xfId="0" applyAlignment="1" applyBorder="1" applyFont="1">
      <alignment horizontal="left" vertical="top"/>
    </xf>
    <xf borderId="2" fillId="2" fontId="1" numFmtId="0" xfId="0" applyAlignment="1" applyBorder="1" applyFont="1">
      <alignment horizontal="center" vertical="center"/>
    </xf>
    <xf borderId="2" fillId="2" fontId="1" numFmtId="9" xfId="0" applyAlignment="1" applyBorder="1" applyFont="1" applyNumberFormat="1">
      <alignment horizontal="center" vertical="center"/>
    </xf>
    <xf borderId="1" fillId="2" fontId="1" numFmtId="9" xfId="0" applyAlignment="1" applyBorder="1" applyFont="1" applyNumberFormat="1">
      <alignment horizontal="center" shrinkToFit="0" vertical="center" wrapText="1"/>
    </xf>
    <xf borderId="1" fillId="2" fontId="1" numFmtId="9" xfId="0" applyAlignment="1" applyBorder="1" applyFont="1" applyNumberFormat="1">
      <alignment horizontal="center" vertical="center"/>
    </xf>
    <xf borderId="0" fillId="0" fontId="1" numFmtId="9" xfId="0" applyAlignment="1" applyFont="1" applyNumberFormat="1">
      <alignment horizontal="center" vertical="center"/>
    </xf>
    <xf borderId="1" fillId="2" fontId="10" numFmtId="0" xfId="0" applyAlignment="1" applyBorder="1" applyFont="1">
      <alignment shrinkToFit="0" vertical="top" wrapText="1"/>
    </xf>
    <xf borderId="0" fillId="0" fontId="1" numFmtId="0" xfId="0" applyAlignment="1" applyFont="1">
      <alignment horizontal="left" vertical="top"/>
    </xf>
    <xf borderId="1" fillId="2" fontId="7" numFmtId="0" xfId="0" applyAlignment="1" applyBorder="1" applyFont="1">
      <alignment horizontal="left" vertical="top"/>
    </xf>
    <xf borderId="1" fillId="2" fontId="11" numFmtId="0" xfId="0" applyAlignment="1" applyBorder="1" applyFont="1">
      <alignment vertical="top"/>
    </xf>
    <xf borderId="0" fillId="0" fontId="9" numFmtId="0" xfId="0" applyAlignment="1" applyFont="1">
      <alignment horizontal="left" shrinkToFit="0" vertical="top" wrapText="1"/>
    </xf>
    <xf borderId="1" fillId="2" fontId="2" numFmtId="0" xfId="0" applyAlignment="1" applyBorder="1" applyFont="1">
      <alignment horizontal="center" vertical="top"/>
    </xf>
    <xf borderId="1" fillId="2" fontId="9" numFmtId="0" xfId="0" applyAlignment="1" applyBorder="1" applyFont="1">
      <alignment horizontal="left" shrinkToFit="0" vertical="top" wrapText="1"/>
    </xf>
    <xf borderId="4" fillId="2" fontId="9" numFmtId="0" xfId="0" applyAlignment="1" applyBorder="1" applyFont="1">
      <alignment horizontal="left" shrinkToFit="0" vertical="top" wrapText="1"/>
    </xf>
    <xf borderId="6" fillId="2" fontId="1" numFmtId="0" xfId="0" applyAlignment="1" applyBorder="1" applyFont="1">
      <alignment horizontal="left" shrinkToFit="0" wrapText="1"/>
    </xf>
    <xf borderId="1" fillId="2" fontId="1" numFmtId="0" xfId="0" applyAlignment="1" applyBorder="1" applyFont="1">
      <alignment horizontal="left" shrinkToFit="0" wrapText="1"/>
    </xf>
    <xf borderId="1" fillId="2" fontId="2" numFmtId="0" xfId="0" applyAlignment="1" applyBorder="1" applyFont="1">
      <alignment horizontal="center" vertical="center"/>
    </xf>
    <xf borderId="7" fillId="3" fontId="9" numFmtId="0" xfId="0" applyAlignment="1" applyBorder="1" applyFill="1" applyFont="1">
      <alignment horizontal="left" shrinkToFit="0" vertical="top" wrapText="1"/>
    </xf>
    <xf borderId="1" fillId="2" fontId="12" numFmtId="0" xfId="0" applyAlignment="1" applyBorder="1" applyFont="1">
      <alignment vertical="top"/>
    </xf>
    <xf borderId="1" fillId="2" fontId="13" numFmtId="0" xfId="0" applyAlignment="1" applyBorder="1" applyFont="1">
      <alignment horizontal="left" vertical="top"/>
    </xf>
    <xf borderId="1" fillId="2" fontId="8" numFmtId="0" xfId="0" applyAlignment="1" applyBorder="1" applyFont="1">
      <alignment horizontal="left" shrinkToFit="0" vertical="top" wrapText="1"/>
    </xf>
    <xf borderId="0" fillId="0" fontId="1" numFmtId="0" xfId="0" applyAlignment="1" applyFont="1">
      <alignment shrinkToFit="0" vertical="top" wrapText="1"/>
    </xf>
    <xf borderId="1" fillId="2" fontId="7" numFmtId="0" xfId="0" applyAlignment="1" applyBorder="1" applyFont="1">
      <alignment horizontal="left" shrinkToFit="0" vertical="top" wrapText="1"/>
    </xf>
    <xf borderId="1" fillId="2" fontId="1" numFmtId="0" xfId="0" applyAlignment="1" applyBorder="1" applyFont="1">
      <alignment horizontal="center" shrinkToFit="0" vertical="top" wrapText="1"/>
    </xf>
    <xf borderId="2" fillId="4" fontId="4" numFmtId="0" xfId="0" applyAlignment="1" applyBorder="1" applyFill="1" applyFont="1">
      <alignment horizontal="center"/>
    </xf>
    <xf borderId="8" fillId="0" fontId="5" numFmtId="0" xfId="0" applyBorder="1" applyFont="1"/>
    <xf borderId="1" fillId="4" fontId="14" numFmtId="1" xfId="0" applyBorder="1" applyFont="1" applyNumberFormat="1"/>
    <xf borderId="1" fillId="4" fontId="14" numFmtId="0" xfId="0" applyBorder="1" applyFont="1"/>
    <xf borderId="1" fillId="4" fontId="15" numFmtId="0" xfId="0" applyBorder="1" applyFont="1"/>
    <xf borderId="2" fillId="4" fontId="16" numFmtId="0" xfId="0" applyAlignment="1" applyBorder="1" applyFont="1">
      <alignment horizontal="center"/>
    </xf>
    <xf borderId="2" fillId="5" fontId="17" numFmtId="2" xfId="0" applyAlignment="1" applyBorder="1" applyFill="1" applyFont="1" applyNumberFormat="1">
      <alignment horizontal="center"/>
    </xf>
    <xf borderId="1" fillId="4" fontId="18" numFmtId="0" xfId="0" applyBorder="1" applyFont="1"/>
    <xf borderId="1" fillId="4" fontId="16" numFmtId="0" xfId="0" applyAlignment="1" applyBorder="1" applyFont="1">
      <alignment horizontal="center"/>
    </xf>
    <xf borderId="2" fillId="5" fontId="17" numFmtId="164" xfId="0" applyAlignment="1" applyBorder="1" applyFont="1" applyNumberFormat="1">
      <alignment horizontal="center"/>
    </xf>
    <xf borderId="1" fillId="4" fontId="9" numFmtId="0" xfId="0" applyAlignment="1" applyBorder="1" applyFont="1">
      <alignment horizontal="right" vertical="center"/>
    </xf>
    <xf borderId="9" fillId="4" fontId="19" numFmtId="0" xfId="0" applyBorder="1" applyFont="1"/>
    <xf borderId="10" fillId="0" fontId="5" numFmtId="0" xfId="0" applyBorder="1" applyFont="1"/>
    <xf borderId="11" fillId="0" fontId="5" numFmtId="0" xfId="0" applyBorder="1" applyFont="1"/>
    <xf borderId="1" fillId="4" fontId="19" numFmtId="0" xfId="0" applyBorder="1" applyFont="1"/>
    <xf borderId="1" fillId="4" fontId="15" numFmtId="1" xfId="0" applyBorder="1" applyFont="1" applyNumberFormat="1"/>
    <xf borderId="1" fillId="4" fontId="19" numFmtId="0" xfId="0" applyAlignment="1" applyBorder="1" applyFont="1">
      <alignment horizontal="center"/>
    </xf>
    <xf borderId="1" fillId="4" fontId="18" numFmtId="1" xfId="0" applyBorder="1" applyFont="1" applyNumberFormat="1"/>
    <xf borderId="1" fillId="4" fontId="1" numFmtId="0" xfId="0" applyBorder="1" applyFont="1"/>
    <xf borderId="7" fillId="6" fontId="20" numFmtId="0" xfId="0" applyAlignment="1" applyBorder="1" applyFill="1" applyFont="1">
      <alignment horizontal="center" shrinkToFit="0" vertical="center" wrapText="1"/>
    </xf>
    <xf borderId="7" fillId="6" fontId="20" numFmtId="4" xfId="0" applyAlignment="1" applyBorder="1" applyFont="1" applyNumberFormat="1">
      <alignment horizontal="center" shrinkToFit="0" vertical="center" wrapText="1"/>
    </xf>
    <xf borderId="7" fillId="6" fontId="20" numFmtId="3" xfId="0" applyAlignment="1" applyBorder="1" applyFont="1" applyNumberFormat="1">
      <alignment horizontal="center" shrinkToFit="0" vertical="center" wrapText="1"/>
    </xf>
    <xf borderId="1" fillId="4" fontId="20" numFmtId="0" xfId="0" applyBorder="1" applyFont="1"/>
    <xf borderId="1" fillId="4" fontId="15" numFmtId="0" xfId="0" applyAlignment="1" applyBorder="1" applyFont="1">
      <alignment shrinkToFit="0" vertical="top" wrapText="1"/>
    </xf>
    <xf borderId="1" fillId="4" fontId="15" numFmtId="49" xfId="0" applyAlignment="1" applyBorder="1" applyFont="1" applyNumberFormat="1">
      <alignment shrinkToFit="0" vertical="top" wrapText="1"/>
    </xf>
    <xf borderId="1" fillId="4" fontId="15" numFmtId="14" xfId="0" applyAlignment="1" applyBorder="1" applyFont="1" applyNumberFormat="1">
      <alignment vertical="top"/>
    </xf>
    <xf borderId="1" fillId="4" fontId="15" numFmtId="4" xfId="0" applyAlignment="1" applyBorder="1" applyFont="1" applyNumberFormat="1">
      <alignment vertical="top"/>
    </xf>
    <xf borderId="1" fillId="4" fontId="15" numFmtId="1" xfId="0" applyAlignment="1" applyBorder="1" applyFont="1" applyNumberFormat="1">
      <alignment vertical="top"/>
    </xf>
    <xf borderId="1" fillId="4" fontId="15" numFmtId="17" xfId="0" applyAlignment="1" applyBorder="1" applyFont="1" applyNumberFormat="1">
      <alignment shrinkToFit="0" vertical="top" wrapText="1"/>
    </xf>
    <xf borderId="2" fillId="4" fontId="16" numFmtId="0" xfId="0" applyAlignment="1" applyBorder="1" applyFont="1">
      <alignment shrinkToFit="0" vertical="center" wrapText="1"/>
    </xf>
    <xf borderId="12" fillId="0" fontId="5" numFmtId="0" xfId="0" applyBorder="1" applyFont="1"/>
    <xf borderId="7" fillId="7" fontId="16" numFmtId="14" xfId="0" applyAlignment="1" applyBorder="1" applyFill="1" applyFont="1" applyNumberFormat="1">
      <alignment horizontal="center" vertical="center"/>
    </xf>
    <xf borderId="1" fillId="4" fontId="16" numFmtId="0" xfId="0" applyAlignment="1" applyBorder="1" applyFont="1">
      <alignment shrinkToFit="0" vertical="center" wrapText="1"/>
    </xf>
    <xf borderId="1" fillId="2" fontId="19" numFmtId="0" xfId="0" applyBorder="1" applyFont="1"/>
    <xf borderId="1" fillId="2" fontId="19" numFmtId="164" xfId="0" applyBorder="1" applyFont="1" applyNumberFormat="1"/>
    <xf borderId="1" fillId="4" fontId="16" numFmtId="0" xfId="0" applyAlignment="1" applyBorder="1" applyFont="1">
      <alignment horizontal="center" shrinkToFit="0" wrapText="1"/>
    </xf>
    <xf borderId="1" fillId="2" fontId="1" numFmtId="0" xfId="0" applyBorder="1" applyFont="1"/>
    <xf borderId="1" fillId="4" fontId="9" numFmtId="0" xfId="0" applyAlignment="1" applyBorder="1" applyFont="1">
      <alignment horizontal="right"/>
    </xf>
    <xf borderId="2" fillId="2" fontId="1" numFmtId="0" xfId="0" applyBorder="1" applyFont="1"/>
    <xf borderId="7" fillId="8" fontId="20" numFmtId="0" xfId="0" applyAlignment="1" applyBorder="1" applyFill="1" applyFont="1">
      <alignment horizontal="center" vertical="center"/>
    </xf>
    <xf borderId="7" fillId="8" fontId="20" numFmtId="0" xfId="0" applyAlignment="1" applyBorder="1" applyFont="1">
      <alignment horizontal="center" shrinkToFit="0" vertical="center" wrapText="1"/>
    </xf>
    <xf borderId="7" fillId="0" fontId="15" numFmtId="0" xfId="0" applyAlignment="1" applyBorder="1" applyFont="1">
      <alignment vertical="center"/>
    </xf>
    <xf borderId="7" fillId="0" fontId="1" numFmtId="0" xfId="0" applyBorder="1" applyFont="1"/>
    <xf borderId="7" fillId="7" fontId="15" numFmtId="4" xfId="0" applyAlignment="1" applyBorder="1" applyFont="1" applyNumberFormat="1">
      <alignment vertical="center"/>
    </xf>
    <xf borderId="7" fillId="8" fontId="20" numFmtId="0" xfId="0" applyAlignment="1" applyBorder="1" applyFont="1">
      <alignment vertical="center"/>
    </xf>
    <xf borderId="7" fillId="8" fontId="1" numFmtId="0" xfId="0" applyBorder="1" applyFont="1"/>
    <xf borderId="7" fillId="8" fontId="20" numFmtId="4" xfId="0" applyAlignment="1" applyBorder="1" applyFont="1" applyNumberFormat="1">
      <alignment vertical="center"/>
    </xf>
    <xf borderId="2" fillId="2" fontId="1" numFmtId="0" xfId="0" applyAlignment="1" applyBorder="1" applyFont="1">
      <alignment shrinkToFit="0" vertical="top" wrapText="1"/>
    </xf>
    <xf borderId="1" fillId="2" fontId="1" numFmtId="164" xfId="0" applyBorder="1" applyFont="1" applyNumberFormat="1"/>
    <xf borderId="1" fillId="4" fontId="21" numFmtId="0" xfId="0" applyBorder="1" applyFont="1"/>
    <xf borderId="1" fillId="4" fontId="9" numFmtId="0" xfId="0" applyAlignment="1" applyBorder="1" applyFont="1">
      <alignment horizontal="right" vertical="top"/>
    </xf>
    <xf borderId="2" fillId="4" fontId="1" numFmtId="0" xfId="0" applyAlignment="1" applyBorder="1" applyFont="1">
      <alignment shrinkToFit="0" vertical="top" wrapText="1"/>
    </xf>
    <xf borderId="1" fillId="4" fontId="1" numFmtId="0" xfId="0" applyAlignment="1" applyBorder="1" applyFont="1">
      <alignment shrinkToFit="0" vertical="top" wrapText="1"/>
    </xf>
    <xf borderId="1" fillId="5" fontId="22" numFmtId="14" xfId="0" applyAlignment="1" applyBorder="1" applyFont="1" applyNumberFormat="1">
      <alignment horizontal="center"/>
    </xf>
    <xf borderId="1" fillId="4" fontId="10" numFmtId="0" xfId="0" applyBorder="1" applyFont="1"/>
    <xf borderId="1" fillId="4" fontId="1" numFmtId="49" xfId="0" applyAlignment="1" applyBorder="1" applyFont="1" applyNumberFormat="1">
      <alignment horizontal="left"/>
    </xf>
    <xf borderId="13" fillId="8" fontId="20" numFmtId="4" xfId="0" applyAlignment="1" applyBorder="1" applyFont="1" applyNumberFormat="1">
      <alignment horizontal="center" shrinkToFit="0" vertical="center" wrapText="1"/>
    </xf>
    <xf borderId="14" fillId="8" fontId="23" numFmtId="0" xfId="0" applyAlignment="1" applyBorder="1" applyFont="1">
      <alignment horizontal="center" shrinkToFit="0" vertical="center" wrapText="1"/>
    </xf>
    <xf borderId="15" fillId="0" fontId="5" numFmtId="0" xfId="0" applyBorder="1" applyFont="1"/>
    <xf borderId="1" fillId="4" fontId="15" numFmtId="4" xfId="0" applyBorder="1" applyFont="1" applyNumberFormat="1"/>
    <xf borderId="1" fillId="4" fontId="21" numFmtId="0" xfId="0" applyAlignment="1" applyBorder="1" applyFont="1">
      <alignment horizontal="left"/>
    </xf>
    <xf borderId="7" fillId="4" fontId="15" numFmtId="49" xfId="0" applyAlignment="1" applyBorder="1" applyFont="1" applyNumberFormat="1">
      <alignment horizontal="center" vertical="center"/>
    </xf>
    <xf borderId="7" fillId="4" fontId="15" numFmtId="0" xfId="0" applyAlignment="1" applyBorder="1" applyFont="1">
      <alignment vertical="center"/>
    </xf>
    <xf borderId="13" fillId="4" fontId="15" numFmtId="4" xfId="0" applyAlignment="1" applyBorder="1" applyFont="1" applyNumberFormat="1">
      <alignment vertical="center"/>
    </xf>
    <xf borderId="16" fillId="4" fontId="2" numFmtId="4" xfId="0" applyBorder="1" applyFont="1" applyNumberFormat="1"/>
    <xf borderId="17" fillId="0" fontId="5" numFmtId="0" xfId="0" applyBorder="1" applyFont="1"/>
    <xf borderId="7" fillId="4" fontId="21" numFmtId="0" xfId="0" applyAlignment="1" applyBorder="1" applyFont="1">
      <alignment horizontal="center"/>
    </xf>
    <xf borderId="16" fillId="7" fontId="2" numFmtId="4" xfId="0" applyAlignment="1" applyBorder="1" applyFont="1" applyNumberFormat="1">
      <alignment horizontal="right" vertical="center"/>
    </xf>
    <xf borderId="1" fillId="4" fontId="24" numFmtId="0" xfId="0" applyBorder="1" applyFont="1"/>
    <xf borderId="7" fillId="4" fontId="21" numFmtId="0" xfId="0" applyAlignment="1" applyBorder="1" applyFont="1">
      <alignment horizontal="left"/>
    </xf>
    <xf borderId="1" fillId="4" fontId="25" numFmtId="0" xfId="0" applyBorder="1" applyFont="1"/>
    <xf borderId="18" fillId="4" fontId="2" numFmtId="4" xfId="0" applyBorder="1" applyFont="1" applyNumberFormat="1"/>
    <xf borderId="19" fillId="0" fontId="5" numFmtId="0" xfId="0" applyBorder="1" applyFont="1"/>
    <xf borderId="7" fillId="8" fontId="9" numFmtId="0" xfId="0" applyBorder="1" applyFont="1"/>
    <xf borderId="9" fillId="8" fontId="9" numFmtId="0" xfId="0" applyAlignment="1" applyBorder="1" applyFont="1">
      <alignment horizontal="left"/>
    </xf>
    <xf borderId="7" fillId="8" fontId="9" numFmtId="0" xfId="0" applyAlignment="1" applyBorder="1" applyFont="1">
      <alignment horizontal="center"/>
    </xf>
    <xf borderId="7" fillId="2" fontId="15" numFmtId="0" xfId="0" applyAlignment="1" applyBorder="1" applyFont="1">
      <alignment horizontal="center" shrinkToFit="0" vertical="top" wrapText="1"/>
    </xf>
    <xf borderId="9" fillId="2" fontId="15" numFmtId="0" xfId="0" applyAlignment="1" applyBorder="1" applyFont="1">
      <alignment vertical="center"/>
    </xf>
    <xf borderId="7" fillId="2" fontId="15" numFmtId="4" xfId="0" applyAlignment="1" applyBorder="1" applyFont="1" applyNumberFormat="1">
      <alignment shrinkToFit="0" vertical="top" wrapText="1"/>
    </xf>
    <xf borderId="1" fillId="4" fontId="21" numFmtId="4" xfId="0" applyBorder="1" applyFont="1" applyNumberFormat="1"/>
    <xf borderId="7" fillId="2" fontId="15" numFmtId="0" xfId="0" applyAlignment="1" applyBorder="1" applyFont="1">
      <alignment horizontal="center"/>
    </xf>
    <xf borderId="9" fillId="2" fontId="15" numFmtId="0" xfId="0" applyAlignment="1" applyBorder="1" applyFont="1">
      <alignment horizontal="left" vertical="center"/>
    </xf>
    <xf borderId="9" fillId="2" fontId="15" numFmtId="0" xfId="0" applyAlignment="1" applyBorder="1" applyFont="1">
      <alignment shrinkToFit="0" vertical="center" wrapText="1"/>
    </xf>
    <xf borderId="9" fillId="2" fontId="15" numFmtId="0" xfId="0" applyAlignment="1" applyBorder="1" applyFont="1">
      <alignment horizontal="left" shrinkToFit="0" vertical="center" wrapText="1"/>
    </xf>
    <xf borderId="1" fillId="4" fontId="9" numFmtId="0" xfId="0" applyBorder="1" applyFont="1"/>
    <xf borderId="1" fillId="4" fontId="21" numFmtId="3" xfId="0" applyAlignment="1" applyBorder="1" applyFont="1" applyNumberFormat="1">
      <alignment horizontal="center"/>
    </xf>
    <xf borderId="1" fillId="4" fontId="9" numFmtId="4" xfId="0" applyBorder="1" applyFont="1" applyNumberFormat="1"/>
    <xf borderId="7" fillId="8" fontId="20" numFmtId="4" xfId="0" applyAlignment="1" applyBorder="1" applyFont="1" applyNumberFormat="1">
      <alignment horizontal="center" shrinkToFit="0" vertical="center" wrapText="1"/>
    </xf>
    <xf borderId="7" fillId="2" fontId="15" numFmtId="0" xfId="0" applyAlignment="1" applyBorder="1" applyFont="1">
      <alignment shrinkToFit="0" vertical="top" wrapText="1"/>
    </xf>
    <xf borderId="7" fillId="2" fontId="15" numFmtId="4" xfId="0" applyAlignment="1" applyBorder="1" applyFont="1" applyNumberFormat="1">
      <alignment vertical="center"/>
    </xf>
    <xf borderId="1" fillId="4" fontId="21" numFmtId="0" xfId="0" applyAlignment="1" applyBorder="1" applyFont="1">
      <alignment horizontal="right"/>
    </xf>
    <xf borderId="7" fillId="2" fontId="20" numFmtId="0" xfId="0" applyAlignment="1" applyBorder="1" applyFont="1">
      <alignment shrinkToFit="0" vertical="top" wrapText="1"/>
    </xf>
    <xf borderId="7" fillId="2" fontId="20" numFmtId="4" xfId="0" applyAlignment="1" applyBorder="1" applyFont="1" applyNumberFormat="1">
      <alignment vertical="center"/>
    </xf>
    <xf borderId="1" fillId="4" fontId="21" numFmtId="4" xfId="0" applyAlignment="1" applyBorder="1" applyFont="1" applyNumberFormat="1">
      <alignment horizontal="right"/>
    </xf>
    <xf borderId="7" fillId="2" fontId="15" numFmtId="4" xfId="0" applyBorder="1" applyFont="1" applyNumberFormat="1"/>
    <xf borderId="1" fillId="2" fontId="15" numFmtId="0" xfId="0" applyAlignment="1" applyBorder="1" applyFont="1">
      <alignment horizontal="center" shrinkToFit="0" vertical="top" wrapText="1"/>
    </xf>
    <xf borderId="1" fillId="2" fontId="15" numFmtId="0" xfId="0" applyAlignment="1" applyBorder="1" applyFont="1">
      <alignment shrinkToFit="0" vertical="top" wrapText="1"/>
    </xf>
    <xf borderId="1" fillId="2" fontId="15" numFmtId="4" xfId="0" applyAlignment="1" applyBorder="1" applyFont="1" applyNumberFormat="1">
      <alignment shrinkToFit="0" vertical="top" wrapText="1"/>
    </xf>
    <xf borderId="1" fillId="2" fontId="15" numFmtId="4" xfId="0" applyBorder="1" applyFont="1" applyNumberFormat="1"/>
    <xf borderId="20" fillId="2" fontId="15" numFmtId="4" xfId="0" applyAlignment="1" applyBorder="1" applyFont="1" applyNumberFormat="1">
      <alignment vertical="center"/>
    </xf>
    <xf borderId="20" fillId="2" fontId="20" numFmtId="4" xfId="0" applyAlignment="1" applyBorder="1" applyFont="1" applyNumberFormat="1">
      <alignment vertical="center"/>
    </xf>
    <xf borderId="2" fillId="2" fontId="26" numFmtId="4" xfId="0" applyAlignment="1" applyBorder="1" applyFont="1" applyNumberFormat="1">
      <alignment horizontal="left" shrinkToFit="0" vertical="top" wrapText="1"/>
    </xf>
    <xf borderId="21" fillId="4" fontId="15" numFmtId="4" xfId="0" applyAlignment="1" applyBorder="1" applyFont="1" applyNumberFormat="1">
      <alignment vertical="center"/>
    </xf>
    <xf borderId="7" fillId="8" fontId="27" numFmtId="4" xfId="0" applyAlignment="1" applyBorder="1" applyFont="1" applyNumberFormat="1">
      <alignment horizontal="center" shrinkToFit="0" vertical="center" wrapText="1"/>
    </xf>
    <xf borderId="7" fillId="4" fontId="15" numFmtId="49" xfId="0" applyAlignment="1" applyBorder="1" applyFont="1" applyNumberFormat="1">
      <alignment horizontal="center" shrinkToFit="0" vertical="top" wrapText="1"/>
    </xf>
    <xf borderId="7" fillId="4" fontId="15" numFmtId="0" xfId="0" applyAlignment="1" applyBorder="1" applyFont="1">
      <alignment horizontal="left" shrinkToFit="0" vertical="top" wrapText="1"/>
    </xf>
    <xf borderId="7" fillId="4" fontId="15" numFmtId="4" xfId="0" applyAlignment="1" applyBorder="1" applyFont="1" applyNumberFormat="1">
      <alignment vertical="center"/>
    </xf>
    <xf borderId="7" fillId="4" fontId="15" numFmtId="0" xfId="0" applyAlignment="1" applyBorder="1" applyFont="1">
      <alignment horizontal="center" shrinkToFit="0" vertical="top" wrapText="1"/>
    </xf>
    <xf borderId="7" fillId="8" fontId="20" numFmtId="0" xfId="0" applyAlignment="1" applyBorder="1" applyFont="1">
      <alignment horizontal="center" shrinkToFit="0" vertical="top" wrapText="1"/>
    </xf>
    <xf borderId="7" fillId="8" fontId="20" numFmtId="0" xfId="0" applyAlignment="1" applyBorder="1" applyFont="1">
      <alignment horizontal="left" shrinkToFit="0" vertical="top" wrapText="1"/>
    </xf>
    <xf borderId="7" fillId="8" fontId="20" numFmtId="4" xfId="0" applyAlignment="1" applyBorder="1" applyFont="1" applyNumberFormat="1">
      <alignment shrinkToFit="0" vertical="top" wrapText="1"/>
    </xf>
    <xf borderId="1" fillId="4" fontId="27" numFmtId="0" xfId="0" applyBorder="1" applyFont="1"/>
    <xf borderId="1" fillId="4" fontId="1" numFmtId="4" xfId="0" applyBorder="1" applyFont="1" applyNumberFormat="1"/>
    <xf borderId="21" fillId="4" fontId="1" numFmtId="0" xfId="0" applyAlignment="1" applyBorder="1" applyFont="1">
      <alignment horizontal="center"/>
    </xf>
    <xf borderId="1" fillId="2" fontId="1" numFmtId="3" xfId="0" applyBorder="1" applyFont="1" applyNumberFormat="1"/>
    <xf borderId="22" fillId="2" fontId="1" numFmtId="3" xfId="0" applyAlignment="1" applyBorder="1" applyFont="1" applyNumberFormat="1">
      <alignment horizontal="center"/>
    </xf>
    <xf borderId="23" fillId="0" fontId="5" numFmtId="0" xfId="0" applyBorder="1" applyFont="1"/>
    <xf borderId="24" fillId="0" fontId="5" numFmtId="0" xfId="0" applyBorder="1" applyFont="1"/>
    <xf borderId="1" fillId="4" fontId="1" numFmtId="0" xfId="0" applyAlignment="1" applyBorder="1" applyFont="1">
      <alignment horizontal="left" shrinkToFit="0" vertical="top" wrapText="1"/>
    </xf>
    <xf borderId="1" fillId="4" fontId="1" numFmtId="0" xfId="0" applyAlignment="1" applyBorder="1" applyFont="1">
      <alignment shrinkToFit="0" vertical="center" wrapText="1"/>
    </xf>
    <xf borderId="25" fillId="4" fontId="1" numFmtId="0" xfId="0" applyAlignment="1" applyBorder="1" applyFont="1">
      <alignment horizontal="center" shrinkToFit="0" vertical="top" wrapText="1"/>
    </xf>
    <xf borderId="26" fillId="0" fontId="5" numFmtId="0" xfId="0" applyBorder="1" applyFont="1"/>
    <xf borderId="27" fillId="0" fontId="5" numFmtId="0" xfId="0" applyBorder="1" applyFont="1"/>
    <xf borderId="1" fillId="4" fontId="1" numFmtId="0" xfId="0" applyAlignment="1" applyBorder="1" applyFont="1">
      <alignment horizontal="center" shrinkToFit="0" vertical="top" wrapText="1"/>
    </xf>
    <xf borderId="1" fillId="4" fontId="11" numFmtId="0" xfId="0" applyBorder="1" applyFont="1"/>
    <xf borderId="13" fillId="2" fontId="21" numFmtId="0" xfId="0" applyBorder="1" applyFont="1"/>
    <xf borderId="28" fillId="9" fontId="28" numFmtId="49" xfId="0" applyAlignment="1" applyBorder="1" applyFill="1" applyFont="1" applyNumberFormat="1">
      <alignment horizontal="center"/>
    </xf>
    <xf borderId="29" fillId="2" fontId="21" numFmtId="9" xfId="0" applyAlignment="1" applyBorder="1" applyFont="1" applyNumberFormat="1">
      <alignment horizontal="center"/>
    </xf>
    <xf borderId="7" fillId="2" fontId="21" numFmtId="49" xfId="0" applyAlignment="1" applyBorder="1" applyFont="1" applyNumberFormat="1">
      <alignment horizontal="center"/>
    </xf>
    <xf borderId="7" fillId="2" fontId="21" numFmtId="0" xfId="0" applyAlignment="1" applyBorder="1" applyFont="1">
      <alignment horizontal="center"/>
    </xf>
    <xf borderId="7" fillId="2" fontId="21" numFmtId="0" xfId="0" applyBorder="1" applyFont="1"/>
    <xf borderId="7" fillId="2" fontId="21" numFmtId="4" xfId="0" applyBorder="1" applyFont="1" applyNumberFormat="1"/>
    <xf borderId="30" fillId="9" fontId="28" numFmtId="0" xfId="0" applyBorder="1" applyFont="1"/>
    <xf borderId="31" fillId="9" fontId="28" numFmtId="0" xfId="0" applyBorder="1" applyFont="1"/>
    <xf borderId="32" fillId="9" fontId="28" numFmtId="0" xfId="0" applyAlignment="1" applyBorder="1" applyFont="1">
      <alignment horizontal="center"/>
    </xf>
    <xf borderId="33" fillId="4" fontId="28" numFmtId="0" xfId="0" applyBorder="1" applyFont="1"/>
    <xf borderId="34" fillId="4" fontId="28" numFmtId="0" xfId="0" applyBorder="1" applyFont="1"/>
    <xf borderId="35" fillId="9" fontId="28" numFmtId="0" xfId="0" applyAlignment="1" applyBorder="1" applyFont="1">
      <alignment horizontal="center"/>
    </xf>
    <xf borderId="36" fillId="4" fontId="28" numFmtId="0" xfId="0" applyBorder="1" applyFont="1"/>
    <xf borderId="31" fillId="4" fontId="28" numFmtId="0" xfId="0" applyBorder="1" applyFont="1"/>
    <xf borderId="6" fillId="2" fontId="28" numFmtId="0" xfId="0" applyBorder="1" applyFont="1"/>
    <xf borderId="7" fillId="2" fontId="21" numFmtId="9" xfId="0" applyAlignment="1" applyBorder="1" applyFont="1" applyNumberFormat="1">
      <alignment horizontal="center"/>
    </xf>
    <xf borderId="33" fillId="10" fontId="28" numFmtId="0" xfId="0" applyBorder="1" applyFill="1" applyFont="1"/>
    <xf borderId="34" fillId="10" fontId="28" numFmtId="0" xfId="0" applyBorder="1" applyFont="1"/>
    <xf borderId="36" fillId="10" fontId="28" numFmtId="0" xfId="0" applyBorder="1" applyFont="1"/>
    <xf borderId="31" fillId="10" fontId="28" numFmtId="0" xfId="0" applyBorder="1" applyFont="1"/>
    <xf borderId="37" fillId="10" fontId="28" numFmtId="0" xfId="0" applyBorder="1" applyFont="1"/>
    <xf borderId="38" fillId="10" fontId="28" numFmtId="0" xfId="0" applyBorder="1" applyFont="1"/>
    <xf borderId="39" fillId="4" fontId="28" numFmtId="0" xfId="0" applyBorder="1" applyFont="1"/>
    <xf borderId="38" fillId="4" fontId="28" numFmtId="0" xfId="0" applyBorder="1" applyFont="1"/>
    <xf borderId="40" fillId="4" fontId="28" numFmtId="0" xfId="0" applyBorder="1" applyFont="1"/>
    <xf borderId="6" fillId="4" fontId="28" numFmtId="0" xfId="0" applyBorder="1" applyFont="1"/>
    <xf borderId="4" fillId="4" fontId="28" numFmtId="0" xfId="0" applyBorder="1" applyFont="1"/>
    <xf borderId="1" fillId="2" fontId="21" numFmtId="0" xfId="0" applyAlignment="1" applyBorder="1" applyFont="1">
      <alignment horizontal="center"/>
    </xf>
    <xf borderId="7" fillId="4" fontId="21" numFmtId="0" xfId="0" applyBorder="1" applyFont="1"/>
    <xf borderId="1" fillId="2" fontId="21" numFmtId="3" xfId="0" applyAlignment="1" applyBorder="1" applyFont="1" applyNumberFormat="1">
      <alignment horizontal="center"/>
    </xf>
    <xf borderId="1" fillId="4" fontId="28" numFmtId="0" xfId="0" applyBorder="1" applyFont="1"/>
    <xf borderId="7" fillId="4" fontId="21" numFmtId="0" xfId="0" applyAlignment="1" applyBorder="1" applyFont="1">
      <alignment vertical="top"/>
    </xf>
    <xf borderId="1" fillId="4" fontId="21" numFmtId="0" xfId="0" applyAlignment="1" applyBorder="1" applyFont="1">
      <alignment vertical="top"/>
    </xf>
    <xf borderId="1" fillId="4" fontId="21" numFmtId="0" xfId="0" applyAlignment="1" applyBorder="1" applyFont="1">
      <alignment shrinkToFit="0" wrapText="1"/>
    </xf>
    <xf borderId="2" fillId="4" fontId="25" numFmtId="0" xfId="0" applyAlignment="1" applyBorder="1" applyFont="1">
      <alignment horizontal="center"/>
    </xf>
    <xf borderId="2" fillId="5" fontId="29" numFmtId="2" xfId="0" applyAlignment="1" applyBorder="1" applyFont="1" applyNumberFormat="1">
      <alignment horizontal="center"/>
    </xf>
    <xf borderId="1" fillId="4" fontId="30" numFmtId="0" xfId="0" applyBorder="1" applyFont="1"/>
    <xf borderId="2" fillId="5" fontId="29" numFmtId="164" xfId="0" applyAlignment="1" applyBorder="1" applyFont="1" applyNumberFormat="1">
      <alignment horizontal="center"/>
    </xf>
    <xf borderId="1" fillId="4" fontId="8" numFmtId="0" xfId="0" applyAlignment="1" applyBorder="1" applyFont="1">
      <alignment horizontal="right" vertical="center"/>
    </xf>
    <xf borderId="1" fillId="4" fontId="31" numFmtId="0" xfId="0" applyAlignment="1" applyBorder="1" applyFont="1">
      <alignment horizontal="center"/>
    </xf>
    <xf borderId="1" fillId="4" fontId="22" numFmtId="0" xfId="0" applyAlignment="1" applyBorder="1" applyFont="1">
      <alignment horizontal="right" vertical="center"/>
    </xf>
    <xf borderId="1" fillId="4" fontId="32" numFmtId="0" xfId="0" applyAlignment="1" applyBorder="1" applyFont="1">
      <alignment horizontal="center"/>
    </xf>
    <xf borderId="1" fillId="4" fontId="32" numFmtId="4" xfId="0" applyAlignment="1" applyBorder="1" applyFont="1" applyNumberFormat="1">
      <alignment horizontal="center"/>
    </xf>
    <xf borderId="1" fillId="4" fontId="32" numFmtId="3" xfId="0" applyAlignment="1" applyBorder="1" applyFont="1" applyNumberFormat="1">
      <alignment horizontal="center"/>
    </xf>
    <xf borderId="1" fillId="4" fontId="32" numFmtId="0" xfId="0" applyBorder="1" applyFont="1"/>
    <xf borderId="7" fillId="6" fontId="33" numFmtId="4" xfId="0" applyAlignment="1" applyBorder="1" applyFont="1" applyNumberFormat="1">
      <alignment horizontal="center" shrinkToFit="0" vertical="center" wrapText="1"/>
    </xf>
    <xf borderId="9" fillId="11" fontId="34" numFmtId="0" xfId="0" applyAlignment="1" applyBorder="1" applyFill="1" applyFont="1">
      <alignment horizontal="center" shrinkToFit="0" vertical="center" wrapText="1"/>
    </xf>
    <xf borderId="1" fillId="6" fontId="27" numFmtId="0" xfId="0" applyAlignment="1" applyBorder="1" applyFont="1">
      <alignment horizontal="center" shrinkToFit="0" vertical="center" wrapText="1"/>
    </xf>
    <xf borderId="1" fillId="6" fontId="27" numFmtId="4" xfId="0" applyAlignment="1" applyBorder="1" applyFont="1" applyNumberFormat="1">
      <alignment horizontal="center" shrinkToFit="0" vertical="center" wrapText="1"/>
    </xf>
    <xf borderId="1" fillId="6" fontId="27" numFmtId="3" xfId="0" applyAlignment="1" applyBorder="1" applyFont="1" applyNumberFormat="1">
      <alignment horizontal="center" shrinkToFit="0" vertical="center" wrapText="1"/>
    </xf>
    <xf borderId="1" fillId="4" fontId="15" numFmtId="164" xfId="0" applyAlignment="1" applyBorder="1" applyFont="1" applyNumberFormat="1">
      <alignment vertical="top"/>
    </xf>
    <xf borderId="1" fillId="4" fontId="15" numFmtId="3" xfId="0" applyAlignment="1" applyBorder="1" applyFont="1" applyNumberFormat="1">
      <alignment horizontal="center" vertical="top"/>
    </xf>
    <xf borderId="1" fillId="4" fontId="10" numFmtId="4" xfId="0" applyBorder="1" applyFont="1" applyNumberFormat="1"/>
    <xf borderId="1" fillId="4" fontId="15" numFmtId="164" xfId="0" applyAlignment="1" applyBorder="1" applyFont="1" applyNumberFormat="1">
      <alignment shrinkToFit="0" vertical="top" wrapText="1"/>
    </xf>
    <xf borderId="1" fillId="4" fontId="15" numFmtId="0" xfId="0" applyAlignment="1" applyBorder="1" applyFont="1">
      <alignment readingOrder="0" vertical="top"/>
    </xf>
    <xf borderId="1" fillId="4" fontId="15" numFmtId="49" xfId="0" applyAlignment="1" applyBorder="1" applyFont="1" applyNumberFormat="1">
      <alignment readingOrder="0" shrinkToFit="0" vertical="top" wrapText="1"/>
    </xf>
    <xf borderId="1" fillId="4" fontId="15" numFmtId="164" xfId="0" applyAlignment="1" applyBorder="1" applyFont="1" applyNumberFormat="1">
      <alignment readingOrder="0" vertical="top"/>
    </xf>
    <xf borderId="1" fillId="4" fontId="15" numFmtId="4" xfId="0" applyAlignment="1" applyBorder="1" applyFont="1" applyNumberFormat="1">
      <alignment readingOrder="0" vertical="top"/>
    </xf>
    <xf borderId="1" fillId="4" fontId="15" numFmtId="3" xfId="0" applyAlignment="1" applyBorder="1" applyFont="1" applyNumberFormat="1">
      <alignment horizontal="center" readingOrder="0" vertical="top"/>
    </xf>
    <xf borderId="1" fillId="2" fontId="15" numFmtId="3" xfId="0" applyAlignment="1" applyBorder="1" applyFont="1" applyNumberFormat="1">
      <alignment horizontal="center"/>
    </xf>
    <xf borderId="7" fillId="12" fontId="20" numFmtId="49" xfId="0" applyAlignment="1" applyBorder="1" applyFill="1" applyFont="1" applyNumberFormat="1">
      <alignment horizontal="center" shrinkToFit="0" vertical="center" wrapText="1"/>
    </xf>
    <xf borderId="7" fillId="12" fontId="20" numFmtId="0" xfId="0" applyAlignment="1" applyBorder="1" applyFont="1">
      <alignment horizontal="center" shrinkToFit="0" vertical="center" wrapText="1"/>
    </xf>
    <xf borderId="7" fillId="12" fontId="20" numFmtId="3" xfId="0" applyAlignment="1" applyBorder="1" applyFont="1" applyNumberFormat="1">
      <alignment horizontal="center" shrinkToFit="0" vertical="center" wrapText="1"/>
    </xf>
    <xf borderId="7" fillId="12" fontId="20" numFmtId="0" xfId="0" applyAlignment="1" applyBorder="1" applyFont="1">
      <alignment horizontal="center" vertical="center"/>
    </xf>
    <xf borderId="1" fillId="2" fontId="20" numFmtId="0" xfId="0" applyAlignment="1" applyBorder="1" applyFont="1">
      <alignment vertical="center"/>
    </xf>
    <xf borderId="7" fillId="0" fontId="15" numFmtId="49" xfId="0" applyAlignment="1" applyBorder="1" applyFont="1" applyNumberFormat="1">
      <alignment vertical="top"/>
    </xf>
    <xf borderId="7" fillId="0" fontId="15" numFmtId="0" xfId="0" applyAlignment="1" applyBorder="1" applyFont="1">
      <alignment vertical="top"/>
    </xf>
    <xf borderId="7" fillId="0" fontId="15" numFmtId="3" xfId="0" applyAlignment="1" applyBorder="1" applyFont="1" applyNumberFormat="1">
      <alignment vertical="top"/>
    </xf>
    <xf borderId="0" fillId="0" fontId="15" numFmtId="0" xfId="0" applyFont="1"/>
    <xf borderId="0" fillId="0" fontId="15" numFmtId="49" xfId="0" applyFont="1" applyNumberFormat="1"/>
    <xf borderId="7" fillId="2" fontId="15" numFmtId="49" xfId="0" applyBorder="1" applyFont="1" applyNumberFormat="1"/>
    <xf borderId="7" fillId="2" fontId="15" numFmtId="0" xfId="0" applyBorder="1" applyFont="1"/>
    <xf borderId="7" fillId="2" fontId="15" numFmtId="3" xfId="0" applyBorder="1" applyFont="1" applyNumberFormat="1"/>
    <xf borderId="7" fillId="0" fontId="15" numFmtId="0" xfId="0" applyAlignment="1" applyBorder="1" applyFont="1">
      <alignment shrinkToFit="0" vertical="top" wrapText="1"/>
    </xf>
    <xf borderId="7" fillId="0" fontId="15" numFmtId="3" xfId="0" applyAlignment="1" applyBorder="1" applyFont="1" applyNumberFormat="1">
      <alignment shrinkToFit="0" vertical="top" wrapText="1"/>
    </xf>
    <xf borderId="1" fillId="2" fontId="15" numFmtId="0" xfId="0" applyBorder="1" applyFont="1"/>
    <xf borderId="7" fillId="0" fontId="35" numFmtId="0" xfId="0" applyAlignment="1" applyBorder="1" applyFont="1">
      <alignment vertical="top"/>
    </xf>
    <xf borderId="7" fillId="2" fontId="36" numFmtId="0" xfId="0" applyBorder="1" applyFont="1"/>
    <xf borderId="7" fillId="0" fontId="37" numFmtId="0" xfId="0" applyAlignment="1" applyBorder="1" applyFont="1">
      <alignment vertical="top"/>
    </xf>
    <xf borderId="7" fillId="0" fontId="15" numFmtId="0" xfId="0" applyBorder="1" applyFont="1"/>
    <xf borderId="7" fillId="0" fontId="15" numFmtId="0" xfId="0" applyAlignment="1" applyBorder="1" applyFont="1">
      <alignment horizontal="left" vertical="center"/>
    </xf>
    <xf borderId="7" fillId="0" fontId="15" numFmtId="49" xfId="0" applyBorder="1" applyFont="1" applyNumberFormat="1"/>
    <xf borderId="7" fillId="0" fontId="15" numFmtId="3" xfId="0" applyBorder="1" applyFont="1" applyNumberFormat="1"/>
    <xf borderId="7" fillId="0" fontId="15" numFmtId="3" xfId="0" applyAlignment="1" applyBorder="1" applyFont="1" applyNumberFormat="1">
      <alignment shrinkToFit="0" wrapText="1"/>
    </xf>
    <xf borderId="7" fillId="0" fontId="38" numFmtId="0" xfId="0" applyBorder="1" applyFont="1"/>
    <xf borderId="1" fillId="2" fontId="15" numFmtId="49" xfId="0" applyBorder="1" applyFont="1" applyNumberFormat="1"/>
    <xf borderId="1" fillId="2" fontId="15" numFmtId="3" xfId="0" applyBorder="1" applyFont="1" applyNumberFormat="1"/>
    <xf borderId="7" fillId="12" fontId="20" numFmtId="9" xfId="0" applyAlignment="1" applyBorder="1" applyFont="1" applyNumberFormat="1">
      <alignment horizontal="center" shrinkToFit="0" vertical="center" wrapText="1"/>
    </xf>
    <xf borderId="0" fillId="0" fontId="15" numFmtId="0" xfId="0" applyAlignment="1" applyFont="1">
      <alignment horizontal="center" vertical="center"/>
    </xf>
    <xf borderId="7" fillId="2" fontId="15" numFmtId="49" xfId="0" applyAlignment="1" applyBorder="1" applyFont="1" applyNumberFormat="1">
      <alignment vertical="top"/>
    </xf>
    <xf borderId="7" fillId="8" fontId="15" numFmtId="0" xfId="0" applyBorder="1" applyFont="1"/>
    <xf borderId="7" fillId="2" fontId="15" numFmtId="0" xfId="0" applyAlignment="1" applyBorder="1" applyFont="1">
      <alignment vertical="top"/>
    </xf>
    <xf borderId="7" fillId="2" fontId="15" numFmtId="4" xfId="0" applyAlignment="1" applyBorder="1" applyFont="1" applyNumberFormat="1">
      <alignment vertical="top"/>
    </xf>
    <xf borderId="7" fillId="2" fontId="15" numFmtId="9" xfId="0" applyBorder="1" applyFont="1" applyNumberFormat="1"/>
    <xf borderId="7" fillId="8" fontId="15" numFmtId="0" xfId="0" applyAlignment="1" applyBorder="1" applyFont="1">
      <alignment vertical="top"/>
    </xf>
    <xf borderId="0" fillId="0" fontId="15" numFmtId="0" xfId="0" applyAlignment="1" applyFont="1">
      <alignment vertical="top"/>
    </xf>
    <xf borderId="7" fillId="0" fontId="15" numFmtId="0" xfId="0" applyAlignment="1" applyBorder="1" applyFont="1">
      <alignment shrinkToFit="0" wrapText="1"/>
    </xf>
    <xf borderId="7" fillId="0" fontId="15" numFmtId="4" xfId="0" applyBorder="1" applyFont="1" applyNumberFormat="1"/>
    <xf borderId="7" fillId="2" fontId="15" numFmtId="9" xfId="0" applyAlignment="1" applyBorder="1" applyFont="1" applyNumberFormat="1">
      <alignment vertical="top"/>
    </xf>
    <xf borderId="7" fillId="2" fontId="15" numFmtId="0" xfId="0" applyAlignment="1" applyBorder="1" applyFont="1">
      <alignment shrinkToFit="0" wrapText="1"/>
    </xf>
    <xf borderId="7" fillId="2" fontId="15" numFmtId="3" xfId="0" applyAlignment="1" applyBorder="1" applyFont="1" applyNumberFormat="1">
      <alignment vertical="top"/>
    </xf>
    <xf borderId="1" fillId="2" fontId="15" numFmtId="9" xfId="0" applyBorder="1" applyFont="1" applyNumberFormat="1"/>
    <xf borderId="1" fillId="8" fontId="9" numFmtId="0" xfId="0" applyBorder="1" applyFont="1"/>
    <xf borderId="0" fillId="0" fontId="9" numFmtId="0" xfId="0" applyFont="1"/>
    <xf borderId="0" fillId="0" fontId="39" numFmtId="0" xfId="0" applyFont="1"/>
    <xf borderId="22" fillId="2" fontId="40" numFmtId="0" xfId="0" applyAlignment="1" applyBorder="1" applyFont="1">
      <alignment horizontal="center" shrinkToFit="0" vertical="center" wrapText="1"/>
    </xf>
    <xf borderId="1" fillId="2" fontId="40" numFmtId="0" xfId="0" applyAlignment="1" applyBorder="1" applyFont="1">
      <alignment vertical="top"/>
    </xf>
    <xf borderId="41" fillId="13" fontId="41" numFmtId="0" xfId="0" applyAlignment="1" applyBorder="1" applyFill="1" applyFont="1">
      <alignment horizontal="center" shrinkToFit="0" vertical="center" wrapText="1"/>
    </xf>
    <xf borderId="42" fillId="0" fontId="5" numFmtId="0" xfId="0" applyBorder="1" applyFont="1"/>
    <xf borderId="43" fillId="0" fontId="5" numFmtId="0" xfId="0" applyBorder="1" applyFont="1"/>
    <xf borderId="44" fillId="0" fontId="5" numFmtId="0" xfId="0" applyBorder="1" applyFont="1"/>
    <xf borderId="1" fillId="2" fontId="40" numFmtId="0" xfId="0" applyAlignment="1" applyBorder="1" applyFont="1">
      <alignment shrinkToFit="0" vertical="top" wrapText="1"/>
    </xf>
    <xf borderId="1" fillId="2" fontId="42" numFmtId="0" xfId="0" applyAlignment="1" applyBorder="1" applyFont="1">
      <alignment vertical="top"/>
    </xf>
    <xf borderId="7" fillId="7" fontId="42" numFmtId="165" xfId="0" applyAlignment="1" applyBorder="1" applyFont="1" applyNumberFormat="1">
      <alignment horizontal="left" vertical="top"/>
    </xf>
    <xf borderId="7" fillId="7" fontId="42" numFmtId="4" xfId="0" applyAlignment="1" applyBorder="1" applyFont="1" applyNumberFormat="1">
      <alignment horizontal="left" vertical="top"/>
    </xf>
    <xf borderId="7" fillId="7" fontId="42" numFmtId="0" xfId="0" applyAlignment="1" applyBorder="1" applyFont="1">
      <alignment vertical="top"/>
    </xf>
    <xf borderId="2" fillId="2" fontId="4" numFmtId="0" xfId="0" applyAlignment="1" applyBorder="1" applyFont="1">
      <alignment horizontal="center"/>
    </xf>
    <xf borderId="2" fillId="2" fontId="1" numFmtId="0" xfId="0" applyAlignment="1" applyBorder="1" applyFont="1">
      <alignment horizontal="left" shrinkToFit="0" vertical="top" wrapText="1"/>
    </xf>
    <xf borderId="9" fillId="7" fontId="9" numFmtId="0" xfId="0" applyAlignment="1" applyBorder="1" applyFont="1">
      <alignment horizontal="left" shrinkToFit="0" vertical="top" wrapText="1"/>
    </xf>
    <xf borderId="1" fillId="2" fontId="9" numFmtId="0" xfId="0" applyAlignment="1" applyBorder="1" applyFont="1">
      <alignment vertical="top"/>
    </xf>
    <xf borderId="45" fillId="2" fontId="40" numFmtId="0" xfId="0" applyAlignment="1" applyBorder="1" applyFont="1">
      <alignment vertical="top"/>
    </xf>
    <xf borderId="46" fillId="2" fontId="40" numFmtId="0" xfId="0" applyAlignment="1" applyBorder="1" applyFont="1">
      <alignment vertical="top"/>
    </xf>
    <xf borderId="47" fillId="2" fontId="40" numFmtId="0" xfId="0" applyAlignment="1" applyBorder="1" applyFont="1">
      <alignment vertical="top"/>
    </xf>
    <xf borderId="48" fillId="2" fontId="40" numFmtId="3" xfId="0" applyAlignment="1" applyBorder="1" applyFont="1" applyNumberFormat="1">
      <alignment vertical="top"/>
    </xf>
    <xf borderId="1" fillId="2" fontId="9" numFmtId="0" xfId="0" applyAlignment="1" applyBorder="1" applyFont="1">
      <alignment horizontal="right" vertical="top"/>
    </xf>
    <xf borderId="1" fillId="2" fontId="9" numFmtId="49" xfId="0" applyAlignment="1" applyBorder="1" applyFont="1" applyNumberFormat="1">
      <alignment vertical="top"/>
    </xf>
    <xf borderId="1" fillId="2" fontId="1" numFmtId="165" xfId="0" applyAlignment="1" applyBorder="1" applyFont="1" applyNumberFormat="1">
      <alignment horizontal="left" vertical="top"/>
    </xf>
    <xf borderId="49" fillId="2" fontId="40" numFmtId="0" xfId="0" applyAlignment="1" applyBorder="1" applyFont="1">
      <alignment vertical="top"/>
    </xf>
    <xf borderId="50" fillId="2" fontId="40" numFmtId="3" xfId="0" applyAlignment="1" applyBorder="1" applyFont="1" applyNumberFormat="1">
      <alignment vertical="top"/>
    </xf>
    <xf borderId="21" fillId="2" fontId="1" numFmtId="0" xfId="0" applyAlignment="1" applyBorder="1" applyFont="1">
      <alignment horizontal="left" shrinkToFit="0" wrapText="1"/>
    </xf>
    <xf borderId="21" fillId="2" fontId="1" numFmtId="0" xfId="0" applyAlignment="1" applyBorder="1" applyFont="1">
      <alignment vertical="top"/>
    </xf>
    <xf borderId="2" fillId="2" fontId="1" numFmtId="0" xfId="0" applyAlignment="1" applyBorder="1" applyFont="1">
      <alignment horizontal="center" shrinkToFit="0" vertical="top" wrapText="1"/>
    </xf>
    <xf borderId="7" fillId="2" fontId="37" numFmtId="0" xfId="0" applyAlignment="1" applyBorder="1" applyFont="1">
      <alignment shrinkToFit="0" vertical="top" wrapText="1"/>
    </xf>
    <xf borderId="20" fillId="2" fontId="37" numFmtId="0" xfId="0" applyAlignment="1" applyBorder="1" applyFont="1">
      <alignment shrinkToFit="0" vertical="top" wrapText="1"/>
    </xf>
    <xf borderId="51" fillId="2" fontId="37" numFmtId="0" xfId="0" applyAlignment="1" applyBorder="1" applyFont="1">
      <alignment horizontal="left" shrinkToFit="0" vertical="top" wrapText="1"/>
    </xf>
    <xf borderId="52" fillId="0" fontId="5" numFmtId="0" xfId="0" applyBorder="1" applyFont="1"/>
    <xf borderId="53" fillId="0" fontId="5" numFmtId="0" xfId="0" applyBorder="1" applyFont="1"/>
    <xf borderId="54" fillId="2" fontId="40" numFmtId="0" xfId="0" applyAlignment="1" applyBorder="1" applyFont="1">
      <alignment vertical="top"/>
    </xf>
    <xf borderId="1" fillId="2" fontId="40" numFmtId="1" xfId="0" applyAlignment="1" applyBorder="1" applyFont="1" applyNumberFormat="1">
      <alignment vertical="top"/>
    </xf>
    <xf borderId="48" fillId="2" fontId="40" numFmtId="0" xfId="0" applyAlignment="1" applyBorder="1" applyFont="1">
      <alignment vertical="top"/>
    </xf>
    <xf borderId="21" fillId="2" fontId="1" numFmtId="0" xfId="0" applyAlignment="1" applyBorder="1" applyFont="1">
      <alignment shrinkToFit="0" wrapText="1"/>
    </xf>
    <xf borderId="55" fillId="2" fontId="40" numFmtId="0" xfId="0" applyAlignment="1" applyBorder="1" applyFont="1">
      <alignment vertical="top"/>
    </xf>
    <xf borderId="50" fillId="2" fontId="40" numFmtId="0" xfId="0" applyAlignment="1" applyBorder="1" applyFont="1">
      <alignment vertical="top"/>
    </xf>
    <xf borderId="2" fillId="2" fontId="1" numFmtId="0" xfId="0" applyAlignment="1" applyBorder="1" applyFont="1">
      <alignment horizontal="center" shrinkToFit="0" vertical="center" wrapText="1"/>
    </xf>
    <xf borderId="1" fillId="2" fontId="4" numFmtId="0" xfId="0" applyAlignment="1" applyBorder="1" applyFont="1">
      <alignment vertical="top"/>
    </xf>
    <xf borderId="22" fillId="2" fontId="1" numFmtId="0" xfId="0" applyAlignment="1" applyBorder="1" applyFont="1">
      <alignment shrinkToFit="0" vertical="top" wrapText="1"/>
    </xf>
    <xf borderId="7" fillId="8" fontId="9" numFmtId="0" xfId="0" applyAlignment="1" applyBorder="1" applyFont="1">
      <alignment horizontal="center" vertical="top"/>
    </xf>
    <xf borderId="7" fillId="14" fontId="1" numFmtId="0" xfId="0" applyAlignment="1" applyBorder="1" applyFill="1" applyFont="1">
      <alignment vertical="top"/>
    </xf>
    <xf borderId="7" fillId="15" fontId="1" numFmtId="0" xfId="0" applyAlignment="1" applyBorder="1" applyFill="1" applyFont="1">
      <alignment vertical="top"/>
    </xf>
  </cellXfs>
  <cellStyles count="1">
    <cellStyle xfId="0" name="Normal" builtinId="0"/>
  </cellStyles>
  <dxfs count="4">
    <dxf>
      <font/>
      <fill>
        <patternFill patternType="solid">
          <fgColor rgb="FFFFFFCC"/>
          <bgColor rgb="FFFFFFCC"/>
        </patternFill>
      </fill>
      <border>
        <left style="thin">
          <color rgb="FF000000"/>
        </left>
        <right style="thin">
          <color rgb="FF000000"/>
        </right>
        <top style="thin">
          <color rgb="FF000000"/>
        </top>
        <bottom style="thin">
          <color rgb="FF000000"/>
        </bottom>
      </border>
    </dxf>
    <dxf>
      <font>
        <color rgb="FF006100"/>
      </font>
      <fill>
        <patternFill patternType="solid">
          <fgColor rgb="FFC6EFCE"/>
          <bgColor rgb="FFC6EFCE"/>
        </patternFill>
      </fill>
      <border/>
    </dxf>
    <dxf>
      <font>
        <color rgb="FF9C0006"/>
      </font>
      <fill>
        <patternFill patternType="solid">
          <fgColor rgb="FFFFC7CE"/>
          <bgColor rgb="FFFFC7CE"/>
        </patternFill>
      </fill>
      <border/>
    </dxf>
    <dxf>
      <font>
        <color rgb="FFFF0000"/>
      </font>
      <fill>
        <patternFill patternType="solid">
          <fgColor rgb="FFE5B8B7"/>
          <bgColor rgb="FFE5B8B7"/>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1590675</xdr:colOff>
      <xdr:row>3</xdr:row>
      <xdr:rowOff>561975</xdr:rowOff>
    </xdr:from>
    <xdr:ext cx="314325" cy="390525"/>
    <xdr:sp>
      <xdr:nvSpPr>
        <xdr:cNvPr id="3" name="Shape 3"/>
        <xdr:cNvSpPr/>
      </xdr:nvSpPr>
      <xdr:spPr>
        <a:xfrm>
          <a:off x="5198363" y="3589500"/>
          <a:ext cx="295275" cy="381000"/>
        </a:xfrm>
        <a:prstGeom prst="downArrow">
          <a:avLst>
            <a:gd fmla="val 50000" name="adj1"/>
            <a:gd fmla="val 50000" name="adj2"/>
          </a:avLst>
        </a:prstGeom>
        <a:solidFill>
          <a:schemeClr val="accent1"/>
        </a:solid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0</xdr:colOff>
      <xdr:row>14</xdr:row>
      <xdr:rowOff>419100</xdr:rowOff>
    </xdr:from>
    <xdr:ext cx="685800" cy="219075"/>
    <xdr:sp>
      <xdr:nvSpPr>
        <xdr:cNvPr id="5" name="Shape 5"/>
        <xdr:cNvSpPr/>
      </xdr:nvSpPr>
      <xdr:spPr>
        <a:xfrm rot="5400000">
          <a:off x="5245988" y="3441863"/>
          <a:ext cx="200025" cy="676275"/>
        </a:xfrm>
        <a:prstGeom prst="downArrow">
          <a:avLst>
            <a:gd fmla="val 50000" name="adj1"/>
            <a:gd fmla="val 50000" name="adj2"/>
          </a:avLst>
        </a:prstGeom>
        <a:solidFill>
          <a:schemeClr val="accent1"/>
        </a:solid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0</xdr:colOff>
      <xdr:row>16</xdr:row>
      <xdr:rowOff>47625</xdr:rowOff>
    </xdr:from>
    <xdr:ext cx="685800" cy="342900"/>
    <xdr:sp>
      <xdr:nvSpPr>
        <xdr:cNvPr id="6" name="Shape 6"/>
        <xdr:cNvSpPr/>
      </xdr:nvSpPr>
      <xdr:spPr>
        <a:xfrm rot="5400000">
          <a:off x="5179313" y="3441863"/>
          <a:ext cx="333375" cy="676275"/>
        </a:xfrm>
        <a:prstGeom prst="downArrow">
          <a:avLst>
            <a:gd fmla="val 50000" name="adj1"/>
            <a:gd fmla="val 50000" name="adj2"/>
          </a:avLst>
        </a:prstGeom>
        <a:solidFill>
          <a:schemeClr val="accent1"/>
        </a:solid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5</xdr:col>
      <xdr:colOff>1590675</xdr:colOff>
      <xdr:row>3</xdr:row>
      <xdr:rowOff>561975</xdr:rowOff>
    </xdr:from>
    <xdr:ext cx="314325" cy="390525"/>
    <xdr:sp>
      <xdr:nvSpPr>
        <xdr:cNvPr id="3" name="Shape 3"/>
        <xdr:cNvSpPr/>
      </xdr:nvSpPr>
      <xdr:spPr>
        <a:xfrm>
          <a:off x="5198363" y="3589500"/>
          <a:ext cx="295275" cy="381000"/>
        </a:xfrm>
        <a:prstGeom prst="downArrow">
          <a:avLst>
            <a:gd fmla="val 50000" name="adj1"/>
            <a:gd fmla="val 50000" name="adj2"/>
          </a:avLst>
        </a:prstGeom>
        <a:solidFill>
          <a:schemeClr val="accent1"/>
        </a:solid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4</xdr:col>
      <xdr:colOff>0</xdr:colOff>
      <xdr:row>14</xdr:row>
      <xdr:rowOff>47625</xdr:rowOff>
    </xdr:from>
    <xdr:ext cx="762000" cy="342900"/>
    <xdr:sp>
      <xdr:nvSpPr>
        <xdr:cNvPr id="4" name="Shape 4"/>
        <xdr:cNvSpPr/>
      </xdr:nvSpPr>
      <xdr:spPr>
        <a:xfrm rot="5400000">
          <a:off x="5184075" y="3403763"/>
          <a:ext cx="323850" cy="752475"/>
        </a:xfrm>
        <a:prstGeom prst="downArrow">
          <a:avLst>
            <a:gd fmla="val 50000" name="adj1"/>
            <a:gd fmla="val 50000" name="adj2"/>
          </a:avLst>
        </a:prstGeom>
        <a:solidFill>
          <a:schemeClr val="accent1"/>
        </a:solidFill>
        <a:ln cap="flat" cmpd="sng" w="12700">
          <a:solidFill>
            <a:schemeClr val="dk1"/>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5.xml"/><Relationship Id="rId3"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7.xml"/><Relationship Id="rId3"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05.0"/>
    <col customWidth="1" min="2" max="2" width="103.43"/>
    <col customWidth="1" min="3" max="4" width="4.43"/>
    <col customWidth="1" min="5" max="26" width="11.43"/>
  </cols>
  <sheetData>
    <row r="1" ht="21.75" customHeight="1">
      <c r="A1" s="1" t="s">
        <v>0</v>
      </c>
      <c r="B1" s="2"/>
      <c r="C1" s="2"/>
      <c r="D1" s="2"/>
      <c r="E1" s="2"/>
      <c r="F1" s="2"/>
      <c r="G1" s="2"/>
      <c r="H1" s="2"/>
      <c r="I1" s="2"/>
      <c r="J1" s="2"/>
      <c r="K1" s="2"/>
      <c r="L1" s="2"/>
      <c r="M1" s="2"/>
      <c r="N1" s="2"/>
      <c r="O1" s="2"/>
      <c r="P1" s="2"/>
      <c r="Q1" s="2"/>
      <c r="R1" s="2"/>
      <c r="S1" s="2"/>
      <c r="T1" s="2"/>
      <c r="U1" s="2"/>
      <c r="V1" s="2"/>
      <c r="W1" s="2"/>
      <c r="X1" s="2"/>
      <c r="Y1" s="2"/>
      <c r="Z1" s="2"/>
    </row>
    <row r="2" ht="60.75" customHeight="1">
      <c r="A2" s="3" t="s">
        <v>1</v>
      </c>
      <c r="B2" s="4"/>
      <c r="C2" s="5"/>
      <c r="D2" s="6"/>
      <c r="E2" s="4"/>
      <c r="F2" s="4"/>
      <c r="G2" s="4"/>
      <c r="H2" s="4"/>
      <c r="I2" s="4"/>
      <c r="J2" s="4"/>
      <c r="K2" s="4"/>
      <c r="L2" s="4"/>
      <c r="M2" s="4"/>
      <c r="N2" s="4"/>
      <c r="O2" s="4"/>
      <c r="P2" s="4"/>
      <c r="Q2" s="4"/>
      <c r="R2" s="4"/>
      <c r="S2" s="4"/>
      <c r="T2" s="4"/>
      <c r="U2" s="4"/>
      <c r="V2" s="4"/>
      <c r="W2" s="4"/>
      <c r="X2" s="4"/>
      <c r="Y2" s="4"/>
      <c r="Z2" s="4"/>
    </row>
    <row r="3" ht="17.25" customHeight="1">
      <c r="A3" s="7"/>
      <c r="B3" s="4"/>
      <c r="C3" s="8"/>
      <c r="D3" s="8"/>
      <c r="E3" s="4"/>
      <c r="F3" s="4"/>
      <c r="G3" s="4"/>
      <c r="H3" s="4"/>
      <c r="I3" s="4"/>
      <c r="J3" s="4"/>
      <c r="K3" s="4"/>
      <c r="L3" s="4"/>
      <c r="M3" s="4"/>
      <c r="N3" s="4"/>
      <c r="O3" s="4"/>
      <c r="P3" s="4"/>
      <c r="Q3" s="4"/>
      <c r="R3" s="4"/>
      <c r="S3" s="4"/>
      <c r="T3" s="4"/>
      <c r="U3" s="4"/>
      <c r="V3" s="4"/>
      <c r="W3" s="4"/>
      <c r="X3" s="4"/>
      <c r="Y3" s="4"/>
      <c r="Z3" s="4"/>
    </row>
    <row r="4" ht="12.75" customHeight="1">
      <c r="A4" s="9" t="s">
        <v>2</v>
      </c>
      <c r="B4" s="4"/>
      <c r="C4" s="8"/>
      <c r="D4" s="8"/>
      <c r="E4" s="4"/>
      <c r="F4" s="4"/>
      <c r="G4" s="4"/>
      <c r="H4" s="4"/>
      <c r="I4" s="4"/>
      <c r="J4" s="4"/>
      <c r="K4" s="4"/>
      <c r="L4" s="4"/>
      <c r="M4" s="4"/>
      <c r="N4" s="4"/>
      <c r="O4" s="4"/>
      <c r="P4" s="4"/>
      <c r="Q4" s="4"/>
      <c r="R4" s="4"/>
      <c r="S4" s="4"/>
      <c r="T4" s="4"/>
      <c r="U4" s="4"/>
      <c r="V4" s="4"/>
      <c r="W4" s="4"/>
      <c r="X4" s="4"/>
      <c r="Y4" s="4"/>
      <c r="Z4" s="4"/>
    </row>
    <row r="5" ht="12.75" customHeight="1">
      <c r="A5" s="10" t="s">
        <v>3</v>
      </c>
      <c r="B5" s="4"/>
      <c r="C5" s="8"/>
      <c r="D5" s="8"/>
      <c r="E5" s="4"/>
      <c r="F5" s="4"/>
      <c r="G5" s="4"/>
      <c r="H5" s="4"/>
      <c r="I5" s="4"/>
      <c r="J5" s="4"/>
      <c r="K5" s="4"/>
      <c r="L5" s="4"/>
      <c r="M5" s="4"/>
      <c r="N5" s="4"/>
      <c r="O5" s="4"/>
      <c r="P5" s="4"/>
      <c r="Q5" s="4"/>
      <c r="R5" s="4"/>
      <c r="S5" s="4"/>
      <c r="T5" s="4"/>
      <c r="U5" s="4"/>
      <c r="V5" s="4"/>
      <c r="W5" s="4"/>
      <c r="X5" s="4"/>
      <c r="Y5" s="4"/>
      <c r="Z5" s="4"/>
    </row>
    <row r="6" ht="12.75" customHeight="1">
      <c r="A6" s="10" t="s">
        <v>4</v>
      </c>
      <c r="B6" s="4"/>
      <c r="C6" s="8"/>
      <c r="D6" s="8"/>
      <c r="E6" s="4"/>
      <c r="F6" s="4"/>
      <c r="G6" s="4"/>
      <c r="H6" s="4"/>
      <c r="I6" s="4"/>
      <c r="J6" s="4"/>
      <c r="K6" s="4"/>
      <c r="L6" s="4"/>
      <c r="M6" s="4"/>
      <c r="N6" s="4"/>
      <c r="O6" s="4"/>
      <c r="P6" s="4"/>
      <c r="Q6" s="4"/>
      <c r="R6" s="4"/>
      <c r="S6" s="4"/>
      <c r="T6" s="4"/>
      <c r="U6" s="4"/>
      <c r="V6" s="4"/>
      <c r="W6" s="4"/>
      <c r="X6" s="4"/>
      <c r="Y6" s="4"/>
      <c r="Z6" s="4"/>
    </row>
    <row r="7" ht="12.75" customHeight="1">
      <c r="A7" s="10" t="s">
        <v>5</v>
      </c>
      <c r="B7" s="4"/>
      <c r="C7" s="8"/>
      <c r="D7" s="8"/>
      <c r="E7" s="4"/>
      <c r="F7" s="4"/>
      <c r="G7" s="4"/>
      <c r="H7" s="4"/>
      <c r="I7" s="4"/>
      <c r="J7" s="4"/>
      <c r="K7" s="4"/>
      <c r="L7" s="4"/>
      <c r="M7" s="4"/>
      <c r="N7" s="4"/>
      <c r="O7" s="4"/>
      <c r="P7" s="4"/>
      <c r="Q7" s="4"/>
      <c r="R7" s="4"/>
      <c r="S7" s="4"/>
      <c r="T7" s="4"/>
      <c r="U7" s="4"/>
      <c r="V7" s="4"/>
      <c r="W7" s="4"/>
      <c r="X7" s="4"/>
      <c r="Y7" s="4"/>
      <c r="Z7" s="4"/>
    </row>
    <row r="8" ht="12.75" customHeight="1">
      <c r="A8" s="11" t="s">
        <v>6</v>
      </c>
      <c r="B8" s="4"/>
      <c r="C8" s="8"/>
      <c r="D8" s="8"/>
      <c r="E8" s="4"/>
      <c r="F8" s="4"/>
      <c r="G8" s="4"/>
      <c r="H8" s="4"/>
      <c r="I8" s="4"/>
      <c r="J8" s="4"/>
      <c r="K8" s="4"/>
      <c r="L8" s="4"/>
      <c r="M8" s="4"/>
      <c r="N8" s="4"/>
      <c r="O8" s="4"/>
      <c r="P8" s="4"/>
      <c r="Q8" s="4"/>
      <c r="R8" s="4"/>
      <c r="S8" s="4"/>
      <c r="T8" s="4"/>
      <c r="U8" s="4"/>
      <c r="V8" s="4"/>
      <c r="W8" s="4"/>
      <c r="X8" s="4"/>
      <c r="Y8" s="4"/>
      <c r="Z8" s="4"/>
    </row>
    <row r="9" ht="12.75" customHeight="1">
      <c r="A9" s="12" t="s">
        <v>7</v>
      </c>
      <c r="B9" s="4"/>
      <c r="C9" s="8"/>
      <c r="D9" s="8"/>
      <c r="E9" s="4"/>
      <c r="F9" s="4"/>
      <c r="G9" s="4"/>
      <c r="H9" s="4"/>
      <c r="I9" s="4"/>
      <c r="J9" s="4"/>
      <c r="K9" s="4"/>
      <c r="L9" s="4"/>
      <c r="M9" s="4"/>
      <c r="N9" s="4"/>
      <c r="O9" s="4"/>
      <c r="P9" s="4"/>
      <c r="Q9" s="4"/>
      <c r="R9" s="4"/>
      <c r="S9" s="4"/>
      <c r="T9" s="4"/>
      <c r="U9" s="4"/>
      <c r="V9" s="4"/>
      <c r="W9" s="4"/>
      <c r="X9" s="4"/>
      <c r="Y9" s="4"/>
      <c r="Z9" s="4"/>
    </row>
    <row r="10" ht="12.75" customHeight="1">
      <c r="A10" s="12" t="s">
        <v>8</v>
      </c>
      <c r="B10" s="4"/>
      <c r="C10" s="8"/>
      <c r="D10" s="8"/>
      <c r="E10" s="4"/>
      <c r="F10" s="4"/>
      <c r="G10" s="4"/>
      <c r="H10" s="4"/>
      <c r="I10" s="4"/>
      <c r="J10" s="4"/>
      <c r="K10" s="4"/>
      <c r="L10" s="4"/>
      <c r="M10" s="4"/>
      <c r="N10" s="4"/>
      <c r="O10" s="4"/>
      <c r="P10" s="4"/>
      <c r="Q10" s="4"/>
      <c r="R10" s="4"/>
      <c r="S10" s="4"/>
      <c r="T10" s="4"/>
      <c r="U10" s="4"/>
      <c r="V10" s="4"/>
      <c r="W10" s="4"/>
      <c r="X10" s="4"/>
      <c r="Y10" s="4"/>
      <c r="Z10" s="4"/>
    </row>
    <row r="11" ht="12.75" customHeight="1">
      <c r="A11" s="11" t="s">
        <v>9</v>
      </c>
      <c r="B11" s="4"/>
      <c r="C11" s="8"/>
      <c r="D11" s="8"/>
      <c r="E11" s="4"/>
      <c r="F11" s="4"/>
      <c r="G11" s="4"/>
      <c r="H11" s="4"/>
      <c r="I11" s="4"/>
      <c r="J11" s="4"/>
      <c r="K11" s="4"/>
      <c r="L11" s="4"/>
      <c r="M11" s="4"/>
      <c r="N11" s="4"/>
      <c r="O11" s="4"/>
      <c r="P11" s="4"/>
      <c r="Q11" s="4"/>
      <c r="R11" s="4"/>
      <c r="S11" s="4"/>
      <c r="T11" s="4"/>
      <c r="U11" s="4"/>
      <c r="V11" s="4"/>
      <c r="W11" s="4"/>
      <c r="X11" s="4"/>
      <c r="Y11" s="4"/>
      <c r="Z11" s="4"/>
    </row>
    <row r="12" ht="12.75" customHeight="1">
      <c r="A12" s="11" t="s">
        <v>10</v>
      </c>
      <c r="B12" s="4"/>
      <c r="C12" s="8"/>
      <c r="D12" s="8"/>
      <c r="E12" s="4"/>
      <c r="F12" s="4"/>
      <c r="G12" s="4"/>
      <c r="H12" s="4"/>
      <c r="I12" s="4"/>
      <c r="J12" s="4"/>
      <c r="K12" s="4"/>
      <c r="L12" s="4"/>
      <c r="M12" s="4"/>
      <c r="N12" s="4"/>
      <c r="O12" s="4"/>
      <c r="P12" s="4"/>
      <c r="Q12" s="4"/>
      <c r="R12" s="4"/>
      <c r="S12" s="4"/>
      <c r="T12" s="4"/>
      <c r="U12" s="4"/>
      <c r="V12" s="4"/>
      <c r="W12" s="4"/>
      <c r="X12" s="4"/>
      <c r="Y12" s="4"/>
      <c r="Z12" s="4"/>
    </row>
    <row r="13" ht="24.75" customHeight="1">
      <c r="A13" s="13" t="s">
        <v>11</v>
      </c>
      <c r="B13" s="4"/>
      <c r="C13" s="8"/>
      <c r="D13" s="8"/>
      <c r="E13" s="4"/>
      <c r="F13" s="4"/>
      <c r="G13" s="4"/>
      <c r="H13" s="4"/>
      <c r="I13" s="4"/>
      <c r="J13" s="4"/>
      <c r="K13" s="4"/>
      <c r="L13" s="4"/>
      <c r="M13" s="4"/>
      <c r="N13" s="4"/>
      <c r="O13" s="4"/>
      <c r="P13" s="4"/>
      <c r="Q13" s="4"/>
      <c r="R13" s="4"/>
      <c r="S13" s="4"/>
      <c r="T13" s="4"/>
      <c r="U13" s="4"/>
      <c r="V13" s="4"/>
      <c r="W13" s="4"/>
      <c r="X13" s="4"/>
      <c r="Y13" s="4"/>
      <c r="Z13" s="4"/>
    </row>
    <row r="14" ht="17.25" customHeight="1">
      <c r="A14" s="14"/>
      <c r="B14" s="4"/>
      <c r="C14" s="8"/>
      <c r="D14" s="8"/>
      <c r="E14" s="4"/>
      <c r="F14" s="4"/>
      <c r="G14" s="4"/>
      <c r="H14" s="4"/>
      <c r="I14" s="4"/>
      <c r="J14" s="4"/>
      <c r="K14" s="4"/>
      <c r="L14" s="4"/>
      <c r="M14" s="4"/>
      <c r="N14" s="4"/>
      <c r="O14" s="4"/>
      <c r="P14" s="4"/>
      <c r="Q14" s="4"/>
      <c r="R14" s="4"/>
      <c r="S14" s="4"/>
      <c r="T14" s="4"/>
      <c r="U14" s="4"/>
      <c r="V14" s="4"/>
      <c r="W14" s="4"/>
      <c r="X14" s="4"/>
      <c r="Y14" s="4"/>
      <c r="Z14" s="4"/>
    </row>
    <row r="15" ht="19.5" customHeight="1">
      <c r="A15" s="15" t="s">
        <v>12</v>
      </c>
      <c r="B15" s="4"/>
      <c r="C15" s="8"/>
      <c r="D15" s="8"/>
      <c r="E15" s="4"/>
      <c r="F15" s="4"/>
      <c r="G15" s="4"/>
      <c r="H15" s="4"/>
      <c r="I15" s="4"/>
      <c r="J15" s="4"/>
      <c r="K15" s="4"/>
      <c r="L15" s="4"/>
      <c r="M15" s="4"/>
      <c r="N15" s="4"/>
      <c r="O15" s="4"/>
      <c r="P15" s="4"/>
      <c r="Q15" s="4"/>
      <c r="R15" s="4"/>
      <c r="S15" s="4"/>
      <c r="T15" s="4"/>
      <c r="U15" s="4"/>
      <c r="V15" s="4"/>
      <c r="W15" s="4"/>
      <c r="X15" s="4"/>
      <c r="Y15" s="4"/>
      <c r="Z15" s="4"/>
    </row>
    <row r="16" ht="17.25" customHeight="1">
      <c r="A16" s="16"/>
      <c r="B16" s="2"/>
      <c r="C16" s="17"/>
      <c r="D16" s="2"/>
      <c r="E16" s="2"/>
      <c r="F16" s="2"/>
      <c r="G16" s="2"/>
      <c r="H16" s="2"/>
      <c r="I16" s="2"/>
      <c r="J16" s="2"/>
      <c r="K16" s="2"/>
      <c r="L16" s="2"/>
      <c r="M16" s="2"/>
      <c r="N16" s="2"/>
      <c r="O16" s="2"/>
      <c r="P16" s="2"/>
      <c r="Q16" s="2"/>
      <c r="R16" s="2"/>
      <c r="S16" s="2"/>
      <c r="T16" s="2"/>
      <c r="U16" s="2"/>
      <c r="V16" s="2"/>
      <c r="W16" s="2"/>
      <c r="X16" s="2"/>
      <c r="Y16" s="2"/>
      <c r="Z16" s="2"/>
    </row>
    <row r="17" ht="315.75" customHeight="1">
      <c r="A17" s="18" t="s">
        <v>13</v>
      </c>
      <c r="B17" s="2"/>
      <c r="C17" s="17"/>
      <c r="D17" s="2"/>
      <c r="E17" s="2"/>
      <c r="F17" s="2"/>
      <c r="G17" s="2"/>
      <c r="H17" s="2"/>
      <c r="I17" s="2"/>
      <c r="J17" s="2"/>
      <c r="K17" s="2"/>
      <c r="L17" s="2"/>
      <c r="M17" s="2"/>
      <c r="N17" s="2"/>
      <c r="O17" s="2"/>
      <c r="P17" s="2"/>
      <c r="Q17" s="2"/>
      <c r="R17" s="2"/>
      <c r="S17" s="2"/>
      <c r="T17" s="2"/>
      <c r="U17" s="2"/>
      <c r="V17" s="2"/>
      <c r="W17" s="2"/>
      <c r="X17" s="2"/>
      <c r="Y17" s="2"/>
      <c r="Z17" s="2"/>
    </row>
    <row r="18" ht="17.25" customHeight="1">
      <c r="A18" s="17"/>
      <c r="B18" s="2"/>
      <c r="C18" s="17"/>
      <c r="D18" s="2"/>
      <c r="E18" s="2"/>
      <c r="F18" s="2"/>
      <c r="G18" s="2"/>
      <c r="H18" s="2"/>
      <c r="I18" s="2"/>
      <c r="J18" s="2"/>
      <c r="K18" s="2"/>
      <c r="L18" s="2"/>
      <c r="M18" s="2"/>
      <c r="N18" s="2"/>
      <c r="O18" s="2"/>
      <c r="P18" s="2"/>
      <c r="Q18" s="2"/>
      <c r="R18" s="2"/>
      <c r="S18" s="2"/>
      <c r="T18" s="2"/>
      <c r="U18" s="2"/>
      <c r="V18" s="2"/>
      <c r="W18" s="2"/>
      <c r="X18" s="2"/>
      <c r="Y18" s="2"/>
      <c r="Z18" s="2"/>
    </row>
    <row r="19" ht="227.25" customHeight="1">
      <c r="A19" s="18" t="s">
        <v>14</v>
      </c>
      <c r="B19" s="19"/>
      <c r="C19" s="17"/>
      <c r="D19" s="2"/>
      <c r="E19" s="2"/>
      <c r="F19" s="2"/>
      <c r="G19" s="2"/>
      <c r="H19" s="2"/>
      <c r="I19" s="2"/>
      <c r="J19" s="2"/>
      <c r="K19" s="2"/>
      <c r="L19" s="2"/>
      <c r="M19" s="2"/>
      <c r="N19" s="2"/>
      <c r="O19" s="2"/>
      <c r="P19" s="2"/>
      <c r="Q19" s="2"/>
      <c r="R19" s="2"/>
      <c r="S19" s="2"/>
      <c r="T19" s="2"/>
      <c r="U19" s="2"/>
      <c r="V19" s="2"/>
      <c r="W19" s="2"/>
      <c r="X19" s="2"/>
      <c r="Y19" s="2"/>
      <c r="Z19" s="2"/>
    </row>
    <row r="20" ht="12.75" customHeight="1">
      <c r="A20" s="17"/>
      <c r="B20" s="19"/>
      <c r="C20" s="17"/>
      <c r="D20" s="2"/>
      <c r="E20" s="2"/>
      <c r="F20" s="2"/>
      <c r="G20" s="2"/>
      <c r="H20" s="2"/>
      <c r="I20" s="2"/>
      <c r="J20" s="2"/>
      <c r="K20" s="2"/>
      <c r="L20" s="2"/>
      <c r="M20" s="2"/>
      <c r="N20" s="2"/>
      <c r="O20" s="2"/>
      <c r="P20" s="2"/>
      <c r="Q20" s="2"/>
      <c r="R20" s="2"/>
      <c r="S20" s="2"/>
      <c r="T20" s="2"/>
      <c r="U20" s="2"/>
      <c r="V20" s="2"/>
      <c r="W20" s="2"/>
      <c r="X20" s="2"/>
      <c r="Y20" s="2"/>
      <c r="Z20" s="2"/>
    </row>
    <row r="21" ht="12.75" customHeight="1">
      <c r="A21" s="7" t="s">
        <v>15</v>
      </c>
      <c r="B21" s="2"/>
      <c r="C21" s="17"/>
      <c r="D21" s="2"/>
      <c r="E21" s="2"/>
      <c r="F21" s="2"/>
      <c r="G21" s="2"/>
      <c r="H21" s="2"/>
      <c r="I21" s="2"/>
      <c r="J21" s="2"/>
      <c r="K21" s="2"/>
      <c r="L21" s="2"/>
      <c r="M21" s="2"/>
      <c r="N21" s="2"/>
      <c r="O21" s="2"/>
      <c r="P21" s="2"/>
      <c r="Q21" s="2"/>
      <c r="R21" s="2"/>
      <c r="S21" s="2"/>
      <c r="T21" s="2"/>
      <c r="U21" s="2"/>
      <c r="V21" s="2"/>
      <c r="W21" s="2"/>
      <c r="X21" s="2"/>
      <c r="Y21" s="2"/>
      <c r="Z21" s="2"/>
    </row>
    <row r="22" ht="12.75" customHeight="1">
      <c r="A22" s="20" t="s">
        <v>16</v>
      </c>
      <c r="B22" s="2"/>
      <c r="C22" s="21"/>
      <c r="D22" s="6"/>
      <c r="E22" s="2"/>
      <c r="F22" s="2"/>
      <c r="G22" s="2"/>
      <c r="H22" s="2"/>
      <c r="I22" s="2"/>
      <c r="J22" s="2"/>
      <c r="K22" s="2"/>
      <c r="L22" s="2"/>
      <c r="M22" s="2"/>
      <c r="N22" s="2"/>
      <c r="O22" s="2"/>
      <c r="P22" s="2"/>
      <c r="Q22" s="2"/>
      <c r="R22" s="2"/>
      <c r="S22" s="2"/>
      <c r="T22" s="2"/>
      <c r="U22" s="2"/>
      <c r="V22" s="2"/>
      <c r="W22" s="2"/>
      <c r="X22" s="2"/>
      <c r="Y22" s="2"/>
      <c r="Z22" s="2"/>
    </row>
    <row r="23" ht="12.75" customHeight="1">
      <c r="A23" s="20"/>
      <c r="B23" s="2"/>
      <c r="C23" s="22"/>
      <c r="D23" s="6"/>
      <c r="E23" s="2"/>
      <c r="F23" s="2"/>
      <c r="G23" s="2"/>
      <c r="H23" s="2"/>
      <c r="I23" s="2"/>
      <c r="J23" s="2"/>
      <c r="K23" s="2"/>
      <c r="L23" s="2"/>
      <c r="M23" s="2"/>
      <c r="N23" s="2"/>
      <c r="O23" s="2"/>
      <c r="P23" s="2"/>
      <c r="Q23" s="2"/>
      <c r="R23" s="2"/>
      <c r="S23" s="2"/>
      <c r="T23" s="2"/>
      <c r="U23" s="2"/>
      <c r="V23" s="2"/>
      <c r="W23" s="2"/>
      <c r="X23" s="2"/>
      <c r="Y23" s="2"/>
      <c r="Z23" s="2"/>
    </row>
    <row r="24" ht="67.5" customHeight="1">
      <c r="A24" s="14" t="s">
        <v>17</v>
      </c>
      <c r="B24" s="2"/>
      <c r="C24" s="23"/>
      <c r="D24" s="24"/>
      <c r="E24" s="2"/>
      <c r="F24" s="2"/>
      <c r="G24" s="2"/>
      <c r="H24" s="2"/>
      <c r="I24" s="2"/>
      <c r="J24" s="2"/>
      <c r="K24" s="2"/>
      <c r="L24" s="2"/>
      <c r="M24" s="2"/>
      <c r="N24" s="2"/>
      <c r="O24" s="2"/>
      <c r="P24" s="2"/>
      <c r="Q24" s="2"/>
      <c r="R24" s="2"/>
      <c r="S24" s="2"/>
      <c r="T24" s="2"/>
      <c r="U24" s="2"/>
      <c r="V24" s="2"/>
      <c r="W24" s="2"/>
      <c r="X24" s="2"/>
      <c r="Y24" s="2"/>
      <c r="Z24" s="2"/>
    </row>
    <row r="25" ht="12.75" customHeight="1">
      <c r="A25" s="20"/>
      <c r="B25" s="2"/>
      <c r="C25" s="25"/>
      <c r="E25" s="2"/>
      <c r="F25" s="2"/>
      <c r="G25" s="2"/>
      <c r="H25" s="2"/>
      <c r="I25" s="2"/>
      <c r="J25" s="2"/>
      <c r="K25" s="2"/>
      <c r="L25" s="2"/>
      <c r="M25" s="2"/>
      <c r="N25" s="2"/>
      <c r="O25" s="2"/>
      <c r="P25" s="2"/>
      <c r="Q25" s="2"/>
      <c r="R25" s="2"/>
      <c r="S25" s="2"/>
      <c r="T25" s="2"/>
      <c r="U25" s="2"/>
      <c r="V25" s="2"/>
      <c r="W25" s="2"/>
      <c r="X25" s="2"/>
      <c r="Y25" s="2"/>
      <c r="Z25" s="2"/>
    </row>
    <row r="26" ht="28.5" customHeight="1">
      <c r="A26" s="14" t="s">
        <v>18</v>
      </c>
      <c r="B26" s="2"/>
      <c r="C26" s="2"/>
      <c r="D26" s="2"/>
      <c r="E26" s="2"/>
      <c r="F26" s="2"/>
      <c r="G26" s="2"/>
      <c r="H26" s="2"/>
      <c r="I26" s="2"/>
      <c r="J26" s="2"/>
      <c r="K26" s="2"/>
      <c r="L26" s="2"/>
      <c r="M26" s="2"/>
      <c r="N26" s="2"/>
      <c r="O26" s="2"/>
      <c r="P26" s="2"/>
      <c r="Q26" s="2"/>
      <c r="R26" s="2"/>
      <c r="S26" s="2"/>
      <c r="T26" s="2"/>
      <c r="U26" s="2"/>
      <c r="V26" s="2"/>
      <c r="W26" s="2"/>
      <c r="X26" s="2"/>
      <c r="Y26" s="2"/>
      <c r="Z26" s="2"/>
    </row>
    <row r="27" ht="12.75" customHeight="1">
      <c r="A27" s="20"/>
      <c r="B27" s="2"/>
      <c r="C27" s="2"/>
      <c r="D27" s="2"/>
      <c r="E27" s="2"/>
      <c r="F27" s="2"/>
      <c r="G27" s="2"/>
      <c r="H27" s="2"/>
      <c r="I27" s="2"/>
      <c r="J27" s="2"/>
      <c r="K27" s="2"/>
      <c r="L27" s="2"/>
      <c r="M27" s="2"/>
      <c r="N27" s="2"/>
      <c r="O27" s="2"/>
      <c r="P27" s="2"/>
      <c r="Q27" s="2"/>
      <c r="R27" s="2"/>
      <c r="S27" s="2"/>
      <c r="T27" s="2"/>
      <c r="U27" s="2"/>
      <c r="V27" s="2"/>
      <c r="W27" s="2"/>
      <c r="X27" s="2"/>
      <c r="Y27" s="2"/>
      <c r="Z27" s="2"/>
    </row>
    <row r="28" ht="12.75" customHeight="1">
      <c r="A28" s="20" t="s">
        <v>19</v>
      </c>
      <c r="B28" s="26"/>
      <c r="C28" s="2"/>
      <c r="D28" s="2"/>
      <c r="E28" s="2"/>
      <c r="F28" s="2"/>
      <c r="G28" s="2"/>
      <c r="H28" s="2"/>
      <c r="I28" s="2"/>
      <c r="J28" s="2"/>
      <c r="K28" s="2"/>
      <c r="L28" s="2"/>
      <c r="M28" s="2"/>
      <c r="N28" s="2"/>
      <c r="O28" s="2"/>
      <c r="P28" s="2"/>
      <c r="Q28" s="2"/>
      <c r="R28" s="2"/>
      <c r="S28" s="2"/>
      <c r="T28" s="2"/>
      <c r="U28" s="2"/>
      <c r="V28" s="2"/>
      <c r="W28" s="2"/>
      <c r="X28" s="2"/>
      <c r="Y28" s="2"/>
      <c r="Z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41.25" customHeight="1">
      <c r="A30" s="14" t="s">
        <v>20</v>
      </c>
      <c r="B30" s="2"/>
      <c r="C30" s="2"/>
      <c r="D30" s="2"/>
      <c r="E30" s="2"/>
      <c r="F30" s="2"/>
      <c r="G30" s="2"/>
      <c r="H30" s="2"/>
      <c r="I30" s="2"/>
      <c r="J30" s="2"/>
      <c r="K30" s="2"/>
      <c r="L30" s="2"/>
      <c r="M30" s="2"/>
      <c r="N30" s="2"/>
      <c r="O30" s="2"/>
      <c r="P30" s="2"/>
      <c r="Q30" s="2"/>
      <c r="R30" s="2"/>
      <c r="S30" s="2"/>
      <c r="T30" s="2"/>
      <c r="U30" s="2"/>
      <c r="V30" s="2"/>
      <c r="W30" s="2"/>
      <c r="X30" s="2"/>
      <c r="Y30" s="2"/>
      <c r="Z30" s="2"/>
    </row>
    <row r="31" ht="12.75" customHeight="1">
      <c r="A31" s="20"/>
      <c r="B31" s="2"/>
      <c r="C31" s="2"/>
      <c r="D31" s="2"/>
      <c r="E31" s="2"/>
      <c r="F31" s="2"/>
      <c r="G31" s="2"/>
      <c r="H31" s="2"/>
      <c r="I31" s="2"/>
      <c r="J31" s="2"/>
      <c r="K31" s="2"/>
      <c r="L31" s="2"/>
      <c r="M31" s="2"/>
      <c r="N31" s="2"/>
      <c r="O31" s="2"/>
      <c r="P31" s="2"/>
      <c r="Q31" s="2"/>
      <c r="R31" s="2"/>
      <c r="S31" s="2"/>
      <c r="T31" s="2"/>
      <c r="U31" s="2"/>
      <c r="V31" s="2"/>
      <c r="W31" s="2"/>
      <c r="X31" s="2"/>
      <c r="Y31" s="2"/>
      <c r="Z31" s="2"/>
    </row>
    <row r="32" ht="12.75" customHeight="1">
      <c r="A32" s="20" t="s">
        <v>21</v>
      </c>
      <c r="B32" s="2"/>
      <c r="C32" s="2"/>
      <c r="D32" s="2"/>
      <c r="E32" s="2"/>
      <c r="F32" s="2"/>
      <c r="G32" s="2"/>
      <c r="H32" s="2"/>
      <c r="I32" s="2"/>
      <c r="J32" s="2"/>
      <c r="K32" s="2"/>
      <c r="L32" s="2"/>
      <c r="M32" s="2"/>
      <c r="N32" s="2"/>
      <c r="O32" s="2"/>
      <c r="P32" s="2"/>
      <c r="Q32" s="2"/>
      <c r="R32" s="2"/>
      <c r="S32" s="2"/>
      <c r="T32" s="2"/>
      <c r="U32" s="2"/>
      <c r="V32" s="2"/>
      <c r="W32" s="2"/>
      <c r="X32" s="2"/>
      <c r="Y32" s="2"/>
      <c r="Z32" s="2"/>
    </row>
    <row r="33" ht="12.75" customHeight="1">
      <c r="A33" s="20"/>
      <c r="B33" s="2"/>
      <c r="C33" s="2"/>
      <c r="D33" s="2"/>
      <c r="E33" s="2"/>
      <c r="F33" s="2"/>
      <c r="G33" s="2"/>
      <c r="H33" s="2"/>
      <c r="I33" s="2"/>
      <c r="J33" s="2"/>
      <c r="K33" s="2"/>
      <c r="L33" s="2"/>
      <c r="M33" s="2"/>
      <c r="N33" s="2"/>
      <c r="O33" s="2"/>
      <c r="P33" s="2"/>
      <c r="Q33" s="2"/>
      <c r="R33" s="2"/>
      <c r="S33" s="2"/>
      <c r="T33" s="2"/>
      <c r="U33" s="2"/>
      <c r="V33" s="2"/>
      <c r="W33" s="2"/>
      <c r="X33" s="2"/>
      <c r="Y33" s="2"/>
      <c r="Z33" s="2"/>
    </row>
    <row r="34" ht="12.75" customHeight="1">
      <c r="A34" s="20" t="s">
        <v>22</v>
      </c>
      <c r="B34" s="2"/>
      <c r="C34" s="2"/>
      <c r="D34" s="2"/>
      <c r="E34" s="2"/>
      <c r="F34" s="2"/>
      <c r="G34" s="2"/>
      <c r="H34" s="2"/>
      <c r="I34" s="2"/>
      <c r="J34" s="2"/>
      <c r="K34" s="2"/>
      <c r="L34" s="2"/>
      <c r="M34" s="2"/>
      <c r="N34" s="2"/>
      <c r="O34" s="2"/>
      <c r="P34" s="2"/>
      <c r="Q34" s="2"/>
      <c r="R34" s="2"/>
      <c r="S34" s="2"/>
      <c r="T34" s="2"/>
      <c r="U34" s="2"/>
      <c r="V34" s="2"/>
      <c r="W34" s="2"/>
      <c r="X34" s="2"/>
      <c r="Y34" s="2"/>
      <c r="Z34" s="2"/>
    </row>
    <row r="35" ht="12.75" customHeight="1">
      <c r="A35" s="20"/>
      <c r="B35" s="2"/>
      <c r="C35" s="2"/>
      <c r="D35" s="2"/>
      <c r="E35" s="2"/>
      <c r="F35" s="2"/>
      <c r="G35" s="2"/>
      <c r="H35" s="2"/>
      <c r="I35" s="2"/>
      <c r="J35" s="2"/>
      <c r="K35" s="2"/>
      <c r="L35" s="2"/>
      <c r="M35" s="2"/>
      <c r="N35" s="2"/>
      <c r="O35" s="2"/>
      <c r="P35" s="2"/>
      <c r="Q35" s="2"/>
      <c r="R35" s="2"/>
      <c r="S35" s="2"/>
      <c r="T35" s="2"/>
      <c r="U35" s="2"/>
      <c r="V35" s="2"/>
      <c r="W35" s="2"/>
      <c r="X35" s="2"/>
      <c r="Y35" s="2"/>
      <c r="Z35" s="2"/>
    </row>
    <row r="36" ht="12.75" customHeight="1">
      <c r="A36" s="20" t="s">
        <v>23</v>
      </c>
      <c r="B36" s="2"/>
      <c r="C36" s="2"/>
      <c r="D36" s="2"/>
      <c r="E36" s="2"/>
      <c r="F36" s="2"/>
      <c r="G36" s="2"/>
      <c r="H36" s="2"/>
      <c r="I36" s="2"/>
      <c r="J36" s="2"/>
      <c r="K36" s="2"/>
      <c r="L36" s="2"/>
      <c r="M36" s="2"/>
      <c r="N36" s="2"/>
      <c r="O36" s="2"/>
      <c r="P36" s="2"/>
      <c r="Q36" s="2"/>
      <c r="R36" s="2"/>
      <c r="S36" s="2"/>
      <c r="T36" s="2"/>
      <c r="U36" s="2"/>
      <c r="V36" s="2"/>
      <c r="W36" s="2"/>
      <c r="X36" s="2"/>
      <c r="Y36" s="2"/>
      <c r="Z36" s="2"/>
    </row>
    <row r="37" ht="12.75" customHeight="1">
      <c r="A37" s="20"/>
      <c r="B37" s="2"/>
      <c r="C37" s="2"/>
      <c r="D37" s="2"/>
      <c r="E37" s="2"/>
      <c r="F37" s="2"/>
      <c r="G37" s="2"/>
      <c r="H37" s="2"/>
      <c r="I37" s="2"/>
      <c r="J37" s="2"/>
      <c r="K37" s="2"/>
      <c r="L37" s="2"/>
      <c r="M37" s="2"/>
      <c r="N37" s="2"/>
      <c r="O37" s="2"/>
      <c r="P37" s="2"/>
      <c r="Q37" s="2"/>
      <c r="R37" s="2"/>
      <c r="S37" s="2"/>
      <c r="T37" s="2"/>
      <c r="U37" s="2"/>
      <c r="V37" s="2"/>
      <c r="W37" s="2"/>
      <c r="X37" s="2"/>
      <c r="Y37" s="2"/>
      <c r="Z37" s="2"/>
    </row>
    <row r="38" ht="12.75" customHeight="1">
      <c r="A38" s="27" t="s">
        <v>24</v>
      </c>
      <c r="B38" s="2"/>
      <c r="C38" s="2"/>
      <c r="D38" s="2"/>
      <c r="E38" s="2"/>
      <c r="F38" s="2"/>
      <c r="G38" s="2"/>
      <c r="H38" s="2"/>
      <c r="I38" s="2"/>
      <c r="J38" s="2"/>
      <c r="K38" s="2"/>
      <c r="L38" s="2"/>
      <c r="M38" s="2"/>
      <c r="N38" s="2"/>
      <c r="O38" s="2"/>
      <c r="P38" s="2"/>
      <c r="Q38" s="2"/>
      <c r="R38" s="2"/>
      <c r="S38" s="2"/>
      <c r="T38" s="2"/>
      <c r="U38" s="2"/>
      <c r="V38" s="2"/>
      <c r="W38" s="2"/>
      <c r="X38" s="2"/>
      <c r="Y38" s="2"/>
      <c r="Z38" s="2"/>
    </row>
    <row r="39" ht="12.75" customHeight="1">
      <c r="A39" s="20"/>
      <c r="B39" s="2"/>
      <c r="C39" s="2"/>
      <c r="D39" s="2"/>
      <c r="E39" s="2"/>
      <c r="F39" s="2"/>
      <c r="G39" s="2"/>
      <c r="H39" s="2"/>
      <c r="I39" s="2"/>
      <c r="J39" s="2"/>
      <c r="K39" s="2"/>
      <c r="L39" s="2"/>
      <c r="M39" s="2"/>
      <c r="N39" s="2"/>
      <c r="O39" s="2"/>
      <c r="P39" s="2"/>
      <c r="Q39" s="2"/>
      <c r="R39" s="2"/>
      <c r="S39" s="2"/>
      <c r="T39" s="2"/>
      <c r="U39" s="2"/>
      <c r="V39" s="2"/>
      <c r="W39" s="2"/>
      <c r="X39" s="2"/>
      <c r="Y39" s="2"/>
      <c r="Z39" s="2"/>
    </row>
    <row r="40" ht="12.75" customHeight="1">
      <c r="A40" s="14" t="s">
        <v>25</v>
      </c>
      <c r="B40" s="2"/>
      <c r="C40" s="2"/>
      <c r="D40" s="2"/>
      <c r="E40" s="2"/>
      <c r="F40" s="2"/>
      <c r="G40" s="2"/>
      <c r="H40" s="2"/>
      <c r="I40" s="2"/>
      <c r="J40" s="2"/>
      <c r="K40" s="2"/>
      <c r="L40" s="2"/>
      <c r="M40" s="2"/>
      <c r="N40" s="2"/>
      <c r="O40" s="2"/>
      <c r="P40" s="2"/>
      <c r="Q40" s="2"/>
      <c r="R40" s="2"/>
      <c r="S40" s="2"/>
      <c r="T40" s="2"/>
      <c r="U40" s="2"/>
      <c r="V40" s="2"/>
      <c r="W40" s="2"/>
      <c r="X40" s="2"/>
      <c r="Y40" s="2"/>
      <c r="Z40" s="2"/>
    </row>
    <row r="41" ht="12.75" customHeight="1">
      <c r="A41" s="20"/>
      <c r="B41" s="2"/>
      <c r="C41" s="2"/>
      <c r="D41" s="2"/>
      <c r="E41" s="2"/>
      <c r="F41" s="2"/>
      <c r="G41" s="2"/>
      <c r="H41" s="2"/>
      <c r="I41" s="2"/>
      <c r="J41" s="2"/>
      <c r="K41" s="2"/>
      <c r="L41" s="2"/>
      <c r="M41" s="2"/>
      <c r="N41" s="2"/>
      <c r="O41" s="2"/>
      <c r="P41" s="2"/>
      <c r="Q41" s="2"/>
      <c r="R41" s="2"/>
      <c r="S41" s="2"/>
      <c r="T41" s="2"/>
      <c r="U41" s="2"/>
      <c r="V41" s="2"/>
      <c r="W41" s="2"/>
      <c r="X41" s="2"/>
      <c r="Y41" s="2"/>
      <c r="Z41" s="2"/>
    </row>
    <row r="42" ht="12.75" customHeight="1">
      <c r="A42" s="20" t="s">
        <v>26</v>
      </c>
      <c r="B42" s="2"/>
      <c r="C42" s="2"/>
      <c r="D42" s="2"/>
      <c r="E42" s="2"/>
      <c r="F42" s="2"/>
      <c r="G42" s="2"/>
      <c r="H42" s="2"/>
      <c r="I42" s="2"/>
      <c r="J42" s="2"/>
      <c r="K42" s="2"/>
      <c r="L42" s="2"/>
      <c r="M42" s="2"/>
      <c r="N42" s="2"/>
      <c r="O42" s="2"/>
      <c r="P42" s="2"/>
      <c r="Q42" s="2"/>
      <c r="R42" s="2"/>
      <c r="S42" s="2"/>
      <c r="T42" s="2"/>
      <c r="U42" s="2"/>
      <c r="V42" s="2"/>
      <c r="W42" s="2"/>
      <c r="X42" s="2"/>
      <c r="Y42" s="2"/>
      <c r="Z42" s="2"/>
    </row>
    <row r="43" ht="12.75" customHeight="1">
      <c r="A43" s="20"/>
      <c r="B43" s="2"/>
      <c r="C43" s="2"/>
      <c r="D43" s="2"/>
      <c r="E43" s="2"/>
      <c r="F43" s="2"/>
      <c r="G43" s="2"/>
      <c r="H43" s="2"/>
      <c r="I43" s="2"/>
      <c r="J43" s="2"/>
      <c r="K43" s="2"/>
      <c r="L43" s="2"/>
      <c r="M43" s="2"/>
      <c r="N43" s="2"/>
      <c r="O43" s="2"/>
      <c r="P43" s="2"/>
      <c r="Q43" s="2"/>
      <c r="R43" s="2"/>
      <c r="S43" s="2"/>
      <c r="T43" s="2"/>
      <c r="U43" s="2"/>
      <c r="V43" s="2"/>
      <c r="W43" s="2"/>
      <c r="X43" s="2"/>
      <c r="Y43" s="2"/>
      <c r="Z43" s="2"/>
    </row>
    <row r="44" ht="12.75" customHeight="1">
      <c r="A44" s="28" t="s">
        <v>27</v>
      </c>
      <c r="B44" s="2"/>
      <c r="C44" s="29"/>
      <c r="D44" s="2"/>
      <c r="E44" s="2"/>
      <c r="F44" s="2"/>
      <c r="G44" s="2"/>
      <c r="H44" s="2"/>
      <c r="I44" s="2"/>
      <c r="J44" s="2"/>
      <c r="K44" s="2"/>
      <c r="L44" s="2"/>
      <c r="M44" s="2"/>
      <c r="N44" s="2"/>
      <c r="O44" s="2"/>
      <c r="P44" s="2"/>
      <c r="Q44" s="2"/>
      <c r="R44" s="2"/>
      <c r="S44" s="2"/>
      <c r="T44" s="2"/>
      <c r="U44" s="2"/>
      <c r="V44" s="2"/>
      <c r="W44" s="2"/>
      <c r="X44" s="2"/>
      <c r="Y44" s="2"/>
      <c r="Z44" s="2"/>
    </row>
    <row r="45" ht="12.75" customHeight="1">
      <c r="A45" s="16" t="s">
        <v>28</v>
      </c>
      <c r="B45" s="2"/>
      <c r="C45" s="29"/>
      <c r="D45" s="2"/>
      <c r="E45" s="2"/>
      <c r="F45" s="2"/>
      <c r="G45" s="2"/>
      <c r="H45" s="2"/>
      <c r="I45" s="2"/>
      <c r="J45" s="2"/>
      <c r="K45" s="2"/>
      <c r="L45" s="2"/>
      <c r="M45" s="2"/>
      <c r="N45" s="2"/>
      <c r="O45" s="2"/>
      <c r="P45" s="2"/>
      <c r="Q45" s="2"/>
      <c r="R45" s="2"/>
      <c r="S45" s="2"/>
      <c r="T45" s="2"/>
      <c r="U45" s="2"/>
      <c r="V45" s="2"/>
      <c r="W45" s="2"/>
      <c r="X45" s="2"/>
      <c r="Y45" s="2"/>
      <c r="Z45" s="2"/>
    </row>
    <row r="46" ht="12.75" customHeight="1">
      <c r="A46" s="16"/>
      <c r="B46" s="2"/>
      <c r="C46" s="29"/>
      <c r="D46" s="2"/>
      <c r="E46" s="2"/>
      <c r="F46" s="2"/>
      <c r="G46" s="2"/>
      <c r="H46" s="2"/>
      <c r="I46" s="2"/>
      <c r="J46" s="2"/>
      <c r="K46" s="2"/>
      <c r="L46" s="2"/>
      <c r="M46" s="2"/>
      <c r="N46" s="2"/>
      <c r="O46" s="2"/>
      <c r="P46" s="2"/>
      <c r="Q46" s="2"/>
      <c r="R46" s="2"/>
      <c r="S46" s="2"/>
      <c r="T46" s="2"/>
      <c r="U46" s="2"/>
      <c r="V46" s="2"/>
      <c r="W46" s="2"/>
      <c r="X46" s="2"/>
      <c r="Y46" s="2"/>
      <c r="Z46" s="2"/>
    </row>
    <row r="47" ht="12.75" customHeight="1">
      <c r="A47" s="30" t="s">
        <v>29</v>
      </c>
      <c r="B47" s="2"/>
      <c r="C47" s="29"/>
      <c r="D47" s="2"/>
      <c r="E47" s="2"/>
      <c r="F47" s="2"/>
      <c r="G47" s="2"/>
      <c r="H47" s="2"/>
      <c r="I47" s="2"/>
      <c r="J47" s="2"/>
      <c r="K47" s="2"/>
      <c r="L47" s="2"/>
      <c r="M47" s="2"/>
      <c r="N47" s="2"/>
      <c r="O47" s="2"/>
      <c r="P47" s="2"/>
      <c r="Q47" s="2"/>
      <c r="R47" s="2"/>
      <c r="S47" s="2"/>
      <c r="T47" s="2"/>
      <c r="U47" s="2"/>
      <c r="V47" s="2"/>
      <c r="W47" s="2"/>
      <c r="X47" s="2"/>
      <c r="Y47" s="2"/>
      <c r="Z47" s="2"/>
    </row>
    <row r="48" ht="12.75" customHeight="1">
      <c r="A48" s="20"/>
      <c r="B48" s="2"/>
      <c r="C48" s="2"/>
      <c r="D48" s="2"/>
      <c r="E48" s="2"/>
      <c r="F48" s="2"/>
      <c r="G48" s="2"/>
      <c r="H48" s="2"/>
      <c r="I48" s="2"/>
      <c r="J48" s="2"/>
      <c r="K48" s="2"/>
      <c r="L48" s="2"/>
      <c r="M48" s="2"/>
      <c r="N48" s="2"/>
      <c r="O48" s="2"/>
      <c r="P48" s="2"/>
      <c r="Q48" s="2"/>
      <c r="R48" s="2"/>
      <c r="S48" s="2"/>
      <c r="T48" s="2"/>
      <c r="U48" s="2"/>
      <c r="V48" s="2"/>
      <c r="W48" s="2"/>
      <c r="X48" s="2"/>
      <c r="Y48" s="2"/>
      <c r="Z48" s="2"/>
    </row>
    <row r="49" ht="12.75" customHeight="1">
      <c r="A49" s="28" t="s">
        <v>30</v>
      </c>
      <c r="B49" s="2"/>
      <c r="C49" s="2"/>
      <c r="D49" s="2"/>
      <c r="E49" s="2"/>
      <c r="F49" s="2"/>
      <c r="G49" s="2"/>
      <c r="H49" s="2"/>
      <c r="I49" s="2"/>
      <c r="J49" s="2"/>
      <c r="K49" s="2"/>
      <c r="L49" s="2"/>
      <c r="M49" s="2"/>
      <c r="N49" s="2"/>
      <c r="O49" s="2"/>
      <c r="P49" s="2"/>
      <c r="Q49" s="2"/>
      <c r="R49" s="2"/>
      <c r="S49" s="2"/>
      <c r="T49" s="2"/>
      <c r="U49" s="2"/>
      <c r="V49" s="2"/>
      <c r="W49" s="2"/>
      <c r="X49" s="2"/>
      <c r="Y49" s="2"/>
      <c r="Z49" s="2"/>
    </row>
    <row r="50" ht="12.75" customHeight="1">
      <c r="A50" s="20"/>
      <c r="B50" s="2"/>
      <c r="C50" s="2"/>
      <c r="D50" s="2"/>
      <c r="E50" s="2"/>
      <c r="F50" s="2"/>
      <c r="G50" s="2"/>
      <c r="H50" s="2"/>
      <c r="I50" s="2"/>
      <c r="J50" s="2"/>
      <c r="K50" s="2"/>
      <c r="L50" s="2"/>
      <c r="M50" s="2"/>
      <c r="N50" s="2"/>
      <c r="O50" s="2"/>
      <c r="P50" s="2"/>
      <c r="Q50" s="2"/>
      <c r="R50" s="2"/>
      <c r="S50" s="2"/>
      <c r="T50" s="2"/>
      <c r="U50" s="2"/>
      <c r="V50" s="2"/>
      <c r="W50" s="2"/>
      <c r="X50" s="2"/>
      <c r="Y50" s="2"/>
      <c r="Z50" s="2"/>
    </row>
    <row r="51" ht="12.75" customHeight="1">
      <c r="A51" s="20" t="s">
        <v>31</v>
      </c>
      <c r="B51" s="2"/>
      <c r="C51" s="2"/>
      <c r="D51" s="2"/>
      <c r="E51" s="2"/>
      <c r="F51" s="2"/>
      <c r="G51" s="2"/>
      <c r="H51" s="2"/>
      <c r="I51" s="2"/>
      <c r="J51" s="2"/>
      <c r="K51" s="2"/>
      <c r="L51" s="2"/>
      <c r="M51" s="2"/>
      <c r="N51" s="2"/>
      <c r="O51" s="2"/>
      <c r="P51" s="2"/>
      <c r="Q51" s="2"/>
      <c r="R51" s="2"/>
      <c r="S51" s="2"/>
      <c r="T51" s="2"/>
      <c r="U51" s="2"/>
      <c r="V51" s="2"/>
      <c r="W51" s="2"/>
      <c r="X51" s="2"/>
      <c r="Y51" s="2"/>
      <c r="Z51" s="2"/>
    </row>
    <row r="52" ht="12.75" customHeight="1">
      <c r="A52" s="20"/>
      <c r="B52" s="2"/>
      <c r="C52" s="2"/>
      <c r="D52" s="2"/>
      <c r="E52" s="2"/>
      <c r="F52" s="2"/>
      <c r="G52" s="2"/>
      <c r="H52" s="2"/>
      <c r="I52" s="2"/>
      <c r="J52" s="2"/>
      <c r="K52" s="2"/>
      <c r="L52" s="2"/>
      <c r="M52" s="2"/>
      <c r="N52" s="2"/>
      <c r="O52" s="2"/>
      <c r="P52" s="2"/>
      <c r="Q52" s="2"/>
      <c r="R52" s="2"/>
      <c r="S52" s="2"/>
      <c r="T52" s="2"/>
      <c r="U52" s="2"/>
      <c r="V52" s="2"/>
      <c r="W52" s="2"/>
      <c r="X52" s="2"/>
      <c r="Y52" s="2"/>
      <c r="Z52" s="2"/>
    </row>
    <row r="53" ht="12.75" customHeight="1">
      <c r="A53" s="20" t="s">
        <v>32</v>
      </c>
      <c r="B53" s="2"/>
      <c r="C53" s="2"/>
      <c r="D53" s="2"/>
      <c r="E53" s="2"/>
      <c r="F53" s="2"/>
      <c r="G53" s="2"/>
      <c r="H53" s="2"/>
      <c r="I53" s="2"/>
      <c r="J53" s="2"/>
      <c r="K53" s="2"/>
      <c r="L53" s="2"/>
      <c r="M53" s="2"/>
      <c r="N53" s="2"/>
      <c r="O53" s="2"/>
      <c r="P53" s="2"/>
      <c r="Q53" s="2"/>
      <c r="R53" s="2"/>
      <c r="S53" s="2"/>
      <c r="T53" s="2"/>
      <c r="U53" s="2"/>
      <c r="V53" s="2"/>
      <c r="W53" s="2"/>
      <c r="X53" s="2"/>
      <c r="Y53" s="2"/>
      <c r="Z53" s="2"/>
    </row>
    <row r="54" ht="12.75" customHeight="1">
      <c r="A54" s="20"/>
      <c r="B54" s="2"/>
      <c r="C54" s="2"/>
      <c r="D54" s="2"/>
      <c r="E54" s="2"/>
      <c r="F54" s="2"/>
      <c r="G54" s="2"/>
      <c r="H54" s="2"/>
      <c r="I54" s="2"/>
      <c r="J54" s="2"/>
      <c r="K54" s="2"/>
      <c r="L54" s="2"/>
      <c r="M54" s="2"/>
      <c r="N54" s="2"/>
      <c r="O54" s="2"/>
      <c r="P54" s="2"/>
      <c r="Q54" s="2"/>
      <c r="R54" s="2"/>
      <c r="S54" s="2"/>
      <c r="T54" s="2"/>
      <c r="U54" s="2"/>
      <c r="V54" s="2"/>
      <c r="W54" s="2"/>
      <c r="X54" s="2"/>
      <c r="Y54" s="2"/>
      <c r="Z54" s="2"/>
    </row>
    <row r="55" ht="48.0" customHeight="1">
      <c r="A55" s="20" t="s">
        <v>33</v>
      </c>
      <c r="B55" s="2"/>
      <c r="C55" s="2"/>
      <c r="D55" s="2"/>
      <c r="E55" s="2"/>
      <c r="F55" s="2"/>
      <c r="G55" s="2"/>
      <c r="H55" s="2"/>
      <c r="I55" s="2"/>
      <c r="J55" s="2"/>
      <c r="K55" s="2"/>
      <c r="L55" s="2"/>
      <c r="M55" s="2"/>
      <c r="N55" s="2"/>
      <c r="O55" s="2"/>
      <c r="P55" s="2"/>
      <c r="Q55" s="2"/>
      <c r="R55" s="2"/>
      <c r="S55" s="2"/>
      <c r="T55" s="2"/>
      <c r="U55" s="2"/>
      <c r="V55" s="2"/>
      <c r="W55" s="2"/>
      <c r="X55" s="2"/>
      <c r="Y55" s="2"/>
      <c r="Z55" s="2"/>
    </row>
    <row r="56" ht="12.75" customHeight="1">
      <c r="A56" s="20"/>
      <c r="B56" s="2"/>
      <c r="C56" s="2"/>
      <c r="D56" s="2"/>
      <c r="E56" s="2"/>
      <c r="F56" s="2"/>
      <c r="G56" s="2"/>
      <c r="H56" s="2"/>
      <c r="I56" s="2"/>
      <c r="J56" s="2"/>
      <c r="K56" s="2"/>
      <c r="L56" s="2"/>
      <c r="M56" s="2"/>
      <c r="N56" s="2"/>
      <c r="O56" s="2"/>
      <c r="P56" s="2"/>
      <c r="Q56" s="2"/>
      <c r="R56" s="2"/>
      <c r="S56" s="2"/>
      <c r="T56" s="2"/>
      <c r="U56" s="2"/>
      <c r="V56" s="2"/>
      <c r="W56" s="2"/>
      <c r="X56" s="2"/>
      <c r="Y56" s="2"/>
      <c r="Z56" s="2"/>
    </row>
    <row r="57" ht="18.75" customHeight="1">
      <c r="A57" s="20" t="s">
        <v>34</v>
      </c>
      <c r="B57" s="2"/>
      <c r="C57" s="2"/>
      <c r="D57" s="2"/>
      <c r="E57" s="2"/>
      <c r="F57" s="2"/>
      <c r="G57" s="2"/>
      <c r="H57" s="2"/>
      <c r="I57" s="2"/>
      <c r="J57" s="2"/>
      <c r="K57" s="2"/>
      <c r="L57" s="2"/>
      <c r="M57" s="2"/>
      <c r="N57" s="2"/>
      <c r="O57" s="2"/>
      <c r="P57" s="2"/>
      <c r="Q57" s="2"/>
      <c r="R57" s="2"/>
      <c r="S57" s="2"/>
      <c r="T57" s="2"/>
      <c r="U57" s="2"/>
      <c r="V57" s="2"/>
      <c r="W57" s="2"/>
      <c r="X57" s="2"/>
      <c r="Y57" s="2"/>
      <c r="Z57" s="2"/>
    </row>
    <row r="58" ht="12.75" customHeight="1">
      <c r="A58" s="20"/>
      <c r="B58" s="2"/>
      <c r="C58" s="2"/>
      <c r="D58" s="2"/>
      <c r="E58" s="2"/>
      <c r="F58" s="2"/>
      <c r="G58" s="2"/>
      <c r="H58" s="2"/>
      <c r="I58" s="2"/>
      <c r="J58" s="2"/>
      <c r="K58" s="2"/>
      <c r="L58" s="2"/>
      <c r="M58" s="2"/>
      <c r="N58" s="2"/>
      <c r="O58" s="2"/>
      <c r="P58" s="2"/>
      <c r="Q58" s="2"/>
      <c r="R58" s="2"/>
      <c r="S58" s="2"/>
      <c r="T58" s="2"/>
      <c r="U58" s="2"/>
      <c r="V58" s="2"/>
      <c r="W58" s="2"/>
      <c r="X58" s="2"/>
      <c r="Y58" s="2"/>
      <c r="Z58" s="2"/>
    </row>
    <row r="59" ht="18.0" customHeight="1">
      <c r="A59" s="20" t="s">
        <v>35</v>
      </c>
      <c r="B59" s="2"/>
      <c r="C59" s="2"/>
      <c r="D59" s="2"/>
      <c r="E59" s="2"/>
      <c r="F59" s="2"/>
      <c r="G59" s="2"/>
      <c r="H59" s="2"/>
      <c r="I59" s="2"/>
      <c r="J59" s="2"/>
      <c r="K59" s="2"/>
      <c r="L59" s="2"/>
      <c r="M59" s="2"/>
      <c r="N59" s="2"/>
      <c r="O59" s="2"/>
      <c r="P59" s="2"/>
      <c r="Q59" s="2"/>
      <c r="R59" s="2"/>
      <c r="S59" s="2"/>
      <c r="T59" s="2"/>
      <c r="U59" s="2"/>
      <c r="V59" s="2"/>
      <c r="W59" s="2"/>
      <c r="X59" s="2"/>
      <c r="Y59" s="2"/>
      <c r="Z59" s="2"/>
    </row>
    <row r="60" ht="12.75" customHeight="1">
      <c r="A60" s="20"/>
      <c r="B60" s="2"/>
      <c r="C60" s="2"/>
      <c r="D60" s="2"/>
      <c r="E60" s="2"/>
      <c r="F60" s="2"/>
      <c r="G60" s="2"/>
      <c r="H60" s="2"/>
      <c r="I60" s="2"/>
      <c r="J60" s="2"/>
      <c r="K60" s="2"/>
      <c r="L60" s="2"/>
      <c r="M60" s="2"/>
      <c r="N60" s="2"/>
      <c r="O60" s="2"/>
      <c r="P60" s="2"/>
      <c r="Q60" s="2"/>
      <c r="R60" s="2"/>
      <c r="S60" s="2"/>
      <c r="T60" s="2"/>
      <c r="U60" s="2"/>
      <c r="V60" s="2"/>
      <c r="W60" s="2"/>
      <c r="X60" s="2"/>
      <c r="Y60" s="2"/>
      <c r="Z60" s="2"/>
    </row>
    <row r="61" ht="12.75" customHeight="1">
      <c r="A61" s="14" t="s">
        <v>36</v>
      </c>
      <c r="B61" s="2"/>
      <c r="C61" s="2"/>
      <c r="D61" s="2"/>
      <c r="E61" s="2"/>
      <c r="F61" s="2"/>
      <c r="G61" s="2"/>
      <c r="H61" s="2"/>
      <c r="I61" s="2"/>
      <c r="J61" s="2"/>
      <c r="K61" s="2"/>
      <c r="L61" s="2"/>
      <c r="M61" s="2"/>
      <c r="N61" s="2"/>
      <c r="O61" s="2"/>
      <c r="P61" s="2"/>
      <c r="Q61" s="2"/>
      <c r="R61" s="2"/>
      <c r="S61" s="2"/>
      <c r="T61" s="2"/>
      <c r="U61" s="2"/>
      <c r="V61" s="2"/>
      <c r="W61" s="2"/>
      <c r="X61" s="2"/>
      <c r="Y61" s="2"/>
      <c r="Z61" s="2"/>
    </row>
    <row r="62" ht="12.75" customHeight="1">
      <c r="A62" s="14"/>
      <c r="B62" s="2"/>
      <c r="C62" s="2"/>
      <c r="D62" s="2"/>
      <c r="E62" s="2"/>
      <c r="F62" s="2"/>
      <c r="G62" s="2"/>
      <c r="H62" s="2"/>
      <c r="I62" s="2"/>
      <c r="J62" s="2"/>
      <c r="K62" s="2"/>
      <c r="L62" s="2"/>
      <c r="M62" s="2"/>
      <c r="N62" s="2"/>
      <c r="O62" s="2"/>
      <c r="P62" s="2"/>
      <c r="Q62" s="2"/>
      <c r="R62" s="2"/>
      <c r="S62" s="2"/>
      <c r="T62" s="2"/>
      <c r="U62" s="2"/>
      <c r="V62" s="2"/>
      <c r="W62" s="2"/>
      <c r="X62" s="2"/>
      <c r="Y62" s="2"/>
      <c r="Z62" s="2"/>
    </row>
    <row r="63" ht="12.75" customHeight="1">
      <c r="A63" s="20" t="s">
        <v>37</v>
      </c>
      <c r="B63" s="2"/>
      <c r="C63" s="2"/>
      <c r="D63" s="2"/>
      <c r="E63" s="2"/>
      <c r="F63" s="2"/>
      <c r="G63" s="2"/>
      <c r="H63" s="2"/>
      <c r="I63" s="2"/>
      <c r="J63" s="2"/>
      <c r="K63" s="2"/>
      <c r="L63" s="2"/>
      <c r="M63" s="2"/>
      <c r="N63" s="2"/>
      <c r="O63" s="2"/>
      <c r="P63" s="2"/>
      <c r="Q63" s="2"/>
      <c r="R63" s="2"/>
      <c r="S63" s="2"/>
      <c r="T63" s="2"/>
      <c r="U63" s="2"/>
      <c r="V63" s="2"/>
      <c r="W63" s="2"/>
      <c r="X63" s="2"/>
      <c r="Y63" s="2"/>
      <c r="Z63" s="2"/>
    </row>
    <row r="64" ht="12.75" customHeight="1">
      <c r="A64" s="20" t="s">
        <v>38</v>
      </c>
      <c r="B64" s="2"/>
      <c r="C64" s="2"/>
      <c r="D64" s="2"/>
      <c r="E64" s="2"/>
      <c r="F64" s="2"/>
      <c r="G64" s="2"/>
      <c r="H64" s="2"/>
      <c r="I64" s="2"/>
      <c r="J64" s="2"/>
      <c r="K64" s="2"/>
      <c r="L64" s="2"/>
      <c r="M64" s="2"/>
      <c r="N64" s="2"/>
      <c r="O64" s="2"/>
      <c r="P64" s="2"/>
      <c r="Q64" s="2"/>
      <c r="R64" s="2"/>
      <c r="S64" s="2"/>
      <c r="T64" s="2"/>
      <c r="U64" s="2"/>
      <c r="V64" s="2"/>
      <c r="W64" s="2"/>
      <c r="X64" s="2"/>
      <c r="Y64" s="2"/>
      <c r="Z64" s="2"/>
    </row>
    <row r="65" ht="29.25" customHeight="1">
      <c r="A65" s="20" t="s">
        <v>39</v>
      </c>
      <c r="B65" s="2"/>
      <c r="C65" s="2"/>
      <c r="D65" s="2"/>
      <c r="E65" s="2"/>
      <c r="F65" s="2"/>
      <c r="G65" s="2"/>
      <c r="H65" s="2"/>
      <c r="I65" s="2"/>
      <c r="J65" s="2"/>
      <c r="K65" s="2"/>
      <c r="L65" s="2"/>
      <c r="M65" s="2"/>
      <c r="N65" s="2"/>
      <c r="O65" s="2"/>
      <c r="P65" s="2"/>
      <c r="Q65" s="2"/>
      <c r="R65" s="2"/>
      <c r="S65" s="2"/>
      <c r="T65" s="2"/>
      <c r="U65" s="2"/>
      <c r="V65" s="2"/>
      <c r="W65" s="2"/>
      <c r="X65" s="2"/>
      <c r="Y65" s="2"/>
      <c r="Z65" s="2"/>
    </row>
    <row r="66" ht="12.75" customHeight="1">
      <c r="A66" s="20"/>
      <c r="B66" s="2"/>
      <c r="C66" s="2"/>
      <c r="D66" s="2"/>
      <c r="E66" s="2"/>
      <c r="F66" s="2"/>
      <c r="G66" s="2"/>
      <c r="H66" s="2"/>
      <c r="I66" s="2"/>
      <c r="J66" s="2"/>
      <c r="K66" s="2"/>
      <c r="L66" s="2"/>
      <c r="M66" s="2"/>
      <c r="N66" s="2"/>
      <c r="O66" s="2"/>
      <c r="P66" s="2"/>
      <c r="Q66" s="2"/>
      <c r="R66" s="2"/>
      <c r="S66" s="2"/>
      <c r="T66" s="2"/>
      <c r="U66" s="2"/>
      <c r="V66" s="2"/>
      <c r="W66" s="2"/>
      <c r="X66" s="2"/>
      <c r="Y66" s="2"/>
      <c r="Z66" s="2"/>
    </row>
    <row r="67" ht="87.75" customHeight="1">
      <c r="A67" s="14" t="s">
        <v>40</v>
      </c>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c r="A68" s="20"/>
      <c r="B68" s="2"/>
      <c r="C68" s="2"/>
      <c r="D68" s="2"/>
      <c r="E68" s="2"/>
      <c r="F68" s="2"/>
      <c r="G68" s="2"/>
      <c r="H68" s="2"/>
      <c r="I68" s="2"/>
      <c r="J68" s="2"/>
      <c r="K68" s="2"/>
      <c r="L68" s="2"/>
      <c r="M68" s="2"/>
      <c r="N68" s="2"/>
      <c r="O68" s="2"/>
      <c r="P68" s="2"/>
      <c r="Q68" s="2"/>
      <c r="R68" s="2"/>
      <c r="S68" s="2"/>
      <c r="T68" s="2"/>
      <c r="U68" s="2"/>
      <c r="V68" s="2"/>
      <c r="W68" s="2"/>
      <c r="X68" s="2"/>
      <c r="Y68" s="2"/>
      <c r="Z68" s="2"/>
    </row>
    <row r="69" ht="12.75" customHeight="1">
      <c r="A69" s="31" t="s">
        <v>41</v>
      </c>
      <c r="B69" s="2"/>
      <c r="C69" s="2"/>
      <c r="D69" s="2"/>
      <c r="E69" s="2"/>
      <c r="F69" s="2"/>
      <c r="G69" s="2"/>
      <c r="H69" s="2"/>
      <c r="I69" s="2"/>
      <c r="J69" s="2"/>
      <c r="K69" s="2"/>
      <c r="L69" s="2"/>
      <c r="M69" s="2"/>
      <c r="N69" s="2"/>
      <c r="O69" s="2"/>
      <c r="P69" s="2"/>
      <c r="Q69" s="2"/>
      <c r="R69" s="2"/>
      <c r="S69" s="2"/>
      <c r="T69" s="2"/>
      <c r="U69" s="2"/>
      <c r="V69" s="2"/>
      <c r="W69" s="2"/>
      <c r="X69" s="2"/>
      <c r="Y69" s="2"/>
      <c r="Z69" s="2"/>
    </row>
    <row r="70" ht="12.75" customHeight="1">
      <c r="A70" s="20"/>
      <c r="B70" s="2"/>
      <c r="C70" s="2"/>
      <c r="D70" s="2"/>
      <c r="E70" s="2"/>
      <c r="F70" s="2"/>
      <c r="G70" s="2"/>
      <c r="H70" s="2"/>
      <c r="I70" s="2"/>
      <c r="J70" s="2"/>
      <c r="K70" s="2"/>
      <c r="L70" s="2"/>
      <c r="M70" s="2"/>
      <c r="N70" s="2"/>
      <c r="O70" s="2"/>
      <c r="P70" s="2"/>
      <c r="Q70" s="2"/>
      <c r="R70" s="2"/>
      <c r="S70" s="2"/>
      <c r="T70" s="2"/>
      <c r="U70" s="2"/>
      <c r="V70" s="2"/>
      <c r="W70" s="2"/>
      <c r="X70" s="2"/>
      <c r="Y70" s="2"/>
      <c r="Z70" s="2"/>
    </row>
    <row r="71" ht="178.5" customHeight="1">
      <c r="A71" s="14" t="s">
        <v>42</v>
      </c>
      <c r="B71" s="2"/>
      <c r="C71" s="2"/>
      <c r="D71" s="2"/>
      <c r="E71" s="2"/>
      <c r="F71" s="2"/>
      <c r="G71" s="2"/>
      <c r="H71" s="2"/>
      <c r="I71" s="2"/>
      <c r="J71" s="2"/>
      <c r="K71" s="2"/>
      <c r="L71" s="2"/>
      <c r="M71" s="2"/>
      <c r="N71" s="2"/>
      <c r="O71" s="2"/>
      <c r="P71" s="2"/>
      <c r="Q71" s="2"/>
      <c r="R71" s="2"/>
      <c r="S71" s="2"/>
      <c r="T71" s="2"/>
      <c r="U71" s="2"/>
      <c r="V71" s="2"/>
      <c r="W71" s="2"/>
      <c r="X71" s="2"/>
      <c r="Y71" s="2"/>
      <c r="Z71" s="2"/>
    </row>
    <row r="72" ht="12.75" customHeight="1">
      <c r="A72" s="14"/>
      <c r="B72" s="2"/>
      <c r="C72" s="2"/>
      <c r="D72" s="2"/>
      <c r="E72" s="2"/>
      <c r="F72" s="2"/>
      <c r="G72" s="2"/>
      <c r="H72" s="2"/>
      <c r="I72" s="2"/>
      <c r="J72" s="2"/>
      <c r="K72" s="2"/>
      <c r="L72" s="2"/>
      <c r="M72" s="2"/>
      <c r="N72" s="2"/>
      <c r="O72" s="2"/>
      <c r="P72" s="2"/>
      <c r="Q72" s="2"/>
      <c r="R72" s="2"/>
      <c r="S72" s="2"/>
      <c r="T72" s="2"/>
      <c r="U72" s="2"/>
      <c r="V72" s="2"/>
      <c r="W72" s="2"/>
      <c r="X72" s="2"/>
      <c r="Y72" s="2"/>
      <c r="Z72" s="2"/>
    </row>
    <row r="73" ht="166.5" customHeight="1">
      <c r="A73" s="14" t="s">
        <v>43</v>
      </c>
      <c r="B73" s="2"/>
      <c r="C73" s="2"/>
      <c r="D73" s="2"/>
      <c r="E73" s="2"/>
      <c r="F73" s="2"/>
      <c r="G73" s="2"/>
      <c r="H73" s="2"/>
      <c r="I73" s="2"/>
      <c r="J73" s="2"/>
      <c r="K73" s="2"/>
      <c r="L73" s="2"/>
      <c r="M73" s="2"/>
      <c r="N73" s="2"/>
      <c r="O73" s="2"/>
      <c r="P73" s="2"/>
      <c r="Q73" s="2"/>
      <c r="R73" s="2"/>
      <c r="S73" s="2"/>
      <c r="T73" s="2"/>
      <c r="U73" s="2"/>
      <c r="V73" s="2"/>
      <c r="W73" s="2"/>
      <c r="X73" s="2"/>
      <c r="Y73" s="2"/>
      <c r="Z73" s="2"/>
    </row>
    <row r="74" ht="12.75" customHeight="1">
      <c r="A74" s="14" t="s">
        <v>44</v>
      </c>
      <c r="B74" s="2"/>
      <c r="C74" s="2"/>
      <c r="D74" s="2"/>
      <c r="E74" s="2"/>
      <c r="F74" s="2"/>
      <c r="G74" s="2"/>
      <c r="H74" s="2"/>
      <c r="I74" s="2"/>
      <c r="J74" s="2"/>
      <c r="K74" s="2"/>
      <c r="L74" s="2"/>
      <c r="M74" s="2"/>
      <c r="N74" s="2"/>
      <c r="O74" s="2"/>
      <c r="P74" s="2"/>
      <c r="Q74" s="2"/>
      <c r="R74" s="2"/>
      <c r="S74" s="2"/>
      <c r="T74" s="2"/>
      <c r="U74" s="2"/>
      <c r="V74" s="2"/>
      <c r="W74" s="2"/>
      <c r="X74" s="2"/>
      <c r="Y74" s="2"/>
      <c r="Z74" s="2"/>
    </row>
    <row r="75" ht="12.75" customHeight="1">
      <c r="A75" s="32" t="s">
        <v>45</v>
      </c>
      <c r="B75" s="2"/>
      <c r="C75" s="2"/>
      <c r="D75" s="2"/>
      <c r="E75" s="2"/>
      <c r="F75" s="2"/>
      <c r="G75" s="2"/>
      <c r="H75" s="2"/>
      <c r="I75" s="2"/>
      <c r="J75" s="2"/>
      <c r="K75" s="2"/>
      <c r="L75" s="2"/>
      <c r="M75" s="2"/>
      <c r="N75" s="2"/>
      <c r="O75" s="2"/>
      <c r="P75" s="2"/>
      <c r="Q75" s="2"/>
      <c r="R75" s="2"/>
      <c r="S75" s="2"/>
      <c r="T75" s="2"/>
      <c r="U75" s="2"/>
      <c r="V75" s="2"/>
      <c r="W75" s="2"/>
      <c r="X75" s="2"/>
      <c r="Y75" s="2"/>
      <c r="Z75" s="2"/>
    </row>
    <row r="76" ht="12.75" customHeight="1">
      <c r="A76" s="14" t="s">
        <v>46</v>
      </c>
      <c r="B76" s="2"/>
      <c r="C76" s="2"/>
      <c r="D76" s="2"/>
      <c r="E76" s="2"/>
      <c r="F76" s="2"/>
      <c r="G76" s="2"/>
      <c r="H76" s="2"/>
      <c r="I76" s="2"/>
      <c r="J76" s="2"/>
      <c r="K76" s="2"/>
      <c r="L76" s="2"/>
      <c r="M76" s="2"/>
      <c r="N76" s="2"/>
      <c r="O76" s="2"/>
      <c r="P76" s="2"/>
      <c r="Q76" s="2"/>
      <c r="R76" s="2"/>
      <c r="S76" s="2"/>
      <c r="T76" s="2"/>
      <c r="U76" s="2"/>
      <c r="V76" s="2"/>
      <c r="W76" s="2"/>
      <c r="X76" s="2"/>
      <c r="Y76" s="2"/>
      <c r="Z76" s="2"/>
    </row>
    <row r="77" ht="12.75" customHeight="1">
      <c r="A77" s="14" t="s">
        <v>47</v>
      </c>
      <c r="B77" s="2"/>
      <c r="C77" s="2"/>
      <c r="D77" s="2"/>
      <c r="E77" s="2"/>
      <c r="F77" s="2"/>
      <c r="G77" s="2"/>
      <c r="H77" s="2"/>
      <c r="I77" s="2"/>
      <c r="J77" s="2"/>
      <c r="K77" s="2"/>
      <c r="L77" s="2"/>
      <c r="M77" s="2"/>
      <c r="N77" s="2"/>
      <c r="O77" s="2"/>
      <c r="P77" s="2"/>
      <c r="Q77" s="2"/>
      <c r="R77" s="2"/>
      <c r="S77" s="2"/>
      <c r="T77" s="2"/>
      <c r="U77" s="2"/>
      <c r="V77" s="2"/>
      <c r="W77" s="2"/>
      <c r="X77" s="2"/>
      <c r="Y77" s="2"/>
      <c r="Z77" s="2"/>
    </row>
    <row r="78" ht="12.75" customHeight="1">
      <c r="A78" s="33" t="s">
        <v>48</v>
      </c>
      <c r="B78" s="2"/>
      <c r="C78" s="2"/>
      <c r="D78" s="2"/>
      <c r="E78" s="2"/>
      <c r="F78" s="2"/>
      <c r="G78" s="2"/>
      <c r="H78" s="2"/>
      <c r="I78" s="2"/>
      <c r="J78" s="2"/>
      <c r="K78" s="2"/>
      <c r="L78" s="2"/>
      <c r="M78" s="2"/>
      <c r="N78" s="2"/>
      <c r="O78" s="2"/>
      <c r="P78" s="2"/>
      <c r="Q78" s="2"/>
      <c r="R78" s="2"/>
      <c r="S78" s="2"/>
      <c r="T78" s="2"/>
      <c r="U78" s="2"/>
      <c r="V78" s="2"/>
      <c r="W78" s="2"/>
      <c r="X78" s="2"/>
      <c r="Y78" s="2"/>
      <c r="Z78" s="2"/>
    </row>
    <row r="79" ht="12.75" customHeight="1">
      <c r="A79" s="10" t="s">
        <v>49</v>
      </c>
      <c r="B79" s="2"/>
      <c r="C79" s="2"/>
      <c r="D79" s="2"/>
      <c r="E79" s="2"/>
      <c r="F79" s="2"/>
      <c r="G79" s="2"/>
      <c r="H79" s="2"/>
      <c r="I79" s="2"/>
      <c r="J79" s="2"/>
      <c r="K79" s="2"/>
      <c r="L79" s="2"/>
      <c r="M79" s="2"/>
      <c r="N79" s="2"/>
      <c r="O79" s="2"/>
      <c r="P79" s="2"/>
      <c r="Q79" s="2"/>
      <c r="R79" s="2"/>
      <c r="S79" s="2"/>
      <c r="T79" s="2"/>
      <c r="U79" s="2"/>
      <c r="V79" s="2"/>
      <c r="W79" s="2"/>
      <c r="X79" s="2"/>
      <c r="Y79" s="2"/>
      <c r="Z79" s="2"/>
    </row>
    <row r="80" ht="12.75" customHeight="1">
      <c r="A80" s="10" t="s">
        <v>50</v>
      </c>
      <c r="B80" s="2"/>
      <c r="C80" s="2"/>
      <c r="D80" s="2"/>
      <c r="E80" s="2"/>
      <c r="F80" s="2"/>
      <c r="G80" s="2"/>
      <c r="H80" s="2"/>
      <c r="I80" s="2"/>
      <c r="J80" s="2"/>
      <c r="K80" s="2"/>
      <c r="L80" s="2"/>
      <c r="M80" s="2"/>
      <c r="N80" s="2"/>
      <c r="O80" s="2"/>
      <c r="P80" s="2"/>
      <c r="Q80" s="2"/>
      <c r="R80" s="2"/>
      <c r="S80" s="2"/>
      <c r="T80" s="2"/>
      <c r="U80" s="2"/>
      <c r="V80" s="2"/>
      <c r="W80" s="2"/>
      <c r="X80" s="2"/>
      <c r="Y80" s="2"/>
      <c r="Z80" s="2"/>
    </row>
    <row r="81" ht="12.75" customHeight="1">
      <c r="A81" s="10" t="s">
        <v>51</v>
      </c>
      <c r="B81" s="2"/>
      <c r="C81" s="2"/>
      <c r="D81" s="2"/>
      <c r="E81" s="2"/>
      <c r="F81" s="2"/>
      <c r="G81" s="2"/>
      <c r="H81" s="2"/>
      <c r="I81" s="2"/>
      <c r="J81" s="2"/>
      <c r="K81" s="2"/>
      <c r="L81" s="2"/>
      <c r="M81" s="2"/>
      <c r="N81" s="2"/>
      <c r="O81" s="2"/>
      <c r="P81" s="2"/>
      <c r="Q81" s="2"/>
      <c r="R81" s="2"/>
      <c r="S81" s="2"/>
      <c r="T81" s="2"/>
      <c r="U81" s="2"/>
      <c r="V81" s="2"/>
      <c r="W81" s="2"/>
      <c r="X81" s="2"/>
      <c r="Y81" s="2"/>
      <c r="Z81" s="2"/>
    </row>
    <row r="82" ht="12.75" customHeight="1">
      <c r="A82" s="12" t="s">
        <v>52</v>
      </c>
      <c r="B82" s="2"/>
      <c r="C82" s="2"/>
      <c r="D82" s="2"/>
      <c r="E82" s="2"/>
      <c r="F82" s="2"/>
      <c r="G82" s="2"/>
      <c r="H82" s="2"/>
      <c r="I82" s="2"/>
      <c r="J82" s="2"/>
      <c r="K82" s="2"/>
      <c r="L82" s="2"/>
      <c r="M82" s="2"/>
      <c r="N82" s="2"/>
      <c r="O82" s="2"/>
      <c r="P82" s="2"/>
      <c r="Q82" s="2"/>
      <c r="R82" s="2"/>
      <c r="S82" s="2"/>
      <c r="T82" s="2"/>
      <c r="U82" s="2"/>
      <c r="V82" s="2"/>
      <c r="W82" s="2"/>
      <c r="X82" s="2"/>
      <c r="Y82" s="2"/>
      <c r="Z82" s="2"/>
    </row>
    <row r="83" ht="12.75" customHeight="1">
      <c r="A83" s="10" t="s">
        <v>53</v>
      </c>
      <c r="B83" s="2"/>
      <c r="C83" s="2"/>
      <c r="D83" s="2"/>
      <c r="E83" s="2"/>
      <c r="F83" s="2"/>
      <c r="G83" s="2"/>
      <c r="H83" s="2"/>
      <c r="I83" s="2"/>
      <c r="J83" s="2"/>
      <c r="K83" s="2"/>
      <c r="L83" s="2"/>
      <c r="M83" s="2"/>
      <c r="N83" s="2"/>
      <c r="O83" s="2"/>
      <c r="P83" s="2"/>
      <c r="Q83" s="2"/>
      <c r="R83" s="2"/>
      <c r="S83" s="2"/>
      <c r="T83" s="2"/>
      <c r="U83" s="2"/>
      <c r="V83" s="2"/>
      <c r="W83" s="2"/>
      <c r="X83" s="2"/>
      <c r="Y83" s="2"/>
      <c r="Z83" s="2"/>
    </row>
    <row r="84" ht="12.75" customHeight="1">
      <c r="A84" s="12" t="s">
        <v>54</v>
      </c>
      <c r="B84" s="2"/>
      <c r="C84" s="2"/>
      <c r="D84" s="2"/>
      <c r="E84" s="2"/>
      <c r="F84" s="2"/>
      <c r="G84" s="2"/>
      <c r="H84" s="2"/>
      <c r="I84" s="2"/>
      <c r="J84" s="2"/>
      <c r="K84" s="2"/>
      <c r="L84" s="2"/>
      <c r="M84" s="2"/>
      <c r="N84" s="2"/>
      <c r="O84" s="2"/>
      <c r="P84" s="2"/>
      <c r="Q84" s="2"/>
      <c r="R84" s="2"/>
      <c r="S84" s="2"/>
      <c r="T84" s="2"/>
      <c r="U84" s="2"/>
      <c r="V84" s="2"/>
      <c r="W84" s="2"/>
      <c r="X84" s="2"/>
      <c r="Y84" s="2"/>
      <c r="Z84" s="2"/>
    </row>
    <row r="85" ht="12.75" customHeight="1">
      <c r="A85" s="10" t="s">
        <v>55</v>
      </c>
      <c r="B85" s="2"/>
      <c r="C85" s="2"/>
      <c r="D85" s="2"/>
      <c r="E85" s="2"/>
      <c r="F85" s="2"/>
      <c r="G85" s="2"/>
      <c r="H85" s="2"/>
      <c r="I85" s="2"/>
      <c r="J85" s="2"/>
      <c r="K85" s="2"/>
      <c r="L85" s="2"/>
      <c r="M85" s="2"/>
      <c r="N85" s="2"/>
      <c r="O85" s="2"/>
      <c r="P85" s="2"/>
      <c r="Q85" s="2"/>
      <c r="R85" s="2"/>
      <c r="S85" s="2"/>
      <c r="T85" s="2"/>
      <c r="U85" s="2"/>
      <c r="V85" s="2"/>
      <c r="W85" s="2"/>
      <c r="X85" s="2"/>
      <c r="Y85" s="2"/>
      <c r="Z85" s="2"/>
    </row>
    <row r="86" ht="12.75" customHeight="1">
      <c r="A86" s="34" t="s">
        <v>56</v>
      </c>
      <c r="B86" s="2"/>
      <c r="C86" s="2"/>
      <c r="D86" s="2"/>
      <c r="E86" s="2"/>
      <c r="F86" s="2"/>
      <c r="G86" s="2"/>
      <c r="H86" s="2"/>
      <c r="I86" s="2"/>
      <c r="J86" s="2"/>
      <c r="K86" s="2"/>
      <c r="L86" s="2"/>
      <c r="M86" s="2"/>
      <c r="N86" s="2"/>
      <c r="O86" s="2"/>
      <c r="P86" s="2"/>
      <c r="Q86" s="2"/>
      <c r="R86" s="2"/>
      <c r="S86" s="2"/>
      <c r="T86" s="2"/>
      <c r="U86" s="2"/>
      <c r="V86" s="2"/>
      <c r="W86" s="2"/>
      <c r="X86" s="2"/>
      <c r="Y86" s="2"/>
      <c r="Z86" s="2"/>
    </row>
    <row r="87" ht="12.75" customHeight="1">
      <c r="A87" s="35"/>
      <c r="B87" s="2"/>
      <c r="C87" s="2"/>
      <c r="D87" s="2"/>
      <c r="E87" s="2"/>
      <c r="F87" s="2"/>
      <c r="G87" s="2"/>
      <c r="H87" s="2"/>
      <c r="I87" s="2"/>
      <c r="J87" s="2"/>
      <c r="K87" s="2"/>
      <c r="L87" s="2"/>
      <c r="M87" s="2"/>
      <c r="N87" s="2"/>
      <c r="O87" s="2"/>
      <c r="P87" s="2"/>
      <c r="Q87" s="2"/>
      <c r="R87" s="2"/>
      <c r="S87" s="2"/>
      <c r="T87" s="2"/>
      <c r="U87" s="2"/>
      <c r="V87" s="2"/>
      <c r="W87" s="2"/>
      <c r="X87" s="2"/>
      <c r="Y87" s="2"/>
      <c r="Z87" s="2"/>
    </row>
    <row r="88" ht="12.75" customHeight="1">
      <c r="A88" s="36" t="s">
        <v>57</v>
      </c>
      <c r="B88" s="2"/>
      <c r="C88" s="2"/>
      <c r="D88" s="2"/>
      <c r="E88" s="2"/>
      <c r="F88" s="2"/>
      <c r="G88" s="2"/>
      <c r="H88" s="2"/>
      <c r="I88" s="2"/>
      <c r="J88" s="2"/>
      <c r="K88" s="2"/>
      <c r="L88" s="2"/>
      <c r="M88" s="2"/>
      <c r="N88" s="2"/>
      <c r="O88" s="2"/>
      <c r="P88" s="2"/>
      <c r="Q88" s="2"/>
      <c r="R88" s="2"/>
      <c r="S88" s="2"/>
      <c r="T88" s="2"/>
      <c r="U88" s="2"/>
      <c r="V88" s="2"/>
      <c r="W88" s="2"/>
      <c r="X88" s="2"/>
      <c r="Y88" s="2"/>
      <c r="Z88" s="2"/>
    </row>
    <row r="89" ht="12.75" customHeight="1">
      <c r="A89" s="20"/>
      <c r="B89" s="2"/>
      <c r="C89" s="2"/>
      <c r="D89" s="2"/>
      <c r="E89" s="2"/>
      <c r="F89" s="2"/>
      <c r="G89" s="2"/>
      <c r="H89" s="2"/>
      <c r="I89" s="2"/>
      <c r="J89" s="2"/>
      <c r="K89" s="2"/>
      <c r="L89" s="2"/>
      <c r="M89" s="2"/>
      <c r="N89" s="2"/>
      <c r="O89" s="2"/>
      <c r="P89" s="2"/>
      <c r="Q89" s="2"/>
      <c r="R89" s="2"/>
      <c r="S89" s="2"/>
      <c r="T89" s="2"/>
      <c r="U89" s="2"/>
      <c r="V89" s="2"/>
      <c r="W89" s="2"/>
      <c r="X89" s="2"/>
      <c r="Y89" s="2"/>
      <c r="Z89" s="2"/>
    </row>
    <row r="90" ht="12.75" customHeight="1">
      <c r="A90" s="37" t="s">
        <v>58</v>
      </c>
      <c r="B90" s="2"/>
      <c r="C90" s="2"/>
      <c r="D90" s="2"/>
      <c r="E90" s="2"/>
      <c r="F90" s="2"/>
      <c r="G90" s="2"/>
      <c r="H90" s="2"/>
      <c r="I90" s="2"/>
      <c r="J90" s="2"/>
      <c r="K90" s="2"/>
      <c r="L90" s="2"/>
      <c r="M90" s="2"/>
      <c r="N90" s="2"/>
      <c r="O90" s="2"/>
      <c r="P90" s="2"/>
      <c r="Q90" s="2"/>
      <c r="R90" s="2"/>
      <c r="S90" s="2"/>
      <c r="T90" s="2"/>
      <c r="U90" s="2"/>
      <c r="V90" s="2"/>
      <c r="W90" s="2"/>
      <c r="X90" s="2"/>
      <c r="Y90" s="2"/>
      <c r="Z90" s="2"/>
    </row>
    <row r="91" ht="12.75" customHeight="1">
      <c r="A91" s="14" t="s">
        <v>59</v>
      </c>
      <c r="B91" s="2"/>
      <c r="C91" s="2"/>
      <c r="D91" s="2"/>
      <c r="E91" s="2"/>
      <c r="F91" s="2"/>
      <c r="G91" s="2"/>
      <c r="H91" s="2"/>
      <c r="I91" s="2"/>
      <c r="J91" s="2"/>
      <c r="K91" s="2"/>
      <c r="L91" s="2"/>
      <c r="M91" s="2"/>
      <c r="N91" s="2"/>
      <c r="O91" s="2"/>
      <c r="P91" s="2"/>
      <c r="Q91" s="2"/>
      <c r="R91" s="2"/>
      <c r="S91" s="2"/>
      <c r="T91" s="2"/>
      <c r="U91" s="2"/>
      <c r="V91" s="2"/>
      <c r="W91" s="2"/>
      <c r="X91" s="2"/>
      <c r="Y91" s="2"/>
      <c r="Z91" s="2"/>
    </row>
    <row r="92" ht="12.75" customHeight="1">
      <c r="A92" s="32" t="s">
        <v>45</v>
      </c>
      <c r="B92" s="2"/>
      <c r="C92" s="2"/>
      <c r="D92" s="2"/>
      <c r="E92" s="2"/>
      <c r="F92" s="2"/>
      <c r="G92" s="2"/>
      <c r="H92" s="2"/>
      <c r="I92" s="2"/>
      <c r="J92" s="2"/>
      <c r="K92" s="2"/>
      <c r="L92" s="2"/>
      <c r="M92" s="2"/>
      <c r="N92" s="2"/>
      <c r="O92" s="2"/>
      <c r="P92" s="2"/>
      <c r="Q92" s="2"/>
      <c r="R92" s="2"/>
      <c r="S92" s="2"/>
      <c r="T92" s="2"/>
      <c r="U92" s="2"/>
      <c r="V92" s="2"/>
      <c r="W92" s="2"/>
      <c r="X92" s="2"/>
      <c r="Y92" s="2"/>
      <c r="Z92" s="2"/>
    </row>
    <row r="93" ht="16.5" customHeight="1">
      <c r="A93" s="14" t="s">
        <v>60</v>
      </c>
      <c r="B93" s="38"/>
      <c r="C93" s="2"/>
      <c r="D93" s="2"/>
      <c r="E93" s="2"/>
      <c r="F93" s="2"/>
      <c r="G93" s="2"/>
      <c r="H93" s="2"/>
      <c r="I93" s="2"/>
      <c r="J93" s="2"/>
      <c r="K93" s="2"/>
      <c r="L93" s="2"/>
      <c r="M93" s="2"/>
      <c r="N93" s="2"/>
      <c r="O93" s="2"/>
      <c r="P93" s="2"/>
      <c r="Q93" s="2"/>
      <c r="R93" s="2"/>
      <c r="S93" s="2"/>
      <c r="T93" s="2"/>
      <c r="U93" s="2"/>
      <c r="V93" s="2"/>
      <c r="W93" s="2"/>
      <c r="X93" s="2"/>
      <c r="Y93" s="2"/>
      <c r="Z93" s="2"/>
    </row>
    <row r="94" ht="12.75" customHeight="1">
      <c r="A94" s="14"/>
      <c r="B94" s="2"/>
      <c r="C94" s="2"/>
      <c r="D94" s="2"/>
      <c r="E94" s="2"/>
      <c r="F94" s="2"/>
      <c r="G94" s="2"/>
      <c r="H94" s="2"/>
      <c r="I94" s="2"/>
      <c r="J94" s="2"/>
      <c r="K94" s="2"/>
      <c r="L94" s="2"/>
      <c r="M94" s="2"/>
      <c r="N94" s="2"/>
      <c r="O94" s="2"/>
      <c r="P94" s="2"/>
      <c r="Q94" s="2"/>
      <c r="R94" s="2"/>
      <c r="S94" s="2"/>
      <c r="T94" s="2"/>
      <c r="U94" s="2"/>
      <c r="V94" s="2"/>
      <c r="W94" s="2"/>
      <c r="X94" s="2"/>
      <c r="Y94" s="2"/>
      <c r="Z94" s="2"/>
    </row>
    <row r="95" ht="12.75" customHeight="1">
      <c r="A95" s="37" t="s">
        <v>61</v>
      </c>
      <c r="B95" s="2"/>
      <c r="C95" s="2"/>
      <c r="D95" s="2"/>
      <c r="E95" s="2"/>
      <c r="F95" s="2"/>
      <c r="G95" s="2"/>
      <c r="H95" s="2"/>
      <c r="I95" s="2"/>
      <c r="J95" s="2"/>
      <c r="K95" s="2"/>
      <c r="L95" s="2"/>
      <c r="M95" s="2"/>
      <c r="N95" s="2"/>
      <c r="O95" s="2"/>
      <c r="P95" s="2"/>
      <c r="Q95" s="2"/>
      <c r="R95" s="2"/>
      <c r="S95" s="2"/>
      <c r="T95" s="2"/>
      <c r="U95" s="2"/>
      <c r="V95" s="2"/>
      <c r="W95" s="2"/>
      <c r="X95" s="2"/>
      <c r="Y95" s="2"/>
      <c r="Z95" s="2"/>
    </row>
    <row r="96" ht="12.75" customHeight="1">
      <c r="A96" s="14" t="s">
        <v>62</v>
      </c>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c r="A97" s="14"/>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c r="A98" s="37" t="s">
        <v>63</v>
      </c>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c r="A99" s="14" t="s">
        <v>64</v>
      </c>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c r="A100" s="14"/>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c r="A101" s="37" t="s">
        <v>65</v>
      </c>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81.75" customHeight="1">
      <c r="A102" s="14" t="s">
        <v>66</v>
      </c>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c r="A103" s="14"/>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c r="A104" s="37" t="s">
        <v>67</v>
      </c>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54.75" customHeight="1">
      <c r="A105" s="14" t="s">
        <v>68</v>
      </c>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c r="A106" s="14"/>
      <c r="B106" s="2" t="s">
        <v>69</v>
      </c>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c r="A107" s="37" t="s">
        <v>70</v>
      </c>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67.5" customHeight="1">
      <c r="A108" s="20" t="s">
        <v>71</v>
      </c>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c r="A109" s="20" t="s">
        <v>72</v>
      </c>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29.25" customHeight="1">
      <c r="A110" s="20" t="s">
        <v>73</v>
      </c>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c r="A111" s="20"/>
      <c r="B111" s="2"/>
      <c r="C111" s="2"/>
      <c r="D111" s="2" t="s">
        <v>69</v>
      </c>
      <c r="E111" s="2"/>
      <c r="F111" s="2"/>
      <c r="G111" s="2"/>
      <c r="H111" s="2"/>
      <c r="I111" s="2"/>
      <c r="J111" s="2"/>
      <c r="K111" s="2"/>
      <c r="L111" s="2"/>
      <c r="M111" s="2"/>
      <c r="N111" s="2"/>
      <c r="O111" s="2"/>
      <c r="P111" s="2"/>
      <c r="Q111" s="2"/>
      <c r="R111" s="2"/>
      <c r="S111" s="2"/>
      <c r="T111" s="2"/>
      <c r="U111" s="2"/>
      <c r="V111" s="2"/>
      <c r="W111" s="2"/>
      <c r="X111" s="2"/>
      <c r="Y111" s="2"/>
      <c r="Z111" s="2"/>
    </row>
    <row r="112" ht="12.75" customHeight="1">
      <c r="A112" s="14" t="s">
        <v>74</v>
      </c>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c r="A113" s="20" t="s">
        <v>75</v>
      </c>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c r="A114" s="20"/>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82.25" customHeight="1">
      <c r="A115" s="14"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c r="A116" s="39"/>
      <c r="B116" s="19"/>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c r="A117" s="37" t="s">
        <v>77</v>
      </c>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c r="A118" s="14" t="s">
        <v>78</v>
      </c>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c r="A119" s="14"/>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c r="A120" s="37" t="s">
        <v>79</v>
      </c>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c r="A121" s="14" t="s">
        <v>80</v>
      </c>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c r="A122" s="14"/>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c r="A123" s="14" t="s">
        <v>81</v>
      </c>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c r="A124" s="14" t="s">
        <v>82</v>
      </c>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c r="A125" s="14" t="s">
        <v>83</v>
      </c>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c r="A126" s="14" t="s">
        <v>84</v>
      </c>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c r="A127" s="14" t="s">
        <v>85</v>
      </c>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c r="A128" s="14" t="s">
        <v>86</v>
      </c>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c r="A129" s="40" t="s">
        <v>45</v>
      </c>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c r="A130" s="40" t="s">
        <v>87</v>
      </c>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c r="A131" s="14"/>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c r="A132" s="37" t="s">
        <v>88</v>
      </c>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30.75" customHeight="1">
      <c r="A133" s="14" t="s">
        <v>89</v>
      </c>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c r="A134" s="41" t="s">
        <v>90</v>
      </c>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c r="A135" s="37" t="s">
        <v>91</v>
      </c>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09.5" customHeight="1">
      <c r="A136" s="41" t="s">
        <v>92</v>
      </c>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60.75" customHeight="1">
      <c r="A138" s="42" t="s">
        <v>93</v>
      </c>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c r="A139" s="20"/>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c r="A140" s="43" t="s">
        <v>94</v>
      </c>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c r="A141" s="20"/>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c r="A142" s="20"/>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c r="A143" s="35"/>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c r="A144" s="20"/>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c r="A145" s="20"/>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c r="A146" s="20"/>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c r="A147" s="20"/>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c r="A148" s="20"/>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c r="A149" s="20"/>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c r="A150" s="20"/>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c r="A151" s="20"/>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c r="A152" s="20"/>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c r="A153" s="20"/>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c r="A154" s="20"/>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c r="A155" s="20"/>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c r="A156" s="20"/>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c r="A157" s="20"/>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c r="A158" s="20"/>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c r="A159" s="20"/>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c r="A160" s="20"/>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c r="A161" s="20"/>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c r="A162" s="20"/>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c r="A163" s="20"/>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c r="A164" s="20"/>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c r="A165" s="20"/>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c r="A166" s="20"/>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c r="A167" s="20"/>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c r="A168" s="20"/>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c r="A169" s="20"/>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c r="A170" s="20"/>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c r="A171" s="20"/>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c r="A172" s="20"/>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c r="A173" s="20"/>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c r="A174" s="20"/>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c r="A175" s="20"/>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c r="A176" s="20"/>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c r="A177" s="20"/>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c r="A178" s="20"/>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c r="A179" s="20"/>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c r="A180" s="20"/>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c r="A181" s="20"/>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c r="A182" s="20"/>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c r="A183" s="20"/>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c r="A184" s="20"/>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c r="A185" s="20"/>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c r="A186" s="20"/>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c r="A187" s="20"/>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c r="A188" s="20"/>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c r="A189" s="20"/>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c r="A190" s="20"/>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c r="A191" s="20"/>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c r="A192" s="20"/>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c r="A193" s="20"/>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c r="A194" s="20"/>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c r="A195" s="20"/>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c r="A196" s="20"/>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c r="A197" s="20"/>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c r="A198" s="20"/>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c r="A199" s="20"/>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c r="A200" s="20"/>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c r="A201" s="20"/>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c r="A202" s="20"/>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c r="A203" s="20"/>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c r="A204" s="20"/>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c r="A205" s="20"/>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c r="A206" s="20"/>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c r="A207" s="20"/>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c r="A208" s="20"/>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c r="A209" s="20"/>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c r="A210" s="20"/>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c r="A211" s="20"/>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c r="A212" s="20"/>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c r="A213" s="20"/>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c r="A214" s="20"/>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c r="A215" s="20"/>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c r="A216" s="20"/>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c r="A217" s="20"/>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c r="A218" s="20"/>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c r="A219" s="20"/>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c r="A220" s="20"/>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c r="A221" s="20"/>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c r="A222" s="20"/>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c r="A223" s="20"/>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c r="A224" s="20"/>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c r="A225" s="20"/>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c r="A226" s="20"/>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c r="A227" s="20"/>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c r="A228" s="20"/>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c r="A229" s="20"/>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c r="A230" s="20"/>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c r="A231" s="20"/>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c r="A232" s="20"/>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c r="A233" s="20"/>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c r="A234" s="20"/>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c r="A235" s="20"/>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c r="A236" s="20"/>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c r="A237" s="20"/>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c r="A238" s="20"/>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c r="A239" s="20"/>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c r="A240" s="20"/>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75" customHeight="1">
      <c r="A241" s="20"/>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75" customHeight="1">
      <c r="A242" s="20"/>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75" customHeight="1">
      <c r="A243" s="20"/>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75" customHeight="1">
      <c r="A244" s="20"/>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75" customHeight="1">
      <c r="A245" s="20"/>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75" customHeight="1">
      <c r="A246" s="20"/>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75" customHeight="1">
      <c r="A247" s="20"/>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75" customHeight="1">
      <c r="A248" s="20"/>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75" customHeight="1">
      <c r="A249" s="20"/>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75" customHeight="1">
      <c r="A250" s="20"/>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75" customHeight="1">
      <c r="A251" s="20"/>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75" customHeight="1">
      <c r="A252" s="20"/>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75" customHeight="1">
      <c r="A253" s="20"/>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75" customHeight="1">
      <c r="A254" s="20"/>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75" customHeight="1">
      <c r="A255" s="20"/>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75" customHeight="1">
      <c r="A256" s="20"/>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75" customHeight="1">
      <c r="A257" s="20"/>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75" customHeight="1">
      <c r="A258" s="20"/>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75" customHeight="1">
      <c r="A259" s="20"/>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75" customHeight="1">
      <c r="A260" s="20"/>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75" customHeight="1">
      <c r="A261" s="20"/>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75" customHeight="1">
      <c r="A262" s="20"/>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75" customHeight="1">
      <c r="A263" s="20"/>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75" customHeight="1">
      <c r="A264" s="20"/>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75" customHeight="1">
      <c r="A265" s="20"/>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75" customHeight="1">
      <c r="A266" s="20"/>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75" customHeight="1">
      <c r="A267" s="20"/>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75" customHeight="1">
      <c r="A268" s="20"/>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c r="A269" s="20"/>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c r="A270" s="20"/>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c r="A271" s="20"/>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c r="A272" s="20"/>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c r="A273" s="20"/>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c r="A274" s="20"/>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c r="A275" s="20"/>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c r="A276" s="20"/>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c r="A277" s="20"/>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c r="A278" s="20"/>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c r="A279" s="20"/>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c r="A280" s="20"/>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c r="A281" s="20"/>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c r="A282" s="20"/>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c r="A283" s="20"/>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c r="A284" s="20"/>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c r="A285" s="20"/>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c r="A286" s="20"/>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c r="A287" s="20"/>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c r="A288" s="20"/>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c r="A289" s="20"/>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c r="A290" s="20"/>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c r="A291" s="20"/>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c r="A292" s="20"/>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c r="A293" s="20"/>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c r="A294" s="20"/>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c r="A295" s="20"/>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c r="A296" s="20"/>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c r="A297" s="20"/>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c r="A298" s="20"/>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c r="A299" s="20"/>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c r="A300" s="20"/>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c r="A301" s="20"/>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c r="A302" s="20"/>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c r="A303" s="20"/>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c r="A304" s="20"/>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c r="A305" s="20"/>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c r="A306" s="20"/>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c r="A307" s="20"/>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c r="A308" s="20"/>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c r="A309" s="20"/>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c r="A310" s="20"/>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c r="A311" s="20"/>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c r="A312" s="20"/>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c r="A313" s="20"/>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c r="A314" s="20"/>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c r="A315" s="20"/>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c r="A316" s="20"/>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c r="A317" s="20"/>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c r="A318" s="20"/>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c r="A319" s="20"/>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c r="A320" s="20"/>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c r="A321" s="20"/>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c r="A322" s="20"/>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c r="A323" s="20"/>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c r="A324" s="20"/>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c r="A325" s="20"/>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c r="A326" s="20"/>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c r="A327" s="20"/>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c r="A328" s="20"/>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c r="A329" s="20"/>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c r="A330" s="20"/>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c r="A331" s="20"/>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c r="A332" s="20"/>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c r="A333" s="20"/>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c r="A334" s="20"/>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c r="A335" s="20"/>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c r="A336" s="20"/>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c r="A337" s="20"/>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c r="A338" s="20"/>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c r="A339" s="20"/>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c r="A340" s="20"/>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c r="A341" s="20"/>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c r="A342" s="20"/>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c r="A343" s="20"/>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c r="A344" s="20"/>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c r="A345" s="20"/>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c r="A346" s="20"/>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c r="A347" s="20"/>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c r="A348" s="20"/>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20"/>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c r="A350" s="20"/>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c r="A351" s="20"/>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c r="A352" s="20"/>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c r="A353" s="20"/>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c r="A354" s="20"/>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20"/>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20"/>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c r="A357" s="20"/>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c r="A358" s="20"/>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c r="A359" s="20"/>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c r="A360" s="20"/>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c r="A361" s="20"/>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c r="A362" s="20"/>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c r="A363" s="20"/>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c r="A364" s="20"/>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c r="A365" s="20"/>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c r="A366" s="20"/>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c r="A367" s="20"/>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c r="A368" s="20"/>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c r="A369" s="20"/>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c r="A370" s="20"/>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c r="A371" s="20"/>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c r="A372" s="20"/>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c r="A373" s="20"/>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c r="A374" s="20"/>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c r="A375" s="20"/>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c r="A376" s="20"/>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c r="A377" s="20"/>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c r="A378" s="20"/>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c r="A379" s="20"/>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c r="A380" s="20"/>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c r="A381" s="20"/>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c r="A382" s="20"/>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c r="A383" s="20"/>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c r="A384" s="20"/>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c r="A385" s="20"/>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c r="A386" s="20"/>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c r="A387" s="20"/>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c r="A388" s="20"/>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c r="A389" s="20"/>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c r="A390" s="20"/>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c r="A391" s="20"/>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c r="A392" s="20"/>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c r="A393" s="20"/>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c r="A394" s="20"/>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c r="A395" s="20"/>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c r="A396" s="20"/>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c r="A397" s="20"/>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c r="A398" s="20"/>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c r="A399" s="20"/>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c r="A400" s="20"/>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c r="A401" s="20"/>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c r="A402" s="20"/>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c r="A403" s="20"/>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c r="A404" s="20"/>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c r="A405" s="20"/>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c r="A406" s="20"/>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c r="A407" s="20"/>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c r="A408" s="20"/>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c r="A409" s="20"/>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c r="A410" s="20"/>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c r="A411" s="20"/>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c r="A412" s="20"/>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c r="A413" s="20"/>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c r="A414" s="20"/>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c r="A415" s="20"/>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c r="A416" s="20"/>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c r="A417" s="20"/>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c r="A418" s="20"/>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c r="A419" s="20"/>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c r="A420" s="20"/>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c r="A421" s="20"/>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c r="A422" s="20"/>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c r="A423" s="20"/>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c r="A424" s="20"/>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c r="A425" s="20"/>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c r="A426" s="20"/>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c r="A427" s="20"/>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c r="A428" s="20"/>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c r="A429" s="20"/>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c r="A430" s="20"/>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c r="A431" s="20"/>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c r="A432" s="20"/>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c r="A433" s="20"/>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c r="A434" s="20"/>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c r="A435" s="20"/>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c r="A436" s="20"/>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c r="A437" s="20"/>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c r="A438" s="20"/>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c r="A439" s="20"/>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c r="A440" s="20"/>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c r="A441" s="20"/>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c r="A442" s="20"/>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c r="A443" s="20"/>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c r="A444" s="20"/>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c r="A445" s="20"/>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c r="A446" s="20"/>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c r="A447" s="20"/>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c r="A448" s="20"/>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c r="A449" s="20"/>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c r="A450" s="20"/>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c r="A451" s="20"/>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c r="A452" s="20"/>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c r="A453" s="20"/>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c r="A454" s="20"/>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c r="A455" s="20"/>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c r="A456" s="20"/>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c r="A457" s="20"/>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c r="A458" s="20"/>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c r="A459" s="20"/>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c r="A460" s="20"/>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c r="A461" s="20"/>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c r="A462" s="20"/>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c r="A463" s="20"/>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c r="A464" s="20"/>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c r="A465" s="20"/>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c r="A466" s="20"/>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c r="A467" s="20"/>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c r="A468" s="20"/>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c r="A469" s="20"/>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c r="A470" s="20"/>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c r="A471" s="20"/>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c r="A472" s="20"/>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c r="A473" s="20"/>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c r="A474" s="20"/>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c r="A475" s="20"/>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c r="A476" s="20"/>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c r="A477" s="20"/>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c r="A478" s="20"/>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c r="A479" s="20"/>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c r="A480" s="20"/>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c r="A481" s="20"/>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c r="A482" s="20"/>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c r="A483" s="20"/>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c r="A484" s="20"/>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c r="A485" s="20"/>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c r="A486" s="20"/>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c r="A487" s="20"/>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c r="A488" s="20"/>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c r="A489" s="20"/>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c r="A490" s="20"/>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c r="A491" s="20"/>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c r="A492" s="20"/>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c r="A493" s="20"/>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c r="A494" s="20"/>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c r="A495" s="20"/>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c r="A496" s="20"/>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c r="A497" s="20"/>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c r="A498" s="20"/>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c r="A499" s="20"/>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c r="A500" s="20"/>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c r="A501" s="20"/>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c r="A502" s="20"/>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c r="A503" s="20"/>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c r="A504" s="20"/>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c r="A505" s="20"/>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c r="A506" s="20"/>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c r="A507" s="20"/>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c r="A508" s="20"/>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c r="A509" s="20"/>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c r="A510" s="20"/>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c r="A511" s="20"/>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c r="A512" s="20"/>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c r="A513" s="20"/>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c r="A514" s="20"/>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c r="A515" s="20"/>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c r="A516" s="20"/>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c r="A517" s="20"/>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c r="A518" s="20"/>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c r="A519" s="20"/>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c r="A520" s="20"/>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c r="A521" s="20"/>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c r="A522" s="20"/>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c r="A523" s="20"/>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c r="A524" s="20"/>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c r="A525" s="20"/>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c r="A526" s="20"/>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c r="A527" s="20"/>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c r="A528" s="20"/>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c r="A529" s="20"/>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c r="A530" s="20"/>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c r="A531" s="20"/>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c r="A532" s="20"/>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c r="A533" s="20"/>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c r="A534" s="20"/>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c r="A535" s="20"/>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c r="A536" s="20"/>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c r="A537" s="20"/>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c r="A538" s="20"/>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c r="A539" s="20"/>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c r="A540" s="20"/>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c r="A541" s="20"/>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c r="A542" s="20"/>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c r="A543" s="20"/>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c r="A544" s="20"/>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c r="A545" s="20"/>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c r="A546" s="20"/>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c r="A547" s="20"/>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c r="A548" s="20"/>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c r="A549" s="20"/>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c r="A550" s="20"/>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c r="A551" s="20"/>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c r="A552" s="20"/>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c r="A553" s="20"/>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c r="A554" s="20"/>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c r="A555" s="20"/>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c r="A556" s="20"/>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c r="A557" s="20"/>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c r="A558" s="20"/>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c r="A559" s="20"/>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c r="A560" s="20"/>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c r="A561" s="20"/>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c r="A562" s="20"/>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c r="A563" s="20"/>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c r="A564" s="20"/>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c r="A565" s="20"/>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c r="A566" s="20"/>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c r="A567" s="20"/>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c r="A568" s="20"/>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c r="A569" s="20"/>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c r="A570" s="20"/>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c r="A571" s="20"/>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c r="A572" s="20"/>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c r="A573" s="20"/>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c r="A574" s="20"/>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c r="A575" s="20"/>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c r="A576" s="20"/>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c r="A577" s="20"/>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c r="A578" s="20"/>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c r="A579" s="20"/>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c r="A580" s="20"/>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c r="A581" s="20"/>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c r="A582" s="20"/>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c r="A583" s="20"/>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c r="A584" s="20"/>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c r="A585" s="20"/>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c r="A586" s="20"/>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c r="A587" s="20"/>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c r="A588" s="20"/>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c r="A589" s="20"/>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c r="A590" s="20"/>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c r="A591" s="20"/>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c r="A592" s="20"/>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c r="A593" s="20"/>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c r="A594" s="20"/>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c r="A595" s="20"/>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c r="A596" s="20"/>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c r="A597" s="20"/>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c r="A598" s="20"/>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c r="A599" s="20"/>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c r="A600" s="20"/>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c r="A601" s="20"/>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c r="A602" s="20"/>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c r="A603" s="20"/>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c r="A604" s="20"/>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c r="A605" s="20"/>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c r="A606" s="20"/>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c r="A607" s="20"/>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c r="A608" s="20"/>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c r="A609" s="20"/>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c r="A610" s="20"/>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c r="A611" s="20"/>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c r="A612" s="20"/>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c r="A613" s="20"/>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c r="A614" s="20"/>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c r="A615" s="20"/>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c r="A616" s="20"/>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c r="A617" s="20"/>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c r="A618" s="20"/>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c r="A619" s="20"/>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c r="A620" s="20"/>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c r="A621" s="20"/>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c r="A622" s="20"/>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c r="A623" s="20"/>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c r="A624" s="20"/>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c r="A625" s="20"/>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c r="A626" s="20"/>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c r="A627" s="20"/>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c r="A628" s="20"/>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c r="A629" s="20"/>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c r="A630" s="20"/>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c r="A631" s="20"/>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c r="A632" s="20"/>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c r="A633" s="20"/>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c r="A634" s="20"/>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c r="A635" s="20"/>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c r="A636" s="20"/>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c r="A637" s="20"/>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c r="A638" s="20"/>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c r="A639" s="20"/>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c r="A640" s="20"/>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c r="A641" s="20"/>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c r="A642" s="20"/>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c r="A643" s="20"/>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c r="A644" s="20"/>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c r="A645" s="20"/>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c r="A646" s="20"/>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c r="A647" s="20"/>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c r="A648" s="20"/>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c r="A649" s="20"/>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c r="A650" s="20"/>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c r="A651" s="20"/>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c r="A652" s="20"/>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c r="A653" s="20"/>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c r="A654" s="20"/>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c r="A655" s="20"/>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c r="A656" s="20"/>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c r="A657" s="20"/>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c r="A658" s="20"/>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c r="A659" s="20"/>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c r="A660" s="20"/>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c r="A661" s="20"/>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c r="A662" s="20"/>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c r="A663" s="20"/>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c r="A664" s="20"/>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c r="A665" s="20"/>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c r="A666" s="20"/>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c r="A667" s="20"/>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c r="A668" s="20"/>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c r="A669" s="20"/>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20"/>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20"/>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20"/>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20"/>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20"/>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20"/>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20"/>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20"/>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20"/>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20"/>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20"/>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20"/>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20"/>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20"/>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20"/>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20"/>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20"/>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20"/>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20"/>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20"/>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20"/>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20"/>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20"/>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20"/>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20"/>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20"/>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20"/>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20"/>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20"/>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20"/>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20"/>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20"/>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20"/>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20"/>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20"/>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20"/>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20"/>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20"/>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20"/>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20"/>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20"/>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20"/>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20"/>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20"/>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20"/>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20"/>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20"/>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20"/>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20"/>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20"/>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20"/>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20"/>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20"/>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20"/>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20"/>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20"/>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20"/>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20"/>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20"/>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20"/>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20"/>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20"/>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20"/>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20"/>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20"/>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20"/>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20"/>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20"/>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20"/>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20"/>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20"/>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20"/>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20"/>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20"/>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20"/>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20"/>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20"/>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20"/>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20"/>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20"/>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20"/>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20"/>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20"/>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20"/>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20"/>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20"/>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20"/>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20"/>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20"/>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20"/>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20"/>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20"/>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20"/>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20"/>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20"/>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20"/>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20"/>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20"/>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20"/>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20"/>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20"/>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20"/>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20"/>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20"/>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20"/>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20"/>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20"/>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20"/>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20"/>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20"/>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20"/>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20"/>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20"/>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20"/>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20"/>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20"/>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20"/>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20"/>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20"/>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20"/>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20"/>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20"/>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20"/>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20"/>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20"/>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20"/>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20"/>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20"/>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20"/>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20"/>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20"/>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20"/>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20"/>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20"/>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20"/>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20"/>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20"/>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20"/>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20"/>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20"/>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20"/>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20"/>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20"/>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20"/>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20"/>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20"/>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20"/>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20"/>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20"/>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20"/>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20"/>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20"/>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20"/>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20"/>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20"/>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20"/>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20"/>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20"/>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20"/>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20"/>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20"/>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20"/>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20"/>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20"/>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20"/>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20"/>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20"/>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20"/>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20"/>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20"/>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20"/>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20"/>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20"/>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20"/>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20"/>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20"/>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20"/>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20"/>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20"/>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20"/>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20"/>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20"/>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20"/>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20"/>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20"/>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20"/>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20"/>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20"/>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20"/>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20"/>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20"/>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20"/>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20"/>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20"/>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20"/>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20"/>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20"/>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20"/>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20"/>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c r="A869" s="20"/>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c r="A870" s="20"/>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c r="A871" s="20"/>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c r="A872" s="20"/>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c r="A873" s="20"/>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c r="A874" s="20"/>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c r="A875" s="20"/>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c r="A876" s="20"/>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c r="A877" s="20"/>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c r="A878" s="20"/>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c r="A879" s="20"/>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c r="A880" s="20"/>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c r="A881" s="20"/>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c r="A882" s="20"/>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c r="A883" s="20"/>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c r="A884" s="20"/>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c r="A885" s="20"/>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c r="A886" s="20"/>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c r="A887" s="20"/>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c r="A888" s="20"/>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c r="A889" s="20"/>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c r="A890" s="20"/>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c r="A891" s="20"/>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c r="A892" s="20"/>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c r="A893" s="20"/>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c r="A894" s="20"/>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c r="A895" s="20"/>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c r="A896" s="20"/>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c r="A897" s="20"/>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c r="A898" s="20"/>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c r="A899" s="20"/>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c r="A900" s="20"/>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c r="A901" s="20"/>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c r="A902" s="20"/>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c r="A903" s="20"/>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c r="A904" s="20"/>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c r="A905" s="20"/>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c r="A906" s="20"/>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c r="A907" s="20"/>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c r="A908" s="20"/>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c r="A909" s="20"/>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c r="A910" s="20"/>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c r="A911" s="20"/>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c r="A912" s="20"/>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c r="A913" s="20"/>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c r="A914" s="20"/>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c r="A915" s="20"/>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c r="A916" s="20"/>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c r="A917" s="20"/>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c r="A918" s="20"/>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c r="A919" s="20"/>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c r="A920" s="20"/>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c r="A921" s="20"/>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c r="A922" s="20"/>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c r="A923" s="20"/>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c r="A924" s="20"/>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c r="A925" s="20"/>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c r="A926" s="20"/>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c r="A927" s="20"/>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c r="A928" s="20"/>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c r="A929" s="20"/>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c r="A930" s="20"/>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c r="A931" s="20"/>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c r="A932" s="20"/>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c r="A933" s="20"/>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c r="A934" s="20"/>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c r="A935" s="20"/>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c r="A936" s="20"/>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c r="A937" s="20"/>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c r="A938" s="20"/>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c r="A939" s="20"/>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c r="A940" s="20"/>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c r="A941" s="20"/>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c r="A942" s="20"/>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c r="A943" s="20"/>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c r="A944" s="20"/>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c r="A945" s="20"/>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c r="A946" s="20"/>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c r="A947" s="20"/>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c r="A948" s="20"/>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c r="A949" s="20"/>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c r="A950" s="20"/>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c r="A951" s="20"/>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c r="A952" s="20"/>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c r="A953" s="20"/>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c r="A954" s="20"/>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c r="A955" s="20"/>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c r="A956" s="20"/>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c r="A957" s="20"/>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c r="A958" s="20"/>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c r="A959" s="20"/>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c r="A960" s="20"/>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c r="A961" s="20"/>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c r="A962" s="20"/>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c r="A963" s="20"/>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c r="A964" s="20"/>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c r="A965" s="20"/>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c r="A966" s="20"/>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c r="A967" s="20"/>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c r="A968" s="20"/>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c r="A969" s="20"/>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c r="A970" s="20"/>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c r="A971" s="20"/>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c r="A972" s="20"/>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c r="A973" s="20"/>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c r="A974" s="20"/>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c r="A975" s="20"/>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c r="A976" s="20"/>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c r="A977" s="20"/>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c r="A978" s="20"/>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c r="A979" s="20"/>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c r="A980" s="20"/>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c r="A981" s="20"/>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c r="A982" s="20"/>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c r="A983" s="20"/>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c r="A984" s="20"/>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c r="A985" s="20"/>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c r="A986" s="20"/>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c r="A987" s="20"/>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c r="A988" s="20"/>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c r="A989" s="20"/>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c r="A990" s="20"/>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c r="A991" s="20"/>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c r="A992" s="20"/>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c r="A993" s="20"/>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c r="A994" s="20"/>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c r="A995" s="20"/>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c r="A996" s="20"/>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c r="A997" s="20"/>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c r="A998" s="20"/>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c r="A999" s="20"/>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c r="A1000" s="20"/>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4">
    <mergeCell ref="C2:D2"/>
    <mergeCell ref="C22:D22"/>
    <mergeCell ref="C23:D23"/>
    <mergeCell ref="C25:D25"/>
  </mergeCells>
  <printOptions horizontalCentered="1"/>
  <pageMargins bottom="0.7480314960629921" footer="0.0" header="0.0" left="0.7086614173228347" right="0.7086614173228347" top="0.7480314960629921"/>
  <pageSetup fitToHeight="0" paperSize="9" orientation="portrait"/>
  <headerFooter>
    <oddFooter/>
  </headerFooter>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43"/>
    <col customWidth="1" min="2" max="2" width="37.0"/>
    <col customWidth="1" min="3" max="3" width="37.43"/>
    <col customWidth="1" min="4" max="4" width="10.43"/>
    <col customWidth="1" min="5" max="5" width="37.43"/>
    <col customWidth="1" min="6" max="6" width="36.43"/>
    <col customWidth="1" min="7" max="7" width="19.14"/>
    <col customWidth="1" min="8" max="8" width="3.14"/>
    <col customWidth="1" min="9" max="13" width="9.14"/>
    <col customWidth="1" hidden="1" min="14" max="14" width="38.43"/>
    <col customWidth="1" hidden="1" min="15" max="16" width="9.14"/>
    <col customWidth="1" min="17" max="26" width="9.14"/>
  </cols>
  <sheetData>
    <row r="1" ht="37.5" customHeight="1">
      <c r="A1" s="275" t="str">
        <f>Spolu!C3&amp;", "&amp;Spolu!C6</f>
        <v>Slovenská asociácia taekwondo WT, Hlavná 37/68, Košice, 040 01</v>
      </c>
      <c r="B1" s="160"/>
      <c r="C1" s="161"/>
      <c r="D1" s="276"/>
      <c r="E1" s="276"/>
      <c r="F1" s="276"/>
      <c r="G1" s="276"/>
      <c r="H1" s="276"/>
      <c r="I1" s="276"/>
      <c r="J1" s="276"/>
      <c r="K1" s="276"/>
      <c r="L1" s="276"/>
      <c r="M1" s="276"/>
      <c r="N1" s="276" t="str">
        <f t="shared" ref="N1:N19" si="1">O1&amp;" - "&amp;P1</f>
        <v>a - príspevok uznaným športom</v>
      </c>
      <c r="O1" s="276" t="s">
        <v>363</v>
      </c>
      <c r="P1" s="276" t="str">
        <f>Spolu!B17</f>
        <v>príspevok uznaným športom</v>
      </c>
      <c r="Q1" s="276"/>
      <c r="R1" s="276"/>
      <c r="S1" s="276"/>
      <c r="T1" s="276"/>
      <c r="U1" s="276"/>
      <c r="V1" s="276"/>
      <c r="W1" s="276"/>
      <c r="X1" s="276"/>
      <c r="Y1" s="276"/>
      <c r="Z1" s="276"/>
    </row>
    <row r="2" ht="15.75" customHeight="1">
      <c r="A2" s="2"/>
      <c r="B2" s="2"/>
      <c r="C2" s="2"/>
      <c r="D2" s="276"/>
      <c r="E2" s="276"/>
      <c r="F2" s="276"/>
      <c r="G2" s="276"/>
      <c r="H2" s="276"/>
      <c r="I2" s="276"/>
      <c r="J2" s="276"/>
      <c r="K2" s="276"/>
      <c r="L2" s="276"/>
      <c r="M2" s="276"/>
      <c r="N2" s="276" t="str">
        <f t="shared" si="1"/>
        <v>b - príspevok Slovenskému olympijskému a športovému výboru</v>
      </c>
      <c r="O2" s="276" t="s">
        <v>365</v>
      </c>
      <c r="P2" s="276" t="str">
        <f>Spolu!B18</f>
        <v>príspevok Slovenskému olympijskému a športovému výboru</v>
      </c>
      <c r="Q2" s="276"/>
      <c r="R2" s="276"/>
      <c r="S2" s="276"/>
      <c r="T2" s="276"/>
      <c r="U2" s="276"/>
      <c r="V2" s="276"/>
      <c r="W2" s="276"/>
      <c r="X2" s="276"/>
      <c r="Y2" s="276"/>
      <c r="Z2" s="276"/>
    </row>
    <row r="3" ht="15.75" customHeight="1">
      <c r="A3" s="2"/>
      <c r="B3" s="2"/>
      <c r="C3" s="2"/>
      <c r="D3" s="276"/>
      <c r="E3" s="277" t="s">
        <v>2102</v>
      </c>
      <c r="F3" s="278"/>
      <c r="G3" s="276"/>
      <c r="H3" s="276"/>
      <c r="I3" s="276"/>
      <c r="J3" s="276"/>
      <c r="K3" s="276"/>
      <c r="L3" s="276"/>
      <c r="M3" s="276"/>
      <c r="N3" s="276" t="str">
        <f t="shared" si="1"/>
        <v>c - príspevok Slovenskému paralympijskému výboru</v>
      </c>
      <c r="O3" s="276" t="s">
        <v>367</v>
      </c>
      <c r="P3" s="276" t="str">
        <f>Spolu!B19</f>
        <v>príspevok Slovenskému paralympijskému výboru</v>
      </c>
      <c r="Q3" s="276"/>
      <c r="R3" s="276"/>
      <c r="S3" s="276"/>
      <c r="T3" s="276"/>
      <c r="U3" s="276"/>
      <c r="V3" s="276"/>
      <c r="W3" s="276"/>
      <c r="X3" s="276"/>
      <c r="Y3" s="276"/>
      <c r="Z3" s="276"/>
    </row>
    <row r="4" ht="45.75" customHeight="1">
      <c r="A4" s="2"/>
      <c r="B4" s="2"/>
      <c r="C4" s="2"/>
      <c r="D4" s="276"/>
      <c r="E4" s="279"/>
      <c r="F4" s="280"/>
      <c r="G4" s="276"/>
      <c r="H4" s="276"/>
      <c r="I4" s="276"/>
      <c r="J4" s="276"/>
      <c r="K4" s="276"/>
      <c r="L4" s="276"/>
      <c r="M4" s="276"/>
      <c r="N4" s="276" t="str">
        <f t="shared" si="1"/>
        <v>d - príspevok športovcom top tímu</v>
      </c>
      <c r="O4" s="276" t="s">
        <v>369</v>
      </c>
      <c r="P4" s="276" t="str">
        <f>Spolu!B20</f>
        <v>príspevok športovcom top tímu</v>
      </c>
      <c r="Q4" s="276"/>
      <c r="R4" s="276"/>
      <c r="S4" s="276"/>
      <c r="T4" s="276"/>
      <c r="U4" s="276"/>
      <c r="V4" s="276"/>
      <c r="W4" s="276"/>
      <c r="X4" s="276"/>
      <c r="Y4" s="276"/>
      <c r="Z4" s="276"/>
    </row>
    <row r="5" ht="30.75" customHeight="1">
      <c r="A5" s="2"/>
      <c r="B5" s="2"/>
      <c r="C5" s="281" t="s">
        <v>2103</v>
      </c>
      <c r="D5" s="276"/>
      <c r="E5" s="276"/>
      <c r="F5" s="276"/>
      <c r="G5" s="276"/>
      <c r="H5" s="276"/>
      <c r="I5" s="276"/>
      <c r="J5" s="276"/>
      <c r="K5" s="276"/>
      <c r="L5" s="276"/>
      <c r="M5" s="276"/>
      <c r="N5" s="276" t="str">
        <f t="shared" si="1"/>
        <v>e - organizácia významnej súťaže alebo účasť na významnej súťaži podľa § 3 písm. h) vrátane prípravy na túto súťaž</v>
      </c>
      <c r="O5" s="276" t="s">
        <v>371</v>
      </c>
      <c r="P5" s="276" t="str">
        <f>Spolu!B21</f>
        <v>organizácia významnej súťaže alebo účasť na významnej súťaži podľa § 3 písm. h) vrátane prípravy na túto súťaž</v>
      </c>
      <c r="Q5" s="276"/>
      <c r="R5" s="276"/>
      <c r="S5" s="276"/>
      <c r="T5" s="276"/>
      <c r="U5" s="276"/>
      <c r="V5" s="276"/>
      <c r="W5" s="276"/>
      <c r="X5" s="276"/>
      <c r="Y5" s="276"/>
      <c r="Z5" s="276"/>
    </row>
    <row r="6" ht="15.75" customHeight="1">
      <c r="A6" s="2"/>
      <c r="B6" s="2"/>
      <c r="C6" s="281" t="s">
        <v>2104</v>
      </c>
      <c r="D6" s="276"/>
      <c r="E6" s="282" t="s">
        <v>2105</v>
      </c>
      <c r="F6" s="283"/>
      <c r="G6" s="276"/>
      <c r="H6" s="276"/>
      <c r="I6" s="276"/>
      <c r="J6" s="276"/>
      <c r="K6" s="276"/>
      <c r="L6" s="276"/>
      <c r="M6" s="276"/>
      <c r="N6" s="276" t="str">
        <f t="shared" si="1"/>
        <v>f - plnenie úloh verejného záujmu v športe</v>
      </c>
      <c r="O6" s="276" t="s">
        <v>373</v>
      </c>
      <c r="P6" s="276" t="str">
        <f>Spolu!B22</f>
        <v>plnenie úloh verejného záujmu v športe</v>
      </c>
      <c r="Q6" s="276"/>
      <c r="R6" s="276"/>
      <c r="S6" s="276"/>
      <c r="T6" s="276"/>
      <c r="U6" s="276"/>
      <c r="V6" s="276"/>
      <c r="W6" s="276"/>
      <c r="X6" s="276"/>
      <c r="Y6" s="276"/>
      <c r="Z6" s="276"/>
    </row>
    <row r="7" ht="15.75" customHeight="1">
      <c r="A7" s="2"/>
      <c r="B7" s="2"/>
      <c r="C7" s="281" t="s">
        <v>2107</v>
      </c>
      <c r="D7" s="276"/>
      <c r="E7" s="282" t="s">
        <v>2108</v>
      </c>
      <c r="F7" s="284"/>
      <c r="G7" s="276"/>
      <c r="H7" s="276"/>
      <c r="I7" s="276"/>
      <c r="J7" s="276"/>
      <c r="K7" s="276"/>
      <c r="L7" s="276"/>
      <c r="M7" s="276"/>
      <c r="N7" s="276" t="str">
        <f t="shared" si="1"/>
        <v>g - rozvoj športov, ktoré nie sú uznanými podľa zákona č. 440/2015 Z. z.</v>
      </c>
      <c r="O7" s="276" t="s">
        <v>375</v>
      </c>
      <c r="P7" s="276" t="str">
        <f>Spolu!B23</f>
        <v>rozvoj športov, ktoré nie sú uznanými podľa zákona č. 440/2015 Z. z.</v>
      </c>
      <c r="Q7" s="276"/>
      <c r="R7" s="276"/>
      <c r="S7" s="276"/>
      <c r="T7" s="276"/>
      <c r="U7" s="276"/>
      <c r="V7" s="276"/>
      <c r="W7" s="276"/>
      <c r="X7" s="276"/>
      <c r="Y7" s="276"/>
      <c r="Z7" s="276"/>
    </row>
    <row r="8" ht="15.75" customHeight="1">
      <c r="A8" s="2"/>
      <c r="B8" s="2"/>
      <c r="C8" s="281" t="s">
        <v>2110</v>
      </c>
      <c r="D8" s="276"/>
      <c r="E8" s="282" t="s">
        <v>2111</v>
      </c>
      <c r="F8" s="285"/>
      <c r="G8" s="276"/>
      <c r="H8" s="276"/>
      <c r="I8" s="276"/>
      <c r="J8" s="276"/>
      <c r="K8" s="276"/>
      <c r="L8" s="276"/>
      <c r="M8" s="276"/>
      <c r="N8" s="276" t="str">
        <f t="shared" si="1"/>
        <v>h - podpora a rozvoj turistických a cykloturistických trás</v>
      </c>
      <c r="O8" s="276" t="s">
        <v>377</v>
      </c>
      <c r="P8" s="276" t="str">
        <f>Spolu!B24</f>
        <v>podpora a rozvoj turistických a cykloturistických trás</v>
      </c>
      <c r="Q8" s="276"/>
      <c r="R8" s="276"/>
      <c r="S8" s="276"/>
      <c r="T8" s="276"/>
      <c r="U8" s="276"/>
      <c r="V8" s="276"/>
      <c r="W8" s="276"/>
      <c r="X8" s="276"/>
      <c r="Y8" s="276"/>
      <c r="Z8" s="276"/>
    </row>
    <row r="9" ht="15.75" customHeight="1">
      <c r="A9" s="2"/>
      <c r="B9" s="2"/>
      <c r="C9" s="2"/>
      <c r="D9" s="276"/>
      <c r="E9" s="282" t="s">
        <v>2134</v>
      </c>
      <c r="F9" s="285"/>
      <c r="G9" s="276"/>
      <c r="H9" s="276"/>
      <c r="I9" s="276"/>
      <c r="J9" s="276"/>
      <c r="K9" s="276"/>
      <c r="L9" s="276"/>
      <c r="M9" s="276"/>
      <c r="N9" s="276" t="str">
        <f t="shared" si="1"/>
        <v>i - podpora národného projektu športu pre všetkých so zameraním na mládež</v>
      </c>
      <c r="O9" s="276" t="s">
        <v>379</v>
      </c>
      <c r="P9" s="276" t="str">
        <f>Spolu!B25</f>
        <v>podpora národného projektu športu pre všetkých so zameraním na mládež</v>
      </c>
      <c r="Q9" s="276"/>
      <c r="R9" s="276"/>
      <c r="S9" s="276"/>
      <c r="T9" s="276"/>
      <c r="U9" s="276"/>
      <c r="V9" s="276"/>
      <c r="W9" s="276"/>
      <c r="X9" s="276"/>
      <c r="Y9" s="276"/>
      <c r="Z9" s="276"/>
    </row>
    <row r="10" ht="15.75" customHeight="1">
      <c r="A10" s="2"/>
      <c r="B10" s="2"/>
      <c r="C10" s="2"/>
      <c r="D10" s="276"/>
      <c r="E10" s="282" t="s">
        <v>2112</v>
      </c>
      <c r="F10" s="283"/>
      <c r="G10" s="276"/>
      <c r="H10" s="276"/>
      <c r="I10" s="276"/>
      <c r="J10" s="276"/>
      <c r="K10" s="276"/>
      <c r="L10" s="276"/>
      <c r="M10" s="276"/>
      <c r="N10" s="276" t="str">
        <f t="shared" si="1"/>
        <v>j - projekty školského športu, univerzitného športu a športu pre všetkých</v>
      </c>
      <c r="O10" s="276" t="s">
        <v>381</v>
      </c>
      <c r="P10" s="276" t="str">
        <f>Spolu!B26</f>
        <v>projekty školského športu, univerzitného športu a športu pre všetkých</v>
      </c>
      <c r="Q10" s="276"/>
      <c r="R10" s="276"/>
      <c r="S10" s="276"/>
      <c r="T10" s="276"/>
      <c r="U10" s="276"/>
      <c r="V10" s="276"/>
      <c r="W10" s="276"/>
      <c r="X10" s="276"/>
      <c r="Y10" s="276"/>
      <c r="Z10" s="276"/>
    </row>
    <row r="11" ht="15.75" customHeight="1">
      <c r="A11" s="2"/>
      <c r="B11" s="2"/>
      <c r="C11" s="2"/>
      <c r="D11" s="276"/>
      <c r="E11" s="276"/>
      <c r="F11" s="276"/>
      <c r="G11" s="276"/>
      <c r="H11" s="276"/>
      <c r="I11" s="276"/>
      <c r="J11" s="276"/>
      <c r="K11" s="276"/>
      <c r="L11" s="276"/>
      <c r="M11" s="276"/>
      <c r="N11" s="276" t="str">
        <f t="shared" si="1"/>
        <v>k - výstavba, modernizácia a rekonštrukcia športovej infraštruktúry národného významu</v>
      </c>
      <c r="O11" s="276" t="s">
        <v>383</v>
      </c>
      <c r="P11" s="276" t="str">
        <f>Spolu!B27</f>
        <v>výstavba, modernizácia a rekonštrukcia športovej infraštruktúry národného významu</v>
      </c>
      <c r="Q11" s="276"/>
      <c r="R11" s="276"/>
      <c r="S11" s="276"/>
      <c r="T11" s="276"/>
      <c r="U11" s="276"/>
      <c r="V11" s="276"/>
      <c r="W11" s="276"/>
      <c r="X11" s="276"/>
      <c r="Y11" s="276"/>
      <c r="Z11" s="276"/>
    </row>
    <row r="12" ht="54.75" customHeight="1">
      <c r="A12" s="286" t="s">
        <v>2135</v>
      </c>
      <c r="B12" s="45"/>
      <c r="C12" s="6"/>
      <c r="D12" s="281"/>
      <c r="E12" s="281"/>
      <c r="F12" s="302" t="s">
        <v>2136</v>
      </c>
      <c r="G12" s="281"/>
      <c r="H12" s="276"/>
      <c r="I12" s="276"/>
      <c r="J12" s="276"/>
      <c r="K12" s="276"/>
      <c r="L12" s="276"/>
      <c r="M12" s="276"/>
      <c r="N12" s="276" t="str">
        <f t="shared" si="1"/>
        <v>l - športové pohybové tábory pre mládež</v>
      </c>
      <c r="O12" s="276" t="s">
        <v>385</v>
      </c>
      <c r="P12" s="276" t="str">
        <f>Spolu!B28</f>
        <v>športové pohybové tábory pre mládež</v>
      </c>
      <c r="Q12" s="276"/>
      <c r="R12" s="276"/>
      <c r="S12" s="276"/>
      <c r="T12" s="276"/>
      <c r="U12" s="276"/>
      <c r="V12" s="276"/>
      <c r="W12" s="276"/>
      <c r="X12" s="276"/>
      <c r="Y12" s="276"/>
      <c r="Z12" s="276"/>
    </row>
    <row r="13" ht="55.5" customHeight="1">
      <c r="A13" s="287"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30.12.1899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45"/>
      <c r="C13" s="6"/>
      <c r="D13" s="276"/>
      <c r="E13" s="276"/>
      <c r="F13" s="302" t="s">
        <v>2137</v>
      </c>
      <c r="G13" s="276"/>
      <c r="H13" s="276"/>
      <c r="I13" s="276"/>
      <c r="J13" s="276"/>
      <c r="K13" s="276"/>
      <c r="L13" s="276"/>
      <c r="M13" s="276"/>
      <c r="N13" s="276" t="str">
        <f t="shared" si="1"/>
        <v>m - organizácia tradičných športových podujatí</v>
      </c>
      <c r="O13" s="276" t="s">
        <v>387</v>
      </c>
      <c r="P13" s="276" t="str">
        <f>Spolu!B29</f>
        <v>organizácia tradičných športových podujatí</v>
      </c>
      <c r="Q13" s="276"/>
      <c r="R13" s="276"/>
      <c r="S13" s="276"/>
      <c r="T13" s="276"/>
      <c r="U13" s="276"/>
      <c r="V13" s="276"/>
      <c r="W13" s="276"/>
      <c r="X13" s="276"/>
      <c r="Y13" s="276"/>
      <c r="Z13" s="276"/>
    </row>
    <row r="14" ht="34.5" customHeight="1">
      <c r="A14" s="2" t="s">
        <v>2119</v>
      </c>
      <c r="B14" s="288" t="s">
        <v>2138</v>
      </c>
      <c r="C14" s="57"/>
      <c r="D14" s="276"/>
      <c r="E14" s="276"/>
      <c r="F14" s="303"/>
      <c r="G14" s="276"/>
      <c r="H14" s="276"/>
      <c r="I14" s="276"/>
      <c r="J14" s="276"/>
      <c r="K14" s="276"/>
      <c r="L14" s="276"/>
      <c r="M14" s="276"/>
      <c r="N14" s="276" t="str">
        <f t="shared" si="1"/>
        <v>n - </v>
      </c>
      <c r="O14" s="276" t="s">
        <v>389</v>
      </c>
      <c r="P14" s="276"/>
      <c r="Q14" s="276"/>
      <c r="R14" s="276"/>
      <c r="S14" s="276"/>
      <c r="T14" s="276"/>
      <c r="U14" s="276"/>
      <c r="V14" s="276"/>
      <c r="W14" s="276"/>
      <c r="X14" s="276"/>
      <c r="Y14" s="276"/>
      <c r="Z14" s="276"/>
    </row>
    <row r="15" ht="34.5" customHeight="1">
      <c r="A15" s="2" t="s">
        <v>2139</v>
      </c>
      <c r="B15" s="288"/>
      <c r="C15" s="57"/>
      <c r="D15" s="276"/>
      <c r="E15" s="276"/>
      <c r="F15" s="304"/>
      <c r="G15" s="276"/>
      <c r="H15" s="276"/>
      <c r="I15" s="276"/>
      <c r="J15" s="276"/>
      <c r="K15" s="276"/>
      <c r="L15" s="276"/>
      <c r="M15" s="276"/>
      <c r="N15" s="276" t="str">
        <f t="shared" si="1"/>
        <v>o - </v>
      </c>
      <c r="O15" s="276" t="s">
        <v>390</v>
      </c>
      <c r="P15" s="276"/>
      <c r="Q15" s="276"/>
      <c r="R15" s="276"/>
      <c r="S15" s="276"/>
      <c r="T15" s="276"/>
      <c r="U15" s="276"/>
      <c r="V15" s="276"/>
      <c r="W15" s="276"/>
      <c r="X15" s="276"/>
      <c r="Y15" s="276"/>
      <c r="Z15" s="276"/>
    </row>
    <row r="16" ht="15.75" customHeight="1">
      <c r="A16" s="2" t="s">
        <v>2122</v>
      </c>
      <c r="B16" s="289" t="str">
        <f t="shared" ref="B16:B17" si="2">F8</f>
        <v/>
      </c>
      <c r="C16" s="276"/>
      <c r="D16" s="276"/>
      <c r="E16" s="276"/>
      <c r="F16" s="305"/>
      <c r="G16" s="276"/>
      <c r="H16" s="276"/>
      <c r="I16" s="276"/>
      <c r="J16" s="276"/>
      <c r="K16" s="276"/>
      <c r="L16" s="276"/>
      <c r="M16" s="276"/>
      <c r="N16" s="276" t="str">
        <f t="shared" si="1"/>
        <v>p - </v>
      </c>
      <c r="O16" s="276" t="s">
        <v>391</v>
      </c>
      <c r="P16" s="276"/>
      <c r="Q16" s="276"/>
      <c r="R16" s="276"/>
      <c r="S16" s="276"/>
      <c r="T16" s="276"/>
      <c r="U16" s="276"/>
      <c r="V16" s="276"/>
      <c r="W16" s="276"/>
      <c r="X16" s="276"/>
      <c r="Y16" s="276"/>
      <c r="Z16" s="276"/>
    </row>
    <row r="17" ht="32.25" customHeight="1">
      <c r="A17" s="2" t="s">
        <v>2125</v>
      </c>
      <c r="B17" s="289" t="str">
        <f t="shared" si="2"/>
        <v/>
      </c>
      <c r="C17" s="276"/>
      <c r="D17" s="276"/>
      <c r="E17" s="276"/>
      <c r="F17" s="306"/>
      <c r="G17" s="276"/>
      <c r="H17" s="276"/>
      <c r="I17" s="276"/>
      <c r="J17" s="276"/>
      <c r="K17" s="276"/>
      <c r="L17" s="276"/>
      <c r="M17" s="276"/>
      <c r="N17" s="276" t="str">
        <f t="shared" si="1"/>
        <v>q - </v>
      </c>
      <c r="O17" s="276" t="s">
        <v>392</v>
      </c>
      <c r="P17" s="276"/>
      <c r="Q17" s="276"/>
      <c r="R17" s="276"/>
      <c r="S17" s="276"/>
      <c r="T17" s="276"/>
      <c r="U17" s="276"/>
      <c r="V17" s="276"/>
      <c r="W17" s="276"/>
      <c r="X17" s="276"/>
      <c r="Y17" s="276"/>
      <c r="Z17" s="276"/>
    </row>
    <row r="18" ht="15.75" customHeight="1">
      <c r="A18" s="2"/>
      <c r="B18" s="294" t="s">
        <v>2140</v>
      </c>
      <c r="C18" s="16">
        <v>31.0</v>
      </c>
      <c r="D18" s="276"/>
      <c r="E18" s="276"/>
      <c r="F18" s="276"/>
      <c r="G18" s="276"/>
      <c r="H18" s="276"/>
      <c r="I18" s="276"/>
      <c r="J18" s="276"/>
      <c r="K18" s="276"/>
      <c r="L18" s="276"/>
      <c r="M18" s="276"/>
      <c r="N18" s="276" t="str">
        <f t="shared" si="1"/>
        <v>r - </v>
      </c>
      <c r="O18" s="276" t="s">
        <v>393</v>
      </c>
      <c r="P18" s="276"/>
      <c r="Q18" s="276"/>
      <c r="R18" s="276"/>
      <c r="S18" s="276"/>
      <c r="T18" s="276"/>
      <c r="U18" s="276"/>
      <c r="V18" s="276"/>
      <c r="W18" s="276"/>
      <c r="X18" s="276"/>
      <c r="Y18" s="276"/>
      <c r="Z18" s="276"/>
    </row>
    <row r="19" ht="15.75" customHeight="1">
      <c r="A19" s="2"/>
      <c r="B19" s="294" t="s">
        <v>2127</v>
      </c>
      <c r="C19" s="295" t="str">
        <f>Spolu!C4</f>
        <v>30814910</v>
      </c>
      <c r="D19" s="276"/>
      <c r="E19" s="276"/>
      <c r="F19" s="290" t="s">
        <v>2123</v>
      </c>
      <c r="G19" s="307"/>
      <c r="H19" s="291"/>
      <c r="I19" s="276"/>
      <c r="J19" s="276"/>
      <c r="K19" s="276"/>
      <c r="L19" s="276"/>
      <c r="M19" s="276"/>
      <c r="N19" s="276" t="str">
        <f t="shared" si="1"/>
        <v> - </v>
      </c>
      <c r="O19" s="276"/>
      <c r="P19" s="276"/>
      <c r="Q19" s="276"/>
      <c r="R19" s="276"/>
      <c r="S19" s="276"/>
      <c r="T19" s="276"/>
      <c r="U19" s="276"/>
      <c r="V19" s="276"/>
      <c r="W19" s="276"/>
      <c r="X19" s="276"/>
      <c r="Y19" s="276"/>
      <c r="Z19" s="276"/>
    </row>
    <row r="20" ht="15.75" customHeight="1">
      <c r="A20" s="2" t="s">
        <v>425</v>
      </c>
      <c r="B20" s="296" t="str">
        <f>F6</f>
        <v/>
      </c>
      <c r="C20" s="276"/>
      <c r="D20" s="276"/>
      <c r="E20" s="276"/>
      <c r="F20" s="292"/>
      <c r="G20" s="308"/>
      <c r="H20" s="309"/>
      <c r="I20" s="276"/>
      <c r="J20" s="276"/>
      <c r="K20" s="276"/>
      <c r="L20" s="276"/>
      <c r="M20" s="276"/>
      <c r="N20" s="276"/>
      <c r="O20" s="276"/>
      <c r="P20" s="276"/>
      <c r="Q20" s="276"/>
      <c r="R20" s="276"/>
      <c r="S20" s="276"/>
      <c r="T20" s="276"/>
      <c r="U20" s="276"/>
      <c r="V20" s="276"/>
      <c r="W20" s="276"/>
      <c r="X20" s="276"/>
      <c r="Y20" s="276"/>
      <c r="Z20" s="276"/>
    </row>
    <row r="21" ht="15.75" customHeight="1">
      <c r="A21" s="2"/>
      <c r="B21" s="276"/>
      <c r="C21" s="276"/>
      <c r="D21" s="276"/>
      <c r="E21" s="276"/>
      <c r="F21" s="292" t="s">
        <v>2128</v>
      </c>
      <c r="G21" s="308">
        <v>4.21947749446E11</v>
      </c>
      <c r="H21" s="309"/>
      <c r="I21" s="276"/>
      <c r="J21" s="276"/>
      <c r="K21" s="276"/>
      <c r="L21" s="276"/>
      <c r="M21" s="276"/>
      <c r="N21" s="276" t="str">
        <f t="shared" ref="N21:N25" si="3">O21&amp;" - "&amp;P21</f>
        <v>026 01 - Šport pre všetkých, školský a univerzitný šport</v>
      </c>
      <c r="O21" s="276" t="s">
        <v>342</v>
      </c>
      <c r="P21" s="276" t="s">
        <v>343</v>
      </c>
      <c r="Q21" s="276"/>
      <c r="R21" s="276"/>
      <c r="S21" s="276"/>
      <c r="T21" s="276"/>
      <c r="U21" s="276"/>
      <c r="V21" s="276"/>
      <c r="W21" s="276"/>
      <c r="X21" s="276"/>
      <c r="Y21" s="276"/>
      <c r="Z21" s="276"/>
    </row>
    <row r="22" ht="15.75" customHeight="1">
      <c r="A22" s="276"/>
      <c r="B22" s="276"/>
      <c r="C22" s="2"/>
      <c r="D22" s="276"/>
      <c r="E22" s="276"/>
      <c r="F22" s="292" t="s">
        <v>2129</v>
      </c>
      <c r="G22" s="308">
        <v>4.21947749756E11</v>
      </c>
      <c r="H22" s="309"/>
      <c r="I22" s="276"/>
      <c r="J22" s="276"/>
      <c r="K22" s="276"/>
      <c r="L22" s="276"/>
      <c r="M22" s="276"/>
      <c r="N22" s="276" t="str">
        <f t="shared" si="3"/>
        <v>026 02 - Uznané športy</v>
      </c>
      <c r="O22" s="276" t="s">
        <v>344</v>
      </c>
      <c r="P22" s="276" t="s">
        <v>345</v>
      </c>
      <c r="Q22" s="276"/>
      <c r="R22" s="276"/>
      <c r="S22" s="276"/>
      <c r="T22" s="276"/>
      <c r="U22" s="276"/>
      <c r="V22" s="276"/>
      <c r="W22" s="276"/>
      <c r="X22" s="276"/>
      <c r="Y22" s="276"/>
      <c r="Z22" s="276"/>
    </row>
    <row r="23" ht="80.25" customHeight="1">
      <c r="A23" s="2"/>
      <c r="B23" s="299"/>
      <c r="C23" s="310"/>
      <c r="D23" s="276"/>
      <c r="E23" s="281"/>
      <c r="F23" s="297"/>
      <c r="G23" s="311"/>
      <c r="H23" s="312"/>
      <c r="I23" s="276"/>
      <c r="J23" s="276"/>
      <c r="K23" s="276"/>
      <c r="L23" s="276"/>
      <c r="M23" s="276"/>
      <c r="N23" s="276" t="str">
        <f t="shared" si="3"/>
        <v>026 03 - Národné športové projekty</v>
      </c>
      <c r="O23" s="276" t="s">
        <v>346</v>
      </c>
      <c r="P23" s="276" t="s">
        <v>347</v>
      </c>
      <c r="Q23" s="276"/>
      <c r="R23" s="276"/>
      <c r="S23" s="276"/>
      <c r="T23" s="276"/>
      <c r="U23" s="276"/>
      <c r="V23" s="276"/>
      <c r="W23" s="276"/>
      <c r="X23" s="276"/>
      <c r="Y23" s="276"/>
      <c r="Z23" s="276"/>
    </row>
    <row r="24" ht="39.75" customHeight="1">
      <c r="A24" s="17"/>
      <c r="B24" s="313" t="s">
        <v>2130</v>
      </c>
      <c r="C24" s="6"/>
      <c r="D24" s="276"/>
      <c r="E24" s="276"/>
      <c r="F24" s="276"/>
      <c r="G24" s="276"/>
      <c r="H24" s="276"/>
      <c r="I24" s="276"/>
      <c r="J24" s="276"/>
      <c r="K24" s="276"/>
      <c r="L24" s="276"/>
      <c r="M24" s="276"/>
      <c r="N24" s="276" t="str">
        <f t="shared" si="3"/>
        <v>026 04 - Športová infraštruktúra</v>
      </c>
      <c r="O24" s="276" t="s">
        <v>348</v>
      </c>
      <c r="P24" s="276" t="s">
        <v>349</v>
      </c>
      <c r="Q24" s="276"/>
      <c r="R24" s="276"/>
      <c r="S24" s="276"/>
      <c r="T24" s="276"/>
      <c r="U24" s="276"/>
      <c r="V24" s="276"/>
      <c r="W24" s="276"/>
      <c r="X24" s="276"/>
      <c r="Y24" s="276"/>
      <c r="Z24" s="276"/>
    </row>
    <row r="25" ht="15.75" customHeight="1">
      <c r="A25" s="2"/>
      <c r="B25" s="2"/>
      <c r="C25" s="2"/>
      <c r="D25" s="276"/>
      <c r="E25" s="276"/>
      <c r="F25" s="276"/>
      <c r="G25" s="276"/>
      <c r="H25" s="276"/>
      <c r="I25" s="276"/>
      <c r="J25" s="276"/>
      <c r="K25" s="276"/>
      <c r="L25" s="276"/>
      <c r="M25" s="276"/>
      <c r="N25" s="276" t="str">
        <f t="shared" si="3"/>
        <v>026 05 - Prierezové činnosti v športe</v>
      </c>
      <c r="O25" s="276" t="s">
        <v>350</v>
      </c>
      <c r="P25" s="276" t="s">
        <v>351</v>
      </c>
      <c r="Q25" s="276"/>
      <c r="R25" s="276"/>
      <c r="S25" s="276"/>
      <c r="T25" s="276"/>
      <c r="U25" s="276"/>
      <c r="V25" s="276"/>
      <c r="W25" s="276"/>
      <c r="X25" s="276"/>
      <c r="Y25" s="276"/>
      <c r="Z25" s="276"/>
    </row>
    <row r="26" ht="15.75" customHeight="1">
      <c r="A26" s="2"/>
      <c r="B26" s="2"/>
      <c r="C26" s="2"/>
      <c r="D26" s="276"/>
      <c r="E26" s="276"/>
      <c r="F26" s="276"/>
      <c r="G26" s="276"/>
      <c r="H26" s="276"/>
      <c r="I26" s="276"/>
      <c r="J26" s="276"/>
      <c r="K26" s="276"/>
      <c r="L26" s="276"/>
      <c r="M26" s="276"/>
      <c r="N26" s="276"/>
      <c r="O26" s="276"/>
      <c r="P26" s="276"/>
      <c r="Q26" s="276"/>
      <c r="R26" s="276"/>
      <c r="S26" s="276"/>
      <c r="T26" s="276"/>
      <c r="U26" s="276"/>
      <c r="V26" s="276"/>
      <c r="W26" s="276"/>
      <c r="X26" s="276"/>
      <c r="Y26" s="276"/>
      <c r="Z26" s="276"/>
    </row>
    <row r="27" ht="15.75" customHeight="1">
      <c r="A27" s="2"/>
      <c r="B27" s="2"/>
      <c r="C27" s="2"/>
      <c r="D27" s="276"/>
      <c r="E27" s="276"/>
      <c r="F27" s="276"/>
      <c r="G27" s="276"/>
      <c r="H27" s="276"/>
      <c r="I27" s="276"/>
      <c r="J27" s="276"/>
      <c r="K27" s="276"/>
      <c r="L27" s="276"/>
      <c r="M27" s="276"/>
      <c r="N27" s="276" t="s">
        <v>2141</v>
      </c>
      <c r="O27" s="276"/>
      <c r="P27" s="276"/>
      <c r="Q27" s="276"/>
      <c r="R27" s="276"/>
      <c r="S27" s="276"/>
      <c r="T27" s="276"/>
      <c r="U27" s="276"/>
      <c r="V27" s="276"/>
      <c r="W27" s="276"/>
      <c r="X27" s="276"/>
      <c r="Y27" s="276"/>
      <c r="Z27" s="276"/>
    </row>
    <row r="28" ht="15.75" customHeight="1">
      <c r="A28" s="2"/>
      <c r="B28" s="2"/>
      <c r="C28" s="2"/>
      <c r="D28" s="276"/>
      <c r="E28" s="276"/>
      <c r="F28" s="276"/>
      <c r="G28" s="276"/>
      <c r="H28" s="276"/>
      <c r="I28" s="276"/>
      <c r="J28" s="276"/>
      <c r="K28" s="276"/>
      <c r="L28" s="276"/>
      <c r="M28" s="276"/>
      <c r="N28" s="276" t="s">
        <v>2142</v>
      </c>
      <c r="O28" s="276"/>
      <c r="P28" s="276"/>
      <c r="Q28" s="276"/>
      <c r="R28" s="276"/>
      <c r="S28" s="276"/>
      <c r="T28" s="276"/>
      <c r="U28" s="276"/>
      <c r="V28" s="276"/>
      <c r="W28" s="276"/>
      <c r="X28" s="276"/>
      <c r="Y28" s="276"/>
      <c r="Z28" s="276"/>
    </row>
    <row r="29" ht="15.75" customHeight="1">
      <c r="A29" s="2"/>
      <c r="B29" s="2"/>
      <c r="C29" s="2"/>
      <c r="D29" s="276"/>
      <c r="E29" s="276"/>
      <c r="F29" s="276"/>
      <c r="G29" s="276"/>
      <c r="H29" s="276"/>
      <c r="I29" s="276"/>
      <c r="J29" s="276"/>
      <c r="K29" s="276"/>
      <c r="L29" s="276"/>
      <c r="M29" s="276"/>
      <c r="N29" s="276"/>
      <c r="O29" s="276"/>
      <c r="P29" s="276"/>
      <c r="Q29" s="276"/>
      <c r="R29" s="276"/>
      <c r="S29" s="276"/>
      <c r="T29" s="276"/>
      <c r="U29" s="276"/>
      <c r="V29" s="276"/>
      <c r="W29" s="276"/>
      <c r="X29" s="276"/>
      <c r="Y29" s="276"/>
      <c r="Z29" s="276"/>
    </row>
    <row r="30" ht="15.75" customHeight="1">
      <c r="A30" s="2"/>
      <c r="B30" s="2"/>
      <c r="C30" s="2"/>
      <c r="D30" s="276"/>
      <c r="E30" s="276"/>
      <c r="F30" s="276"/>
      <c r="G30" s="276"/>
      <c r="H30" s="276"/>
      <c r="I30" s="276"/>
      <c r="J30" s="276"/>
      <c r="K30" s="276"/>
      <c r="L30" s="276"/>
      <c r="M30" s="276"/>
      <c r="N30" s="276"/>
      <c r="O30" s="276"/>
      <c r="P30" s="276"/>
      <c r="Q30" s="276"/>
      <c r="R30" s="276"/>
      <c r="S30" s="276"/>
      <c r="T30" s="276"/>
      <c r="U30" s="276"/>
      <c r="V30" s="276"/>
      <c r="W30" s="276"/>
      <c r="X30" s="276"/>
      <c r="Y30" s="276"/>
      <c r="Z30" s="276"/>
    </row>
    <row r="31" ht="15.75" customHeight="1">
      <c r="A31" s="2"/>
      <c r="B31" s="2"/>
      <c r="C31" s="2"/>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ht="15.75" customHeight="1">
      <c r="A32" s="2"/>
      <c r="B32" s="2"/>
      <c r="C32" s="2"/>
      <c r="D32" s="276"/>
      <c r="E32" s="276"/>
      <c r="F32" s="276"/>
      <c r="G32" s="276"/>
      <c r="H32" s="276"/>
      <c r="I32" s="276"/>
      <c r="J32" s="276"/>
      <c r="K32" s="276"/>
      <c r="L32" s="276"/>
      <c r="M32" s="276"/>
      <c r="N32" s="276"/>
      <c r="O32" s="276"/>
      <c r="P32" s="276"/>
      <c r="Q32" s="276"/>
      <c r="R32" s="276"/>
      <c r="S32" s="276"/>
      <c r="T32" s="276"/>
      <c r="U32" s="276"/>
      <c r="V32" s="276"/>
      <c r="W32" s="276"/>
      <c r="X32" s="276"/>
      <c r="Y32" s="276"/>
      <c r="Z32" s="276"/>
    </row>
    <row r="33" ht="15.75" customHeight="1">
      <c r="A33" s="2"/>
      <c r="B33" s="2"/>
      <c r="C33" s="2"/>
      <c r="D33" s="276"/>
      <c r="E33" s="276"/>
      <c r="F33" s="276"/>
      <c r="G33" s="276"/>
      <c r="H33" s="276"/>
      <c r="I33" s="276"/>
      <c r="J33" s="276"/>
      <c r="K33" s="276"/>
      <c r="L33" s="276"/>
      <c r="M33" s="276"/>
      <c r="N33" s="276"/>
      <c r="O33" s="276"/>
      <c r="P33" s="276"/>
      <c r="Q33" s="276"/>
      <c r="R33" s="276"/>
      <c r="S33" s="276"/>
      <c r="T33" s="276"/>
      <c r="U33" s="276"/>
      <c r="V33" s="276"/>
      <c r="W33" s="276"/>
      <c r="X33" s="276"/>
      <c r="Y33" s="276"/>
      <c r="Z33" s="276"/>
    </row>
    <row r="34" ht="15.75" customHeight="1">
      <c r="A34" s="2"/>
      <c r="B34" s="2"/>
      <c r="C34" s="2"/>
      <c r="D34" s="276"/>
      <c r="E34" s="276"/>
      <c r="F34" s="276"/>
      <c r="G34" s="276"/>
      <c r="H34" s="276"/>
      <c r="I34" s="276"/>
      <c r="J34" s="276"/>
      <c r="K34" s="276"/>
      <c r="L34" s="276"/>
      <c r="M34" s="276"/>
      <c r="N34" s="276"/>
      <c r="O34" s="276"/>
      <c r="P34" s="276"/>
      <c r="Q34" s="276"/>
      <c r="R34" s="276"/>
      <c r="S34" s="276"/>
      <c r="T34" s="276"/>
      <c r="U34" s="276"/>
      <c r="V34" s="276"/>
      <c r="W34" s="276"/>
      <c r="X34" s="276"/>
      <c r="Y34" s="276"/>
      <c r="Z34" s="276"/>
    </row>
    <row r="35" ht="15.75" customHeight="1">
      <c r="A35" s="2"/>
      <c r="B35" s="2"/>
      <c r="C35" s="2"/>
      <c r="D35" s="276"/>
      <c r="E35" s="276"/>
      <c r="F35" s="276"/>
      <c r="G35" s="276"/>
      <c r="H35" s="276"/>
      <c r="I35" s="276"/>
      <c r="J35" s="276"/>
      <c r="K35" s="276"/>
      <c r="L35" s="276"/>
      <c r="M35" s="276"/>
      <c r="N35" s="276"/>
      <c r="O35" s="276"/>
      <c r="P35" s="276"/>
      <c r="Q35" s="276"/>
      <c r="R35" s="276"/>
      <c r="S35" s="276"/>
      <c r="T35" s="276"/>
      <c r="U35" s="276"/>
      <c r="V35" s="276"/>
      <c r="W35" s="276"/>
      <c r="X35" s="276"/>
      <c r="Y35" s="276"/>
      <c r="Z35" s="276"/>
    </row>
    <row r="36" ht="15.75" customHeight="1">
      <c r="A36" s="2"/>
      <c r="B36" s="2"/>
      <c r="C36" s="2"/>
      <c r="D36" s="276"/>
      <c r="E36" s="276"/>
      <c r="F36" s="276"/>
      <c r="G36" s="276"/>
      <c r="H36" s="276"/>
      <c r="I36" s="276"/>
      <c r="J36" s="276"/>
      <c r="K36" s="276"/>
      <c r="L36" s="276"/>
      <c r="M36" s="276"/>
      <c r="N36" s="276"/>
      <c r="O36" s="276"/>
      <c r="P36" s="276"/>
      <c r="Q36" s="276"/>
      <c r="R36" s="276"/>
      <c r="S36" s="276"/>
      <c r="T36" s="276"/>
      <c r="U36" s="276"/>
      <c r="V36" s="276"/>
      <c r="W36" s="276"/>
      <c r="X36" s="276"/>
      <c r="Y36" s="276"/>
      <c r="Z36" s="276"/>
    </row>
    <row r="37" ht="15.75" customHeight="1">
      <c r="A37" s="2"/>
      <c r="B37" s="2"/>
      <c r="C37" s="2"/>
      <c r="D37" s="276"/>
      <c r="E37" s="276"/>
      <c r="F37" s="276"/>
      <c r="G37" s="276"/>
      <c r="H37" s="276"/>
      <c r="I37" s="276"/>
      <c r="J37" s="276"/>
      <c r="K37" s="276"/>
      <c r="L37" s="276"/>
      <c r="M37" s="276"/>
      <c r="N37" s="276"/>
      <c r="O37" s="276"/>
      <c r="P37" s="276"/>
      <c r="Q37" s="276"/>
      <c r="R37" s="276"/>
      <c r="S37" s="276"/>
      <c r="T37" s="276"/>
      <c r="U37" s="276"/>
      <c r="V37" s="276"/>
      <c r="W37" s="276"/>
      <c r="X37" s="276"/>
      <c r="Y37" s="276"/>
      <c r="Z37" s="276"/>
    </row>
    <row r="38" ht="15.75" customHeight="1">
      <c r="A38" s="2"/>
      <c r="B38" s="2"/>
      <c r="C38" s="2"/>
      <c r="D38" s="276"/>
      <c r="E38" s="276"/>
      <c r="F38" s="276"/>
      <c r="G38" s="276"/>
      <c r="H38" s="276"/>
      <c r="I38" s="276"/>
      <c r="J38" s="276"/>
      <c r="K38" s="276"/>
      <c r="L38" s="276"/>
      <c r="M38" s="276"/>
      <c r="N38" s="276"/>
      <c r="O38" s="276"/>
      <c r="P38" s="276"/>
      <c r="Q38" s="276"/>
      <c r="R38" s="276"/>
      <c r="S38" s="276"/>
      <c r="T38" s="276"/>
      <c r="U38" s="276"/>
      <c r="V38" s="276"/>
      <c r="W38" s="276"/>
      <c r="X38" s="276"/>
      <c r="Y38" s="276"/>
      <c r="Z38" s="276"/>
    </row>
    <row r="39" ht="15.75" customHeight="1">
      <c r="A39" s="2"/>
      <c r="B39" s="2"/>
      <c r="C39" s="2"/>
      <c r="D39" s="276"/>
      <c r="E39" s="276"/>
      <c r="F39" s="276"/>
      <c r="G39" s="276"/>
      <c r="H39" s="276"/>
      <c r="I39" s="276"/>
      <c r="J39" s="276"/>
      <c r="K39" s="276"/>
      <c r="L39" s="276"/>
      <c r="M39" s="276"/>
      <c r="N39" s="276"/>
      <c r="O39" s="276"/>
      <c r="P39" s="276"/>
      <c r="Q39" s="276"/>
      <c r="R39" s="276"/>
      <c r="S39" s="276"/>
      <c r="T39" s="276"/>
      <c r="U39" s="276"/>
      <c r="V39" s="276"/>
      <c r="W39" s="276"/>
      <c r="X39" s="276"/>
      <c r="Y39" s="276"/>
      <c r="Z39" s="276"/>
    </row>
    <row r="40" ht="15.75" customHeight="1">
      <c r="A40" s="2"/>
      <c r="B40" s="2"/>
      <c r="C40" s="2"/>
      <c r="D40" s="276"/>
      <c r="E40" s="276"/>
      <c r="F40" s="276"/>
      <c r="G40" s="276"/>
      <c r="H40" s="276"/>
      <c r="I40" s="276"/>
      <c r="J40" s="276"/>
      <c r="K40" s="276"/>
      <c r="L40" s="276"/>
      <c r="M40" s="276"/>
      <c r="N40" s="276"/>
      <c r="O40" s="276"/>
      <c r="P40" s="276"/>
      <c r="Q40" s="276"/>
      <c r="R40" s="276"/>
      <c r="S40" s="276"/>
      <c r="T40" s="276"/>
      <c r="U40" s="276"/>
      <c r="V40" s="276"/>
      <c r="W40" s="276"/>
      <c r="X40" s="276"/>
      <c r="Y40" s="276"/>
      <c r="Z40" s="276"/>
    </row>
    <row r="41" ht="15.75" customHeight="1">
      <c r="A41" s="2"/>
      <c r="B41" s="2"/>
      <c r="C41" s="2"/>
      <c r="D41" s="276"/>
      <c r="E41" s="276"/>
      <c r="F41" s="276"/>
      <c r="G41" s="276"/>
      <c r="H41" s="276"/>
      <c r="I41" s="276"/>
      <c r="J41" s="276"/>
      <c r="K41" s="276"/>
      <c r="L41" s="276"/>
      <c r="M41" s="276"/>
      <c r="N41" s="276"/>
      <c r="O41" s="276"/>
      <c r="P41" s="276"/>
      <c r="Q41" s="276"/>
      <c r="R41" s="276"/>
      <c r="S41" s="276"/>
      <c r="T41" s="276"/>
      <c r="U41" s="276"/>
      <c r="V41" s="276"/>
      <c r="W41" s="276"/>
      <c r="X41" s="276"/>
      <c r="Y41" s="276"/>
      <c r="Z41" s="276"/>
    </row>
    <row r="42" ht="15.75" customHeight="1">
      <c r="A42" s="2"/>
      <c r="B42" s="2"/>
      <c r="C42" s="2"/>
      <c r="D42" s="276"/>
      <c r="E42" s="276"/>
      <c r="F42" s="276"/>
      <c r="G42" s="276"/>
      <c r="H42" s="276"/>
      <c r="I42" s="276"/>
      <c r="J42" s="276"/>
      <c r="K42" s="276"/>
      <c r="L42" s="276"/>
      <c r="M42" s="276"/>
      <c r="N42" s="276"/>
      <c r="O42" s="276"/>
      <c r="P42" s="276"/>
      <c r="Q42" s="276"/>
      <c r="R42" s="276"/>
      <c r="S42" s="276"/>
      <c r="T42" s="276"/>
      <c r="U42" s="276"/>
      <c r="V42" s="276"/>
      <c r="W42" s="276"/>
      <c r="X42" s="276"/>
      <c r="Y42" s="276"/>
      <c r="Z42" s="276"/>
    </row>
    <row r="43" ht="15.75" customHeight="1">
      <c r="A43" s="2"/>
      <c r="B43" s="2"/>
      <c r="C43" s="2"/>
      <c r="D43" s="276"/>
      <c r="E43" s="276"/>
      <c r="F43" s="276"/>
      <c r="G43" s="276"/>
      <c r="H43" s="276"/>
      <c r="I43" s="276"/>
      <c r="J43" s="276"/>
      <c r="K43" s="276"/>
      <c r="L43" s="276"/>
      <c r="M43" s="276"/>
      <c r="N43" s="276"/>
      <c r="O43" s="276"/>
      <c r="P43" s="276"/>
      <c r="Q43" s="276"/>
      <c r="R43" s="276"/>
      <c r="S43" s="276"/>
      <c r="T43" s="276"/>
      <c r="U43" s="276"/>
      <c r="V43" s="276"/>
      <c r="W43" s="276"/>
      <c r="X43" s="276"/>
      <c r="Y43" s="276"/>
      <c r="Z43" s="276"/>
    </row>
    <row r="44" ht="15.75" customHeight="1">
      <c r="A44" s="2"/>
      <c r="B44" s="2"/>
      <c r="C44" s="2"/>
      <c r="D44" s="276"/>
      <c r="E44" s="276"/>
      <c r="F44" s="276"/>
      <c r="G44" s="276"/>
      <c r="H44" s="276"/>
      <c r="I44" s="276"/>
      <c r="J44" s="276"/>
      <c r="K44" s="276"/>
      <c r="L44" s="276"/>
      <c r="M44" s="276"/>
      <c r="N44" s="276"/>
      <c r="O44" s="276"/>
      <c r="P44" s="276"/>
      <c r="Q44" s="276"/>
      <c r="R44" s="276"/>
      <c r="S44" s="276"/>
      <c r="T44" s="276"/>
      <c r="U44" s="276"/>
      <c r="V44" s="276"/>
      <c r="W44" s="276"/>
      <c r="X44" s="276"/>
      <c r="Y44" s="276"/>
      <c r="Z44" s="276"/>
    </row>
    <row r="45" ht="15.75" customHeight="1">
      <c r="A45" s="2"/>
      <c r="B45" s="2"/>
      <c r="C45" s="2"/>
      <c r="D45" s="276"/>
      <c r="E45" s="276"/>
      <c r="F45" s="276"/>
      <c r="G45" s="276"/>
      <c r="H45" s="276"/>
      <c r="I45" s="276"/>
      <c r="J45" s="276"/>
      <c r="K45" s="276"/>
      <c r="L45" s="276"/>
      <c r="M45" s="276"/>
      <c r="N45" s="276"/>
      <c r="O45" s="276"/>
      <c r="P45" s="276"/>
      <c r="Q45" s="276"/>
      <c r="R45" s="276"/>
      <c r="S45" s="276"/>
      <c r="T45" s="276"/>
      <c r="U45" s="276"/>
      <c r="V45" s="276"/>
      <c r="W45" s="276"/>
      <c r="X45" s="276"/>
      <c r="Y45" s="276"/>
      <c r="Z45" s="276"/>
    </row>
    <row r="46" ht="15.75" customHeight="1">
      <c r="A46" s="2"/>
      <c r="B46" s="2"/>
      <c r="C46" s="2"/>
      <c r="D46" s="276"/>
      <c r="E46" s="276"/>
      <c r="F46" s="276"/>
      <c r="G46" s="276"/>
      <c r="H46" s="276"/>
      <c r="I46" s="276"/>
      <c r="J46" s="276"/>
      <c r="K46" s="276"/>
      <c r="L46" s="276"/>
      <c r="M46" s="276"/>
      <c r="N46" s="276"/>
      <c r="O46" s="276"/>
      <c r="P46" s="276"/>
      <c r="Q46" s="276"/>
      <c r="R46" s="276"/>
      <c r="S46" s="276"/>
      <c r="T46" s="276"/>
      <c r="U46" s="276"/>
      <c r="V46" s="276"/>
      <c r="W46" s="276"/>
      <c r="X46" s="276"/>
      <c r="Y46" s="276"/>
      <c r="Z46" s="276"/>
    </row>
    <row r="47" ht="15.75" customHeight="1">
      <c r="A47" s="2"/>
      <c r="B47" s="2"/>
      <c r="C47" s="2"/>
      <c r="D47" s="276"/>
      <c r="E47" s="276"/>
      <c r="F47" s="276"/>
      <c r="G47" s="276"/>
      <c r="H47" s="276"/>
      <c r="I47" s="276"/>
      <c r="J47" s="276"/>
      <c r="K47" s="276"/>
      <c r="L47" s="276"/>
      <c r="M47" s="276"/>
      <c r="N47" s="276"/>
      <c r="O47" s="276"/>
      <c r="P47" s="276"/>
      <c r="Q47" s="276"/>
      <c r="R47" s="276"/>
      <c r="S47" s="276"/>
      <c r="T47" s="276"/>
      <c r="U47" s="276"/>
      <c r="V47" s="276"/>
      <c r="W47" s="276"/>
      <c r="X47" s="276"/>
      <c r="Y47" s="276"/>
      <c r="Z47" s="276"/>
    </row>
    <row r="48" ht="15.75" customHeight="1">
      <c r="A48" s="2"/>
      <c r="B48" s="2"/>
      <c r="C48" s="2"/>
      <c r="D48" s="276"/>
      <c r="E48" s="276"/>
      <c r="F48" s="276"/>
      <c r="G48" s="276"/>
      <c r="H48" s="276"/>
      <c r="I48" s="276"/>
      <c r="J48" s="276"/>
      <c r="K48" s="276"/>
      <c r="L48" s="276"/>
      <c r="M48" s="276"/>
      <c r="N48" s="276"/>
      <c r="O48" s="276"/>
      <c r="P48" s="276"/>
      <c r="Q48" s="276"/>
      <c r="R48" s="276"/>
      <c r="S48" s="276"/>
      <c r="T48" s="276"/>
      <c r="U48" s="276"/>
      <c r="V48" s="276"/>
      <c r="W48" s="276"/>
      <c r="X48" s="276"/>
      <c r="Y48" s="276"/>
      <c r="Z48" s="276"/>
    </row>
    <row r="49" ht="15.75" customHeight="1">
      <c r="A49" s="2"/>
      <c r="B49" s="2"/>
      <c r="C49" s="2"/>
      <c r="D49" s="276"/>
      <c r="E49" s="276"/>
      <c r="F49" s="276"/>
      <c r="G49" s="276"/>
      <c r="H49" s="276"/>
      <c r="I49" s="276"/>
      <c r="J49" s="276"/>
      <c r="K49" s="276"/>
      <c r="L49" s="276"/>
      <c r="M49" s="276"/>
      <c r="N49" s="276"/>
      <c r="O49" s="276"/>
      <c r="P49" s="276"/>
      <c r="Q49" s="276"/>
      <c r="R49" s="276"/>
      <c r="S49" s="276"/>
      <c r="T49" s="276"/>
      <c r="U49" s="276"/>
      <c r="V49" s="276"/>
      <c r="W49" s="276"/>
      <c r="X49" s="276"/>
      <c r="Y49" s="276"/>
      <c r="Z49" s="276"/>
    </row>
    <row r="50" ht="15.75" customHeight="1">
      <c r="A50" s="2"/>
      <c r="B50" s="2"/>
      <c r="C50" s="2"/>
      <c r="D50" s="276"/>
      <c r="E50" s="276"/>
      <c r="F50" s="276"/>
      <c r="G50" s="276"/>
      <c r="H50" s="276"/>
      <c r="I50" s="276"/>
      <c r="J50" s="276"/>
      <c r="K50" s="276"/>
      <c r="L50" s="276"/>
      <c r="M50" s="276"/>
      <c r="N50" s="276"/>
      <c r="O50" s="276"/>
      <c r="P50" s="276"/>
      <c r="Q50" s="276"/>
      <c r="R50" s="276"/>
      <c r="S50" s="276"/>
      <c r="T50" s="276"/>
      <c r="U50" s="276"/>
      <c r="V50" s="276"/>
      <c r="W50" s="276"/>
      <c r="X50" s="276"/>
      <c r="Y50" s="276"/>
      <c r="Z50" s="276"/>
    </row>
    <row r="51" ht="15.75" customHeight="1">
      <c r="A51" s="2"/>
      <c r="B51" s="2"/>
      <c r="C51" s="2"/>
      <c r="D51" s="276"/>
      <c r="E51" s="276"/>
      <c r="F51" s="276"/>
      <c r="G51" s="276"/>
      <c r="H51" s="276"/>
      <c r="I51" s="276"/>
      <c r="J51" s="276"/>
      <c r="K51" s="276"/>
      <c r="L51" s="276"/>
      <c r="M51" s="276"/>
      <c r="N51" s="276"/>
      <c r="O51" s="276"/>
      <c r="P51" s="276"/>
      <c r="Q51" s="276"/>
      <c r="R51" s="276"/>
      <c r="S51" s="276"/>
      <c r="T51" s="276"/>
      <c r="U51" s="276"/>
      <c r="V51" s="276"/>
      <c r="W51" s="276"/>
      <c r="X51" s="276"/>
      <c r="Y51" s="276"/>
      <c r="Z51" s="276"/>
    </row>
    <row r="52" ht="15.75" customHeight="1">
      <c r="A52" s="2"/>
      <c r="B52" s="2"/>
      <c r="C52" s="2"/>
      <c r="D52" s="276"/>
      <c r="E52" s="276"/>
      <c r="F52" s="276"/>
      <c r="G52" s="276"/>
      <c r="H52" s="276"/>
      <c r="I52" s="276"/>
      <c r="J52" s="276"/>
      <c r="K52" s="276"/>
      <c r="L52" s="276"/>
      <c r="M52" s="276"/>
      <c r="N52" s="276"/>
      <c r="O52" s="276"/>
      <c r="P52" s="276"/>
      <c r="Q52" s="276"/>
      <c r="R52" s="276"/>
      <c r="S52" s="276"/>
      <c r="T52" s="276"/>
      <c r="U52" s="276"/>
      <c r="V52" s="276"/>
      <c r="W52" s="276"/>
      <c r="X52" s="276"/>
      <c r="Y52" s="276"/>
      <c r="Z52" s="276"/>
    </row>
    <row r="53" ht="15.75" customHeight="1">
      <c r="A53" s="2"/>
      <c r="B53" s="2"/>
      <c r="C53" s="2"/>
      <c r="D53" s="276"/>
      <c r="E53" s="276"/>
      <c r="F53" s="276"/>
      <c r="G53" s="276"/>
      <c r="H53" s="276"/>
      <c r="I53" s="276"/>
      <c r="J53" s="276"/>
      <c r="K53" s="276"/>
      <c r="L53" s="276"/>
      <c r="M53" s="276"/>
      <c r="N53" s="276"/>
      <c r="O53" s="276"/>
      <c r="P53" s="276"/>
      <c r="Q53" s="276"/>
      <c r="R53" s="276"/>
      <c r="S53" s="276"/>
      <c r="T53" s="276"/>
      <c r="U53" s="276"/>
      <c r="V53" s="276"/>
      <c r="W53" s="276"/>
      <c r="X53" s="276"/>
      <c r="Y53" s="276"/>
      <c r="Z53" s="276"/>
    </row>
    <row r="54" ht="15.75" customHeight="1">
      <c r="A54" s="2"/>
      <c r="B54" s="2"/>
      <c r="C54" s="2"/>
      <c r="D54" s="276"/>
      <c r="E54" s="276"/>
      <c r="F54" s="276"/>
      <c r="G54" s="276"/>
      <c r="H54" s="276"/>
      <c r="I54" s="276"/>
      <c r="J54" s="276"/>
      <c r="K54" s="276"/>
      <c r="L54" s="276"/>
      <c r="M54" s="276"/>
      <c r="N54" s="276"/>
      <c r="O54" s="276"/>
      <c r="P54" s="276"/>
      <c r="Q54" s="276"/>
      <c r="R54" s="276"/>
      <c r="S54" s="276"/>
      <c r="T54" s="276"/>
      <c r="U54" s="276"/>
      <c r="V54" s="276"/>
      <c r="W54" s="276"/>
      <c r="X54" s="276"/>
      <c r="Y54" s="276"/>
      <c r="Z54" s="276"/>
    </row>
    <row r="55" ht="15.75" customHeight="1">
      <c r="A55" s="2"/>
      <c r="B55" s="2"/>
      <c r="C55" s="2"/>
      <c r="D55" s="276"/>
      <c r="E55" s="276"/>
      <c r="F55" s="276"/>
      <c r="G55" s="276"/>
      <c r="H55" s="276"/>
      <c r="I55" s="276"/>
      <c r="J55" s="276"/>
      <c r="K55" s="276"/>
      <c r="L55" s="276"/>
      <c r="M55" s="276"/>
      <c r="N55" s="276"/>
      <c r="O55" s="276"/>
      <c r="P55" s="276"/>
      <c r="Q55" s="276"/>
      <c r="R55" s="276"/>
      <c r="S55" s="276"/>
      <c r="T55" s="276"/>
      <c r="U55" s="276"/>
      <c r="V55" s="276"/>
      <c r="W55" s="276"/>
      <c r="X55" s="276"/>
      <c r="Y55" s="276"/>
      <c r="Z55" s="276"/>
    </row>
    <row r="56" ht="15.75" customHeight="1">
      <c r="A56" s="2"/>
      <c r="B56" s="2"/>
      <c r="C56" s="2"/>
      <c r="D56" s="276"/>
      <c r="E56" s="276"/>
      <c r="F56" s="276"/>
      <c r="G56" s="276"/>
      <c r="H56" s="276"/>
      <c r="I56" s="276"/>
      <c r="J56" s="276"/>
      <c r="K56" s="276"/>
      <c r="L56" s="276"/>
      <c r="M56" s="276"/>
      <c r="N56" s="276"/>
      <c r="O56" s="276"/>
      <c r="P56" s="276"/>
      <c r="Q56" s="276"/>
      <c r="R56" s="276"/>
      <c r="S56" s="276"/>
      <c r="T56" s="276"/>
      <c r="U56" s="276"/>
      <c r="V56" s="276"/>
      <c r="W56" s="276"/>
      <c r="X56" s="276"/>
      <c r="Y56" s="276"/>
      <c r="Z56" s="276"/>
    </row>
    <row r="57" ht="15.75" customHeight="1">
      <c r="A57" s="2"/>
      <c r="B57" s="2"/>
      <c r="C57" s="2"/>
      <c r="D57" s="276"/>
      <c r="E57" s="276"/>
      <c r="F57" s="276"/>
      <c r="G57" s="276"/>
      <c r="H57" s="276"/>
      <c r="I57" s="276"/>
      <c r="J57" s="276"/>
      <c r="K57" s="276"/>
      <c r="L57" s="276"/>
      <c r="M57" s="276"/>
      <c r="N57" s="276"/>
      <c r="O57" s="276"/>
      <c r="P57" s="276"/>
      <c r="Q57" s="276"/>
      <c r="R57" s="276"/>
      <c r="S57" s="276"/>
      <c r="T57" s="276"/>
      <c r="U57" s="276"/>
      <c r="V57" s="276"/>
      <c r="W57" s="276"/>
      <c r="X57" s="276"/>
      <c r="Y57" s="276"/>
      <c r="Z57" s="276"/>
    </row>
    <row r="58" ht="15.75" customHeight="1">
      <c r="A58" s="2"/>
      <c r="B58" s="2"/>
      <c r="C58" s="2"/>
      <c r="D58" s="276"/>
      <c r="E58" s="276"/>
      <c r="F58" s="276"/>
      <c r="G58" s="276"/>
      <c r="H58" s="276"/>
      <c r="I58" s="276"/>
      <c r="J58" s="276"/>
      <c r="K58" s="276"/>
      <c r="L58" s="276"/>
      <c r="M58" s="276"/>
      <c r="N58" s="276"/>
      <c r="O58" s="276"/>
      <c r="P58" s="276"/>
      <c r="Q58" s="276"/>
      <c r="R58" s="276"/>
      <c r="S58" s="276"/>
      <c r="T58" s="276"/>
      <c r="U58" s="276"/>
      <c r="V58" s="276"/>
      <c r="W58" s="276"/>
      <c r="X58" s="276"/>
      <c r="Y58" s="276"/>
      <c r="Z58" s="276"/>
    </row>
    <row r="59" ht="15.75" customHeight="1">
      <c r="A59" s="2"/>
      <c r="B59" s="2"/>
      <c r="C59" s="2"/>
      <c r="D59" s="276"/>
      <c r="E59" s="276"/>
      <c r="F59" s="276"/>
      <c r="G59" s="276"/>
      <c r="H59" s="276"/>
      <c r="I59" s="276"/>
      <c r="J59" s="276"/>
      <c r="K59" s="276"/>
      <c r="L59" s="276"/>
      <c r="M59" s="276"/>
      <c r="N59" s="276"/>
      <c r="O59" s="276"/>
      <c r="P59" s="276"/>
      <c r="Q59" s="276"/>
      <c r="R59" s="276"/>
      <c r="S59" s="276"/>
      <c r="T59" s="276"/>
      <c r="U59" s="276"/>
      <c r="V59" s="276"/>
      <c r="W59" s="276"/>
      <c r="X59" s="276"/>
      <c r="Y59" s="276"/>
      <c r="Z59" s="276"/>
    </row>
    <row r="60" ht="15.75" customHeight="1">
      <c r="A60" s="2"/>
      <c r="B60" s="2"/>
      <c r="C60" s="2"/>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ht="15.75" customHeight="1">
      <c r="A61" s="2"/>
      <c r="B61" s="2"/>
      <c r="C61" s="2"/>
      <c r="D61" s="276"/>
      <c r="E61" s="276"/>
      <c r="F61" s="276"/>
      <c r="G61" s="276"/>
      <c r="H61" s="276"/>
      <c r="I61" s="276"/>
      <c r="J61" s="276"/>
      <c r="K61" s="276"/>
      <c r="L61" s="276"/>
      <c r="M61" s="276"/>
      <c r="N61" s="276"/>
      <c r="O61" s="276"/>
      <c r="P61" s="276"/>
      <c r="Q61" s="276"/>
      <c r="R61" s="276"/>
      <c r="S61" s="276"/>
      <c r="T61" s="276"/>
      <c r="U61" s="276"/>
      <c r="V61" s="276"/>
      <c r="W61" s="276"/>
      <c r="X61" s="276"/>
      <c r="Y61" s="276"/>
      <c r="Z61" s="276"/>
    </row>
    <row r="62" ht="15.75" customHeight="1">
      <c r="A62" s="2"/>
      <c r="B62" s="2"/>
      <c r="C62" s="2"/>
      <c r="D62" s="276"/>
      <c r="E62" s="276"/>
      <c r="F62" s="276"/>
      <c r="G62" s="276"/>
      <c r="H62" s="276"/>
      <c r="I62" s="276"/>
      <c r="J62" s="276"/>
      <c r="K62" s="276"/>
      <c r="L62" s="276"/>
      <c r="M62" s="276"/>
      <c r="N62" s="276"/>
      <c r="O62" s="276"/>
      <c r="P62" s="276"/>
      <c r="Q62" s="276"/>
      <c r="R62" s="276"/>
      <c r="S62" s="276"/>
      <c r="T62" s="276"/>
      <c r="U62" s="276"/>
      <c r="V62" s="276"/>
      <c r="W62" s="276"/>
      <c r="X62" s="276"/>
      <c r="Y62" s="276"/>
      <c r="Z62" s="276"/>
    </row>
    <row r="63" ht="15.75" customHeight="1">
      <c r="A63" s="2"/>
      <c r="B63" s="2"/>
      <c r="C63" s="2"/>
      <c r="D63" s="276"/>
      <c r="E63" s="276"/>
      <c r="F63" s="276"/>
      <c r="G63" s="276"/>
      <c r="H63" s="276"/>
      <c r="I63" s="276"/>
      <c r="J63" s="276"/>
      <c r="K63" s="276"/>
      <c r="L63" s="276"/>
      <c r="M63" s="276"/>
      <c r="N63" s="276"/>
      <c r="O63" s="276"/>
      <c r="P63" s="276"/>
      <c r="Q63" s="276"/>
      <c r="R63" s="276"/>
      <c r="S63" s="276"/>
      <c r="T63" s="276"/>
      <c r="U63" s="276"/>
      <c r="V63" s="276"/>
      <c r="W63" s="276"/>
      <c r="X63" s="276"/>
      <c r="Y63" s="276"/>
      <c r="Z63" s="276"/>
    </row>
    <row r="64" ht="15.75" customHeight="1">
      <c r="A64" s="2"/>
      <c r="B64" s="2"/>
      <c r="C64" s="2"/>
      <c r="D64" s="276"/>
      <c r="E64" s="276"/>
      <c r="F64" s="276"/>
      <c r="G64" s="276"/>
      <c r="H64" s="276"/>
      <c r="I64" s="276"/>
      <c r="J64" s="276"/>
      <c r="K64" s="276"/>
      <c r="L64" s="276"/>
      <c r="M64" s="276"/>
      <c r="N64" s="276"/>
      <c r="O64" s="276"/>
      <c r="P64" s="276"/>
      <c r="Q64" s="276"/>
      <c r="R64" s="276"/>
      <c r="S64" s="276"/>
      <c r="T64" s="276"/>
      <c r="U64" s="276"/>
      <c r="V64" s="276"/>
      <c r="W64" s="276"/>
      <c r="X64" s="276"/>
      <c r="Y64" s="276"/>
      <c r="Z64" s="276"/>
    </row>
    <row r="65" ht="15.75" customHeight="1">
      <c r="A65" s="2"/>
      <c r="B65" s="2"/>
      <c r="C65" s="2"/>
      <c r="D65" s="276"/>
      <c r="E65" s="276"/>
      <c r="F65" s="276"/>
      <c r="G65" s="276"/>
      <c r="H65" s="276"/>
      <c r="I65" s="276"/>
      <c r="J65" s="276"/>
      <c r="K65" s="276"/>
      <c r="L65" s="276"/>
      <c r="M65" s="276"/>
      <c r="N65" s="276"/>
      <c r="O65" s="276"/>
      <c r="P65" s="276"/>
      <c r="Q65" s="276"/>
      <c r="R65" s="276"/>
      <c r="S65" s="276"/>
      <c r="T65" s="276"/>
      <c r="U65" s="276"/>
      <c r="V65" s="276"/>
      <c r="W65" s="276"/>
      <c r="X65" s="276"/>
      <c r="Y65" s="276"/>
      <c r="Z65" s="276"/>
    </row>
    <row r="66" ht="15.75" customHeight="1">
      <c r="A66" s="2"/>
      <c r="B66" s="2"/>
      <c r="C66" s="2"/>
      <c r="D66" s="276"/>
      <c r="E66" s="276"/>
      <c r="F66" s="276"/>
      <c r="G66" s="276"/>
      <c r="H66" s="276"/>
      <c r="I66" s="276"/>
      <c r="J66" s="276"/>
      <c r="K66" s="276"/>
      <c r="L66" s="276"/>
      <c r="M66" s="276"/>
      <c r="N66" s="276"/>
      <c r="O66" s="276"/>
      <c r="P66" s="276"/>
      <c r="Q66" s="276"/>
      <c r="R66" s="276"/>
      <c r="S66" s="276"/>
      <c r="T66" s="276"/>
      <c r="U66" s="276"/>
      <c r="V66" s="276"/>
      <c r="W66" s="276"/>
      <c r="X66" s="276"/>
      <c r="Y66" s="276"/>
      <c r="Z66" s="276"/>
    </row>
    <row r="67" ht="15.75" customHeight="1">
      <c r="A67" s="2"/>
      <c r="B67" s="2"/>
      <c r="C67" s="2"/>
      <c r="D67" s="276"/>
      <c r="E67" s="276"/>
      <c r="F67" s="276"/>
      <c r="G67" s="276"/>
      <c r="H67" s="276"/>
      <c r="I67" s="276"/>
      <c r="J67" s="276"/>
      <c r="K67" s="276"/>
      <c r="L67" s="276"/>
      <c r="M67" s="276"/>
      <c r="N67" s="276"/>
      <c r="O67" s="276"/>
      <c r="P67" s="276"/>
      <c r="Q67" s="276"/>
      <c r="R67" s="276"/>
      <c r="S67" s="276"/>
      <c r="T67" s="276"/>
      <c r="U67" s="276"/>
      <c r="V67" s="276"/>
      <c r="W67" s="276"/>
      <c r="X67" s="276"/>
      <c r="Y67" s="276"/>
      <c r="Z67" s="276"/>
    </row>
    <row r="68" ht="15.75" customHeight="1">
      <c r="A68" s="2"/>
      <c r="B68" s="2"/>
      <c r="C68" s="2"/>
      <c r="D68" s="276"/>
      <c r="E68" s="276"/>
      <c r="F68" s="276"/>
      <c r="G68" s="276"/>
      <c r="H68" s="276"/>
      <c r="I68" s="276"/>
      <c r="J68" s="276"/>
      <c r="K68" s="276"/>
      <c r="L68" s="276"/>
      <c r="M68" s="276"/>
      <c r="N68" s="276"/>
      <c r="O68" s="276"/>
      <c r="P68" s="276"/>
      <c r="Q68" s="276"/>
      <c r="R68" s="276"/>
      <c r="S68" s="276"/>
      <c r="T68" s="276"/>
      <c r="U68" s="276"/>
      <c r="V68" s="276"/>
      <c r="W68" s="276"/>
      <c r="X68" s="276"/>
      <c r="Y68" s="276"/>
      <c r="Z68" s="276"/>
    </row>
    <row r="69" ht="15.75" customHeight="1">
      <c r="A69" s="2"/>
      <c r="B69" s="2"/>
      <c r="C69" s="2"/>
      <c r="D69" s="276"/>
      <c r="E69" s="276"/>
      <c r="F69" s="276"/>
      <c r="G69" s="276"/>
      <c r="H69" s="276"/>
      <c r="I69" s="276"/>
      <c r="J69" s="276"/>
      <c r="K69" s="276"/>
      <c r="L69" s="276"/>
      <c r="M69" s="276"/>
      <c r="N69" s="276"/>
      <c r="O69" s="276"/>
      <c r="P69" s="276"/>
      <c r="Q69" s="276"/>
      <c r="R69" s="276"/>
      <c r="S69" s="276"/>
      <c r="T69" s="276"/>
      <c r="U69" s="276"/>
      <c r="V69" s="276"/>
      <c r="W69" s="276"/>
      <c r="X69" s="276"/>
      <c r="Y69" s="276"/>
      <c r="Z69" s="276"/>
    </row>
    <row r="70" ht="15.75" customHeight="1">
      <c r="A70" s="2"/>
      <c r="B70" s="2"/>
      <c r="C70" s="2"/>
      <c r="D70" s="276"/>
      <c r="E70" s="276"/>
      <c r="F70" s="276"/>
      <c r="G70" s="276"/>
      <c r="H70" s="276"/>
      <c r="I70" s="276"/>
      <c r="J70" s="276"/>
      <c r="K70" s="276"/>
      <c r="L70" s="276"/>
      <c r="M70" s="276"/>
      <c r="N70" s="276"/>
      <c r="O70" s="276"/>
      <c r="P70" s="276"/>
      <c r="Q70" s="276"/>
      <c r="R70" s="276"/>
      <c r="S70" s="276"/>
      <c r="T70" s="276"/>
      <c r="U70" s="276"/>
      <c r="V70" s="276"/>
      <c r="W70" s="276"/>
      <c r="X70" s="276"/>
      <c r="Y70" s="276"/>
      <c r="Z70" s="276"/>
    </row>
    <row r="71" ht="15.75" customHeight="1">
      <c r="A71" s="2"/>
      <c r="B71" s="2"/>
      <c r="C71" s="2"/>
      <c r="D71" s="276"/>
      <c r="E71" s="276"/>
      <c r="F71" s="276"/>
      <c r="G71" s="276"/>
      <c r="H71" s="276"/>
      <c r="I71" s="276"/>
      <c r="J71" s="276"/>
      <c r="K71" s="276"/>
      <c r="L71" s="276"/>
      <c r="M71" s="276"/>
      <c r="N71" s="276"/>
      <c r="O71" s="276"/>
      <c r="P71" s="276"/>
      <c r="Q71" s="276"/>
      <c r="R71" s="276"/>
      <c r="S71" s="276"/>
      <c r="T71" s="276"/>
      <c r="U71" s="276"/>
      <c r="V71" s="276"/>
      <c r="W71" s="276"/>
      <c r="X71" s="276"/>
      <c r="Y71" s="276"/>
      <c r="Z71" s="276"/>
    </row>
    <row r="72" ht="15.75" customHeight="1">
      <c r="A72" s="2"/>
      <c r="B72" s="2"/>
      <c r="C72" s="2"/>
      <c r="D72" s="276"/>
      <c r="E72" s="276"/>
      <c r="F72" s="276"/>
      <c r="G72" s="276"/>
      <c r="H72" s="276"/>
      <c r="I72" s="276"/>
      <c r="J72" s="276"/>
      <c r="K72" s="276"/>
      <c r="L72" s="276"/>
      <c r="M72" s="276"/>
      <c r="N72" s="276"/>
      <c r="O72" s="276"/>
      <c r="P72" s="276"/>
      <c r="Q72" s="276"/>
      <c r="R72" s="276"/>
      <c r="S72" s="276"/>
      <c r="T72" s="276"/>
      <c r="U72" s="276"/>
      <c r="V72" s="276"/>
      <c r="W72" s="276"/>
      <c r="X72" s="276"/>
      <c r="Y72" s="276"/>
      <c r="Z72" s="276"/>
    </row>
    <row r="73" ht="15.75" customHeight="1">
      <c r="A73" s="2"/>
      <c r="B73" s="2"/>
      <c r="C73" s="2"/>
      <c r="D73" s="276"/>
      <c r="E73" s="276"/>
      <c r="F73" s="276"/>
      <c r="G73" s="276"/>
      <c r="H73" s="276"/>
      <c r="I73" s="276"/>
      <c r="J73" s="276"/>
      <c r="K73" s="276"/>
      <c r="L73" s="276"/>
      <c r="M73" s="276"/>
      <c r="N73" s="276"/>
      <c r="O73" s="276"/>
      <c r="P73" s="276"/>
      <c r="Q73" s="276"/>
      <c r="R73" s="276"/>
      <c r="S73" s="276"/>
      <c r="T73" s="276"/>
      <c r="U73" s="276"/>
      <c r="V73" s="276"/>
      <c r="W73" s="276"/>
      <c r="X73" s="276"/>
      <c r="Y73" s="276"/>
      <c r="Z73" s="276"/>
    </row>
    <row r="74" ht="15.75" customHeight="1">
      <c r="A74" s="2"/>
      <c r="B74" s="2"/>
      <c r="C74" s="2"/>
      <c r="D74" s="276"/>
      <c r="E74" s="276"/>
      <c r="F74" s="276"/>
      <c r="G74" s="276"/>
      <c r="H74" s="276"/>
      <c r="I74" s="276"/>
      <c r="J74" s="276"/>
      <c r="K74" s="276"/>
      <c r="L74" s="276"/>
      <c r="M74" s="276"/>
      <c r="N74" s="276"/>
      <c r="O74" s="276"/>
      <c r="P74" s="276"/>
      <c r="Q74" s="276"/>
      <c r="R74" s="276"/>
      <c r="S74" s="276"/>
      <c r="T74" s="276"/>
      <c r="U74" s="276"/>
      <c r="V74" s="276"/>
      <c r="W74" s="276"/>
      <c r="X74" s="276"/>
      <c r="Y74" s="276"/>
      <c r="Z74" s="276"/>
    </row>
    <row r="75" ht="15.75" customHeight="1">
      <c r="A75" s="2"/>
      <c r="B75" s="2"/>
      <c r="C75" s="2"/>
      <c r="D75" s="276"/>
      <c r="E75" s="276"/>
      <c r="F75" s="276"/>
      <c r="G75" s="276"/>
      <c r="H75" s="276"/>
      <c r="I75" s="276"/>
      <c r="J75" s="276"/>
      <c r="K75" s="276"/>
      <c r="L75" s="276"/>
      <c r="M75" s="276"/>
      <c r="N75" s="276"/>
      <c r="O75" s="276"/>
      <c r="P75" s="276"/>
      <c r="Q75" s="276"/>
      <c r="R75" s="276"/>
      <c r="S75" s="276"/>
      <c r="T75" s="276"/>
      <c r="U75" s="276"/>
      <c r="V75" s="276"/>
      <c r="W75" s="276"/>
      <c r="X75" s="276"/>
      <c r="Y75" s="276"/>
      <c r="Z75" s="276"/>
    </row>
    <row r="76" ht="15.75" customHeight="1">
      <c r="A76" s="2"/>
      <c r="B76" s="2"/>
      <c r="C76" s="2"/>
      <c r="D76" s="276"/>
      <c r="E76" s="276"/>
      <c r="F76" s="276"/>
      <c r="G76" s="276"/>
      <c r="H76" s="276"/>
      <c r="I76" s="276"/>
      <c r="J76" s="276"/>
      <c r="K76" s="276"/>
      <c r="L76" s="276"/>
      <c r="M76" s="276"/>
      <c r="N76" s="276"/>
      <c r="O76" s="276"/>
      <c r="P76" s="276"/>
      <c r="Q76" s="276"/>
      <c r="R76" s="276"/>
      <c r="S76" s="276"/>
      <c r="T76" s="276"/>
      <c r="U76" s="276"/>
      <c r="V76" s="276"/>
      <c r="W76" s="276"/>
      <c r="X76" s="276"/>
      <c r="Y76" s="276"/>
      <c r="Z76" s="276"/>
    </row>
    <row r="77" ht="15.75" customHeight="1">
      <c r="A77" s="2"/>
      <c r="B77" s="2"/>
      <c r="C77" s="2"/>
      <c r="D77" s="276"/>
      <c r="E77" s="276"/>
      <c r="F77" s="276"/>
      <c r="G77" s="276"/>
      <c r="H77" s="276"/>
      <c r="I77" s="276"/>
      <c r="J77" s="276"/>
      <c r="K77" s="276"/>
      <c r="L77" s="276"/>
      <c r="M77" s="276"/>
      <c r="N77" s="276"/>
      <c r="O77" s="276"/>
      <c r="P77" s="276"/>
      <c r="Q77" s="276"/>
      <c r="R77" s="276"/>
      <c r="S77" s="276"/>
      <c r="T77" s="276"/>
      <c r="U77" s="276"/>
      <c r="V77" s="276"/>
      <c r="W77" s="276"/>
      <c r="X77" s="276"/>
      <c r="Y77" s="276"/>
      <c r="Z77" s="276"/>
    </row>
    <row r="78" ht="15.75" customHeight="1">
      <c r="A78" s="2"/>
      <c r="B78" s="2"/>
      <c r="C78" s="2"/>
      <c r="D78" s="276"/>
      <c r="E78" s="276"/>
      <c r="F78" s="276"/>
      <c r="G78" s="276"/>
      <c r="H78" s="276"/>
      <c r="I78" s="276"/>
      <c r="J78" s="276"/>
      <c r="K78" s="276"/>
      <c r="L78" s="276"/>
      <c r="M78" s="276"/>
      <c r="N78" s="276"/>
      <c r="O78" s="276"/>
      <c r="P78" s="276"/>
      <c r="Q78" s="276"/>
      <c r="R78" s="276"/>
      <c r="S78" s="276"/>
      <c r="T78" s="276"/>
      <c r="U78" s="276"/>
      <c r="V78" s="276"/>
      <c r="W78" s="276"/>
      <c r="X78" s="276"/>
      <c r="Y78" s="276"/>
      <c r="Z78" s="276"/>
    </row>
    <row r="79" ht="15.75" customHeight="1">
      <c r="A79" s="2"/>
      <c r="B79" s="2"/>
      <c r="C79" s="2"/>
      <c r="D79" s="276"/>
      <c r="E79" s="276"/>
      <c r="F79" s="276"/>
      <c r="G79" s="276"/>
      <c r="H79" s="276"/>
      <c r="I79" s="276"/>
      <c r="J79" s="276"/>
      <c r="K79" s="276"/>
      <c r="L79" s="276"/>
      <c r="M79" s="276"/>
      <c r="N79" s="276"/>
      <c r="O79" s="276"/>
      <c r="P79" s="276"/>
      <c r="Q79" s="276"/>
      <c r="R79" s="276"/>
      <c r="S79" s="276"/>
      <c r="T79" s="276"/>
      <c r="U79" s="276"/>
      <c r="V79" s="276"/>
      <c r="W79" s="276"/>
      <c r="X79" s="276"/>
      <c r="Y79" s="276"/>
      <c r="Z79" s="276"/>
    </row>
    <row r="80" ht="15.75" customHeight="1">
      <c r="A80" s="2"/>
      <c r="B80" s="2"/>
      <c r="C80" s="2"/>
      <c r="D80" s="276"/>
      <c r="E80" s="276"/>
      <c r="F80" s="276"/>
      <c r="G80" s="276"/>
      <c r="H80" s="276"/>
      <c r="I80" s="276"/>
      <c r="J80" s="276"/>
      <c r="K80" s="276"/>
      <c r="L80" s="276"/>
      <c r="M80" s="276"/>
      <c r="N80" s="276"/>
      <c r="O80" s="276"/>
      <c r="P80" s="276"/>
      <c r="Q80" s="276"/>
      <c r="R80" s="276"/>
      <c r="S80" s="276"/>
      <c r="T80" s="276"/>
      <c r="U80" s="276"/>
      <c r="V80" s="276"/>
      <c r="W80" s="276"/>
      <c r="X80" s="276"/>
      <c r="Y80" s="276"/>
      <c r="Z80" s="276"/>
    </row>
    <row r="81" ht="15.75" customHeight="1">
      <c r="A81" s="2"/>
      <c r="B81" s="2"/>
      <c r="C81" s="2"/>
      <c r="D81" s="276"/>
      <c r="E81" s="276"/>
      <c r="F81" s="276"/>
      <c r="G81" s="276"/>
      <c r="H81" s="276"/>
      <c r="I81" s="276"/>
      <c r="J81" s="276"/>
      <c r="K81" s="276"/>
      <c r="L81" s="276"/>
      <c r="M81" s="276"/>
      <c r="N81" s="276"/>
      <c r="O81" s="276"/>
      <c r="P81" s="276"/>
      <c r="Q81" s="276"/>
      <c r="R81" s="276"/>
      <c r="S81" s="276"/>
      <c r="T81" s="276"/>
      <c r="U81" s="276"/>
      <c r="V81" s="276"/>
      <c r="W81" s="276"/>
      <c r="X81" s="276"/>
      <c r="Y81" s="276"/>
      <c r="Z81" s="276"/>
    </row>
    <row r="82" ht="15.75" customHeight="1">
      <c r="A82" s="2"/>
      <c r="B82" s="2"/>
      <c r="C82" s="2"/>
      <c r="D82" s="276"/>
      <c r="E82" s="276"/>
      <c r="F82" s="276"/>
      <c r="G82" s="276"/>
      <c r="H82" s="276"/>
      <c r="I82" s="276"/>
      <c r="J82" s="276"/>
      <c r="K82" s="276"/>
      <c r="L82" s="276"/>
      <c r="M82" s="276"/>
      <c r="N82" s="276"/>
      <c r="O82" s="276"/>
      <c r="P82" s="276"/>
      <c r="Q82" s="276"/>
      <c r="R82" s="276"/>
      <c r="S82" s="276"/>
      <c r="T82" s="276"/>
      <c r="U82" s="276"/>
      <c r="V82" s="276"/>
      <c r="W82" s="276"/>
      <c r="X82" s="276"/>
      <c r="Y82" s="276"/>
      <c r="Z82" s="276"/>
    </row>
    <row r="83" ht="15.75" customHeight="1">
      <c r="A83" s="2"/>
      <c r="B83" s="2"/>
      <c r="C83" s="2"/>
      <c r="D83" s="276"/>
      <c r="E83" s="276"/>
      <c r="F83" s="276"/>
      <c r="G83" s="276"/>
      <c r="H83" s="276"/>
      <c r="I83" s="276"/>
      <c r="J83" s="276"/>
      <c r="K83" s="276"/>
      <c r="L83" s="276"/>
      <c r="M83" s="276"/>
      <c r="N83" s="276"/>
      <c r="O83" s="276"/>
      <c r="P83" s="276"/>
      <c r="Q83" s="276"/>
      <c r="R83" s="276"/>
      <c r="S83" s="276"/>
      <c r="T83" s="276"/>
      <c r="U83" s="276"/>
      <c r="V83" s="276"/>
      <c r="W83" s="276"/>
      <c r="X83" s="276"/>
      <c r="Y83" s="276"/>
      <c r="Z83" s="276"/>
    </row>
    <row r="84" ht="15.75" customHeight="1">
      <c r="A84" s="2"/>
      <c r="B84" s="2"/>
      <c r="C84" s="2"/>
      <c r="D84" s="276"/>
      <c r="E84" s="276"/>
      <c r="F84" s="276"/>
      <c r="G84" s="276"/>
      <c r="H84" s="276"/>
      <c r="I84" s="276"/>
      <c r="J84" s="276"/>
      <c r="K84" s="276"/>
      <c r="L84" s="276"/>
      <c r="M84" s="276"/>
      <c r="N84" s="276"/>
      <c r="O84" s="276"/>
      <c r="P84" s="276"/>
      <c r="Q84" s="276"/>
      <c r="R84" s="276"/>
      <c r="S84" s="276"/>
      <c r="T84" s="276"/>
      <c r="U84" s="276"/>
      <c r="V84" s="276"/>
      <c r="W84" s="276"/>
      <c r="X84" s="276"/>
      <c r="Y84" s="276"/>
      <c r="Z84" s="276"/>
    </row>
    <row r="85" ht="15.75" customHeight="1">
      <c r="A85" s="2"/>
      <c r="B85" s="2"/>
      <c r="C85" s="2"/>
      <c r="D85" s="276"/>
      <c r="E85" s="276"/>
      <c r="F85" s="276"/>
      <c r="G85" s="276"/>
      <c r="H85" s="276"/>
      <c r="I85" s="276"/>
      <c r="J85" s="276"/>
      <c r="K85" s="276"/>
      <c r="L85" s="276"/>
      <c r="M85" s="276"/>
      <c r="N85" s="276"/>
      <c r="O85" s="276"/>
      <c r="P85" s="276"/>
      <c r="Q85" s="276"/>
      <c r="R85" s="276"/>
      <c r="S85" s="276"/>
      <c r="T85" s="276"/>
      <c r="U85" s="276"/>
      <c r="V85" s="276"/>
      <c r="W85" s="276"/>
      <c r="X85" s="276"/>
      <c r="Y85" s="276"/>
      <c r="Z85" s="276"/>
    </row>
    <row r="86" ht="15.75" customHeight="1">
      <c r="A86" s="2"/>
      <c r="B86" s="2"/>
      <c r="C86" s="2"/>
      <c r="D86" s="276"/>
      <c r="E86" s="276"/>
      <c r="F86" s="276"/>
      <c r="G86" s="276"/>
      <c r="H86" s="276"/>
      <c r="I86" s="276"/>
      <c r="J86" s="276"/>
      <c r="K86" s="276"/>
      <c r="L86" s="276"/>
      <c r="M86" s="276"/>
      <c r="N86" s="276"/>
      <c r="O86" s="276"/>
      <c r="P86" s="276"/>
      <c r="Q86" s="276"/>
      <c r="R86" s="276"/>
      <c r="S86" s="276"/>
      <c r="T86" s="276"/>
      <c r="U86" s="276"/>
      <c r="V86" s="276"/>
      <c r="W86" s="276"/>
      <c r="X86" s="276"/>
      <c r="Y86" s="276"/>
      <c r="Z86" s="276"/>
    </row>
    <row r="87" ht="15.75" customHeight="1">
      <c r="A87" s="2"/>
      <c r="B87" s="2"/>
      <c r="C87" s="2"/>
      <c r="D87" s="276"/>
      <c r="E87" s="276"/>
      <c r="F87" s="276"/>
      <c r="G87" s="276"/>
      <c r="H87" s="276"/>
      <c r="I87" s="276"/>
      <c r="J87" s="276"/>
      <c r="K87" s="276"/>
      <c r="L87" s="276"/>
      <c r="M87" s="276"/>
      <c r="N87" s="276"/>
      <c r="O87" s="276"/>
      <c r="P87" s="276"/>
      <c r="Q87" s="276"/>
      <c r="R87" s="276"/>
      <c r="S87" s="276"/>
      <c r="T87" s="276"/>
      <c r="U87" s="276"/>
      <c r="V87" s="276"/>
      <c r="W87" s="276"/>
      <c r="X87" s="276"/>
      <c r="Y87" s="276"/>
      <c r="Z87" s="276"/>
    </row>
    <row r="88" ht="15.75" customHeight="1">
      <c r="A88" s="2"/>
      <c r="B88" s="2"/>
      <c r="C88" s="2"/>
      <c r="D88" s="276"/>
      <c r="E88" s="276"/>
      <c r="F88" s="276"/>
      <c r="G88" s="276"/>
      <c r="H88" s="276"/>
      <c r="I88" s="276"/>
      <c r="J88" s="276"/>
      <c r="K88" s="276"/>
      <c r="L88" s="276"/>
      <c r="M88" s="276"/>
      <c r="N88" s="276"/>
      <c r="O88" s="276"/>
      <c r="P88" s="276"/>
      <c r="Q88" s="276"/>
      <c r="R88" s="276"/>
      <c r="S88" s="276"/>
      <c r="T88" s="276"/>
      <c r="U88" s="276"/>
      <c r="V88" s="276"/>
      <c r="W88" s="276"/>
      <c r="X88" s="276"/>
      <c r="Y88" s="276"/>
      <c r="Z88" s="276"/>
    </row>
    <row r="89" ht="15.75" customHeight="1">
      <c r="A89" s="2"/>
      <c r="B89" s="2"/>
      <c r="C89" s="2"/>
      <c r="D89" s="276"/>
      <c r="E89" s="276"/>
      <c r="F89" s="276"/>
      <c r="G89" s="276"/>
      <c r="H89" s="276"/>
      <c r="I89" s="276"/>
      <c r="J89" s="276"/>
      <c r="K89" s="276"/>
      <c r="L89" s="276"/>
      <c r="M89" s="276"/>
      <c r="N89" s="276"/>
      <c r="O89" s="276"/>
      <c r="P89" s="276"/>
      <c r="Q89" s="276"/>
      <c r="R89" s="276"/>
      <c r="S89" s="276"/>
      <c r="T89" s="276"/>
      <c r="U89" s="276"/>
      <c r="V89" s="276"/>
      <c r="W89" s="276"/>
      <c r="X89" s="276"/>
      <c r="Y89" s="276"/>
      <c r="Z89" s="276"/>
    </row>
    <row r="90" ht="15.75" customHeight="1">
      <c r="A90" s="2"/>
      <c r="B90" s="2"/>
      <c r="C90" s="2"/>
      <c r="D90" s="276"/>
      <c r="E90" s="276"/>
      <c r="F90" s="276"/>
      <c r="G90" s="276"/>
      <c r="H90" s="276"/>
      <c r="I90" s="276"/>
      <c r="J90" s="276"/>
      <c r="K90" s="276"/>
      <c r="L90" s="276"/>
      <c r="M90" s="276"/>
      <c r="N90" s="276"/>
      <c r="O90" s="276"/>
      <c r="P90" s="276"/>
      <c r="Q90" s="276"/>
      <c r="R90" s="276"/>
      <c r="S90" s="276"/>
      <c r="T90" s="276"/>
      <c r="U90" s="276"/>
      <c r="V90" s="276"/>
      <c r="W90" s="276"/>
      <c r="X90" s="276"/>
      <c r="Y90" s="276"/>
      <c r="Z90" s="276"/>
    </row>
    <row r="91" ht="15.75" customHeight="1">
      <c r="A91" s="2"/>
      <c r="B91" s="2"/>
      <c r="C91" s="2"/>
      <c r="D91" s="276"/>
      <c r="E91" s="276"/>
      <c r="F91" s="276"/>
      <c r="G91" s="276"/>
      <c r="H91" s="276"/>
      <c r="I91" s="276"/>
      <c r="J91" s="276"/>
      <c r="K91" s="276"/>
      <c r="L91" s="276"/>
      <c r="M91" s="276"/>
      <c r="N91" s="276"/>
      <c r="O91" s="276"/>
      <c r="P91" s="276"/>
      <c r="Q91" s="276"/>
      <c r="R91" s="276"/>
      <c r="S91" s="276"/>
      <c r="T91" s="276"/>
      <c r="U91" s="276"/>
      <c r="V91" s="276"/>
      <c r="W91" s="276"/>
      <c r="X91" s="276"/>
      <c r="Y91" s="276"/>
      <c r="Z91" s="276"/>
    </row>
    <row r="92" ht="15.75" customHeight="1">
      <c r="A92" s="2"/>
      <c r="B92" s="2"/>
      <c r="C92" s="2"/>
      <c r="D92" s="276"/>
      <c r="E92" s="276"/>
      <c r="F92" s="276"/>
      <c r="G92" s="276"/>
      <c r="H92" s="276"/>
      <c r="I92" s="276"/>
      <c r="J92" s="276"/>
      <c r="K92" s="276"/>
      <c r="L92" s="276"/>
      <c r="M92" s="276"/>
      <c r="N92" s="276"/>
      <c r="O92" s="276"/>
      <c r="P92" s="276"/>
      <c r="Q92" s="276"/>
      <c r="R92" s="276"/>
      <c r="S92" s="276"/>
      <c r="T92" s="276"/>
      <c r="U92" s="276"/>
      <c r="V92" s="276"/>
      <c r="W92" s="276"/>
      <c r="X92" s="276"/>
      <c r="Y92" s="276"/>
      <c r="Z92" s="276"/>
    </row>
    <row r="93" ht="15.75" customHeight="1">
      <c r="A93" s="2"/>
      <c r="B93" s="2"/>
      <c r="C93" s="2"/>
      <c r="D93" s="276"/>
      <c r="E93" s="276"/>
      <c r="F93" s="276"/>
      <c r="G93" s="276"/>
      <c r="H93" s="276"/>
      <c r="I93" s="276"/>
      <c r="J93" s="276"/>
      <c r="K93" s="276"/>
      <c r="L93" s="276"/>
      <c r="M93" s="276"/>
      <c r="N93" s="276"/>
      <c r="O93" s="276"/>
      <c r="P93" s="276"/>
      <c r="Q93" s="276"/>
      <c r="R93" s="276"/>
      <c r="S93" s="276"/>
      <c r="T93" s="276"/>
      <c r="U93" s="276"/>
      <c r="V93" s="276"/>
      <c r="W93" s="276"/>
      <c r="X93" s="276"/>
      <c r="Y93" s="276"/>
      <c r="Z93" s="276"/>
    </row>
    <row r="94" ht="15.75" customHeight="1">
      <c r="A94" s="2"/>
      <c r="B94" s="2"/>
      <c r="C94" s="2"/>
      <c r="D94" s="276"/>
      <c r="E94" s="276"/>
      <c r="F94" s="276"/>
      <c r="G94" s="276"/>
      <c r="H94" s="276"/>
      <c r="I94" s="276"/>
      <c r="J94" s="276"/>
      <c r="K94" s="276"/>
      <c r="L94" s="276"/>
      <c r="M94" s="276"/>
      <c r="N94" s="276"/>
      <c r="O94" s="276"/>
      <c r="P94" s="276"/>
      <c r="Q94" s="276"/>
      <c r="R94" s="276"/>
      <c r="S94" s="276"/>
      <c r="T94" s="276"/>
      <c r="U94" s="276"/>
      <c r="V94" s="276"/>
      <c r="W94" s="276"/>
      <c r="X94" s="276"/>
      <c r="Y94" s="276"/>
      <c r="Z94" s="276"/>
    </row>
    <row r="95" ht="15.75" customHeight="1">
      <c r="A95" s="2"/>
      <c r="B95" s="2"/>
      <c r="C95" s="2"/>
      <c r="D95" s="276"/>
      <c r="E95" s="276"/>
      <c r="F95" s="276"/>
      <c r="G95" s="276"/>
      <c r="H95" s="276"/>
      <c r="I95" s="276"/>
      <c r="J95" s="276"/>
      <c r="K95" s="276"/>
      <c r="L95" s="276"/>
      <c r="M95" s="276"/>
      <c r="N95" s="276"/>
      <c r="O95" s="276"/>
      <c r="P95" s="276"/>
      <c r="Q95" s="276"/>
      <c r="R95" s="276"/>
      <c r="S95" s="276"/>
      <c r="T95" s="276"/>
      <c r="U95" s="276"/>
      <c r="V95" s="276"/>
      <c r="W95" s="276"/>
      <c r="X95" s="276"/>
      <c r="Y95" s="276"/>
      <c r="Z95" s="276"/>
    </row>
    <row r="96" ht="15.75" customHeight="1">
      <c r="A96" s="2"/>
      <c r="B96" s="2"/>
      <c r="C96" s="2"/>
      <c r="D96" s="276"/>
      <c r="E96" s="276"/>
      <c r="F96" s="276"/>
      <c r="G96" s="276"/>
      <c r="H96" s="276"/>
      <c r="I96" s="276"/>
      <c r="J96" s="276"/>
      <c r="K96" s="276"/>
      <c r="L96" s="276"/>
      <c r="M96" s="276"/>
      <c r="N96" s="276"/>
      <c r="O96" s="276"/>
      <c r="P96" s="276"/>
      <c r="Q96" s="276"/>
      <c r="R96" s="276"/>
      <c r="S96" s="276"/>
      <c r="T96" s="276"/>
      <c r="U96" s="276"/>
      <c r="V96" s="276"/>
      <c r="W96" s="276"/>
      <c r="X96" s="276"/>
      <c r="Y96" s="276"/>
      <c r="Z96" s="276"/>
    </row>
    <row r="97" ht="15.75" customHeight="1">
      <c r="A97" s="2"/>
      <c r="B97" s="2"/>
      <c r="C97" s="2"/>
      <c r="D97" s="276"/>
      <c r="E97" s="276"/>
      <c r="F97" s="276"/>
      <c r="G97" s="276"/>
      <c r="H97" s="276"/>
      <c r="I97" s="276"/>
      <c r="J97" s="276"/>
      <c r="K97" s="276"/>
      <c r="L97" s="276"/>
      <c r="M97" s="276"/>
      <c r="N97" s="276"/>
      <c r="O97" s="276"/>
      <c r="P97" s="276"/>
      <c r="Q97" s="276"/>
      <c r="R97" s="276"/>
      <c r="S97" s="276"/>
      <c r="T97" s="276"/>
      <c r="U97" s="276"/>
      <c r="V97" s="276"/>
      <c r="W97" s="276"/>
      <c r="X97" s="276"/>
      <c r="Y97" s="276"/>
      <c r="Z97" s="276"/>
    </row>
    <row r="98" ht="15.75" customHeight="1">
      <c r="A98" s="2"/>
      <c r="B98" s="2"/>
      <c r="C98" s="2"/>
      <c r="D98" s="276"/>
      <c r="E98" s="276"/>
      <c r="F98" s="276"/>
      <c r="G98" s="276"/>
      <c r="H98" s="276"/>
      <c r="I98" s="276"/>
      <c r="J98" s="276"/>
      <c r="K98" s="276"/>
      <c r="L98" s="276"/>
      <c r="M98" s="276"/>
      <c r="N98" s="276"/>
      <c r="O98" s="276"/>
      <c r="P98" s="276"/>
      <c r="Q98" s="276"/>
      <c r="R98" s="276"/>
      <c r="S98" s="276"/>
      <c r="T98" s="276"/>
      <c r="U98" s="276"/>
      <c r="V98" s="276"/>
      <c r="W98" s="276"/>
      <c r="X98" s="276"/>
      <c r="Y98" s="276"/>
      <c r="Z98" s="276"/>
    </row>
    <row r="99" ht="15.75" customHeight="1">
      <c r="A99" s="2"/>
      <c r="B99" s="2"/>
      <c r="C99" s="2"/>
      <c r="D99" s="276"/>
      <c r="E99" s="276"/>
      <c r="F99" s="276"/>
      <c r="G99" s="276"/>
      <c r="H99" s="276"/>
      <c r="I99" s="276"/>
      <c r="J99" s="276"/>
      <c r="K99" s="276"/>
      <c r="L99" s="276"/>
      <c r="M99" s="276"/>
      <c r="N99" s="276"/>
      <c r="O99" s="276"/>
      <c r="P99" s="276"/>
      <c r="Q99" s="276"/>
      <c r="R99" s="276"/>
      <c r="S99" s="276"/>
      <c r="T99" s="276"/>
      <c r="U99" s="276"/>
      <c r="V99" s="276"/>
      <c r="W99" s="276"/>
      <c r="X99" s="276"/>
      <c r="Y99" s="276"/>
      <c r="Z99" s="276"/>
    </row>
    <row r="100" ht="15.75" customHeight="1">
      <c r="A100" s="2"/>
      <c r="B100" s="2"/>
      <c r="C100" s="2"/>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row>
    <row r="101" ht="15.75" customHeight="1">
      <c r="A101" s="2"/>
      <c r="B101" s="2"/>
      <c r="C101" s="2"/>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row>
    <row r="102" ht="15.75" customHeight="1">
      <c r="A102" s="2"/>
      <c r="B102" s="2"/>
      <c r="C102" s="2"/>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row>
    <row r="103" ht="15.75" customHeight="1">
      <c r="A103" s="2"/>
      <c r="B103" s="2"/>
      <c r="C103" s="2"/>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row>
    <row r="104" ht="15.75" customHeight="1">
      <c r="A104" s="2"/>
      <c r="B104" s="2"/>
      <c r="C104" s="2"/>
      <c r="D104" s="276"/>
      <c r="E104" s="276"/>
      <c r="F104" s="276"/>
      <c r="G104" s="276"/>
      <c r="H104" s="276"/>
      <c r="I104" s="276"/>
      <c r="J104" s="276"/>
      <c r="K104" s="276"/>
      <c r="L104" s="276"/>
      <c r="M104" s="276"/>
      <c r="N104" s="276"/>
      <c r="O104" s="276"/>
      <c r="P104" s="276"/>
      <c r="Q104" s="276"/>
      <c r="R104" s="276"/>
      <c r="S104" s="276"/>
      <c r="T104" s="276"/>
      <c r="U104" s="276"/>
      <c r="V104" s="276"/>
      <c r="W104" s="276"/>
      <c r="X104" s="276"/>
      <c r="Y104" s="276"/>
      <c r="Z104" s="276"/>
    </row>
    <row r="105" ht="15.75" customHeight="1">
      <c r="A105" s="2"/>
      <c r="B105" s="2"/>
      <c r="C105" s="2"/>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row>
    <row r="106" ht="15.75" customHeight="1">
      <c r="A106" s="2"/>
      <c r="B106" s="2"/>
      <c r="C106" s="2"/>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row>
    <row r="107" ht="15.75" customHeight="1">
      <c r="A107" s="2"/>
      <c r="B107" s="2"/>
      <c r="C107" s="2"/>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row>
    <row r="108" ht="15.75" customHeight="1">
      <c r="A108" s="2"/>
      <c r="B108" s="2"/>
      <c r="C108" s="2"/>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row>
    <row r="109" ht="15.75" customHeight="1">
      <c r="A109" s="2"/>
      <c r="B109" s="2"/>
      <c r="C109" s="2"/>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row>
    <row r="110" ht="15.75" customHeight="1">
      <c r="A110" s="2"/>
      <c r="B110" s="2"/>
      <c r="C110" s="2"/>
      <c r="D110" s="276"/>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row>
    <row r="111" ht="15.75" customHeight="1">
      <c r="A111" s="2"/>
      <c r="B111" s="2"/>
      <c r="C111" s="2"/>
      <c r="D111" s="276"/>
      <c r="E111" s="276"/>
      <c r="F111" s="276"/>
      <c r="G111" s="276"/>
      <c r="H111" s="276"/>
      <c r="I111" s="276"/>
      <c r="J111" s="276"/>
      <c r="K111" s="276"/>
      <c r="L111" s="276"/>
      <c r="M111" s="276"/>
      <c r="N111" s="276"/>
      <c r="O111" s="276"/>
      <c r="P111" s="276"/>
      <c r="Q111" s="276"/>
      <c r="R111" s="276"/>
      <c r="S111" s="276"/>
      <c r="T111" s="276"/>
      <c r="U111" s="276"/>
      <c r="V111" s="276"/>
      <c r="W111" s="276"/>
      <c r="X111" s="276"/>
      <c r="Y111" s="276"/>
      <c r="Z111" s="276"/>
    </row>
    <row r="112" ht="15.75" customHeight="1">
      <c r="A112" s="2"/>
      <c r="B112" s="2"/>
      <c r="C112" s="2"/>
      <c r="D112" s="276"/>
      <c r="E112" s="276"/>
      <c r="F112" s="276"/>
      <c r="G112" s="276"/>
      <c r="H112" s="276"/>
      <c r="I112" s="276"/>
      <c r="J112" s="276"/>
      <c r="K112" s="276"/>
      <c r="L112" s="276"/>
      <c r="M112" s="276"/>
      <c r="N112" s="276"/>
      <c r="O112" s="276"/>
      <c r="P112" s="276"/>
      <c r="Q112" s="276"/>
      <c r="R112" s="276"/>
      <c r="S112" s="276"/>
      <c r="T112" s="276"/>
      <c r="U112" s="276"/>
      <c r="V112" s="276"/>
      <c r="W112" s="276"/>
      <c r="X112" s="276"/>
      <c r="Y112" s="276"/>
      <c r="Z112" s="276"/>
    </row>
    <row r="113" ht="15.75" customHeight="1">
      <c r="A113" s="2"/>
      <c r="B113" s="2"/>
      <c r="C113" s="2"/>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row>
    <row r="114" ht="15.75" customHeight="1">
      <c r="A114" s="2"/>
      <c r="B114" s="2"/>
      <c r="C114" s="2"/>
      <c r="D114" s="276"/>
      <c r="E114" s="276"/>
      <c r="F114" s="276"/>
      <c r="G114" s="276"/>
      <c r="H114" s="276"/>
      <c r="I114" s="276"/>
      <c r="J114" s="276"/>
      <c r="K114" s="276"/>
      <c r="L114" s="276"/>
      <c r="M114" s="276"/>
      <c r="N114" s="276"/>
      <c r="O114" s="276"/>
      <c r="P114" s="276"/>
      <c r="Q114" s="276"/>
      <c r="R114" s="276"/>
      <c r="S114" s="276"/>
      <c r="T114" s="276"/>
      <c r="U114" s="276"/>
      <c r="V114" s="276"/>
      <c r="W114" s="276"/>
      <c r="X114" s="276"/>
      <c r="Y114" s="276"/>
      <c r="Z114" s="276"/>
    </row>
    <row r="115" ht="15.75" customHeight="1">
      <c r="A115" s="2"/>
      <c r="B115" s="2"/>
      <c r="C115" s="2"/>
      <c r="D115" s="276"/>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row>
    <row r="116" ht="15.75" customHeight="1">
      <c r="A116" s="2"/>
      <c r="B116" s="2"/>
      <c r="C116" s="2"/>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row>
    <row r="117" ht="15.75" customHeight="1">
      <c r="A117" s="2"/>
      <c r="B117" s="2"/>
      <c r="C117" s="2"/>
      <c r="D117" s="276"/>
      <c r="E117" s="276"/>
      <c r="F117" s="276"/>
      <c r="G117" s="276"/>
      <c r="H117" s="276"/>
      <c r="I117" s="276"/>
      <c r="J117" s="276"/>
      <c r="K117" s="276"/>
      <c r="L117" s="276"/>
      <c r="M117" s="276"/>
      <c r="N117" s="276"/>
      <c r="O117" s="276"/>
      <c r="P117" s="276"/>
      <c r="Q117" s="276"/>
      <c r="R117" s="276"/>
      <c r="S117" s="276"/>
      <c r="T117" s="276"/>
      <c r="U117" s="276"/>
      <c r="V117" s="276"/>
      <c r="W117" s="276"/>
      <c r="X117" s="276"/>
      <c r="Y117" s="276"/>
      <c r="Z117" s="276"/>
    </row>
    <row r="118" ht="15.75" customHeight="1">
      <c r="A118" s="2"/>
      <c r="B118" s="2"/>
      <c r="C118" s="2"/>
      <c r="D118" s="276"/>
      <c r="E118" s="276"/>
      <c r="F118" s="276"/>
      <c r="G118" s="276"/>
      <c r="H118" s="276"/>
      <c r="I118" s="276"/>
      <c r="J118" s="276"/>
      <c r="K118" s="276"/>
      <c r="L118" s="276"/>
      <c r="M118" s="276"/>
      <c r="N118" s="276"/>
      <c r="O118" s="276"/>
      <c r="P118" s="276"/>
      <c r="Q118" s="276"/>
      <c r="R118" s="276"/>
      <c r="S118" s="276"/>
      <c r="T118" s="276"/>
      <c r="U118" s="276"/>
      <c r="V118" s="276"/>
      <c r="W118" s="276"/>
      <c r="X118" s="276"/>
      <c r="Y118" s="276"/>
      <c r="Z118" s="276"/>
    </row>
    <row r="119" ht="15.75" customHeight="1">
      <c r="A119" s="2"/>
      <c r="B119" s="2"/>
      <c r="C119" s="2"/>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row>
    <row r="120" ht="15.75" customHeight="1">
      <c r="A120" s="2"/>
      <c r="B120" s="2"/>
      <c r="C120" s="2"/>
      <c r="D120" s="276"/>
      <c r="E120" s="276"/>
      <c r="F120" s="276"/>
      <c r="G120" s="276"/>
      <c r="H120" s="276"/>
      <c r="I120" s="276"/>
      <c r="J120" s="276"/>
      <c r="K120" s="276"/>
      <c r="L120" s="276"/>
      <c r="M120" s="276"/>
      <c r="N120" s="276"/>
      <c r="O120" s="276"/>
      <c r="P120" s="276"/>
      <c r="Q120" s="276"/>
      <c r="R120" s="276"/>
      <c r="S120" s="276"/>
      <c r="T120" s="276"/>
      <c r="U120" s="276"/>
      <c r="V120" s="276"/>
      <c r="W120" s="276"/>
      <c r="X120" s="276"/>
      <c r="Y120" s="276"/>
      <c r="Z120" s="276"/>
    </row>
    <row r="121" ht="15.75" customHeight="1">
      <c r="A121" s="2"/>
      <c r="B121" s="2"/>
      <c r="C121" s="2"/>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row>
    <row r="122" ht="15.75" customHeight="1">
      <c r="A122" s="2"/>
      <c r="B122" s="2"/>
      <c r="C122" s="2"/>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row>
    <row r="123" ht="15.75" customHeight="1">
      <c r="A123" s="2"/>
      <c r="B123" s="2"/>
      <c r="C123" s="2"/>
      <c r="D123" s="276"/>
      <c r="E123" s="276"/>
      <c r="F123" s="276"/>
      <c r="G123" s="276"/>
      <c r="H123" s="276"/>
      <c r="I123" s="276"/>
      <c r="J123" s="276"/>
      <c r="K123" s="276"/>
      <c r="L123" s="276"/>
      <c r="M123" s="276"/>
      <c r="N123" s="276"/>
      <c r="O123" s="276"/>
      <c r="P123" s="276"/>
      <c r="Q123" s="276"/>
      <c r="R123" s="276"/>
      <c r="S123" s="276"/>
      <c r="T123" s="276"/>
      <c r="U123" s="276"/>
      <c r="V123" s="276"/>
      <c r="W123" s="276"/>
      <c r="X123" s="276"/>
      <c r="Y123" s="276"/>
      <c r="Z123" s="276"/>
    </row>
    <row r="124" ht="15.75" customHeight="1">
      <c r="A124" s="2"/>
      <c r="B124" s="2"/>
      <c r="C124" s="2"/>
      <c r="D124" s="276"/>
      <c r="E124" s="276"/>
      <c r="F124" s="276"/>
      <c r="G124" s="276"/>
      <c r="H124" s="276"/>
      <c r="I124" s="276"/>
      <c r="J124" s="276"/>
      <c r="K124" s="276"/>
      <c r="L124" s="276"/>
      <c r="M124" s="276"/>
      <c r="N124" s="276"/>
      <c r="O124" s="276"/>
      <c r="P124" s="276"/>
      <c r="Q124" s="276"/>
      <c r="R124" s="276"/>
      <c r="S124" s="276"/>
      <c r="T124" s="276"/>
      <c r="U124" s="276"/>
      <c r="V124" s="276"/>
      <c r="W124" s="276"/>
      <c r="X124" s="276"/>
      <c r="Y124" s="276"/>
      <c r="Z124" s="276"/>
    </row>
    <row r="125" ht="15.75" customHeight="1">
      <c r="A125" s="2"/>
      <c r="B125" s="2"/>
      <c r="C125" s="2"/>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row>
    <row r="126" ht="15.75" customHeight="1">
      <c r="A126" s="2"/>
      <c r="B126" s="2"/>
      <c r="C126" s="2"/>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row>
    <row r="127" ht="15.75" customHeight="1">
      <c r="A127" s="2"/>
      <c r="B127" s="2"/>
      <c r="C127" s="2"/>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row>
    <row r="128" ht="15.75" customHeight="1">
      <c r="A128" s="2"/>
      <c r="B128" s="2"/>
      <c r="C128" s="2"/>
      <c r="D128" s="276"/>
      <c r="E128" s="276"/>
      <c r="F128" s="276"/>
      <c r="G128" s="276"/>
      <c r="H128" s="276"/>
      <c r="I128" s="276"/>
      <c r="J128" s="276"/>
      <c r="K128" s="276"/>
      <c r="L128" s="276"/>
      <c r="M128" s="276"/>
      <c r="N128" s="276"/>
      <c r="O128" s="276"/>
      <c r="P128" s="276"/>
      <c r="Q128" s="276"/>
      <c r="R128" s="276"/>
      <c r="S128" s="276"/>
      <c r="T128" s="276"/>
      <c r="U128" s="276"/>
      <c r="V128" s="276"/>
      <c r="W128" s="276"/>
      <c r="X128" s="276"/>
      <c r="Y128" s="276"/>
      <c r="Z128" s="276"/>
    </row>
    <row r="129" ht="15.75" customHeight="1">
      <c r="A129" s="2"/>
      <c r="B129" s="2"/>
      <c r="C129" s="2"/>
      <c r="D129" s="276"/>
      <c r="E129" s="276"/>
      <c r="F129" s="276"/>
      <c r="G129" s="276"/>
      <c r="H129" s="276"/>
      <c r="I129" s="276"/>
      <c r="J129" s="276"/>
      <c r="K129" s="276"/>
      <c r="L129" s="276"/>
      <c r="M129" s="276"/>
      <c r="N129" s="276"/>
      <c r="O129" s="276"/>
      <c r="P129" s="276"/>
      <c r="Q129" s="276"/>
      <c r="R129" s="276"/>
      <c r="S129" s="276"/>
      <c r="T129" s="276"/>
      <c r="U129" s="276"/>
      <c r="V129" s="276"/>
      <c r="W129" s="276"/>
      <c r="X129" s="276"/>
      <c r="Y129" s="276"/>
      <c r="Z129" s="276"/>
    </row>
    <row r="130" ht="15.75" customHeight="1">
      <c r="A130" s="2"/>
      <c r="B130" s="2"/>
      <c r="C130" s="2"/>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row>
    <row r="131" ht="15.75" customHeight="1">
      <c r="A131" s="2"/>
      <c r="B131" s="2"/>
      <c r="C131" s="2"/>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row>
    <row r="132" ht="15.75" customHeight="1">
      <c r="A132" s="2"/>
      <c r="B132" s="2"/>
      <c r="C132" s="2"/>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row>
    <row r="133" ht="15.75" customHeight="1">
      <c r="A133" s="2"/>
      <c r="B133" s="2"/>
      <c r="C133" s="2"/>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row>
    <row r="134" ht="15.75" customHeight="1">
      <c r="A134" s="2"/>
      <c r="B134" s="2"/>
      <c r="C134" s="2"/>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row>
    <row r="135" ht="15.75" customHeight="1">
      <c r="A135" s="2"/>
      <c r="B135" s="2"/>
      <c r="C135" s="2"/>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row>
    <row r="136" ht="15.75" customHeight="1">
      <c r="A136" s="2"/>
      <c r="B136" s="2"/>
      <c r="C136" s="2"/>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row>
    <row r="137" ht="15.75" customHeight="1">
      <c r="A137" s="2"/>
      <c r="B137" s="2"/>
      <c r="C137" s="2"/>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row>
    <row r="138" ht="15.75" customHeight="1">
      <c r="A138" s="2"/>
      <c r="B138" s="2"/>
      <c r="C138" s="2"/>
      <c r="D138" s="276"/>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row>
    <row r="139" ht="15.75" customHeight="1">
      <c r="A139" s="2"/>
      <c r="B139" s="2"/>
      <c r="C139" s="2"/>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row>
    <row r="140" ht="15.75" customHeight="1">
      <c r="A140" s="2"/>
      <c r="B140" s="2"/>
      <c r="C140" s="2"/>
      <c r="D140" s="276"/>
      <c r="E140" s="276"/>
      <c r="F140" s="276"/>
      <c r="G140" s="276"/>
      <c r="H140" s="276"/>
      <c r="I140" s="276"/>
      <c r="J140" s="276"/>
      <c r="K140" s="276"/>
      <c r="L140" s="276"/>
      <c r="M140" s="276"/>
      <c r="N140" s="276"/>
      <c r="O140" s="276"/>
      <c r="P140" s="276"/>
      <c r="Q140" s="276"/>
      <c r="R140" s="276"/>
      <c r="S140" s="276"/>
      <c r="T140" s="276"/>
      <c r="U140" s="276"/>
      <c r="V140" s="276"/>
      <c r="W140" s="276"/>
      <c r="X140" s="276"/>
      <c r="Y140" s="276"/>
      <c r="Z140" s="276"/>
    </row>
    <row r="141" ht="15.75" customHeight="1">
      <c r="A141" s="2"/>
      <c r="B141" s="2"/>
      <c r="C141" s="2"/>
      <c r="D141" s="276"/>
      <c r="E141" s="276"/>
      <c r="F141" s="276"/>
      <c r="G141" s="276"/>
      <c r="H141" s="276"/>
      <c r="I141" s="276"/>
      <c r="J141" s="276"/>
      <c r="K141" s="276"/>
      <c r="L141" s="276"/>
      <c r="M141" s="276"/>
      <c r="N141" s="276"/>
      <c r="O141" s="276"/>
      <c r="P141" s="276"/>
      <c r="Q141" s="276"/>
      <c r="R141" s="276"/>
      <c r="S141" s="276"/>
      <c r="T141" s="276"/>
      <c r="U141" s="276"/>
      <c r="V141" s="276"/>
      <c r="W141" s="276"/>
      <c r="X141" s="276"/>
      <c r="Y141" s="276"/>
      <c r="Z141" s="276"/>
    </row>
    <row r="142" ht="15.75" customHeight="1">
      <c r="A142" s="2"/>
      <c r="B142" s="2"/>
      <c r="C142" s="2"/>
      <c r="D142" s="276"/>
      <c r="E142" s="276"/>
      <c r="F142" s="276"/>
      <c r="G142" s="276"/>
      <c r="H142" s="276"/>
      <c r="I142" s="276"/>
      <c r="J142" s="276"/>
      <c r="K142" s="276"/>
      <c r="L142" s="276"/>
      <c r="M142" s="276"/>
      <c r="N142" s="276"/>
      <c r="O142" s="276"/>
      <c r="P142" s="276"/>
      <c r="Q142" s="276"/>
      <c r="R142" s="276"/>
      <c r="S142" s="276"/>
      <c r="T142" s="276"/>
      <c r="U142" s="276"/>
      <c r="V142" s="276"/>
      <c r="W142" s="276"/>
      <c r="X142" s="276"/>
      <c r="Y142" s="276"/>
      <c r="Z142" s="276"/>
    </row>
    <row r="143" ht="15.75" customHeight="1">
      <c r="A143" s="2"/>
      <c r="B143" s="2"/>
      <c r="C143" s="2"/>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row>
    <row r="144" ht="15.75" customHeight="1">
      <c r="A144" s="2"/>
      <c r="B144" s="2"/>
      <c r="C144" s="2"/>
      <c r="D144" s="276"/>
      <c r="E144" s="276"/>
      <c r="F144" s="276"/>
      <c r="G144" s="276"/>
      <c r="H144" s="276"/>
      <c r="I144" s="276"/>
      <c r="J144" s="276"/>
      <c r="K144" s="276"/>
      <c r="L144" s="276"/>
      <c r="M144" s="276"/>
      <c r="N144" s="276"/>
      <c r="O144" s="276"/>
      <c r="P144" s="276"/>
      <c r="Q144" s="276"/>
      <c r="R144" s="276"/>
      <c r="S144" s="276"/>
      <c r="T144" s="276"/>
      <c r="U144" s="276"/>
      <c r="V144" s="276"/>
      <c r="W144" s="276"/>
      <c r="X144" s="276"/>
      <c r="Y144" s="276"/>
      <c r="Z144" s="276"/>
    </row>
    <row r="145" ht="15.75" customHeight="1">
      <c r="A145" s="2"/>
      <c r="B145" s="2"/>
      <c r="C145" s="2"/>
      <c r="D145" s="276"/>
      <c r="E145" s="276"/>
      <c r="F145" s="276"/>
      <c r="G145" s="276"/>
      <c r="H145" s="276"/>
      <c r="I145" s="276"/>
      <c r="J145" s="276"/>
      <c r="K145" s="276"/>
      <c r="L145" s="276"/>
      <c r="M145" s="276"/>
      <c r="N145" s="276"/>
      <c r="O145" s="276"/>
      <c r="P145" s="276"/>
      <c r="Q145" s="276"/>
      <c r="R145" s="276"/>
      <c r="S145" s="276"/>
      <c r="T145" s="276"/>
      <c r="U145" s="276"/>
      <c r="V145" s="276"/>
      <c r="W145" s="276"/>
      <c r="X145" s="276"/>
      <c r="Y145" s="276"/>
      <c r="Z145" s="276"/>
    </row>
    <row r="146" ht="15.75" customHeight="1">
      <c r="A146" s="2"/>
      <c r="B146" s="2"/>
      <c r="C146" s="2"/>
      <c r="D146" s="276"/>
      <c r="E146" s="276"/>
      <c r="F146" s="276"/>
      <c r="G146" s="276"/>
      <c r="H146" s="276"/>
      <c r="I146" s="276"/>
      <c r="J146" s="276"/>
      <c r="K146" s="276"/>
      <c r="L146" s="276"/>
      <c r="M146" s="276"/>
      <c r="N146" s="276"/>
      <c r="O146" s="276"/>
      <c r="P146" s="276"/>
      <c r="Q146" s="276"/>
      <c r="R146" s="276"/>
      <c r="S146" s="276"/>
      <c r="T146" s="276"/>
      <c r="U146" s="276"/>
      <c r="V146" s="276"/>
      <c r="W146" s="276"/>
      <c r="X146" s="276"/>
      <c r="Y146" s="276"/>
      <c r="Z146" s="276"/>
    </row>
    <row r="147" ht="15.75" customHeight="1">
      <c r="A147" s="2"/>
      <c r="B147" s="2"/>
      <c r="C147" s="2"/>
      <c r="D147" s="276"/>
      <c r="E147" s="276"/>
      <c r="F147" s="276"/>
      <c r="G147" s="276"/>
      <c r="H147" s="276"/>
      <c r="I147" s="276"/>
      <c r="J147" s="276"/>
      <c r="K147" s="276"/>
      <c r="L147" s="276"/>
      <c r="M147" s="276"/>
      <c r="N147" s="276"/>
      <c r="O147" s="276"/>
      <c r="P147" s="276"/>
      <c r="Q147" s="276"/>
      <c r="R147" s="276"/>
      <c r="S147" s="276"/>
      <c r="T147" s="276"/>
      <c r="U147" s="276"/>
      <c r="V147" s="276"/>
      <c r="W147" s="276"/>
      <c r="X147" s="276"/>
      <c r="Y147" s="276"/>
      <c r="Z147" s="276"/>
    </row>
    <row r="148" ht="15.75" customHeight="1">
      <c r="A148" s="2"/>
      <c r="B148" s="2"/>
      <c r="C148" s="2"/>
      <c r="D148" s="276"/>
      <c r="E148" s="276"/>
      <c r="F148" s="276"/>
      <c r="G148" s="276"/>
      <c r="H148" s="276"/>
      <c r="I148" s="276"/>
      <c r="J148" s="276"/>
      <c r="K148" s="276"/>
      <c r="L148" s="276"/>
      <c r="M148" s="276"/>
      <c r="N148" s="276"/>
      <c r="O148" s="276"/>
      <c r="P148" s="276"/>
      <c r="Q148" s="276"/>
      <c r="R148" s="276"/>
      <c r="S148" s="276"/>
      <c r="T148" s="276"/>
      <c r="U148" s="276"/>
      <c r="V148" s="276"/>
      <c r="W148" s="276"/>
      <c r="X148" s="276"/>
      <c r="Y148" s="276"/>
      <c r="Z148" s="276"/>
    </row>
    <row r="149" ht="15.75" customHeight="1">
      <c r="A149" s="2"/>
      <c r="B149" s="2"/>
      <c r="C149" s="2"/>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row>
    <row r="150" ht="15.75" customHeight="1">
      <c r="A150" s="2"/>
      <c r="B150" s="2"/>
      <c r="C150" s="2"/>
      <c r="D150" s="276"/>
      <c r="E150" s="276"/>
      <c r="F150" s="276"/>
      <c r="G150" s="276"/>
      <c r="H150" s="276"/>
      <c r="I150" s="276"/>
      <c r="J150" s="276"/>
      <c r="K150" s="276"/>
      <c r="L150" s="276"/>
      <c r="M150" s="276"/>
      <c r="N150" s="276"/>
      <c r="O150" s="276"/>
      <c r="P150" s="276"/>
      <c r="Q150" s="276"/>
      <c r="R150" s="276"/>
      <c r="S150" s="276"/>
      <c r="T150" s="276"/>
      <c r="U150" s="276"/>
      <c r="V150" s="276"/>
      <c r="W150" s="276"/>
      <c r="X150" s="276"/>
      <c r="Y150" s="276"/>
      <c r="Z150" s="276"/>
    </row>
    <row r="151" ht="15.75" customHeight="1">
      <c r="A151" s="2"/>
      <c r="B151" s="2"/>
      <c r="C151" s="2"/>
      <c r="D151" s="276"/>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row>
    <row r="152" ht="15.75" customHeight="1">
      <c r="A152" s="2"/>
      <c r="B152" s="2"/>
      <c r="C152" s="2"/>
      <c r="D152" s="276"/>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row>
    <row r="153" ht="15.75" customHeight="1">
      <c r="A153" s="2"/>
      <c r="B153" s="2"/>
      <c r="C153" s="2"/>
      <c r="D153" s="276"/>
      <c r="E153" s="276"/>
      <c r="F153" s="276"/>
      <c r="G153" s="276"/>
      <c r="H153" s="276"/>
      <c r="I153" s="276"/>
      <c r="J153" s="276"/>
      <c r="K153" s="276"/>
      <c r="L153" s="276"/>
      <c r="M153" s="276"/>
      <c r="N153" s="276"/>
      <c r="O153" s="276"/>
      <c r="P153" s="276"/>
      <c r="Q153" s="276"/>
      <c r="R153" s="276"/>
      <c r="S153" s="276"/>
      <c r="T153" s="276"/>
      <c r="U153" s="276"/>
      <c r="V153" s="276"/>
      <c r="W153" s="276"/>
      <c r="X153" s="276"/>
      <c r="Y153" s="276"/>
      <c r="Z153" s="276"/>
    </row>
    <row r="154" ht="15.75" customHeight="1">
      <c r="A154" s="2"/>
      <c r="B154" s="2"/>
      <c r="C154" s="2"/>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row>
    <row r="155" ht="15.75" customHeight="1">
      <c r="A155" s="2"/>
      <c r="B155" s="2"/>
      <c r="C155" s="2"/>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row>
    <row r="156" ht="15.75" customHeight="1">
      <c r="A156" s="2"/>
      <c r="B156" s="2"/>
      <c r="C156" s="2"/>
      <c r="D156" s="276"/>
      <c r="E156" s="276"/>
      <c r="F156" s="276"/>
      <c r="G156" s="276"/>
      <c r="H156" s="276"/>
      <c r="I156" s="276"/>
      <c r="J156" s="276"/>
      <c r="K156" s="276"/>
      <c r="L156" s="276"/>
      <c r="M156" s="276"/>
      <c r="N156" s="276"/>
      <c r="O156" s="276"/>
      <c r="P156" s="276"/>
      <c r="Q156" s="276"/>
      <c r="R156" s="276"/>
      <c r="S156" s="276"/>
      <c r="T156" s="276"/>
      <c r="U156" s="276"/>
      <c r="V156" s="276"/>
      <c r="W156" s="276"/>
      <c r="X156" s="276"/>
      <c r="Y156" s="276"/>
      <c r="Z156" s="276"/>
    </row>
    <row r="157" ht="15.75" customHeight="1">
      <c r="A157" s="2"/>
      <c r="B157" s="2"/>
      <c r="C157" s="2"/>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row>
    <row r="158" ht="15.75" customHeight="1">
      <c r="A158" s="2"/>
      <c r="B158" s="2"/>
      <c r="C158" s="2"/>
      <c r="D158" s="276"/>
      <c r="E158" s="276"/>
      <c r="F158" s="276"/>
      <c r="G158" s="276"/>
      <c r="H158" s="276"/>
      <c r="I158" s="276"/>
      <c r="J158" s="276"/>
      <c r="K158" s="276"/>
      <c r="L158" s="276"/>
      <c r="M158" s="276"/>
      <c r="N158" s="276"/>
      <c r="O158" s="276"/>
      <c r="P158" s="276"/>
      <c r="Q158" s="276"/>
      <c r="R158" s="276"/>
      <c r="S158" s="276"/>
      <c r="T158" s="276"/>
      <c r="U158" s="276"/>
      <c r="V158" s="276"/>
      <c r="W158" s="276"/>
      <c r="X158" s="276"/>
      <c r="Y158" s="276"/>
      <c r="Z158" s="276"/>
    </row>
    <row r="159" ht="15.75" customHeight="1">
      <c r="A159" s="2"/>
      <c r="B159" s="2"/>
      <c r="C159" s="2"/>
      <c r="D159" s="276"/>
      <c r="E159" s="276"/>
      <c r="F159" s="276"/>
      <c r="G159" s="276"/>
      <c r="H159" s="276"/>
      <c r="I159" s="276"/>
      <c r="J159" s="276"/>
      <c r="K159" s="276"/>
      <c r="L159" s="276"/>
      <c r="M159" s="276"/>
      <c r="N159" s="276"/>
      <c r="O159" s="276"/>
      <c r="P159" s="276"/>
      <c r="Q159" s="276"/>
      <c r="R159" s="276"/>
      <c r="S159" s="276"/>
      <c r="T159" s="276"/>
      <c r="U159" s="276"/>
      <c r="V159" s="276"/>
      <c r="W159" s="276"/>
      <c r="X159" s="276"/>
      <c r="Y159" s="276"/>
      <c r="Z159" s="276"/>
    </row>
    <row r="160" ht="15.75" customHeight="1">
      <c r="A160" s="2"/>
      <c r="B160" s="2"/>
      <c r="C160" s="2"/>
      <c r="D160" s="276"/>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row>
    <row r="161" ht="15.75" customHeight="1">
      <c r="A161" s="2"/>
      <c r="B161" s="2"/>
      <c r="C161" s="2"/>
      <c r="D161" s="276"/>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row>
    <row r="162" ht="15.75" customHeight="1">
      <c r="A162" s="2"/>
      <c r="B162" s="2"/>
      <c r="C162" s="2"/>
      <c r="D162" s="276"/>
      <c r="E162" s="276"/>
      <c r="F162" s="276"/>
      <c r="G162" s="276"/>
      <c r="H162" s="276"/>
      <c r="I162" s="276"/>
      <c r="J162" s="276"/>
      <c r="K162" s="276"/>
      <c r="L162" s="276"/>
      <c r="M162" s="276"/>
      <c r="N162" s="276"/>
      <c r="O162" s="276"/>
      <c r="P162" s="276"/>
      <c r="Q162" s="276"/>
      <c r="R162" s="276"/>
      <c r="S162" s="276"/>
      <c r="T162" s="276"/>
      <c r="U162" s="276"/>
      <c r="V162" s="276"/>
      <c r="W162" s="276"/>
      <c r="X162" s="276"/>
      <c r="Y162" s="276"/>
      <c r="Z162" s="276"/>
    </row>
    <row r="163" ht="15.75" customHeight="1">
      <c r="A163" s="2"/>
      <c r="B163" s="2"/>
      <c r="C163" s="2"/>
      <c r="D163" s="276"/>
      <c r="E163" s="276"/>
      <c r="F163" s="276"/>
      <c r="G163" s="276"/>
      <c r="H163" s="276"/>
      <c r="I163" s="276"/>
      <c r="J163" s="276"/>
      <c r="K163" s="276"/>
      <c r="L163" s="276"/>
      <c r="M163" s="276"/>
      <c r="N163" s="276"/>
      <c r="O163" s="276"/>
      <c r="P163" s="276"/>
      <c r="Q163" s="276"/>
      <c r="R163" s="276"/>
      <c r="S163" s="276"/>
      <c r="T163" s="276"/>
      <c r="U163" s="276"/>
      <c r="V163" s="276"/>
      <c r="W163" s="276"/>
      <c r="X163" s="276"/>
      <c r="Y163" s="276"/>
      <c r="Z163" s="276"/>
    </row>
    <row r="164" ht="15.75" customHeight="1">
      <c r="A164" s="2"/>
      <c r="B164" s="2"/>
      <c r="C164" s="2"/>
      <c r="D164" s="276"/>
      <c r="E164" s="276"/>
      <c r="F164" s="276"/>
      <c r="G164" s="276"/>
      <c r="H164" s="276"/>
      <c r="I164" s="276"/>
      <c r="J164" s="276"/>
      <c r="K164" s="276"/>
      <c r="L164" s="276"/>
      <c r="M164" s="276"/>
      <c r="N164" s="276"/>
      <c r="O164" s="276"/>
      <c r="P164" s="276"/>
      <c r="Q164" s="276"/>
      <c r="R164" s="276"/>
      <c r="S164" s="276"/>
      <c r="T164" s="276"/>
      <c r="U164" s="276"/>
      <c r="V164" s="276"/>
      <c r="W164" s="276"/>
      <c r="X164" s="276"/>
      <c r="Y164" s="276"/>
      <c r="Z164" s="276"/>
    </row>
    <row r="165" ht="15.75" customHeight="1">
      <c r="A165" s="2"/>
      <c r="B165" s="2"/>
      <c r="C165" s="2"/>
      <c r="D165" s="276"/>
      <c r="E165" s="276"/>
      <c r="F165" s="276"/>
      <c r="G165" s="276"/>
      <c r="H165" s="276"/>
      <c r="I165" s="276"/>
      <c r="J165" s="276"/>
      <c r="K165" s="276"/>
      <c r="L165" s="276"/>
      <c r="M165" s="276"/>
      <c r="N165" s="276"/>
      <c r="O165" s="276"/>
      <c r="P165" s="276"/>
      <c r="Q165" s="276"/>
      <c r="R165" s="276"/>
      <c r="S165" s="276"/>
      <c r="T165" s="276"/>
      <c r="U165" s="276"/>
      <c r="V165" s="276"/>
      <c r="W165" s="276"/>
      <c r="X165" s="276"/>
      <c r="Y165" s="276"/>
      <c r="Z165" s="276"/>
    </row>
    <row r="166" ht="15.75" customHeight="1">
      <c r="A166" s="2"/>
      <c r="B166" s="2"/>
      <c r="C166" s="2"/>
      <c r="D166" s="276"/>
      <c r="E166" s="276"/>
      <c r="F166" s="276"/>
      <c r="G166" s="276"/>
      <c r="H166" s="276"/>
      <c r="I166" s="276"/>
      <c r="J166" s="276"/>
      <c r="K166" s="276"/>
      <c r="L166" s="276"/>
      <c r="M166" s="276"/>
      <c r="N166" s="276"/>
      <c r="O166" s="276"/>
      <c r="P166" s="276"/>
      <c r="Q166" s="276"/>
      <c r="R166" s="276"/>
      <c r="S166" s="276"/>
      <c r="T166" s="276"/>
      <c r="U166" s="276"/>
      <c r="V166" s="276"/>
      <c r="W166" s="276"/>
      <c r="X166" s="276"/>
      <c r="Y166" s="276"/>
      <c r="Z166" s="276"/>
    </row>
    <row r="167" ht="15.75" customHeight="1">
      <c r="A167" s="2"/>
      <c r="B167" s="2"/>
      <c r="C167" s="2"/>
      <c r="D167" s="276"/>
      <c r="E167" s="276"/>
      <c r="F167" s="276"/>
      <c r="G167" s="276"/>
      <c r="H167" s="276"/>
      <c r="I167" s="276"/>
      <c r="J167" s="276"/>
      <c r="K167" s="276"/>
      <c r="L167" s="276"/>
      <c r="M167" s="276"/>
      <c r="N167" s="276"/>
      <c r="O167" s="276"/>
      <c r="P167" s="276"/>
      <c r="Q167" s="276"/>
      <c r="R167" s="276"/>
      <c r="S167" s="276"/>
      <c r="T167" s="276"/>
      <c r="U167" s="276"/>
      <c r="V167" s="276"/>
      <c r="W167" s="276"/>
      <c r="X167" s="276"/>
      <c r="Y167" s="276"/>
      <c r="Z167" s="276"/>
    </row>
    <row r="168" ht="15.75" customHeight="1">
      <c r="A168" s="2"/>
      <c r="B168" s="2"/>
      <c r="C168" s="2"/>
      <c r="D168" s="276"/>
      <c r="E168" s="276"/>
      <c r="F168" s="276"/>
      <c r="G168" s="276"/>
      <c r="H168" s="276"/>
      <c r="I168" s="276"/>
      <c r="J168" s="276"/>
      <c r="K168" s="276"/>
      <c r="L168" s="276"/>
      <c r="M168" s="276"/>
      <c r="N168" s="276"/>
      <c r="O168" s="276"/>
      <c r="P168" s="276"/>
      <c r="Q168" s="276"/>
      <c r="R168" s="276"/>
      <c r="S168" s="276"/>
      <c r="T168" s="276"/>
      <c r="U168" s="276"/>
      <c r="V168" s="276"/>
      <c r="W168" s="276"/>
      <c r="X168" s="276"/>
      <c r="Y168" s="276"/>
      <c r="Z168" s="276"/>
    </row>
    <row r="169" ht="15.75" customHeight="1">
      <c r="A169" s="2"/>
      <c r="B169" s="2"/>
      <c r="C169" s="2"/>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row>
    <row r="170" ht="15.75" customHeight="1">
      <c r="A170" s="2"/>
      <c r="B170" s="2"/>
      <c r="C170" s="2"/>
      <c r="D170" s="276"/>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row>
    <row r="171" ht="15.75" customHeight="1">
      <c r="A171" s="2"/>
      <c r="B171" s="2"/>
      <c r="C171" s="2"/>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row>
    <row r="172" ht="15.75" customHeight="1">
      <c r="A172" s="2"/>
      <c r="B172" s="2"/>
      <c r="C172" s="2"/>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row>
    <row r="173" ht="15.75" customHeight="1">
      <c r="A173" s="2"/>
      <c r="B173" s="2"/>
      <c r="C173" s="2"/>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row>
    <row r="174" ht="15.75" customHeight="1">
      <c r="A174" s="2"/>
      <c r="B174" s="2"/>
      <c r="C174" s="2"/>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row>
    <row r="175" ht="15.75" customHeight="1">
      <c r="A175" s="2"/>
      <c r="B175" s="2"/>
      <c r="C175" s="2"/>
      <c r="D175" s="276"/>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row>
    <row r="176" ht="15.75" customHeight="1">
      <c r="A176" s="2"/>
      <c r="B176" s="2"/>
      <c r="C176" s="2"/>
      <c r="D176" s="276"/>
      <c r="E176" s="276"/>
      <c r="F176" s="276"/>
      <c r="G176" s="276"/>
      <c r="H176" s="276"/>
      <c r="I176" s="276"/>
      <c r="J176" s="276"/>
      <c r="K176" s="276"/>
      <c r="L176" s="276"/>
      <c r="M176" s="276"/>
      <c r="N176" s="276"/>
      <c r="O176" s="276"/>
      <c r="P176" s="276"/>
      <c r="Q176" s="276"/>
      <c r="R176" s="276"/>
      <c r="S176" s="276"/>
      <c r="T176" s="276"/>
      <c r="U176" s="276"/>
      <c r="V176" s="276"/>
      <c r="W176" s="276"/>
      <c r="X176" s="276"/>
      <c r="Y176" s="276"/>
      <c r="Z176" s="276"/>
    </row>
    <row r="177" ht="15.75" customHeight="1">
      <c r="A177" s="2"/>
      <c r="B177" s="2"/>
      <c r="C177" s="2"/>
      <c r="D177" s="276"/>
      <c r="E177" s="276"/>
      <c r="F177" s="276"/>
      <c r="G177" s="276"/>
      <c r="H177" s="276"/>
      <c r="I177" s="276"/>
      <c r="J177" s="276"/>
      <c r="K177" s="276"/>
      <c r="L177" s="276"/>
      <c r="M177" s="276"/>
      <c r="N177" s="276"/>
      <c r="O177" s="276"/>
      <c r="P177" s="276"/>
      <c r="Q177" s="276"/>
      <c r="R177" s="276"/>
      <c r="S177" s="276"/>
      <c r="T177" s="276"/>
      <c r="U177" s="276"/>
      <c r="V177" s="276"/>
      <c r="W177" s="276"/>
      <c r="X177" s="276"/>
      <c r="Y177" s="276"/>
      <c r="Z177" s="276"/>
    </row>
    <row r="178" ht="15.75" customHeight="1">
      <c r="A178" s="2"/>
      <c r="B178" s="2"/>
      <c r="C178" s="2"/>
      <c r="D178" s="276"/>
      <c r="E178" s="276"/>
      <c r="F178" s="276"/>
      <c r="G178" s="276"/>
      <c r="H178" s="276"/>
      <c r="I178" s="276"/>
      <c r="J178" s="276"/>
      <c r="K178" s="276"/>
      <c r="L178" s="276"/>
      <c r="M178" s="276"/>
      <c r="N178" s="276"/>
      <c r="O178" s="276"/>
      <c r="P178" s="276"/>
      <c r="Q178" s="276"/>
      <c r="R178" s="276"/>
      <c r="S178" s="276"/>
      <c r="T178" s="276"/>
      <c r="U178" s="276"/>
      <c r="V178" s="276"/>
      <c r="W178" s="276"/>
      <c r="X178" s="276"/>
      <c r="Y178" s="276"/>
      <c r="Z178" s="276"/>
    </row>
    <row r="179" ht="15.75" customHeight="1">
      <c r="A179" s="2"/>
      <c r="B179" s="2"/>
      <c r="C179" s="2"/>
      <c r="D179" s="276"/>
      <c r="E179" s="276"/>
      <c r="F179" s="276"/>
      <c r="G179" s="276"/>
      <c r="H179" s="276"/>
      <c r="I179" s="276"/>
      <c r="J179" s="276"/>
      <c r="K179" s="276"/>
      <c r="L179" s="276"/>
      <c r="M179" s="276"/>
      <c r="N179" s="276"/>
      <c r="O179" s="276"/>
      <c r="P179" s="276"/>
      <c r="Q179" s="276"/>
      <c r="R179" s="276"/>
      <c r="S179" s="276"/>
      <c r="T179" s="276"/>
      <c r="U179" s="276"/>
      <c r="V179" s="276"/>
      <c r="W179" s="276"/>
      <c r="X179" s="276"/>
      <c r="Y179" s="276"/>
      <c r="Z179" s="276"/>
    </row>
    <row r="180" ht="15.75" customHeight="1">
      <c r="A180" s="2"/>
      <c r="B180" s="2"/>
      <c r="C180" s="2"/>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row>
    <row r="181" ht="15.75" customHeight="1">
      <c r="A181" s="2"/>
      <c r="B181" s="2"/>
      <c r="C181" s="2"/>
      <c r="D181" s="276"/>
      <c r="E181" s="276"/>
      <c r="F181" s="276"/>
      <c r="G181" s="276"/>
      <c r="H181" s="276"/>
      <c r="I181" s="276"/>
      <c r="J181" s="276"/>
      <c r="K181" s="276"/>
      <c r="L181" s="276"/>
      <c r="M181" s="276"/>
      <c r="N181" s="276"/>
      <c r="O181" s="276"/>
      <c r="P181" s="276"/>
      <c r="Q181" s="276"/>
      <c r="R181" s="276"/>
      <c r="S181" s="276"/>
      <c r="T181" s="276"/>
      <c r="U181" s="276"/>
      <c r="V181" s="276"/>
      <c r="W181" s="276"/>
      <c r="X181" s="276"/>
      <c r="Y181" s="276"/>
      <c r="Z181" s="276"/>
    </row>
    <row r="182" ht="15.75" customHeight="1">
      <c r="A182" s="2"/>
      <c r="B182" s="2"/>
      <c r="C182" s="2"/>
      <c r="D182" s="276"/>
      <c r="E182" s="276"/>
      <c r="F182" s="276"/>
      <c r="G182" s="276"/>
      <c r="H182" s="276"/>
      <c r="I182" s="276"/>
      <c r="J182" s="276"/>
      <c r="K182" s="276"/>
      <c r="L182" s="276"/>
      <c r="M182" s="276"/>
      <c r="N182" s="276"/>
      <c r="O182" s="276"/>
      <c r="P182" s="276"/>
      <c r="Q182" s="276"/>
      <c r="R182" s="276"/>
      <c r="S182" s="276"/>
      <c r="T182" s="276"/>
      <c r="U182" s="276"/>
      <c r="V182" s="276"/>
      <c r="W182" s="276"/>
      <c r="X182" s="276"/>
      <c r="Y182" s="276"/>
      <c r="Z182" s="276"/>
    </row>
    <row r="183" ht="15.75" customHeight="1">
      <c r="A183" s="2"/>
      <c r="B183" s="2"/>
      <c r="C183" s="2"/>
      <c r="D183" s="276"/>
      <c r="E183" s="276"/>
      <c r="F183" s="276"/>
      <c r="G183" s="276"/>
      <c r="H183" s="276"/>
      <c r="I183" s="276"/>
      <c r="J183" s="276"/>
      <c r="K183" s="276"/>
      <c r="L183" s="276"/>
      <c r="M183" s="276"/>
      <c r="N183" s="276"/>
      <c r="O183" s="276"/>
      <c r="P183" s="276"/>
      <c r="Q183" s="276"/>
      <c r="R183" s="276"/>
      <c r="S183" s="276"/>
      <c r="T183" s="276"/>
      <c r="U183" s="276"/>
      <c r="V183" s="276"/>
      <c r="W183" s="276"/>
      <c r="X183" s="276"/>
      <c r="Y183" s="276"/>
      <c r="Z183" s="276"/>
    </row>
    <row r="184" ht="15.75" customHeight="1">
      <c r="A184" s="2"/>
      <c r="B184" s="2"/>
      <c r="C184" s="2"/>
      <c r="D184" s="276"/>
      <c r="E184" s="276"/>
      <c r="F184" s="276"/>
      <c r="G184" s="276"/>
      <c r="H184" s="276"/>
      <c r="I184" s="276"/>
      <c r="J184" s="276"/>
      <c r="K184" s="276"/>
      <c r="L184" s="276"/>
      <c r="M184" s="276"/>
      <c r="N184" s="276"/>
      <c r="O184" s="276"/>
      <c r="P184" s="276"/>
      <c r="Q184" s="276"/>
      <c r="R184" s="276"/>
      <c r="S184" s="276"/>
      <c r="T184" s="276"/>
      <c r="U184" s="276"/>
      <c r="V184" s="276"/>
      <c r="W184" s="276"/>
      <c r="X184" s="276"/>
      <c r="Y184" s="276"/>
      <c r="Z184" s="276"/>
    </row>
    <row r="185" ht="15.75" customHeight="1">
      <c r="A185" s="2"/>
      <c r="B185" s="2"/>
      <c r="C185" s="2"/>
      <c r="D185" s="276"/>
      <c r="E185" s="276"/>
      <c r="F185" s="276"/>
      <c r="G185" s="276"/>
      <c r="H185" s="276"/>
      <c r="I185" s="276"/>
      <c r="J185" s="276"/>
      <c r="K185" s="276"/>
      <c r="L185" s="276"/>
      <c r="M185" s="276"/>
      <c r="N185" s="276"/>
      <c r="O185" s="276"/>
      <c r="P185" s="276"/>
      <c r="Q185" s="276"/>
      <c r="R185" s="276"/>
      <c r="S185" s="276"/>
      <c r="T185" s="276"/>
      <c r="U185" s="276"/>
      <c r="V185" s="276"/>
      <c r="W185" s="276"/>
      <c r="X185" s="276"/>
      <c r="Y185" s="276"/>
      <c r="Z185" s="276"/>
    </row>
    <row r="186" ht="15.75" customHeight="1">
      <c r="A186" s="2"/>
      <c r="B186" s="2"/>
      <c r="C186" s="2"/>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row>
    <row r="187" ht="15.75" customHeight="1">
      <c r="A187" s="2"/>
      <c r="B187" s="2"/>
      <c r="C187" s="2"/>
      <c r="D187" s="276"/>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row>
    <row r="188" ht="15.75" customHeight="1">
      <c r="A188" s="2"/>
      <c r="B188" s="2"/>
      <c r="C188" s="2"/>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row>
    <row r="189" ht="15.75" customHeight="1">
      <c r="A189" s="2"/>
      <c r="B189" s="2"/>
      <c r="C189" s="2"/>
      <c r="D189" s="276"/>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row>
    <row r="190" ht="15.75" customHeight="1">
      <c r="A190" s="2"/>
      <c r="B190" s="2"/>
      <c r="C190" s="2"/>
      <c r="D190" s="276"/>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row>
    <row r="191" ht="15.75" customHeight="1">
      <c r="A191" s="2"/>
      <c r="B191" s="2"/>
      <c r="C191" s="2"/>
      <c r="D191" s="276"/>
      <c r="E191" s="276"/>
      <c r="F191" s="276"/>
      <c r="G191" s="276"/>
      <c r="H191" s="276"/>
      <c r="I191" s="276"/>
      <c r="J191" s="276"/>
      <c r="K191" s="276"/>
      <c r="L191" s="276"/>
      <c r="M191" s="276"/>
      <c r="N191" s="276"/>
      <c r="O191" s="276"/>
      <c r="P191" s="276"/>
      <c r="Q191" s="276"/>
      <c r="R191" s="276"/>
      <c r="S191" s="276"/>
      <c r="T191" s="276"/>
      <c r="U191" s="276"/>
      <c r="V191" s="276"/>
      <c r="W191" s="276"/>
      <c r="X191" s="276"/>
      <c r="Y191" s="276"/>
      <c r="Z191" s="276"/>
    </row>
    <row r="192" ht="15.75" customHeight="1">
      <c r="A192" s="2"/>
      <c r="B192" s="2"/>
      <c r="C192" s="2"/>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row>
    <row r="193" ht="15.75" customHeight="1">
      <c r="A193" s="2"/>
      <c r="B193" s="2"/>
      <c r="C193" s="2"/>
      <c r="D193" s="276"/>
      <c r="E193" s="276"/>
      <c r="F193" s="276"/>
      <c r="G193" s="276"/>
      <c r="H193" s="276"/>
      <c r="I193" s="276"/>
      <c r="J193" s="276"/>
      <c r="K193" s="276"/>
      <c r="L193" s="276"/>
      <c r="M193" s="276"/>
      <c r="N193" s="276"/>
      <c r="O193" s="276"/>
      <c r="P193" s="276"/>
      <c r="Q193" s="276"/>
      <c r="R193" s="276"/>
      <c r="S193" s="276"/>
      <c r="T193" s="276"/>
      <c r="U193" s="276"/>
      <c r="V193" s="276"/>
      <c r="W193" s="276"/>
      <c r="X193" s="276"/>
      <c r="Y193" s="276"/>
      <c r="Z193" s="276"/>
    </row>
    <row r="194" ht="15.75" customHeight="1">
      <c r="A194" s="2"/>
      <c r="B194" s="2"/>
      <c r="C194" s="2"/>
      <c r="D194" s="276"/>
      <c r="E194" s="276"/>
      <c r="F194" s="276"/>
      <c r="G194" s="276"/>
      <c r="H194" s="276"/>
      <c r="I194" s="276"/>
      <c r="J194" s="276"/>
      <c r="K194" s="276"/>
      <c r="L194" s="276"/>
      <c r="M194" s="276"/>
      <c r="N194" s="276"/>
      <c r="O194" s="276"/>
      <c r="P194" s="276"/>
      <c r="Q194" s="276"/>
      <c r="R194" s="276"/>
      <c r="S194" s="276"/>
      <c r="T194" s="276"/>
      <c r="U194" s="276"/>
      <c r="V194" s="276"/>
      <c r="W194" s="276"/>
      <c r="X194" s="276"/>
      <c r="Y194" s="276"/>
      <c r="Z194" s="276"/>
    </row>
    <row r="195" ht="15.75" customHeight="1">
      <c r="A195" s="2"/>
      <c r="B195" s="2"/>
      <c r="C195" s="2"/>
      <c r="D195" s="276"/>
      <c r="E195" s="276"/>
      <c r="F195" s="276"/>
      <c r="G195" s="276"/>
      <c r="H195" s="276"/>
      <c r="I195" s="276"/>
      <c r="J195" s="276"/>
      <c r="K195" s="276"/>
      <c r="L195" s="276"/>
      <c r="M195" s="276"/>
      <c r="N195" s="276"/>
      <c r="O195" s="276"/>
      <c r="P195" s="276"/>
      <c r="Q195" s="276"/>
      <c r="R195" s="276"/>
      <c r="S195" s="276"/>
      <c r="T195" s="276"/>
      <c r="U195" s="276"/>
      <c r="V195" s="276"/>
      <c r="W195" s="276"/>
      <c r="X195" s="276"/>
      <c r="Y195" s="276"/>
      <c r="Z195" s="276"/>
    </row>
    <row r="196" ht="15.75" customHeight="1">
      <c r="A196" s="2"/>
      <c r="B196" s="2"/>
      <c r="C196" s="2"/>
      <c r="D196" s="276"/>
      <c r="E196" s="276"/>
      <c r="F196" s="276"/>
      <c r="G196" s="276"/>
      <c r="H196" s="276"/>
      <c r="I196" s="276"/>
      <c r="J196" s="276"/>
      <c r="K196" s="276"/>
      <c r="L196" s="276"/>
      <c r="M196" s="276"/>
      <c r="N196" s="276"/>
      <c r="O196" s="276"/>
      <c r="P196" s="276"/>
      <c r="Q196" s="276"/>
      <c r="R196" s="276"/>
      <c r="S196" s="276"/>
      <c r="T196" s="276"/>
      <c r="U196" s="276"/>
      <c r="V196" s="276"/>
      <c r="W196" s="276"/>
      <c r="X196" s="276"/>
      <c r="Y196" s="276"/>
      <c r="Z196" s="276"/>
    </row>
    <row r="197" ht="15.75" customHeight="1">
      <c r="A197" s="2"/>
      <c r="B197" s="2"/>
      <c r="C197" s="2"/>
      <c r="D197" s="276"/>
      <c r="E197" s="276"/>
      <c r="F197" s="276"/>
      <c r="G197" s="276"/>
      <c r="H197" s="276"/>
      <c r="I197" s="276"/>
      <c r="J197" s="276"/>
      <c r="K197" s="276"/>
      <c r="L197" s="276"/>
      <c r="M197" s="276"/>
      <c r="N197" s="276"/>
      <c r="O197" s="276"/>
      <c r="P197" s="276"/>
      <c r="Q197" s="276"/>
      <c r="R197" s="276"/>
      <c r="S197" s="276"/>
      <c r="T197" s="276"/>
      <c r="U197" s="276"/>
      <c r="V197" s="276"/>
      <c r="W197" s="276"/>
      <c r="X197" s="276"/>
      <c r="Y197" s="276"/>
      <c r="Z197" s="276"/>
    </row>
    <row r="198" ht="15.75" customHeight="1">
      <c r="A198" s="2"/>
      <c r="B198" s="2"/>
      <c r="C198" s="2"/>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row>
    <row r="199" ht="15.75" customHeight="1">
      <c r="A199" s="2"/>
      <c r="B199" s="2"/>
      <c r="C199" s="2"/>
      <c r="D199" s="276"/>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row>
    <row r="200" ht="15.75" customHeight="1">
      <c r="A200" s="2"/>
      <c r="B200" s="2"/>
      <c r="C200" s="2"/>
      <c r="D200" s="276"/>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row>
    <row r="201" ht="15.75" customHeight="1">
      <c r="A201" s="2"/>
      <c r="B201" s="2"/>
      <c r="C201" s="2"/>
      <c r="D201" s="276"/>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row>
    <row r="202" ht="15.75" customHeight="1">
      <c r="A202" s="2"/>
      <c r="B202" s="2"/>
      <c r="C202" s="2"/>
      <c r="D202" s="276"/>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row>
    <row r="203" ht="15.75" customHeight="1">
      <c r="A203" s="2"/>
      <c r="B203" s="2"/>
      <c r="C203" s="2"/>
      <c r="D203" s="276"/>
      <c r="E203" s="276"/>
      <c r="F203" s="276"/>
      <c r="G203" s="276"/>
      <c r="H203" s="276"/>
      <c r="I203" s="276"/>
      <c r="J203" s="276"/>
      <c r="K203" s="276"/>
      <c r="L203" s="276"/>
      <c r="M203" s="276"/>
      <c r="N203" s="276"/>
      <c r="O203" s="276"/>
      <c r="P203" s="276"/>
      <c r="Q203" s="276"/>
      <c r="R203" s="276"/>
      <c r="S203" s="276"/>
      <c r="T203" s="276"/>
      <c r="U203" s="276"/>
      <c r="V203" s="276"/>
      <c r="W203" s="276"/>
      <c r="X203" s="276"/>
      <c r="Y203" s="276"/>
      <c r="Z203" s="276"/>
    </row>
    <row r="204" ht="15.75" customHeight="1">
      <c r="A204" s="2"/>
      <c r="B204" s="2"/>
      <c r="C204" s="2"/>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row>
    <row r="205" ht="15.75" customHeight="1">
      <c r="A205" s="2"/>
      <c r="B205" s="2"/>
      <c r="C205" s="2"/>
      <c r="D205" s="276"/>
      <c r="E205" s="276"/>
      <c r="F205" s="276"/>
      <c r="G205" s="276"/>
      <c r="H205" s="276"/>
      <c r="I205" s="276"/>
      <c r="J205" s="276"/>
      <c r="K205" s="276"/>
      <c r="L205" s="276"/>
      <c r="M205" s="276"/>
      <c r="N205" s="276"/>
      <c r="O205" s="276"/>
      <c r="P205" s="276"/>
      <c r="Q205" s="276"/>
      <c r="R205" s="276"/>
      <c r="S205" s="276"/>
      <c r="T205" s="276"/>
      <c r="U205" s="276"/>
      <c r="V205" s="276"/>
      <c r="W205" s="276"/>
      <c r="X205" s="276"/>
      <c r="Y205" s="276"/>
      <c r="Z205" s="276"/>
    </row>
    <row r="206" ht="15.75" customHeight="1">
      <c r="A206" s="2"/>
      <c r="B206" s="2"/>
      <c r="C206" s="2"/>
      <c r="D206" s="276"/>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row>
    <row r="207" ht="15.75" customHeight="1">
      <c r="A207" s="2"/>
      <c r="B207" s="2"/>
      <c r="C207" s="2"/>
      <c r="D207" s="276"/>
      <c r="E207" s="276"/>
      <c r="F207" s="276"/>
      <c r="G207" s="276"/>
      <c r="H207" s="276"/>
      <c r="I207" s="276"/>
      <c r="J207" s="276"/>
      <c r="K207" s="276"/>
      <c r="L207" s="276"/>
      <c r="M207" s="276"/>
      <c r="N207" s="276"/>
      <c r="O207" s="276"/>
      <c r="P207" s="276"/>
      <c r="Q207" s="276"/>
      <c r="R207" s="276"/>
      <c r="S207" s="276"/>
      <c r="T207" s="276"/>
      <c r="U207" s="276"/>
      <c r="V207" s="276"/>
      <c r="W207" s="276"/>
      <c r="X207" s="276"/>
      <c r="Y207" s="276"/>
      <c r="Z207" s="276"/>
    </row>
    <row r="208" ht="15.75" customHeight="1">
      <c r="A208" s="2"/>
      <c r="B208" s="2"/>
      <c r="C208" s="2"/>
      <c r="D208" s="276"/>
      <c r="E208" s="276"/>
      <c r="F208" s="276"/>
      <c r="G208" s="276"/>
      <c r="H208" s="276"/>
      <c r="I208" s="276"/>
      <c r="J208" s="276"/>
      <c r="K208" s="276"/>
      <c r="L208" s="276"/>
      <c r="M208" s="276"/>
      <c r="N208" s="276"/>
      <c r="O208" s="276"/>
      <c r="P208" s="276"/>
      <c r="Q208" s="276"/>
      <c r="R208" s="276"/>
      <c r="S208" s="276"/>
      <c r="T208" s="276"/>
      <c r="U208" s="276"/>
      <c r="V208" s="276"/>
      <c r="W208" s="276"/>
      <c r="X208" s="276"/>
      <c r="Y208" s="276"/>
      <c r="Z208" s="276"/>
    </row>
    <row r="209" ht="15.75" customHeight="1">
      <c r="A209" s="2"/>
      <c r="B209" s="2"/>
      <c r="C209" s="2"/>
      <c r="D209" s="276"/>
      <c r="E209" s="276"/>
      <c r="F209" s="276"/>
      <c r="G209" s="276"/>
      <c r="H209" s="276"/>
      <c r="I209" s="276"/>
      <c r="J209" s="276"/>
      <c r="K209" s="276"/>
      <c r="L209" s="276"/>
      <c r="M209" s="276"/>
      <c r="N209" s="276"/>
      <c r="O209" s="276"/>
      <c r="P209" s="276"/>
      <c r="Q209" s="276"/>
      <c r="R209" s="276"/>
      <c r="S209" s="276"/>
      <c r="T209" s="276"/>
      <c r="U209" s="276"/>
      <c r="V209" s="276"/>
      <c r="W209" s="276"/>
      <c r="X209" s="276"/>
      <c r="Y209" s="276"/>
      <c r="Z209" s="276"/>
    </row>
    <row r="210" ht="15.75" customHeight="1">
      <c r="A210" s="2"/>
      <c r="B210" s="2"/>
      <c r="C210" s="2"/>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row>
    <row r="211" ht="15.75" customHeight="1">
      <c r="A211" s="2"/>
      <c r="B211" s="2"/>
      <c r="C211" s="2"/>
      <c r="D211" s="276"/>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row>
    <row r="212" ht="15.75" customHeight="1">
      <c r="A212" s="2"/>
      <c r="B212" s="2"/>
      <c r="C212" s="2"/>
      <c r="D212" s="276"/>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row>
    <row r="213" ht="15.75" customHeight="1">
      <c r="A213" s="2"/>
      <c r="B213" s="2"/>
      <c r="C213" s="2"/>
      <c r="D213" s="276"/>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row>
    <row r="214" ht="15.75" customHeight="1">
      <c r="A214" s="2"/>
      <c r="B214" s="2"/>
      <c r="C214" s="2"/>
      <c r="D214" s="276"/>
      <c r="E214" s="276"/>
      <c r="F214" s="276"/>
      <c r="G214" s="276"/>
      <c r="H214" s="276"/>
      <c r="I214" s="276"/>
      <c r="J214" s="276"/>
      <c r="K214" s="276"/>
      <c r="L214" s="276"/>
      <c r="M214" s="276"/>
      <c r="N214" s="276"/>
      <c r="O214" s="276"/>
      <c r="P214" s="276"/>
      <c r="Q214" s="276"/>
      <c r="R214" s="276"/>
      <c r="S214" s="276"/>
      <c r="T214" s="276"/>
      <c r="U214" s="276"/>
      <c r="V214" s="276"/>
      <c r="W214" s="276"/>
      <c r="X214" s="276"/>
      <c r="Y214" s="276"/>
      <c r="Z214" s="276"/>
    </row>
    <row r="215" ht="15.75" customHeight="1">
      <c r="A215" s="2"/>
      <c r="B215" s="2"/>
      <c r="C215" s="2"/>
      <c r="D215" s="276"/>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row>
    <row r="216" ht="15.75" customHeight="1">
      <c r="A216" s="2"/>
      <c r="B216" s="2"/>
      <c r="C216" s="2"/>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row>
    <row r="217" ht="15.75" customHeight="1">
      <c r="A217" s="2"/>
      <c r="B217" s="2"/>
      <c r="C217" s="2"/>
      <c r="D217" s="276"/>
      <c r="E217" s="276"/>
      <c r="F217" s="276"/>
      <c r="G217" s="276"/>
      <c r="H217" s="276"/>
      <c r="I217" s="276"/>
      <c r="J217" s="276"/>
      <c r="K217" s="276"/>
      <c r="L217" s="276"/>
      <c r="M217" s="276"/>
      <c r="N217" s="276"/>
      <c r="O217" s="276"/>
      <c r="P217" s="276"/>
      <c r="Q217" s="276"/>
      <c r="R217" s="276"/>
      <c r="S217" s="276"/>
      <c r="T217" s="276"/>
      <c r="U217" s="276"/>
      <c r="V217" s="276"/>
      <c r="W217" s="276"/>
      <c r="X217" s="276"/>
      <c r="Y217" s="276"/>
      <c r="Z217" s="276"/>
    </row>
    <row r="218" ht="15.75" customHeight="1">
      <c r="A218" s="2"/>
      <c r="B218" s="2"/>
      <c r="C218" s="2"/>
      <c r="D218" s="276"/>
      <c r="E218" s="276"/>
      <c r="F218" s="276"/>
      <c r="G218" s="276"/>
      <c r="H218" s="276"/>
      <c r="I218" s="276"/>
      <c r="J218" s="276"/>
      <c r="K218" s="276"/>
      <c r="L218" s="276"/>
      <c r="M218" s="276"/>
      <c r="N218" s="276"/>
      <c r="O218" s="276"/>
      <c r="P218" s="276"/>
      <c r="Q218" s="276"/>
      <c r="R218" s="276"/>
      <c r="S218" s="276"/>
      <c r="T218" s="276"/>
      <c r="U218" s="276"/>
      <c r="V218" s="276"/>
      <c r="W218" s="276"/>
      <c r="X218" s="276"/>
      <c r="Y218" s="276"/>
      <c r="Z218" s="276"/>
    </row>
    <row r="219" ht="15.75" customHeight="1">
      <c r="A219" s="2"/>
      <c r="B219" s="2"/>
      <c r="C219" s="2"/>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row>
    <row r="220" ht="15.75" customHeight="1">
      <c r="A220" s="2"/>
      <c r="B220" s="2"/>
      <c r="C220" s="2"/>
      <c r="D220" s="276"/>
      <c r="E220" s="276"/>
      <c r="F220" s="276"/>
      <c r="G220" s="276"/>
      <c r="H220" s="276"/>
      <c r="I220" s="276"/>
      <c r="J220" s="276"/>
      <c r="K220" s="276"/>
      <c r="L220" s="276"/>
      <c r="M220" s="276"/>
      <c r="N220" s="276"/>
      <c r="O220" s="276"/>
      <c r="P220" s="276"/>
      <c r="Q220" s="276"/>
      <c r="R220" s="276"/>
      <c r="S220" s="276"/>
      <c r="T220" s="276"/>
      <c r="U220" s="276"/>
      <c r="V220" s="276"/>
      <c r="W220" s="276"/>
      <c r="X220" s="276"/>
      <c r="Y220" s="276"/>
      <c r="Z220" s="276"/>
    </row>
    <row r="221" ht="15.75" customHeight="1">
      <c r="A221" s="2"/>
      <c r="B221" s="2"/>
      <c r="C221" s="2"/>
      <c r="D221" s="276"/>
      <c r="E221" s="276"/>
      <c r="F221" s="276"/>
      <c r="G221" s="276"/>
      <c r="H221" s="276"/>
      <c r="I221" s="276"/>
      <c r="J221" s="276"/>
      <c r="K221" s="276"/>
      <c r="L221" s="276"/>
      <c r="M221" s="276"/>
      <c r="N221" s="276"/>
      <c r="O221" s="276"/>
      <c r="P221" s="276"/>
      <c r="Q221" s="276"/>
      <c r="R221" s="276"/>
      <c r="S221" s="276"/>
      <c r="T221" s="276"/>
      <c r="U221" s="276"/>
      <c r="V221" s="276"/>
      <c r="W221" s="276"/>
      <c r="X221" s="276"/>
      <c r="Y221" s="276"/>
      <c r="Z221" s="276"/>
    </row>
    <row r="222" ht="15.75" customHeight="1">
      <c r="A222" s="2"/>
      <c r="B222" s="2"/>
      <c r="C222" s="2"/>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row>
    <row r="223" ht="15.75" customHeight="1">
      <c r="A223" s="2"/>
      <c r="B223" s="2"/>
      <c r="C223" s="2"/>
      <c r="D223" s="276"/>
      <c r="E223" s="276"/>
      <c r="F223" s="276"/>
      <c r="G223" s="276"/>
      <c r="H223" s="276"/>
      <c r="I223" s="276"/>
      <c r="J223" s="276"/>
      <c r="K223" s="276"/>
      <c r="L223" s="276"/>
      <c r="M223" s="276"/>
      <c r="N223" s="276"/>
      <c r="O223" s="276"/>
      <c r="P223" s="276"/>
      <c r="Q223" s="276"/>
      <c r="R223" s="276"/>
      <c r="S223" s="276"/>
      <c r="T223" s="276"/>
      <c r="U223" s="276"/>
      <c r="V223" s="276"/>
      <c r="W223" s="276"/>
      <c r="X223" s="276"/>
      <c r="Y223" s="276"/>
      <c r="Z223" s="276"/>
    </row>
    <row r="224" ht="15.75" customHeight="1">
      <c r="A224" s="2"/>
      <c r="B224" s="2"/>
      <c r="C224" s="2"/>
      <c r="D224" s="276"/>
      <c r="E224" s="276"/>
      <c r="F224" s="276"/>
      <c r="G224" s="276"/>
      <c r="H224" s="276"/>
      <c r="I224" s="276"/>
      <c r="J224" s="276"/>
      <c r="K224" s="276"/>
      <c r="L224" s="276"/>
      <c r="M224" s="276"/>
      <c r="N224" s="276"/>
      <c r="O224" s="276"/>
      <c r="P224" s="276"/>
      <c r="Q224" s="276"/>
      <c r="R224" s="276"/>
      <c r="S224" s="276"/>
      <c r="T224" s="276"/>
      <c r="U224" s="276"/>
      <c r="V224" s="276"/>
      <c r="W224" s="276"/>
      <c r="X224" s="276"/>
      <c r="Y224" s="276"/>
      <c r="Z224" s="276"/>
    </row>
    <row r="225" ht="15.75" customHeight="1">
      <c r="A225" s="2"/>
      <c r="B225" s="2"/>
      <c r="C225" s="2"/>
      <c r="D225" s="276"/>
      <c r="E225" s="276"/>
      <c r="F225" s="276"/>
      <c r="G225" s="276"/>
      <c r="H225" s="276"/>
      <c r="I225" s="276"/>
      <c r="J225" s="276"/>
      <c r="K225" s="276"/>
      <c r="L225" s="276"/>
      <c r="M225" s="276"/>
      <c r="N225" s="276"/>
      <c r="O225" s="276"/>
      <c r="P225" s="276"/>
      <c r="Q225" s="276"/>
      <c r="R225" s="276"/>
      <c r="S225" s="276"/>
      <c r="T225" s="276"/>
      <c r="U225" s="276"/>
      <c r="V225" s="276"/>
      <c r="W225" s="276"/>
      <c r="X225" s="276"/>
      <c r="Y225" s="276"/>
      <c r="Z225" s="276"/>
    </row>
    <row r="226" ht="15.75" customHeight="1">
      <c r="A226" s="2"/>
      <c r="B226" s="2"/>
      <c r="C226" s="2"/>
      <c r="D226" s="276"/>
      <c r="E226" s="276"/>
      <c r="F226" s="276"/>
      <c r="G226" s="276"/>
      <c r="H226" s="276"/>
      <c r="I226" s="276"/>
      <c r="J226" s="276"/>
      <c r="K226" s="276"/>
      <c r="L226" s="276"/>
      <c r="M226" s="276"/>
      <c r="N226" s="276"/>
      <c r="O226" s="276"/>
      <c r="P226" s="276"/>
      <c r="Q226" s="276"/>
      <c r="R226" s="276"/>
      <c r="S226" s="276"/>
      <c r="T226" s="276"/>
      <c r="U226" s="276"/>
      <c r="V226" s="276"/>
      <c r="W226" s="276"/>
      <c r="X226" s="276"/>
      <c r="Y226" s="276"/>
      <c r="Z226" s="276"/>
    </row>
    <row r="227" ht="15.75" customHeight="1">
      <c r="A227" s="2"/>
      <c r="B227" s="2"/>
      <c r="C227" s="2"/>
      <c r="D227" s="276"/>
      <c r="E227" s="276"/>
      <c r="F227" s="276"/>
      <c r="G227" s="276"/>
      <c r="H227" s="276"/>
      <c r="I227" s="276"/>
      <c r="J227" s="276"/>
      <c r="K227" s="276"/>
      <c r="L227" s="276"/>
      <c r="M227" s="276"/>
      <c r="N227" s="276"/>
      <c r="O227" s="276"/>
      <c r="P227" s="276"/>
      <c r="Q227" s="276"/>
      <c r="R227" s="276"/>
      <c r="S227" s="276"/>
      <c r="T227" s="276"/>
      <c r="U227" s="276"/>
      <c r="V227" s="276"/>
      <c r="W227" s="276"/>
      <c r="X227" s="276"/>
      <c r="Y227" s="276"/>
      <c r="Z227" s="276"/>
    </row>
    <row r="228" ht="15.75" customHeight="1">
      <c r="A228" s="2"/>
      <c r="B228" s="2"/>
      <c r="C228" s="2"/>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row>
    <row r="229" ht="15.75" customHeight="1">
      <c r="A229" s="2"/>
      <c r="B229" s="2"/>
      <c r="C229" s="2"/>
      <c r="D229" s="276"/>
      <c r="E229" s="276"/>
      <c r="F229" s="276"/>
      <c r="G229" s="276"/>
      <c r="H229" s="276"/>
      <c r="I229" s="276"/>
      <c r="J229" s="276"/>
      <c r="K229" s="276"/>
      <c r="L229" s="276"/>
      <c r="M229" s="276"/>
      <c r="N229" s="276"/>
      <c r="O229" s="276"/>
      <c r="P229" s="276"/>
      <c r="Q229" s="276"/>
      <c r="R229" s="276"/>
      <c r="S229" s="276"/>
      <c r="T229" s="276"/>
      <c r="U229" s="276"/>
      <c r="V229" s="276"/>
      <c r="W229" s="276"/>
      <c r="X229" s="276"/>
      <c r="Y229" s="276"/>
      <c r="Z229" s="276"/>
    </row>
    <row r="230" ht="15.75" customHeight="1">
      <c r="A230" s="2"/>
      <c r="B230" s="2"/>
      <c r="C230" s="2"/>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row>
    <row r="231" ht="15.75" customHeight="1">
      <c r="A231" s="2"/>
      <c r="B231" s="2"/>
      <c r="C231" s="2"/>
      <c r="D231" s="276"/>
      <c r="E231" s="276"/>
      <c r="F231" s="276"/>
      <c r="G231" s="276"/>
      <c r="H231" s="276"/>
      <c r="I231" s="276"/>
      <c r="J231" s="276"/>
      <c r="K231" s="276"/>
      <c r="L231" s="276"/>
      <c r="M231" s="276"/>
      <c r="N231" s="276"/>
      <c r="O231" s="276"/>
      <c r="P231" s="276"/>
      <c r="Q231" s="276"/>
      <c r="R231" s="276"/>
      <c r="S231" s="276"/>
      <c r="T231" s="276"/>
      <c r="U231" s="276"/>
      <c r="V231" s="276"/>
      <c r="W231" s="276"/>
      <c r="X231" s="276"/>
      <c r="Y231" s="276"/>
      <c r="Z231" s="276"/>
    </row>
    <row r="232" ht="15.75" customHeight="1">
      <c r="A232" s="2"/>
      <c r="B232" s="2"/>
      <c r="C232" s="2"/>
      <c r="D232" s="276"/>
      <c r="E232" s="276"/>
      <c r="F232" s="276"/>
      <c r="G232" s="276"/>
      <c r="H232" s="276"/>
      <c r="I232" s="276"/>
      <c r="J232" s="276"/>
      <c r="K232" s="276"/>
      <c r="L232" s="276"/>
      <c r="M232" s="276"/>
      <c r="N232" s="276"/>
      <c r="O232" s="276"/>
      <c r="P232" s="276"/>
      <c r="Q232" s="276"/>
      <c r="R232" s="276"/>
      <c r="S232" s="276"/>
      <c r="T232" s="276"/>
      <c r="U232" s="276"/>
      <c r="V232" s="276"/>
      <c r="W232" s="276"/>
      <c r="X232" s="276"/>
      <c r="Y232" s="276"/>
      <c r="Z232" s="276"/>
    </row>
    <row r="233" ht="15.75" customHeight="1">
      <c r="A233" s="2"/>
      <c r="B233" s="2"/>
      <c r="C233" s="2"/>
      <c r="D233" s="276"/>
      <c r="E233" s="276"/>
      <c r="F233" s="276"/>
      <c r="G233" s="276"/>
      <c r="H233" s="276"/>
      <c r="I233" s="276"/>
      <c r="J233" s="276"/>
      <c r="K233" s="276"/>
      <c r="L233" s="276"/>
      <c r="M233" s="276"/>
      <c r="N233" s="276"/>
      <c r="O233" s="276"/>
      <c r="P233" s="276"/>
      <c r="Q233" s="276"/>
      <c r="R233" s="276"/>
      <c r="S233" s="276"/>
      <c r="T233" s="276"/>
      <c r="U233" s="276"/>
      <c r="V233" s="276"/>
      <c r="W233" s="276"/>
      <c r="X233" s="276"/>
      <c r="Y233" s="276"/>
      <c r="Z233" s="276"/>
    </row>
    <row r="234" ht="15.75" customHeight="1">
      <c r="A234" s="2"/>
      <c r="B234" s="2"/>
      <c r="C234" s="2"/>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row>
    <row r="235" ht="15.75" customHeight="1">
      <c r="A235" s="2"/>
      <c r="B235" s="2"/>
      <c r="C235" s="2"/>
      <c r="D235" s="276"/>
      <c r="E235" s="276"/>
      <c r="F235" s="276"/>
      <c r="G235" s="276"/>
      <c r="H235" s="276"/>
      <c r="I235" s="276"/>
      <c r="J235" s="276"/>
      <c r="K235" s="276"/>
      <c r="L235" s="276"/>
      <c r="M235" s="276"/>
      <c r="N235" s="276"/>
      <c r="O235" s="276"/>
      <c r="P235" s="276"/>
      <c r="Q235" s="276"/>
      <c r="R235" s="276"/>
      <c r="S235" s="276"/>
      <c r="T235" s="276"/>
      <c r="U235" s="276"/>
      <c r="V235" s="276"/>
      <c r="W235" s="276"/>
      <c r="X235" s="276"/>
      <c r="Y235" s="276"/>
      <c r="Z235" s="276"/>
    </row>
    <row r="236" ht="15.75" customHeight="1">
      <c r="A236" s="2"/>
      <c r="B236" s="2"/>
      <c r="C236" s="2"/>
      <c r="D236" s="276"/>
      <c r="E236" s="276"/>
      <c r="F236" s="276"/>
      <c r="G236" s="276"/>
      <c r="H236" s="276"/>
      <c r="I236" s="276"/>
      <c r="J236" s="276"/>
      <c r="K236" s="276"/>
      <c r="L236" s="276"/>
      <c r="M236" s="276"/>
      <c r="N236" s="276"/>
      <c r="O236" s="276"/>
      <c r="P236" s="276"/>
      <c r="Q236" s="276"/>
      <c r="R236" s="276"/>
      <c r="S236" s="276"/>
      <c r="T236" s="276"/>
      <c r="U236" s="276"/>
      <c r="V236" s="276"/>
      <c r="W236" s="276"/>
      <c r="X236" s="276"/>
      <c r="Y236" s="276"/>
      <c r="Z236" s="276"/>
    </row>
    <row r="237" ht="15.75" customHeight="1">
      <c r="A237" s="2"/>
      <c r="B237" s="2"/>
      <c r="C237" s="2"/>
      <c r="D237" s="276"/>
      <c r="E237" s="276"/>
      <c r="F237" s="276"/>
      <c r="G237" s="276"/>
      <c r="H237" s="276"/>
      <c r="I237" s="276"/>
      <c r="J237" s="276"/>
      <c r="K237" s="276"/>
      <c r="L237" s="276"/>
      <c r="M237" s="276"/>
      <c r="N237" s="276"/>
      <c r="O237" s="276"/>
      <c r="P237" s="276"/>
      <c r="Q237" s="276"/>
      <c r="R237" s="276"/>
      <c r="S237" s="276"/>
      <c r="T237" s="276"/>
      <c r="U237" s="276"/>
      <c r="V237" s="276"/>
      <c r="W237" s="276"/>
      <c r="X237" s="276"/>
      <c r="Y237" s="276"/>
      <c r="Z237" s="276"/>
    </row>
    <row r="238" ht="15.75" customHeight="1">
      <c r="A238" s="2"/>
      <c r="B238" s="2"/>
      <c r="C238" s="2"/>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row>
    <row r="239" ht="15.75" customHeight="1">
      <c r="A239" s="2"/>
      <c r="B239" s="2"/>
      <c r="C239" s="2"/>
      <c r="D239" s="276"/>
      <c r="E239" s="276"/>
      <c r="F239" s="276"/>
      <c r="G239" s="276"/>
      <c r="H239" s="276"/>
      <c r="I239" s="276"/>
      <c r="J239" s="276"/>
      <c r="K239" s="276"/>
      <c r="L239" s="276"/>
      <c r="M239" s="276"/>
      <c r="N239" s="276"/>
      <c r="O239" s="276"/>
      <c r="P239" s="276"/>
      <c r="Q239" s="276"/>
      <c r="R239" s="276"/>
      <c r="S239" s="276"/>
      <c r="T239" s="276"/>
      <c r="U239" s="276"/>
      <c r="V239" s="276"/>
      <c r="W239" s="276"/>
      <c r="X239" s="276"/>
      <c r="Y239" s="276"/>
      <c r="Z239" s="276"/>
    </row>
    <row r="240" ht="15.75" customHeight="1">
      <c r="A240" s="2"/>
      <c r="B240" s="2"/>
      <c r="C240" s="2"/>
      <c r="D240" s="276"/>
      <c r="E240" s="276"/>
      <c r="F240" s="276"/>
      <c r="G240" s="276"/>
      <c r="H240" s="276"/>
      <c r="I240" s="276"/>
      <c r="J240" s="276"/>
      <c r="K240" s="276"/>
      <c r="L240" s="276"/>
      <c r="M240" s="276"/>
      <c r="N240" s="276"/>
      <c r="O240" s="276"/>
      <c r="P240" s="276"/>
      <c r="Q240" s="276"/>
      <c r="R240" s="276"/>
      <c r="S240" s="276"/>
      <c r="T240" s="276"/>
      <c r="U240" s="276"/>
      <c r="V240" s="276"/>
      <c r="W240" s="276"/>
      <c r="X240" s="276"/>
      <c r="Y240" s="276"/>
      <c r="Z240" s="276"/>
    </row>
    <row r="241" ht="15.75" customHeight="1">
      <c r="A241" s="2"/>
      <c r="B241" s="2"/>
      <c r="C241" s="2"/>
      <c r="D241" s="276"/>
      <c r="E241" s="276"/>
      <c r="F241" s="276"/>
      <c r="G241" s="276"/>
      <c r="H241" s="276"/>
      <c r="I241" s="276"/>
      <c r="J241" s="276"/>
      <c r="K241" s="276"/>
      <c r="L241" s="276"/>
      <c r="M241" s="276"/>
      <c r="N241" s="276"/>
      <c r="O241" s="276"/>
      <c r="P241" s="276"/>
      <c r="Q241" s="276"/>
      <c r="R241" s="276"/>
      <c r="S241" s="276"/>
      <c r="T241" s="276"/>
      <c r="U241" s="276"/>
      <c r="V241" s="276"/>
      <c r="W241" s="276"/>
      <c r="X241" s="276"/>
      <c r="Y241" s="276"/>
      <c r="Z241" s="276"/>
    </row>
    <row r="242" ht="15.75" customHeight="1">
      <c r="A242" s="2"/>
      <c r="B242" s="2"/>
      <c r="C242" s="2"/>
      <c r="D242" s="276"/>
      <c r="E242" s="276"/>
      <c r="F242" s="276"/>
      <c r="G242" s="276"/>
      <c r="H242" s="276"/>
      <c r="I242" s="276"/>
      <c r="J242" s="276"/>
      <c r="K242" s="276"/>
      <c r="L242" s="276"/>
      <c r="M242" s="276"/>
      <c r="N242" s="276"/>
      <c r="O242" s="276"/>
      <c r="P242" s="276"/>
      <c r="Q242" s="276"/>
      <c r="R242" s="276"/>
      <c r="S242" s="276"/>
      <c r="T242" s="276"/>
      <c r="U242" s="276"/>
      <c r="V242" s="276"/>
      <c r="W242" s="276"/>
      <c r="X242" s="276"/>
      <c r="Y242" s="276"/>
      <c r="Z242" s="276"/>
    </row>
    <row r="243" ht="15.75" customHeight="1">
      <c r="A243" s="2"/>
      <c r="B243" s="2"/>
      <c r="C243" s="2"/>
      <c r="D243" s="276"/>
      <c r="E243" s="276"/>
      <c r="F243" s="276"/>
      <c r="G243" s="276"/>
      <c r="H243" s="276"/>
      <c r="I243" s="276"/>
      <c r="J243" s="276"/>
      <c r="K243" s="276"/>
      <c r="L243" s="276"/>
      <c r="M243" s="276"/>
      <c r="N243" s="276"/>
      <c r="O243" s="276"/>
      <c r="P243" s="276"/>
      <c r="Q243" s="276"/>
      <c r="R243" s="276"/>
      <c r="S243" s="276"/>
      <c r="T243" s="276"/>
      <c r="U243" s="276"/>
      <c r="V243" s="276"/>
      <c r="W243" s="276"/>
      <c r="X243" s="276"/>
      <c r="Y243" s="276"/>
      <c r="Z243" s="276"/>
    </row>
    <row r="244" ht="15.75" customHeight="1">
      <c r="A244" s="2"/>
      <c r="B244" s="2"/>
      <c r="C244" s="2"/>
      <c r="D244" s="276"/>
      <c r="E244" s="276"/>
      <c r="F244" s="276"/>
      <c r="G244" s="276"/>
      <c r="H244" s="276"/>
      <c r="I244" s="276"/>
      <c r="J244" s="276"/>
      <c r="K244" s="276"/>
      <c r="L244" s="276"/>
      <c r="M244" s="276"/>
      <c r="N244" s="276"/>
      <c r="O244" s="276"/>
      <c r="P244" s="276"/>
      <c r="Q244" s="276"/>
      <c r="R244" s="276"/>
      <c r="S244" s="276"/>
      <c r="T244" s="276"/>
      <c r="U244" s="276"/>
      <c r="V244" s="276"/>
      <c r="W244" s="276"/>
      <c r="X244" s="276"/>
      <c r="Y244" s="276"/>
      <c r="Z244" s="276"/>
    </row>
    <row r="245" ht="15.75" customHeight="1">
      <c r="A245" s="2"/>
      <c r="B245" s="2"/>
      <c r="C245" s="2"/>
      <c r="D245" s="276"/>
      <c r="E245" s="276"/>
      <c r="F245" s="276"/>
      <c r="G245" s="276"/>
      <c r="H245" s="276"/>
      <c r="I245" s="276"/>
      <c r="J245" s="276"/>
      <c r="K245" s="276"/>
      <c r="L245" s="276"/>
      <c r="M245" s="276"/>
      <c r="N245" s="276"/>
      <c r="O245" s="276"/>
      <c r="P245" s="276"/>
      <c r="Q245" s="276"/>
      <c r="R245" s="276"/>
      <c r="S245" s="276"/>
      <c r="T245" s="276"/>
      <c r="U245" s="276"/>
      <c r="V245" s="276"/>
      <c r="W245" s="276"/>
      <c r="X245" s="276"/>
      <c r="Y245" s="276"/>
      <c r="Z245" s="276"/>
    </row>
    <row r="246" ht="15.75" customHeight="1">
      <c r="A246" s="2"/>
      <c r="B246" s="2"/>
      <c r="C246" s="2"/>
      <c r="D246" s="276"/>
      <c r="E246" s="276"/>
      <c r="F246" s="276"/>
      <c r="G246" s="276"/>
      <c r="H246" s="276"/>
      <c r="I246" s="276"/>
      <c r="J246" s="276"/>
      <c r="K246" s="276"/>
      <c r="L246" s="276"/>
      <c r="M246" s="276"/>
      <c r="N246" s="276"/>
      <c r="O246" s="276"/>
      <c r="P246" s="276"/>
      <c r="Q246" s="276"/>
      <c r="R246" s="276"/>
      <c r="S246" s="276"/>
      <c r="T246" s="276"/>
      <c r="U246" s="276"/>
      <c r="V246" s="276"/>
      <c r="W246" s="276"/>
      <c r="X246" s="276"/>
      <c r="Y246" s="276"/>
      <c r="Z246" s="276"/>
    </row>
    <row r="247" ht="15.75" customHeight="1">
      <c r="A247" s="2"/>
      <c r="B247" s="2"/>
      <c r="C247" s="2"/>
      <c r="D247" s="276"/>
      <c r="E247" s="276"/>
      <c r="F247" s="276"/>
      <c r="G247" s="276"/>
      <c r="H247" s="276"/>
      <c r="I247" s="276"/>
      <c r="J247" s="276"/>
      <c r="K247" s="276"/>
      <c r="L247" s="276"/>
      <c r="M247" s="276"/>
      <c r="N247" s="276"/>
      <c r="O247" s="276"/>
      <c r="P247" s="276"/>
      <c r="Q247" s="276"/>
      <c r="R247" s="276"/>
      <c r="S247" s="276"/>
      <c r="T247" s="276"/>
      <c r="U247" s="276"/>
      <c r="V247" s="276"/>
      <c r="W247" s="276"/>
      <c r="X247" s="276"/>
      <c r="Y247" s="276"/>
      <c r="Z247" s="276"/>
    </row>
    <row r="248" ht="15.75" customHeight="1">
      <c r="A248" s="2"/>
      <c r="B248" s="2"/>
      <c r="C248" s="2"/>
      <c r="D248" s="276"/>
      <c r="E248" s="276"/>
      <c r="F248" s="276"/>
      <c r="G248" s="276"/>
      <c r="H248" s="276"/>
      <c r="I248" s="276"/>
      <c r="J248" s="276"/>
      <c r="K248" s="276"/>
      <c r="L248" s="276"/>
      <c r="M248" s="276"/>
      <c r="N248" s="276"/>
      <c r="O248" s="276"/>
      <c r="P248" s="276"/>
      <c r="Q248" s="276"/>
      <c r="R248" s="276"/>
      <c r="S248" s="276"/>
      <c r="T248" s="276"/>
      <c r="U248" s="276"/>
      <c r="V248" s="276"/>
      <c r="W248" s="276"/>
      <c r="X248" s="276"/>
      <c r="Y248" s="276"/>
      <c r="Z248" s="276"/>
    </row>
    <row r="249" ht="15.75" customHeight="1">
      <c r="A249" s="2"/>
      <c r="B249" s="2"/>
      <c r="C249" s="2"/>
      <c r="D249" s="276"/>
      <c r="E249" s="276"/>
      <c r="F249" s="276"/>
      <c r="G249" s="276"/>
      <c r="H249" s="276"/>
      <c r="I249" s="276"/>
      <c r="J249" s="276"/>
      <c r="K249" s="276"/>
      <c r="L249" s="276"/>
      <c r="M249" s="276"/>
      <c r="N249" s="276"/>
      <c r="O249" s="276"/>
      <c r="P249" s="276"/>
      <c r="Q249" s="276"/>
      <c r="R249" s="276"/>
      <c r="S249" s="276"/>
      <c r="T249" s="276"/>
      <c r="U249" s="276"/>
      <c r="V249" s="276"/>
      <c r="W249" s="276"/>
      <c r="X249" s="276"/>
      <c r="Y249" s="276"/>
      <c r="Z249" s="276"/>
    </row>
    <row r="250" ht="15.75" customHeight="1">
      <c r="A250" s="2"/>
      <c r="B250" s="2"/>
      <c r="C250" s="2"/>
      <c r="D250" s="276"/>
      <c r="E250" s="276"/>
      <c r="F250" s="276"/>
      <c r="G250" s="276"/>
      <c r="H250" s="276"/>
      <c r="I250" s="276"/>
      <c r="J250" s="276"/>
      <c r="K250" s="276"/>
      <c r="L250" s="276"/>
      <c r="M250" s="276"/>
      <c r="N250" s="276"/>
      <c r="O250" s="276"/>
      <c r="P250" s="276"/>
      <c r="Q250" s="276"/>
      <c r="R250" s="276"/>
      <c r="S250" s="276"/>
      <c r="T250" s="276"/>
      <c r="U250" s="276"/>
      <c r="V250" s="276"/>
      <c r="W250" s="276"/>
      <c r="X250" s="276"/>
      <c r="Y250" s="276"/>
      <c r="Z250" s="276"/>
    </row>
    <row r="251" ht="15.75" customHeight="1">
      <c r="A251" s="2"/>
      <c r="B251" s="2"/>
      <c r="C251" s="2"/>
      <c r="D251" s="276"/>
      <c r="E251" s="276"/>
      <c r="F251" s="276"/>
      <c r="G251" s="276"/>
      <c r="H251" s="276"/>
      <c r="I251" s="276"/>
      <c r="J251" s="276"/>
      <c r="K251" s="276"/>
      <c r="L251" s="276"/>
      <c r="M251" s="276"/>
      <c r="N251" s="276"/>
      <c r="O251" s="276"/>
      <c r="P251" s="276"/>
      <c r="Q251" s="276"/>
      <c r="R251" s="276"/>
      <c r="S251" s="276"/>
      <c r="T251" s="276"/>
      <c r="U251" s="276"/>
      <c r="V251" s="276"/>
      <c r="W251" s="276"/>
      <c r="X251" s="276"/>
      <c r="Y251" s="276"/>
      <c r="Z251" s="276"/>
    </row>
    <row r="252" ht="15.75" customHeight="1">
      <c r="A252" s="2"/>
      <c r="B252" s="2"/>
      <c r="C252" s="2"/>
      <c r="D252" s="276"/>
      <c r="E252" s="276"/>
      <c r="F252" s="276"/>
      <c r="G252" s="276"/>
      <c r="H252" s="276"/>
      <c r="I252" s="276"/>
      <c r="J252" s="276"/>
      <c r="K252" s="276"/>
      <c r="L252" s="276"/>
      <c r="M252" s="276"/>
      <c r="N252" s="276"/>
      <c r="O252" s="276"/>
      <c r="P252" s="276"/>
      <c r="Q252" s="276"/>
      <c r="R252" s="276"/>
      <c r="S252" s="276"/>
      <c r="T252" s="276"/>
      <c r="U252" s="276"/>
      <c r="V252" s="276"/>
      <c r="W252" s="276"/>
      <c r="X252" s="276"/>
      <c r="Y252" s="276"/>
      <c r="Z252" s="276"/>
    </row>
    <row r="253" ht="15.75" customHeight="1">
      <c r="A253" s="2"/>
      <c r="B253" s="2"/>
      <c r="C253" s="2"/>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row>
    <row r="254" ht="15.75" customHeight="1">
      <c r="A254" s="2"/>
      <c r="B254" s="2"/>
      <c r="C254" s="2"/>
      <c r="D254" s="276"/>
      <c r="E254" s="276"/>
      <c r="F254" s="276"/>
      <c r="G254" s="276"/>
      <c r="H254" s="276"/>
      <c r="I254" s="276"/>
      <c r="J254" s="276"/>
      <c r="K254" s="276"/>
      <c r="L254" s="276"/>
      <c r="M254" s="276"/>
      <c r="N254" s="276"/>
      <c r="O254" s="276"/>
      <c r="P254" s="276"/>
      <c r="Q254" s="276"/>
      <c r="R254" s="276"/>
      <c r="S254" s="276"/>
      <c r="T254" s="276"/>
      <c r="U254" s="276"/>
      <c r="V254" s="276"/>
      <c r="W254" s="276"/>
      <c r="X254" s="276"/>
      <c r="Y254" s="276"/>
      <c r="Z254" s="276"/>
    </row>
    <row r="255" ht="15.75" customHeight="1">
      <c r="A255" s="2"/>
      <c r="B255" s="2"/>
      <c r="C255" s="2"/>
      <c r="D255" s="276"/>
      <c r="E255" s="276"/>
      <c r="F255" s="276"/>
      <c r="G255" s="276"/>
      <c r="H255" s="276"/>
      <c r="I255" s="276"/>
      <c r="J255" s="276"/>
      <c r="K255" s="276"/>
      <c r="L255" s="276"/>
      <c r="M255" s="276"/>
      <c r="N255" s="276"/>
      <c r="O255" s="276"/>
      <c r="P255" s="276"/>
      <c r="Q255" s="276"/>
      <c r="R255" s="276"/>
      <c r="S255" s="276"/>
      <c r="T255" s="276"/>
      <c r="U255" s="276"/>
      <c r="V255" s="276"/>
      <c r="W255" s="276"/>
      <c r="X255" s="276"/>
      <c r="Y255" s="276"/>
      <c r="Z255" s="276"/>
    </row>
    <row r="256" ht="15.75" customHeight="1">
      <c r="A256" s="2"/>
      <c r="B256" s="2"/>
      <c r="C256" s="2"/>
      <c r="D256" s="276"/>
      <c r="E256" s="276"/>
      <c r="F256" s="276"/>
      <c r="G256" s="276"/>
      <c r="H256" s="276"/>
      <c r="I256" s="276"/>
      <c r="J256" s="276"/>
      <c r="K256" s="276"/>
      <c r="L256" s="276"/>
      <c r="M256" s="276"/>
      <c r="N256" s="276"/>
      <c r="O256" s="276"/>
      <c r="P256" s="276"/>
      <c r="Q256" s="276"/>
      <c r="R256" s="276"/>
      <c r="S256" s="276"/>
      <c r="T256" s="276"/>
      <c r="U256" s="276"/>
      <c r="V256" s="276"/>
      <c r="W256" s="276"/>
      <c r="X256" s="276"/>
      <c r="Y256" s="276"/>
      <c r="Z256" s="276"/>
    </row>
    <row r="257" ht="15.75" customHeight="1">
      <c r="A257" s="2"/>
      <c r="B257" s="2"/>
      <c r="C257" s="2"/>
      <c r="D257" s="276"/>
      <c r="E257" s="276"/>
      <c r="F257" s="276"/>
      <c r="G257" s="276"/>
      <c r="H257" s="276"/>
      <c r="I257" s="276"/>
      <c r="J257" s="276"/>
      <c r="K257" s="276"/>
      <c r="L257" s="276"/>
      <c r="M257" s="276"/>
      <c r="N257" s="276"/>
      <c r="O257" s="276"/>
      <c r="P257" s="276"/>
      <c r="Q257" s="276"/>
      <c r="R257" s="276"/>
      <c r="S257" s="276"/>
      <c r="T257" s="276"/>
      <c r="U257" s="276"/>
      <c r="V257" s="276"/>
      <c r="W257" s="276"/>
      <c r="X257" s="276"/>
      <c r="Y257" s="276"/>
      <c r="Z257" s="276"/>
    </row>
    <row r="258" ht="15.75" customHeight="1">
      <c r="A258" s="2"/>
      <c r="B258" s="2"/>
      <c r="C258" s="2"/>
      <c r="D258" s="276"/>
      <c r="E258" s="276"/>
      <c r="F258" s="276"/>
      <c r="G258" s="276"/>
      <c r="H258" s="276"/>
      <c r="I258" s="276"/>
      <c r="J258" s="276"/>
      <c r="K258" s="276"/>
      <c r="L258" s="276"/>
      <c r="M258" s="276"/>
      <c r="N258" s="276"/>
      <c r="O258" s="276"/>
      <c r="P258" s="276"/>
      <c r="Q258" s="276"/>
      <c r="R258" s="276"/>
      <c r="S258" s="276"/>
      <c r="T258" s="276"/>
      <c r="U258" s="276"/>
      <c r="V258" s="276"/>
      <c r="W258" s="276"/>
      <c r="X258" s="276"/>
      <c r="Y258" s="276"/>
      <c r="Z258" s="276"/>
    </row>
    <row r="259" ht="15.75" customHeight="1">
      <c r="A259" s="2"/>
      <c r="B259" s="2"/>
      <c r="C259" s="2"/>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row>
    <row r="260" ht="15.75" customHeight="1">
      <c r="A260" s="2"/>
      <c r="B260" s="2"/>
      <c r="C260" s="2"/>
      <c r="D260" s="276"/>
      <c r="E260" s="276"/>
      <c r="F260" s="276"/>
      <c r="G260" s="276"/>
      <c r="H260" s="276"/>
      <c r="I260" s="276"/>
      <c r="J260" s="276"/>
      <c r="K260" s="276"/>
      <c r="L260" s="276"/>
      <c r="M260" s="276"/>
      <c r="N260" s="276"/>
      <c r="O260" s="276"/>
      <c r="P260" s="276"/>
      <c r="Q260" s="276"/>
      <c r="R260" s="276"/>
      <c r="S260" s="276"/>
      <c r="T260" s="276"/>
      <c r="U260" s="276"/>
      <c r="V260" s="276"/>
      <c r="W260" s="276"/>
      <c r="X260" s="276"/>
      <c r="Y260" s="276"/>
      <c r="Z260" s="276"/>
    </row>
    <row r="261" ht="15.75" customHeight="1">
      <c r="A261" s="2"/>
      <c r="B261" s="2"/>
      <c r="C261" s="2"/>
      <c r="D261" s="276"/>
      <c r="E261" s="276"/>
      <c r="F261" s="276"/>
      <c r="G261" s="276"/>
      <c r="H261" s="276"/>
      <c r="I261" s="276"/>
      <c r="J261" s="276"/>
      <c r="K261" s="276"/>
      <c r="L261" s="276"/>
      <c r="M261" s="276"/>
      <c r="N261" s="276"/>
      <c r="O261" s="276"/>
      <c r="P261" s="276"/>
      <c r="Q261" s="276"/>
      <c r="R261" s="276"/>
      <c r="S261" s="276"/>
      <c r="T261" s="276"/>
      <c r="U261" s="276"/>
      <c r="V261" s="276"/>
      <c r="W261" s="276"/>
      <c r="X261" s="276"/>
      <c r="Y261" s="276"/>
      <c r="Z261" s="276"/>
    </row>
    <row r="262" ht="15.75" customHeight="1">
      <c r="A262" s="2"/>
      <c r="B262" s="2"/>
      <c r="C262" s="2"/>
      <c r="D262" s="276"/>
      <c r="E262" s="276"/>
      <c r="F262" s="276"/>
      <c r="G262" s="276"/>
      <c r="H262" s="276"/>
      <c r="I262" s="276"/>
      <c r="J262" s="276"/>
      <c r="K262" s="276"/>
      <c r="L262" s="276"/>
      <c r="M262" s="276"/>
      <c r="N262" s="276"/>
      <c r="O262" s="276"/>
      <c r="P262" s="276"/>
      <c r="Q262" s="276"/>
      <c r="R262" s="276"/>
      <c r="S262" s="276"/>
      <c r="T262" s="276"/>
      <c r="U262" s="276"/>
      <c r="V262" s="276"/>
      <c r="W262" s="276"/>
      <c r="X262" s="276"/>
      <c r="Y262" s="276"/>
      <c r="Z262" s="276"/>
    </row>
    <row r="263" ht="15.75" customHeight="1">
      <c r="A263" s="2"/>
      <c r="B263" s="2"/>
      <c r="C263" s="2"/>
      <c r="D263" s="276"/>
      <c r="E263" s="276"/>
      <c r="F263" s="276"/>
      <c r="G263" s="276"/>
      <c r="H263" s="276"/>
      <c r="I263" s="276"/>
      <c r="J263" s="276"/>
      <c r="K263" s="276"/>
      <c r="L263" s="276"/>
      <c r="M263" s="276"/>
      <c r="N263" s="276"/>
      <c r="O263" s="276"/>
      <c r="P263" s="276"/>
      <c r="Q263" s="276"/>
      <c r="R263" s="276"/>
      <c r="S263" s="276"/>
      <c r="T263" s="276"/>
      <c r="U263" s="276"/>
      <c r="V263" s="276"/>
      <c r="W263" s="276"/>
      <c r="X263" s="276"/>
      <c r="Y263" s="276"/>
      <c r="Z263" s="276"/>
    </row>
    <row r="264" ht="15.75" customHeight="1">
      <c r="A264" s="2"/>
      <c r="B264" s="2"/>
      <c r="C264" s="2"/>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6"/>
    </row>
    <row r="265" ht="15.75" customHeight="1">
      <c r="A265" s="2"/>
      <c r="B265" s="2"/>
      <c r="C265" s="2"/>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row>
    <row r="266" ht="15.75" customHeight="1">
      <c r="A266" s="2"/>
      <c r="B266" s="2"/>
      <c r="C266" s="2"/>
      <c r="D266" s="276"/>
      <c r="E266" s="276"/>
      <c r="F266" s="276"/>
      <c r="G266" s="276"/>
      <c r="H266" s="276"/>
      <c r="I266" s="276"/>
      <c r="J266" s="276"/>
      <c r="K266" s="276"/>
      <c r="L266" s="276"/>
      <c r="M266" s="276"/>
      <c r="N266" s="276"/>
      <c r="O266" s="276"/>
      <c r="P266" s="276"/>
      <c r="Q266" s="276"/>
      <c r="R266" s="276"/>
      <c r="S266" s="276"/>
      <c r="T266" s="276"/>
      <c r="U266" s="276"/>
      <c r="V266" s="276"/>
      <c r="W266" s="276"/>
      <c r="X266" s="276"/>
      <c r="Y266" s="276"/>
      <c r="Z266" s="276"/>
    </row>
    <row r="267" ht="15.75" customHeight="1">
      <c r="A267" s="2"/>
      <c r="B267" s="2"/>
      <c r="C267" s="2"/>
      <c r="D267" s="276"/>
      <c r="E267" s="276"/>
      <c r="F267" s="276"/>
      <c r="G267" s="276"/>
      <c r="H267" s="276"/>
      <c r="I267" s="276"/>
      <c r="J267" s="276"/>
      <c r="K267" s="276"/>
      <c r="L267" s="276"/>
      <c r="M267" s="276"/>
      <c r="N267" s="276"/>
      <c r="O267" s="276"/>
      <c r="P267" s="276"/>
      <c r="Q267" s="276"/>
      <c r="R267" s="276"/>
      <c r="S267" s="276"/>
      <c r="T267" s="276"/>
      <c r="U267" s="276"/>
      <c r="V267" s="276"/>
      <c r="W267" s="276"/>
      <c r="X267" s="276"/>
      <c r="Y267" s="276"/>
      <c r="Z267" s="276"/>
    </row>
    <row r="268" ht="15.75" customHeight="1">
      <c r="A268" s="2"/>
      <c r="B268" s="2"/>
      <c r="C268" s="2"/>
      <c r="D268" s="276"/>
      <c r="E268" s="276"/>
      <c r="F268" s="276"/>
      <c r="G268" s="276"/>
      <c r="H268" s="276"/>
      <c r="I268" s="276"/>
      <c r="J268" s="276"/>
      <c r="K268" s="276"/>
      <c r="L268" s="276"/>
      <c r="M268" s="276"/>
      <c r="N268" s="276"/>
      <c r="O268" s="276"/>
      <c r="P268" s="276"/>
      <c r="Q268" s="276"/>
      <c r="R268" s="276"/>
      <c r="S268" s="276"/>
      <c r="T268" s="276"/>
      <c r="U268" s="276"/>
      <c r="V268" s="276"/>
      <c r="W268" s="276"/>
      <c r="X268" s="276"/>
      <c r="Y268" s="276"/>
      <c r="Z268" s="276"/>
    </row>
    <row r="269" ht="15.75" customHeight="1">
      <c r="A269" s="2"/>
      <c r="B269" s="2"/>
      <c r="C269" s="2"/>
      <c r="D269" s="276"/>
      <c r="E269" s="276"/>
      <c r="F269" s="276"/>
      <c r="G269" s="276"/>
      <c r="H269" s="276"/>
      <c r="I269" s="276"/>
      <c r="J269" s="276"/>
      <c r="K269" s="276"/>
      <c r="L269" s="276"/>
      <c r="M269" s="276"/>
      <c r="N269" s="276"/>
      <c r="O269" s="276"/>
      <c r="P269" s="276"/>
      <c r="Q269" s="276"/>
      <c r="R269" s="276"/>
      <c r="S269" s="276"/>
      <c r="T269" s="276"/>
      <c r="U269" s="276"/>
      <c r="V269" s="276"/>
      <c r="W269" s="276"/>
      <c r="X269" s="276"/>
      <c r="Y269" s="276"/>
      <c r="Z269" s="276"/>
    </row>
    <row r="270" ht="15.75" customHeight="1">
      <c r="A270" s="2"/>
      <c r="B270" s="2"/>
      <c r="C270" s="2"/>
      <c r="D270" s="276"/>
      <c r="E270" s="276"/>
      <c r="F270" s="276"/>
      <c r="G270" s="276"/>
      <c r="H270" s="276"/>
      <c r="I270" s="276"/>
      <c r="J270" s="276"/>
      <c r="K270" s="276"/>
      <c r="L270" s="276"/>
      <c r="M270" s="276"/>
      <c r="N270" s="276"/>
      <c r="O270" s="276"/>
      <c r="P270" s="276"/>
      <c r="Q270" s="276"/>
      <c r="R270" s="276"/>
      <c r="S270" s="276"/>
      <c r="T270" s="276"/>
      <c r="U270" s="276"/>
      <c r="V270" s="276"/>
      <c r="W270" s="276"/>
      <c r="X270" s="276"/>
      <c r="Y270" s="276"/>
      <c r="Z270" s="276"/>
    </row>
    <row r="271" ht="15.75" customHeight="1">
      <c r="A271" s="2"/>
      <c r="B271" s="2"/>
      <c r="C271" s="2"/>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row>
    <row r="272" ht="15.75" customHeight="1">
      <c r="A272" s="2"/>
      <c r="B272" s="2"/>
      <c r="C272" s="2"/>
      <c r="D272" s="276"/>
      <c r="E272" s="276"/>
      <c r="F272" s="276"/>
      <c r="G272" s="276"/>
      <c r="H272" s="276"/>
      <c r="I272" s="276"/>
      <c r="J272" s="276"/>
      <c r="K272" s="276"/>
      <c r="L272" s="276"/>
      <c r="M272" s="276"/>
      <c r="N272" s="276"/>
      <c r="O272" s="276"/>
      <c r="P272" s="276"/>
      <c r="Q272" s="276"/>
      <c r="R272" s="276"/>
      <c r="S272" s="276"/>
      <c r="T272" s="276"/>
      <c r="U272" s="276"/>
      <c r="V272" s="276"/>
      <c r="W272" s="276"/>
      <c r="X272" s="276"/>
      <c r="Y272" s="276"/>
      <c r="Z272" s="276"/>
    </row>
    <row r="273" ht="15.75" customHeight="1">
      <c r="A273" s="2"/>
      <c r="B273" s="2"/>
      <c r="C273" s="2"/>
      <c r="D273" s="276"/>
      <c r="E273" s="276"/>
      <c r="F273" s="276"/>
      <c r="G273" s="276"/>
      <c r="H273" s="276"/>
      <c r="I273" s="276"/>
      <c r="J273" s="276"/>
      <c r="K273" s="276"/>
      <c r="L273" s="276"/>
      <c r="M273" s="276"/>
      <c r="N273" s="276"/>
      <c r="O273" s="276"/>
      <c r="P273" s="276"/>
      <c r="Q273" s="276"/>
      <c r="R273" s="276"/>
      <c r="S273" s="276"/>
      <c r="T273" s="276"/>
      <c r="U273" s="276"/>
      <c r="V273" s="276"/>
      <c r="W273" s="276"/>
      <c r="X273" s="276"/>
      <c r="Y273" s="276"/>
      <c r="Z273" s="276"/>
    </row>
    <row r="274" ht="15.75" customHeight="1">
      <c r="A274" s="2"/>
      <c r="B274" s="2"/>
      <c r="C274" s="2"/>
      <c r="D274" s="276"/>
      <c r="E274" s="276"/>
      <c r="F274" s="276"/>
      <c r="G274" s="276"/>
      <c r="H274" s="276"/>
      <c r="I274" s="276"/>
      <c r="J274" s="276"/>
      <c r="K274" s="276"/>
      <c r="L274" s="276"/>
      <c r="M274" s="276"/>
      <c r="N274" s="276"/>
      <c r="O274" s="276"/>
      <c r="P274" s="276"/>
      <c r="Q274" s="276"/>
      <c r="R274" s="276"/>
      <c r="S274" s="276"/>
      <c r="T274" s="276"/>
      <c r="U274" s="276"/>
      <c r="V274" s="276"/>
      <c r="W274" s="276"/>
      <c r="X274" s="276"/>
      <c r="Y274" s="276"/>
      <c r="Z274" s="276"/>
    </row>
    <row r="275" ht="15.75" customHeight="1">
      <c r="A275" s="2"/>
      <c r="B275" s="2"/>
      <c r="C275" s="2"/>
      <c r="D275" s="276"/>
      <c r="E275" s="276"/>
      <c r="F275" s="276"/>
      <c r="G275" s="276"/>
      <c r="H275" s="276"/>
      <c r="I275" s="276"/>
      <c r="J275" s="276"/>
      <c r="K275" s="276"/>
      <c r="L275" s="276"/>
      <c r="M275" s="276"/>
      <c r="N275" s="276"/>
      <c r="O275" s="276"/>
      <c r="P275" s="276"/>
      <c r="Q275" s="276"/>
      <c r="R275" s="276"/>
      <c r="S275" s="276"/>
      <c r="T275" s="276"/>
      <c r="U275" s="276"/>
      <c r="V275" s="276"/>
      <c r="W275" s="276"/>
      <c r="X275" s="276"/>
      <c r="Y275" s="276"/>
      <c r="Z275" s="276"/>
    </row>
    <row r="276" ht="15.75" customHeight="1">
      <c r="A276" s="2"/>
      <c r="B276" s="2"/>
      <c r="C276" s="2"/>
      <c r="D276" s="276"/>
      <c r="E276" s="276"/>
      <c r="F276" s="276"/>
      <c r="G276" s="276"/>
      <c r="H276" s="276"/>
      <c r="I276" s="276"/>
      <c r="J276" s="276"/>
      <c r="K276" s="276"/>
      <c r="L276" s="276"/>
      <c r="M276" s="276"/>
      <c r="N276" s="276"/>
      <c r="O276" s="276"/>
      <c r="P276" s="276"/>
      <c r="Q276" s="276"/>
      <c r="R276" s="276"/>
      <c r="S276" s="276"/>
      <c r="T276" s="276"/>
      <c r="U276" s="276"/>
      <c r="V276" s="276"/>
      <c r="W276" s="276"/>
      <c r="X276" s="276"/>
      <c r="Y276" s="276"/>
      <c r="Z276" s="276"/>
    </row>
    <row r="277" ht="15.75" customHeight="1">
      <c r="A277" s="2"/>
      <c r="B277" s="2"/>
      <c r="C277" s="2"/>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row>
    <row r="278" ht="15.75" customHeight="1">
      <c r="A278" s="2"/>
      <c r="B278" s="2"/>
      <c r="C278" s="2"/>
      <c r="D278" s="276"/>
      <c r="E278" s="276"/>
      <c r="F278" s="276"/>
      <c r="G278" s="276"/>
      <c r="H278" s="276"/>
      <c r="I278" s="276"/>
      <c r="J278" s="276"/>
      <c r="K278" s="276"/>
      <c r="L278" s="276"/>
      <c r="M278" s="276"/>
      <c r="N278" s="276"/>
      <c r="O278" s="276"/>
      <c r="P278" s="276"/>
      <c r="Q278" s="276"/>
      <c r="R278" s="276"/>
      <c r="S278" s="276"/>
      <c r="T278" s="276"/>
      <c r="U278" s="276"/>
      <c r="V278" s="276"/>
      <c r="W278" s="276"/>
      <c r="X278" s="276"/>
      <c r="Y278" s="276"/>
      <c r="Z278" s="276"/>
    </row>
    <row r="279" ht="15.75" customHeight="1">
      <c r="A279" s="2"/>
      <c r="B279" s="2"/>
      <c r="C279" s="2"/>
      <c r="D279" s="276"/>
      <c r="E279" s="276"/>
      <c r="F279" s="276"/>
      <c r="G279" s="276"/>
      <c r="H279" s="276"/>
      <c r="I279" s="276"/>
      <c r="J279" s="276"/>
      <c r="K279" s="276"/>
      <c r="L279" s="276"/>
      <c r="M279" s="276"/>
      <c r="N279" s="276"/>
      <c r="O279" s="276"/>
      <c r="P279" s="276"/>
      <c r="Q279" s="276"/>
      <c r="R279" s="276"/>
      <c r="S279" s="276"/>
      <c r="T279" s="276"/>
      <c r="U279" s="276"/>
      <c r="V279" s="276"/>
      <c r="W279" s="276"/>
      <c r="X279" s="276"/>
      <c r="Y279" s="276"/>
      <c r="Z279" s="276"/>
    </row>
    <row r="280" ht="15.75" customHeight="1">
      <c r="A280" s="2"/>
      <c r="B280" s="2"/>
      <c r="C280" s="2"/>
      <c r="D280" s="276"/>
      <c r="E280" s="276"/>
      <c r="F280" s="276"/>
      <c r="G280" s="276"/>
      <c r="H280" s="276"/>
      <c r="I280" s="276"/>
      <c r="J280" s="276"/>
      <c r="K280" s="276"/>
      <c r="L280" s="276"/>
      <c r="M280" s="276"/>
      <c r="N280" s="276"/>
      <c r="O280" s="276"/>
      <c r="P280" s="276"/>
      <c r="Q280" s="276"/>
      <c r="R280" s="276"/>
      <c r="S280" s="276"/>
      <c r="T280" s="276"/>
      <c r="U280" s="276"/>
      <c r="V280" s="276"/>
      <c r="W280" s="276"/>
      <c r="X280" s="276"/>
      <c r="Y280" s="276"/>
      <c r="Z280" s="276"/>
    </row>
    <row r="281" ht="15.75" customHeight="1">
      <c r="A281" s="2"/>
      <c r="B281" s="2"/>
      <c r="C281" s="2"/>
      <c r="D281" s="276"/>
      <c r="E281" s="276"/>
      <c r="F281" s="276"/>
      <c r="G281" s="276"/>
      <c r="H281" s="276"/>
      <c r="I281" s="276"/>
      <c r="J281" s="276"/>
      <c r="K281" s="276"/>
      <c r="L281" s="276"/>
      <c r="M281" s="276"/>
      <c r="N281" s="276"/>
      <c r="O281" s="276"/>
      <c r="P281" s="276"/>
      <c r="Q281" s="276"/>
      <c r="R281" s="276"/>
      <c r="S281" s="276"/>
      <c r="T281" s="276"/>
      <c r="U281" s="276"/>
      <c r="V281" s="276"/>
      <c r="W281" s="276"/>
      <c r="X281" s="276"/>
      <c r="Y281" s="276"/>
      <c r="Z281" s="276"/>
    </row>
    <row r="282" ht="15.75" customHeight="1">
      <c r="A282" s="2"/>
      <c r="B282" s="2"/>
      <c r="C282" s="2"/>
      <c r="D282" s="276"/>
      <c r="E282" s="276"/>
      <c r="F282" s="276"/>
      <c r="G282" s="276"/>
      <c r="H282" s="276"/>
      <c r="I282" s="276"/>
      <c r="J282" s="276"/>
      <c r="K282" s="276"/>
      <c r="L282" s="276"/>
      <c r="M282" s="276"/>
      <c r="N282" s="276"/>
      <c r="O282" s="276"/>
      <c r="P282" s="276"/>
      <c r="Q282" s="276"/>
      <c r="R282" s="276"/>
      <c r="S282" s="276"/>
      <c r="T282" s="276"/>
      <c r="U282" s="276"/>
      <c r="V282" s="276"/>
      <c r="W282" s="276"/>
      <c r="X282" s="276"/>
      <c r="Y282" s="276"/>
      <c r="Z282" s="276"/>
    </row>
    <row r="283" ht="15.75" customHeight="1">
      <c r="A283" s="2"/>
      <c r="B283" s="2"/>
      <c r="C283" s="2"/>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row>
    <row r="284" ht="15.75" customHeight="1">
      <c r="A284" s="2"/>
      <c r="B284" s="2"/>
      <c r="C284" s="2"/>
      <c r="D284" s="276"/>
      <c r="E284" s="276"/>
      <c r="F284" s="276"/>
      <c r="G284" s="276"/>
      <c r="H284" s="276"/>
      <c r="I284" s="276"/>
      <c r="J284" s="276"/>
      <c r="K284" s="276"/>
      <c r="L284" s="276"/>
      <c r="M284" s="276"/>
      <c r="N284" s="276"/>
      <c r="O284" s="276"/>
      <c r="P284" s="276"/>
      <c r="Q284" s="276"/>
      <c r="R284" s="276"/>
      <c r="S284" s="276"/>
      <c r="T284" s="276"/>
      <c r="U284" s="276"/>
      <c r="V284" s="276"/>
      <c r="W284" s="276"/>
      <c r="X284" s="276"/>
      <c r="Y284" s="276"/>
      <c r="Z284" s="276"/>
    </row>
    <row r="285" ht="15.75" customHeight="1">
      <c r="A285" s="2"/>
      <c r="B285" s="2"/>
      <c r="C285" s="2"/>
      <c r="D285" s="276"/>
      <c r="E285" s="276"/>
      <c r="F285" s="276"/>
      <c r="G285" s="276"/>
      <c r="H285" s="276"/>
      <c r="I285" s="276"/>
      <c r="J285" s="276"/>
      <c r="K285" s="276"/>
      <c r="L285" s="276"/>
      <c r="M285" s="276"/>
      <c r="N285" s="276"/>
      <c r="O285" s="276"/>
      <c r="P285" s="276"/>
      <c r="Q285" s="276"/>
      <c r="R285" s="276"/>
      <c r="S285" s="276"/>
      <c r="T285" s="276"/>
      <c r="U285" s="276"/>
      <c r="V285" s="276"/>
      <c r="W285" s="276"/>
      <c r="X285" s="276"/>
      <c r="Y285" s="276"/>
      <c r="Z285" s="276"/>
    </row>
    <row r="286" ht="15.75" customHeight="1">
      <c r="A286" s="2"/>
      <c r="B286" s="2"/>
      <c r="C286" s="2"/>
      <c r="D286" s="276"/>
      <c r="E286" s="276"/>
      <c r="F286" s="276"/>
      <c r="G286" s="276"/>
      <c r="H286" s="276"/>
      <c r="I286" s="276"/>
      <c r="J286" s="276"/>
      <c r="K286" s="276"/>
      <c r="L286" s="276"/>
      <c r="M286" s="276"/>
      <c r="N286" s="276"/>
      <c r="O286" s="276"/>
      <c r="P286" s="276"/>
      <c r="Q286" s="276"/>
      <c r="R286" s="276"/>
      <c r="S286" s="276"/>
      <c r="T286" s="276"/>
      <c r="U286" s="276"/>
      <c r="V286" s="276"/>
      <c r="W286" s="276"/>
      <c r="X286" s="276"/>
      <c r="Y286" s="276"/>
      <c r="Z286" s="276"/>
    </row>
    <row r="287" ht="15.75" customHeight="1">
      <c r="A287" s="2"/>
      <c r="B287" s="2"/>
      <c r="C287" s="2"/>
      <c r="D287" s="276"/>
      <c r="E287" s="276"/>
      <c r="F287" s="276"/>
      <c r="G287" s="276"/>
      <c r="H287" s="276"/>
      <c r="I287" s="276"/>
      <c r="J287" s="276"/>
      <c r="K287" s="276"/>
      <c r="L287" s="276"/>
      <c r="M287" s="276"/>
      <c r="N287" s="276"/>
      <c r="O287" s="276"/>
      <c r="P287" s="276"/>
      <c r="Q287" s="276"/>
      <c r="R287" s="276"/>
      <c r="S287" s="276"/>
      <c r="T287" s="276"/>
      <c r="U287" s="276"/>
      <c r="V287" s="276"/>
      <c r="W287" s="276"/>
      <c r="X287" s="276"/>
      <c r="Y287" s="276"/>
      <c r="Z287" s="276"/>
    </row>
    <row r="288" ht="15.75" customHeight="1">
      <c r="A288" s="2"/>
      <c r="B288" s="2"/>
      <c r="C288" s="2"/>
      <c r="D288" s="276"/>
      <c r="E288" s="276"/>
      <c r="F288" s="276"/>
      <c r="G288" s="276"/>
      <c r="H288" s="276"/>
      <c r="I288" s="276"/>
      <c r="J288" s="276"/>
      <c r="K288" s="276"/>
      <c r="L288" s="276"/>
      <c r="M288" s="276"/>
      <c r="N288" s="276"/>
      <c r="O288" s="276"/>
      <c r="P288" s="276"/>
      <c r="Q288" s="276"/>
      <c r="R288" s="276"/>
      <c r="S288" s="276"/>
      <c r="T288" s="276"/>
      <c r="U288" s="276"/>
      <c r="V288" s="276"/>
      <c r="W288" s="276"/>
      <c r="X288" s="276"/>
      <c r="Y288" s="276"/>
      <c r="Z288" s="276"/>
    </row>
    <row r="289" ht="15.75" customHeight="1">
      <c r="A289" s="2"/>
      <c r="B289" s="2"/>
      <c r="C289" s="2"/>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row>
    <row r="290" ht="15.75" customHeight="1">
      <c r="A290" s="2"/>
      <c r="B290" s="2"/>
      <c r="C290" s="2"/>
      <c r="D290" s="276"/>
      <c r="E290" s="276"/>
      <c r="F290" s="276"/>
      <c r="G290" s="276"/>
      <c r="H290" s="276"/>
      <c r="I290" s="276"/>
      <c r="J290" s="276"/>
      <c r="K290" s="276"/>
      <c r="L290" s="276"/>
      <c r="M290" s="276"/>
      <c r="N290" s="276"/>
      <c r="O290" s="276"/>
      <c r="P290" s="276"/>
      <c r="Q290" s="276"/>
      <c r="R290" s="276"/>
      <c r="S290" s="276"/>
      <c r="T290" s="276"/>
      <c r="U290" s="276"/>
      <c r="V290" s="276"/>
      <c r="W290" s="276"/>
      <c r="X290" s="276"/>
      <c r="Y290" s="276"/>
      <c r="Z290" s="276"/>
    </row>
    <row r="291" ht="15.75" customHeight="1">
      <c r="A291" s="2"/>
      <c r="B291" s="2"/>
      <c r="C291" s="2"/>
      <c r="D291" s="276"/>
      <c r="E291" s="276"/>
      <c r="F291" s="276"/>
      <c r="G291" s="276"/>
      <c r="H291" s="276"/>
      <c r="I291" s="276"/>
      <c r="J291" s="276"/>
      <c r="K291" s="276"/>
      <c r="L291" s="276"/>
      <c r="M291" s="276"/>
      <c r="N291" s="276"/>
      <c r="O291" s="276"/>
      <c r="P291" s="276"/>
      <c r="Q291" s="276"/>
      <c r="R291" s="276"/>
      <c r="S291" s="276"/>
      <c r="T291" s="276"/>
      <c r="U291" s="276"/>
      <c r="V291" s="276"/>
      <c r="W291" s="276"/>
      <c r="X291" s="276"/>
      <c r="Y291" s="276"/>
      <c r="Z291" s="276"/>
    </row>
    <row r="292" ht="15.75" customHeight="1">
      <c r="A292" s="2"/>
      <c r="B292" s="2"/>
      <c r="C292" s="2"/>
      <c r="D292" s="276"/>
      <c r="E292" s="276"/>
      <c r="F292" s="276"/>
      <c r="G292" s="276"/>
      <c r="H292" s="276"/>
      <c r="I292" s="276"/>
      <c r="J292" s="276"/>
      <c r="K292" s="276"/>
      <c r="L292" s="276"/>
      <c r="M292" s="276"/>
      <c r="N292" s="276"/>
      <c r="O292" s="276"/>
      <c r="P292" s="276"/>
      <c r="Q292" s="276"/>
      <c r="R292" s="276"/>
      <c r="S292" s="276"/>
      <c r="T292" s="276"/>
      <c r="U292" s="276"/>
      <c r="V292" s="276"/>
      <c r="W292" s="276"/>
      <c r="X292" s="276"/>
      <c r="Y292" s="276"/>
      <c r="Z292" s="276"/>
    </row>
    <row r="293" ht="15.75" customHeight="1">
      <c r="A293" s="2"/>
      <c r="B293" s="2"/>
      <c r="C293" s="2"/>
      <c r="D293" s="276"/>
      <c r="E293" s="276"/>
      <c r="F293" s="276"/>
      <c r="G293" s="276"/>
      <c r="H293" s="276"/>
      <c r="I293" s="276"/>
      <c r="J293" s="276"/>
      <c r="K293" s="276"/>
      <c r="L293" s="276"/>
      <c r="M293" s="276"/>
      <c r="N293" s="276"/>
      <c r="O293" s="276"/>
      <c r="P293" s="276"/>
      <c r="Q293" s="276"/>
      <c r="R293" s="276"/>
      <c r="S293" s="276"/>
      <c r="T293" s="276"/>
      <c r="U293" s="276"/>
      <c r="V293" s="276"/>
      <c r="W293" s="276"/>
      <c r="X293" s="276"/>
      <c r="Y293" s="276"/>
      <c r="Z293" s="276"/>
    </row>
    <row r="294" ht="15.75" customHeight="1">
      <c r="A294" s="2"/>
      <c r="B294" s="2"/>
      <c r="C294" s="2"/>
      <c r="D294" s="276"/>
      <c r="E294" s="276"/>
      <c r="F294" s="276"/>
      <c r="G294" s="276"/>
      <c r="H294" s="276"/>
      <c r="I294" s="276"/>
      <c r="J294" s="276"/>
      <c r="K294" s="276"/>
      <c r="L294" s="276"/>
      <c r="M294" s="276"/>
      <c r="N294" s="276"/>
      <c r="O294" s="276"/>
      <c r="P294" s="276"/>
      <c r="Q294" s="276"/>
      <c r="R294" s="276"/>
      <c r="S294" s="276"/>
      <c r="T294" s="276"/>
      <c r="U294" s="276"/>
      <c r="V294" s="276"/>
      <c r="W294" s="276"/>
      <c r="X294" s="276"/>
      <c r="Y294" s="276"/>
      <c r="Z294" s="276"/>
    </row>
    <row r="295" ht="15.75" customHeight="1">
      <c r="A295" s="2"/>
      <c r="B295" s="2"/>
      <c r="C295" s="2"/>
      <c r="D295" s="276"/>
      <c r="E295" s="276"/>
      <c r="F295" s="276"/>
      <c r="G295" s="276"/>
      <c r="H295" s="276"/>
      <c r="I295" s="276"/>
      <c r="J295" s="276"/>
      <c r="K295" s="276"/>
      <c r="L295" s="276"/>
      <c r="M295" s="276"/>
      <c r="N295" s="276"/>
      <c r="O295" s="276"/>
      <c r="P295" s="276"/>
      <c r="Q295" s="276"/>
      <c r="R295" s="276"/>
      <c r="S295" s="276"/>
      <c r="T295" s="276"/>
      <c r="U295" s="276"/>
      <c r="V295" s="276"/>
      <c r="W295" s="276"/>
      <c r="X295" s="276"/>
      <c r="Y295" s="276"/>
      <c r="Z295" s="276"/>
    </row>
    <row r="296" ht="15.75" customHeight="1">
      <c r="A296" s="2"/>
      <c r="B296" s="2"/>
      <c r="C296" s="2"/>
      <c r="D296" s="276"/>
      <c r="E296" s="276"/>
      <c r="F296" s="276"/>
      <c r="G296" s="276"/>
      <c r="H296" s="276"/>
      <c r="I296" s="276"/>
      <c r="J296" s="276"/>
      <c r="K296" s="276"/>
      <c r="L296" s="276"/>
      <c r="M296" s="276"/>
      <c r="N296" s="276"/>
      <c r="O296" s="276"/>
      <c r="P296" s="276"/>
      <c r="Q296" s="276"/>
      <c r="R296" s="276"/>
      <c r="S296" s="276"/>
      <c r="T296" s="276"/>
      <c r="U296" s="276"/>
      <c r="V296" s="276"/>
      <c r="W296" s="276"/>
      <c r="X296" s="276"/>
      <c r="Y296" s="276"/>
      <c r="Z296" s="276"/>
    </row>
    <row r="297" ht="15.75" customHeight="1">
      <c r="A297" s="2"/>
      <c r="B297" s="2"/>
      <c r="C297" s="2"/>
      <c r="D297" s="276"/>
      <c r="E297" s="276"/>
      <c r="F297" s="276"/>
      <c r="G297" s="276"/>
      <c r="H297" s="276"/>
      <c r="I297" s="276"/>
      <c r="J297" s="276"/>
      <c r="K297" s="276"/>
      <c r="L297" s="276"/>
      <c r="M297" s="276"/>
      <c r="N297" s="276"/>
      <c r="O297" s="276"/>
      <c r="P297" s="276"/>
      <c r="Q297" s="276"/>
      <c r="R297" s="276"/>
      <c r="S297" s="276"/>
      <c r="T297" s="276"/>
      <c r="U297" s="276"/>
      <c r="V297" s="276"/>
      <c r="W297" s="276"/>
      <c r="X297" s="276"/>
      <c r="Y297" s="276"/>
      <c r="Z297" s="276"/>
    </row>
    <row r="298" ht="15.75" customHeight="1">
      <c r="A298" s="2"/>
      <c r="B298" s="2"/>
      <c r="C298" s="2"/>
      <c r="D298" s="276"/>
      <c r="E298" s="276"/>
      <c r="F298" s="276"/>
      <c r="G298" s="276"/>
      <c r="H298" s="276"/>
      <c r="I298" s="276"/>
      <c r="J298" s="276"/>
      <c r="K298" s="276"/>
      <c r="L298" s="276"/>
      <c r="M298" s="276"/>
      <c r="N298" s="276"/>
      <c r="O298" s="276"/>
      <c r="P298" s="276"/>
      <c r="Q298" s="276"/>
      <c r="R298" s="276"/>
      <c r="S298" s="276"/>
      <c r="T298" s="276"/>
      <c r="U298" s="276"/>
      <c r="V298" s="276"/>
      <c r="W298" s="276"/>
      <c r="X298" s="276"/>
      <c r="Y298" s="276"/>
      <c r="Z298" s="276"/>
    </row>
    <row r="299" ht="15.75" customHeight="1">
      <c r="A299" s="2"/>
      <c r="B299" s="2"/>
      <c r="C299" s="2"/>
      <c r="D299" s="276"/>
      <c r="E299" s="276"/>
      <c r="F299" s="276"/>
      <c r="G299" s="276"/>
      <c r="H299" s="276"/>
      <c r="I299" s="276"/>
      <c r="J299" s="276"/>
      <c r="K299" s="276"/>
      <c r="L299" s="276"/>
      <c r="M299" s="276"/>
      <c r="N299" s="276"/>
      <c r="O299" s="276"/>
      <c r="P299" s="276"/>
      <c r="Q299" s="276"/>
      <c r="R299" s="276"/>
      <c r="S299" s="276"/>
      <c r="T299" s="276"/>
      <c r="U299" s="276"/>
      <c r="V299" s="276"/>
      <c r="W299" s="276"/>
      <c r="X299" s="276"/>
      <c r="Y299" s="276"/>
      <c r="Z299" s="276"/>
    </row>
    <row r="300" ht="15.75" customHeight="1">
      <c r="A300" s="2"/>
      <c r="B300" s="2"/>
      <c r="C300" s="2"/>
      <c r="D300" s="276"/>
      <c r="E300" s="276"/>
      <c r="F300" s="276"/>
      <c r="G300" s="276"/>
      <c r="H300" s="276"/>
      <c r="I300" s="276"/>
      <c r="J300" s="276"/>
      <c r="K300" s="276"/>
      <c r="L300" s="276"/>
      <c r="M300" s="276"/>
      <c r="N300" s="276"/>
      <c r="O300" s="276"/>
      <c r="P300" s="276"/>
      <c r="Q300" s="276"/>
      <c r="R300" s="276"/>
      <c r="S300" s="276"/>
      <c r="T300" s="276"/>
      <c r="U300" s="276"/>
      <c r="V300" s="276"/>
      <c r="W300" s="276"/>
      <c r="X300" s="276"/>
      <c r="Y300" s="276"/>
      <c r="Z300" s="276"/>
    </row>
    <row r="301" ht="15.75" customHeight="1">
      <c r="A301" s="2"/>
      <c r="B301" s="2"/>
      <c r="C301" s="2"/>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row>
    <row r="302" ht="15.75" customHeight="1">
      <c r="A302" s="2"/>
      <c r="B302" s="2"/>
      <c r="C302" s="2"/>
      <c r="D302" s="276"/>
      <c r="E302" s="276"/>
      <c r="F302" s="276"/>
      <c r="G302" s="276"/>
      <c r="H302" s="276"/>
      <c r="I302" s="276"/>
      <c r="J302" s="276"/>
      <c r="K302" s="276"/>
      <c r="L302" s="276"/>
      <c r="M302" s="276"/>
      <c r="N302" s="276"/>
      <c r="O302" s="276"/>
      <c r="P302" s="276"/>
      <c r="Q302" s="276"/>
      <c r="R302" s="276"/>
      <c r="S302" s="276"/>
      <c r="T302" s="276"/>
      <c r="U302" s="276"/>
      <c r="V302" s="276"/>
      <c r="W302" s="276"/>
      <c r="X302" s="276"/>
      <c r="Y302" s="276"/>
      <c r="Z302" s="276"/>
    </row>
    <row r="303" ht="15.75" customHeight="1">
      <c r="A303" s="2"/>
      <c r="B303" s="2"/>
      <c r="C303" s="2"/>
      <c r="D303" s="276"/>
      <c r="E303" s="276"/>
      <c r="F303" s="276"/>
      <c r="G303" s="276"/>
      <c r="H303" s="276"/>
      <c r="I303" s="276"/>
      <c r="J303" s="276"/>
      <c r="K303" s="276"/>
      <c r="L303" s="276"/>
      <c r="M303" s="276"/>
      <c r="N303" s="276"/>
      <c r="O303" s="276"/>
      <c r="P303" s="276"/>
      <c r="Q303" s="276"/>
      <c r="R303" s="276"/>
      <c r="S303" s="276"/>
      <c r="T303" s="276"/>
      <c r="U303" s="276"/>
      <c r="V303" s="276"/>
      <c r="W303" s="276"/>
      <c r="X303" s="276"/>
      <c r="Y303" s="276"/>
      <c r="Z303" s="276"/>
    </row>
    <row r="304" ht="15.75" customHeight="1">
      <c r="A304" s="2"/>
      <c r="B304" s="2"/>
      <c r="C304" s="2"/>
      <c r="D304" s="276"/>
      <c r="E304" s="276"/>
      <c r="F304" s="276"/>
      <c r="G304" s="276"/>
      <c r="H304" s="276"/>
      <c r="I304" s="276"/>
      <c r="J304" s="276"/>
      <c r="K304" s="276"/>
      <c r="L304" s="276"/>
      <c r="M304" s="276"/>
      <c r="N304" s="276"/>
      <c r="O304" s="276"/>
      <c r="P304" s="276"/>
      <c r="Q304" s="276"/>
      <c r="R304" s="276"/>
      <c r="S304" s="276"/>
      <c r="T304" s="276"/>
      <c r="U304" s="276"/>
      <c r="V304" s="276"/>
      <c r="W304" s="276"/>
      <c r="X304" s="276"/>
      <c r="Y304" s="276"/>
      <c r="Z304" s="276"/>
    </row>
    <row r="305" ht="15.75" customHeight="1">
      <c r="A305" s="2"/>
      <c r="B305" s="2"/>
      <c r="C305" s="2"/>
      <c r="D305" s="276"/>
      <c r="E305" s="276"/>
      <c r="F305" s="276"/>
      <c r="G305" s="276"/>
      <c r="H305" s="276"/>
      <c r="I305" s="276"/>
      <c r="J305" s="276"/>
      <c r="K305" s="276"/>
      <c r="L305" s="276"/>
      <c r="M305" s="276"/>
      <c r="N305" s="276"/>
      <c r="O305" s="276"/>
      <c r="P305" s="276"/>
      <c r="Q305" s="276"/>
      <c r="R305" s="276"/>
      <c r="S305" s="276"/>
      <c r="T305" s="276"/>
      <c r="U305" s="276"/>
      <c r="V305" s="276"/>
      <c r="W305" s="276"/>
      <c r="X305" s="276"/>
      <c r="Y305" s="276"/>
      <c r="Z305" s="276"/>
    </row>
    <row r="306" ht="15.75" customHeight="1">
      <c r="A306" s="2"/>
      <c r="B306" s="2"/>
      <c r="C306" s="2"/>
      <c r="D306" s="276"/>
      <c r="E306" s="276"/>
      <c r="F306" s="276"/>
      <c r="G306" s="276"/>
      <c r="H306" s="276"/>
      <c r="I306" s="276"/>
      <c r="J306" s="276"/>
      <c r="K306" s="276"/>
      <c r="L306" s="276"/>
      <c r="M306" s="276"/>
      <c r="N306" s="276"/>
      <c r="O306" s="276"/>
      <c r="P306" s="276"/>
      <c r="Q306" s="276"/>
      <c r="R306" s="276"/>
      <c r="S306" s="276"/>
      <c r="T306" s="276"/>
      <c r="U306" s="276"/>
      <c r="V306" s="276"/>
      <c r="W306" s="276"/>
      <c r="X306" s="276"/>
      <c r="Y306" s="276"/>
      <c r="Z306" s="276"/>
    </row>
    <row r="307" ht="15.75" customHeight="1">
      <c r="A307" s="2"/>
      <c r="B307" s="2"/>
      <c r="C307" s="2"/>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row>
    <row r="308" ht="15.75" customHeight="1">
      <c r="A308" s="2"/>
      <c r="B308" s="2"/>
      <c r="C308" s="2"/>
      <c r="D308" s="276"/>
      <c r="E308" s="276"/>
      <c r="F308" s="276"/>
      <c r="G308" s="276"/>
      <c r="H308" s="276"/>
      <c r="I308" s="276"/>
      <c r="J308" s="276"/>
      <c r="K308" s="276"/>
      <c r="L308" s="276"/>
      <c r="M308" s="276"/>
      <c r="N308" s="276"/>
      <c r="O308" s="276"/>
      <c r="P308" s="276"/>
      <c r="Q308" s="276"/>
      <c r="R308" s="276"/>
      <c r="S308" s="276"/>
      <c r="T308" s="276"/>
      <c r="U308" s="276"/>
      <c r="V308" s="276"/>
      <c r="W308" s="276"/>
      <c r="X308" s="276"/>
      <c r="Y308" s="276"/>
      <c r="Z308" s="276"/>
    </row>
    <row r="309" ht="15.75" customHeight="1">
      <c r="A309" s="2"/>
      <c r="B309" s="2"/>
      <c r="C309" s="2"/>
      <c r="D309" s="276"/>
      <c r="E309" s="276"/>
      <c r="F309" s="276"/>
      <c r="G309" s="276"/>
      <c r="H309" s="276"/>
      <c r="I309" s="276"/>
      <c r="J309" s="276"/>
      <c r="K309" s="276"/>
      <c r="L309" s="276"/>
      <c r="M309" s="276"/>
      <c r="N309" s="276"/>
      <c r="O309" s="276"/>
      <c r="P309" s="276"/>
      <c r="Q309" s="276"/>
      <c r="R309" s="276"/>
      <c r="S309" s="276"/>
      <c r="T309" s="276"/>
      <c r="U309" s="276"/>
      <c r="V309" s="276"/>
      <c r="W309" s="276"/>
      <c r="X309" s="276"/>
      <c r="Y309" s="276"/>
      <c r="Z309" s="276"/>
    </row>
    <row r="310" ht="15.75" customHeight="1">
      <c r="A310" s="2"/>
      <c r="B310" s="2"/>
      <c r="C310" s="2"/>
      <c r="D310" s="276"/>
      <c r="E310" s="276"/>
      <c r="F310" s="276"/>
      <c r="G310" s="276"/>
      <c r="H310" s="276"/>
      <c r="I310" s="276"/>
      <c r="J310" s="276"/>
      <c r="K310" s="276"/>
      <c r="L310" s="276"/>
      <c r="M310" s="276"/>
      <c r="N310" s="276"/>
      <c r="O310" s="276"/>
      <c r="P310" s="276"/>
      <c r="Q310" s="276"/>
      <c r="R310" s="276"/>
      <c r="S310" s="276"/>
      <c r="T310" s="276"/>
      <c r="U310" s="276"/>
      <c r="V310" s="276"/>
      <c r="W310" s="276"/>
      <c r="X310" s="276"/>
      <c r="Y310" s="276"/>
      <c r="Z310" s="276"/>
    </row>
    <row r="311" ht="15.75" customHeight="1">
      <c r="A311" s="2"/>
      <c r="B311" s="2"/>
      <c r="C311" s="2"/>
      <c r="D311" s="276"/>
      <c r="E311" s="276"/>
      <c r="F311" s="276"/>
      <c r="G311" s="276"/>
      <c r="H311" s="276"/>
      <c r="I311" s="276"/>
      <c r="J311" s="276"/>
      <c r="K311" s="276"/>
      <c r="L311" s="276"/>
      <c r="M311" s="276"/>
      <c r="N311" s="276"/>
      <c r="O311" s="276"/>
      <c r="P311" s="276"/>
      <c r="Q311" s="276"/>
      <c r="R311" s="276"/>
      <c r="S311" s="276"/>
      <c r="T311" s="276"/>
      <c r="U311" s="276"/>
      <c r="V311" s="276"/>
      <c r="W311" s="276"/>
      <c r="X311" s="276"/>
      <c r="Y311" s="276"/>
      <c r="Z311" s="276"/>
    </row>
    <row r="312" ht="15.75" customHeight="1">
      <c r="A312" s="2"/>
      <c r="B312" s="2"/>
      <c r="C312" s="2"/>
      <c r="D312" s="276"/>
      <c r="E312" s="276"/>
      <c r="F312" s="276"/>
      <c r="G312" s="276"/>
      <c r="H312" s="276"/>
      <c r="I312" s="276"/>
      <c r="J312" s="276"/>
      <c r="K312" s="276"/>
      <c r="L312" s="276"/>
      <c r="M312" s="276"/>
      <c r="N312" s="276"/>
      <c r="O312" s="276"/>
      <c r="P312" s="276"/>
      <c r="Q312" s="276"/>
      <c r="R312" s="276"/>
      <c r="S312" s="276"/>
      <c r="T312" s="276"/>
      <c r="U312" s="276"/>
      <c r="V312" s="276"/>
      <c r="W312" s="276"/>
      <c r="X312" s="276"/>
      <c r="Y312" s="276"/>
      <c r="Z312" s="276"/>
    </row>
    <row r="313" ht="15.75" customHeight="1">
      <c r="A313" s="2"/>
      <c r="B313" s="2"/>
      <c r="C313" s="2"/>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row>
    <row r="314" ht="15.75" customHeight="1">
      <c r="A314" s="2"/>
      <c r="B314" s="2"/>
      <c r="C314" s="2"/>
      <c r="D314" s="276"/>
      <c r="E314" s="276"/>
      <c r="F314" s="276"/>
      <c r="G314" s="276"/>
      <c r="H314" s="276"/>
      <c r="I314" s="276"/>
      <c r="J314" s="276"/>
      <c r="K314" s="276"/>
      <c r="L314" s="276"/>
      <c r="M314" s="276"/>
      <c r="N314" s="276"/>
      <c r="O314" s="276"/>
      <c r="P314" s="276"/>
      <c r="Q314" s="276"/>
      <c r="R314" s="276"/>
      <c r="S314" s="276"/>
      <c r="T314" s="276"/>
      <c r="U314" s="276"/>
      <c r="V314" s="276"/>
      <c r="W314" s="276"/>
      <c r="X314" s="276"/>
      <c r="Y314" s="276"/>
      <c r="Z314" s="276"/>
    </row>
    <row r="315" ht="15.75" customHeight="1">
      <c r="A315" s="2"/>
      <c r="B315" s="2"/>
      <c r="C315" s="2"/>
      <c r="D315" s="276"/>
      <c r="E315" s="276"/>
      <c r="F315" s="276"/>
      <c r="G315" s="276"/>
      <c r="H315" s="276"/>
      <c r="I315" s="276"/>
      <c r="J315" s="276"/>
      <c r="K315" s="276"/>
      <c r="L315" s="276"/>
      <c r="M315" s="276"/>
      <c r="N315" s="276"/>
      <c r="O315" s="276"/>
      <c r="P315" s="276"/>
      <c r="Q315" s="276"/>
      <c r="R315" s="276"/>
      <c r="S315" s="276"/>
      <c r="T315" s="276"/>
      <c r="U315" s="276"/>
      <c r="V315" s="276"/>
      <c r="W315" s="276"/>
      <c r="X315" s="276"/>
      <c r="Y315" s="276"/>
      <c r="Z315" s="276"/>
    </row>
    <row r="316" ht="15.75" customHeight="1">
      <c r="A316" s="2"/>
      <c r="B316" s="2"/>
      <c r="C316" s="2"/>
      <c r="D316" s="276"/>
      <c r="E316" s="276"/>
      <c r="F316" s="276"/>
      <c r="G316" s="276"/>
      <c r="H316" s="276"/>
      <c r="I316" s="276"/>
      <c r="J316" s="276"/>
      <c r="K316" s="276"/>
      <c r="L316" s="276"/>
      <c r="M316" s="276"/>
      <c r="N316" s="276"/>
      <c r="O316" s="276"/>
      <c r="P316" s="276"/>
      <c r="Q316" s="276"/>
      <c r="R316" s="276"/>
      <c r="S316" s="276"/>
      <c r="T316" s="276"/>
      <c r="U316" s="276"/>
      <c r="V316" s="276"/>
      <c r="W316" s="276"/>
      <c r="X316" s="276"/>
      <c r="Y316" s="276"/>
      <c r="Z316" s="276"/>
    </row>
    <row r="317" ht="15.75" customHeight="1">
      <c r="A317" s="2"/>
      <c r="B317" s="2"/>
      <c r="C317" s="2"/>
      <c r="D317" s="276"/>
      <c r="E317" s="276"/>
      <c r="F317" s="276"/>
      <c r="G317" s="276"/>
      <c r="H317" s="276"/>
      <c r="I317" s="276"/>
      <c r="J317" s="276"/>
      <c r="K317" s="276"/>
      <c r="L317" s="276"/>
      <c r="M317" s="276"/>
      <c r="N317" s="276"/>
      <c r="O317" s="276"/>
      <c r="P317" s="276"/>
      <c r="Q317" s="276"/>
      <c r="R317" s="276"/>
      <c r="S317" s="276"/>
      <c r="T317" s="276"/>
      <c r="U317" s="276"/>
      <c r="V317" s="276"/>
      <c r="W317" s="276"/>
      <c r="X317" s="276"/>
      <c r="Y317" s="276"/>
      <c r="Z317" s="276"/>
    </row>
    <row r="318" ht="15.75" customHeight="1">
      <c r="A318" s="2"/>
      <c r="B318" s="2"/>
      <c r="C318" s="2"/>
      <c r="D318" s="276"/>
      <c r="E318" s="276"/>
      <c r="F318" s="276"/>
      <c r="G318" s="276"/>
      <c r="H318" s="276"/>
      <c r="I318" s="276"/>
      <c r="J318" s="276"/>
      <c r="K318" s="276"/>
      <c r="L318" s="276"/>
      <c r="M318" s="276"/>
      <c r="N318" s="276"/>
      <c r="O318" s="276"/>
      <c r="P318" s="276"/>
      <c r="Q318" s="276"/>
      <c r="R318" s="276"/>
      <c r="S318" s="276"/>
      <c r="T318" s="276"/>
      <c r="U318" s="276"/>
      <c r="V318" s="276"/>
      <c r="W318" s="276"/>
      <c r="X318" s="276"/>
      <c r="Y318" s="276"/>
      <c r="Z318" s="276"/>
    </row>
    <row r="319" ht="15.75" customHeight="1">
      <c r="A319" s="2"/>
      <c r="B319" s="2"/>
      <c r="C319" s="2"/>
      <c r="D319" s="276"/>
      <c r="E319" s="276"/>
      <c r="F319" s="276"/>
      <c r="G319" s="276"/>
      <c r="H319" s="276"/>
      <c r="I319" s="276"/>
      <c r="J319" s="276"/>
      <c r="K319" s="276"/>
      <c r="L319" s="276"/>
      <c r="M319" s="276"/>
      <c r="N319" s="276"/>
      <c r="O319" s="276"/>
      <c r="P319" s="276"/>
      <c r="Q319" s="276"/>
      <c r="R319" s="276"/>
      <c r="S319" s="276"/>
      <c r="T319" s="276"/>
      <c r="U319" s="276"/>
      <c r="V319" s="276"/>
      <c r="W319" s="276"/>
      <c r="X319" s="276"/>
      <c r="Y319" s="276"/>
      <c r="Z319" s="276"/>
    </row>
    <row r="320" ht="15.75" customHeight="1">
      <c r="A320" s="2"/>
      <c r="B320" s="2"/>
      <c r="C320" s="2"/>
      <c r="D320" s="276"/>
      <c r="E320" s="276"/>
      <c r="F320" s="276"/>
      <c r="G320" s="276"/>
      <c r="H320" s="276"/>
      <c r="I320" s="276"/>
      <c r="J320" s="276"/>
      <c r="K320" s="276"/>
      <c r="L320" s="276"/>
      <c r="M320" s="276"/>
      <c r="N320" s="276"/>
      <c r="O320" s="276"/>
      <c r="P320" s="276"/>
      <c r="Q320" s="276"/>
      <c r="R320" s="276"/>
      <c r="S320" s="276"/>
      <c r="T320" s="276"/>
      <c r="U320" s="276"/>
      <c r="V320" s="276"/>
      <c r="W320" s="276"/>
      <c r="X320" s="276"/>
      <c r="Y320" s="276"/>
      <c r="Z320" s="276"/>
    </row>
    <row r="321" ht="15.75" customHeight="1">
      <c r="A321" s="2"/>
      <c r="B321" s="2"/>
      <c r="C321" s="2"/>
      <c r="D321" s="276"/>
      <c r="E321" s="276"/>
      <c r="F321" s="276"/>
      <c r="G321" s="276"/>
      <c r="H321" s="276"/>
      <c r="I321" s="276"/>
      <c r="J321" s="276"/>
      <c r="K321" s="276"/>
      <c r="L321" s="276"/>
      <c r="M321" s="276"/>
      <c r="N321" s="276"/>
      <c r="O321" s="276"/>
      <c r="P321" s="276"/>
      <c r="Q321" s="276"/>
      <c r="R321" s="276"/>
      <c r="S321" s="276"/>
      <c r="T321" s="276"/>
      <c r="U321" s="276"/>
      <c r="V321" s="276"/>
      <c r="W321" s="276"/>
      <c r="X321" s="276"/>
      <c r="Y321" s="276"/>
      <c r="Z321" s="276"/>
    </row>
    <row r="322" ht="15.75" customHeight="1">
      <c r="A322" s="2"/>
      <c r="B322" s="2"/>
      <c r="C322" s="2"/>
      <c r="D322" s="276"/>
      <c r="E322" s="276"/>
      <c r="F322" s="276"/>
      <c r="G322" s="276"/>
      <c r="H322" s="276"/>
      <c r="I322" s="276"/>
      <c r="J322" s="276"/>
      <c r="K322" s="276"/>
      <c r="L322" s="276"/>
      <c r="M322" s="276"/>
      <c r="N322" s="276"/>
      <c r="O322" s="276"/>
      <c r="P322" s="276"/>
      <c r="Q322" s="276"/>
      <c r="R322" s="276"/>
      <c r="S322" s="276"/>
      <c r="T322" s="276"/>
      <c r="U322" s="276"/>
      <c r="V322" s="276"/>
      <c r="W322" s="276"/>
      <c r="X322" s="276"/>
      <c r="Y322" s="276"/>
      <c r="Z322" s="276"/>
    </row>
    <row r="323" ht="15.75" customHeight="1">
      <c r="A323" s="2"/>
      <c r="B323" s="2"/>
      <c r="C323" s="2"/>
      <c r="D323" s="276"/>
      <c r="E323" s="276"/>
      <c r="F323" s="276"/>
      <c r="G323" s="276"/>
      <c r="H323" s="276"/>
      <c r="I323" s="276"/>
      <c r="J323" s="276"/>
      <c r="K323" s="276"/>
      <c r="L323" s="276"/>
      <c r="M323" s="276"/>
      <c r="N323" s="276"/>
      <c r="O323" s="276"/>
      <c r="P323" s="276"/>
      <c r="Q323" s="276"/>
      <c r="R323" s="276"/>
      <c r="S323" s="276"/>
      <c r="T323" s="276"/>
      <c r="U323" s="276"/>
      <c r="V323" s="276"/>
      <c r="W323" s="276"/>
      <c r="X323" s="276"/>
      <c r="Y323" s="276"/>
      <c r="Z323" s="276"/>
    </row>
    <row r="324" ht="15.75" customHeight="1">
      <c r="A324" s="2"/>
      <c r="B324" s="2"/>
      <c r="C324" s="2"/>
      <c r="D324" s="276"/>
      <c r="E324" s="276"/>
      <c r="F324" s="276"/>
      <c r="G324" s="276"/>
      <c r="H324" s="276"/>
      <c r="I324" s="276"/>
      <c r="J324" s="276"/>
      <c r="K324" s="276"/>
      <c r="L324" s="276"/>
      <c r="M324" s="276"/>
      <c r="N324" s="276"/>
      <c r="O324" s="276"/>
      <c r="P324" s="276"/>
      <c r="Q324" s="276"/>
      <c r="R324" s="276"/>
      <c r="S324" s="276"/>
      <c r="T324" s="276"/>
      <c r="U324" s="276"/>
      <c r="V324" s="276"/>
      <c r="W324" s="276"/>
      <c r="X324" s="276"/>
      <c r="Y324" s="276"/>
      <c r="Z324" s="276"/>
    </row>
    <row r="325" ht="15.75" customHeight="1">
      <c r="A325" s="2"/>
      <c r="B325" s="2"/>
      <c r="C325" s="2"/>
      <c r="D325" s="276"/>
      <c r="E325" s="276"/>
      <c r="F325" s="276"/>
      <c r="G325" s="276"/>
      <c r="H325" s="276"/>
      <c r="I325" s="276"/>
      <c r="J325" s="276"/>
      <c r="K325" s="276"/>
      <c r="L325" s="276"/>
      <c r="M325" s="276"/>
      <c r="N325" s="276"/>
      <c r="O325" s="276"/>
      <c r="P325" s="276"/>
      <c r="Q325" s="276"/>
      <c r="R325" s="276"/>
      <c r="S325" s="276"/>
      <c r="T325" s="276"/>
      <c r="U325" s="276"/>
      <c r="V325" s="276"/>
      <c r="W325" s="276"/>
      <c r="X325" s="276"/>
      <c r="Y325" s="276"/>
      <c r="Z325" s="276"/>
    </row>
    <row r="326" ht="15.75" customHeight="1">
      <c r="A326" s="2"/>
      <c r="B326" s="2"/>
      <c r="C326" s="2"/>
      <c r="D326" s="276"/>
      <c r="E326" s="276"/>
      <c r="F326" s="276"/>
      <c r="G326" s="276"/>
      <c r="H326" s="276"/>
      <c r="I326" s="276"/>
      <c r="J326" s="276"/>
      <c r="K326" s="276"/>
      <c r="L326" s="276"/>
      <c r="M326" s="276"/>
      <c r="N326" s="276"/>
      <c r="O326" s="276"/>
      <c r="P326" s="276"/>
      <c r="Q326" s="276"/>
      <c r="R326" s="276"/>
      <c r="S326" s="276"/>
      <c r="T326" s="276"/>
      <c r="U326" s="276"/>
      <c r="V326" s="276"/>
      <c r="W326" s="276"/>
      <c r="X326" s="276"/>
      <c r="Y326" s="276"/>
      <c r="Z326" s="276"/>
    </row>
    <row r="327" ht="15.75" customHeight="1">
      <c r="A327" s="2"/>
      <c r="B327" s="2"/>
      <c r="C327" s="2"/>
      <c r="D327" s="276"/>
      <c r="E327" s="276"/>
      <c r="F327" s="276"/>
      <c r="G327" s="276"/>
      <c r="H327" s="276"/>
      <c r="I327" s="276"/>
      <c r="J327" s="276"/>
      <c r="K327" s="276"/>
      <c r="L327" s="276"/>
      <c r="M327" s="276"/>
      <c r="N327" s="276"/>
      <c r="O327" s="276"/>
      <c r="P327" s="276"/>
      <c r="Q327" s="276"/>
      <c r="R327" s="276"/>
      <c r="S327" s="276"/>
      <c r="T327" s="276"/>
      <c r="U327" s="276"/>
      <c r="V327" s="276"/>
      <c r="W327" s="276"/>
      <c r="X327" s="276"/>
      <c r="Y327" s="276"/>
      <c r="Z327" s="276"/>
    </row>
    <row r="328" ht="15.75" customHeight="1">
      <c r="A328" s="2"/>
      <c r="B328" s="2"/>
      <c r="C328" s="2"/>
      <c r="D328" s="276"/>
      <c r="E328" s="276"/>
      <c r="F328" s="276"/>
      <c r="G328" s="276"/>
      <c r="H328" s="276"/>
      <c r="I328" s="276"/>
      <c r="J328" s="276"/>
      <c r="K328" s="276"/>
      <c r="L328" s="276"/>
      <c r="M328" s="276"/>
      <c r="N328" s="276"/>
      <c r="O328" s="276"/>
      <c r="P328" s="276"/>
      <c r="Q328" s="276"/>
      <c r="R328" s="276"/>
      <c r="S328" s="276"/>
      <c r="T328" s="276"/>
      <c r="U328" s="276"/>
      <c r="V328" s="276"/>
      <c r="W328" s="276"/>
      <c r="X328" s="276"/>
      <c r="Y328" s="276"/>
      <c r="Z328" s="276"/>
    </row>
    <row r="329" ht="15.75" customHeight="1">
      <c r="A329" s="2"/>
      <c r="B329" s="2"/>
      <c r="C329" s="2"/>
      <c r="D329" s="276"/>
      <c r="E329" s="276"/>
      <c r="F329" s="276"/>
      <c r="G329" s="276"/>
      <c r="H329" s="276"/>
      <c r="I329" s="276"/>
      <c r="J329" s="276"/>
      <c r="K329" s="276"/>
      <c r="L329" s="276"/>
      <c r="M329" s="276"/>
      <c r="N329" s="276"/>
      <c r="O329" s="276"/>
      <c r="P329" s="276"/>
      <c r="Q329" s="276"/>
      <c r="R329" s="276"/>
      <c r="S329" s="276"/>
      <c r="T329" s="276"/>
      <c r="U329" s="276"/>
      <c r="V329" s="276"/>
      <c r="W329" s="276"/>
      <c r="X329" s="276"/>
      <c r="Y329" s="276"/>
      <c r="Z329" s="276"/>
    </row>
    <row r="330" ht="15.75" customHeight="1">
      <c r="A330" s="2"/>
      <c r="B330" s="2"/>
      <c r="C330" s="2"/>
      <c r="D330" s="276"/>
      <c r="E330" s="276"/>
      <c r="F330" s="276"/>
      <c r="G330" s="276"/>
      <c r="H330" s="276"/>
      <c r="I330" s="276"/>
      <c r="J330" s="276"/>
      <c r="K330" s="276"/>
      <c r="L330" s="276"/>
      <c r="M330" s="276"/>
      <c r="N330" s="276"/>
      <c r="O330" s="276"/>
      <c r="P330" s="276"/>
      <c r="Q330" s="276"/>
      <c r="R330" s="276"/>
      <c r="S330" s="276"/>
      <c r="T330" s="276"/>
      <c r="U330" s="276"/>
      <c r="V330" s="276"/>
      <c r="W330" s="276"/>
      <c r="X330" s="276"/>
      <c r="Y330" s="276"/>
      <c r="Z330" s="276"/>
    </row>
    <row r="331" ht="15.75" customHeight="1">
      <c r="A331" s="2"/>
      <c r="B331" s="2"/>
      <c r="C331" s="2"/>
      <c r="D331" s="276"/>
      <c r="E331" s="276"/>
      <c r="F331" s="276"/>
      <c r="G331" s="276"/>
      <c r="H331" s="276"/>
      <c r="I331" s="276"/>
      <c r="J331" s="276"/>
      <c r="K331" s="276"/>
      <c r="L331" s="276"/>
      <c r="M331" s="276"/>
      <c r="N331" s="276"/>
      <c r="O331" s="276"/>
      <c r="P331" s="276"/>
      <c r="Q331" s="276"/>
      <c r="R331" s="276"/>
      <c r="S331" s="276"/>
      <c r="T331" s="276"/>
      <c r="U331" s="276"/>
      <c r="V331" s="276"/>
      <c r="W331" s="276"/>
      <c r="X331" s="276"/>
      <c r="Y331" s="276"/>
      <c r="Z331" s="276"/>
    </row>
    <row r="332" ht="15.75" customHeight="1">
      <c r="A332" s="2"/>
      <c r="B332" s="2"/>
      <c r="C332" s="2"/>
      <c r="D332" s="276"/>
      <c r="E332" s="276"/>
      <c r="F332" s="276"/>
      <c r="G332" s="276"/>
      <c r="H332" s="276"/>
      <c r="I332" s="276"/>
      <c r="J332" s="276"/>
      <c r="K332" s="276"/>
      <c r="L332" s="276"/>
      <c r="M332" s="276"/>
      <c r="N332" s="276"/>
      <c r="O332" s="276"/>
      <c r="P332" s="276"/>
      <c r="Q332" s="276"/>
      <c r="R332" s="276"/>
      <c r="S332" s="276"/>
      <c r="T332" s="276"/>
      <c r="U332" s="276"/>
      <c r="V332" s="276"/>
      <c r="W332" s="276"/>
      <c r="X332" s="276"/>
      <c r="Y332" s="276"/>
      <c r="Z332" s="276"/>
    </row>
    <row r="333" ht="15.75" customHeight="1">
      <c r="A333" s="2"/>
      <c r="B333" s="2"/>
      <c r="C333" s="2"/>
      <c r="D333" s="276"/>
      <c r="E333" s="276"/>
      <c r="F333" s="276"/>
      <c r="G333" s="276"/>
      <c r="H333" s="276"/>
      <c r="I333" s="276"/>
      <c r="J333" s="276"/>
      <c r="K333" s="276"/>
      <c r="L333" s="276"/>
      <c r="M333" s="276"/>
      <c r="N333" s="276"/>
      <c r="O333" s="276"/>
      <c r="P333" s="276"/>
      <c r="Q333" s="276"/>
      <c r="R333" s="276"/>
      <c r="S333" s="276"/>
      <c r="T333" s="276"/>
      <c r="U333" s="276"/>
      <c r="V333" s="276"/>
      <c r="W333" s="276"/>
      <c r="X333" s="276"/>
      <c r="Y333" s="276"/>
      <c r="Z333" s="276"/>
    </row>
    <row r="334" ht="15.75" customHeight="1">
      <c r="A334" s="2"/>
      <c r="B334" s="2"/>
      <c r="C334" s="2"/>
      <c r="D334" s="276"/>
      <c r="E334" s="276"/>
      <c r="F334" s="276"/>
      <c r="G334" s="276"/>
      <c r="H334" s="276"/>
      <c r="I334" s="276"/>
      <c r="J334" s="276"/>
      <c r="K334" s="276"/>
      <c r="L334" s="276"/>
      <c r="M334" s="276"/>
      <c r="N334" s="276"/>
      <c r="O334" s="276"/>
      <c r="P334" s="276"/>
      <c r="Q334" s="276"/>
      <c r="R334" s="276"/>
      <c r="S334" s="276"/>
      <c r="T334" s="276"/>
      <c r="U334" s="276"/>
      <c r="V334" s="276"/>
      <c r="W334" s="276"/>
      <c r="X334" s="276"/>
      <c r="Y334" s="276"/>
      <c r="Z334" s="276"/>
    </row>
    <row r="335" ht="15.75" customHeight="1">
      <c r="A335" s="2"/>
      <c r="B335" s="2"/>
      <c r="C335" s="2"/>
      <c r="D335" s="276"/>
      <c r="E335" s="276"/>
      <c r="F335" s="276"/>
      <c r="G335" s="276"/>
      <c r="H335" s="276"/>
      <c r="I335" s="276"/>
      <c r="J335" s="276"/>
      <c r="K335" s="276"/>
      <c r="L335" s="276"/>
      <c r="M335" s="276"/>
      <c r="N335" s="276"/>
      <c r="O335" s="276"/>
      <c r="P335" s="276"/>
      <c r="Q335" s="276"/>
      <c r="R335" s="276"/>
      <c r="S335" s="276"/>
      <c r="T335" s="276"/>
      <c r="U335" s="276"/>
      <c r="V335" s="276"/>
      <c r="W335" s="276"/>
      <c r="X335" s="276"/>
      <c r="Y335" s="276"/>
      <c r="Z335" s="276"/>
    </row>
    <row r="336" ht="15.75" customHeight="1">
      <c r="A336" s="2"/>
      <c r="B336" s="2"/>
      <c r="C336" s="2"/>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row>
    <row r="337" ht="15.75" customHeight="1">
      <c r="A337" s="2"/>
      <c r="B337" s="2"/>
      <c r="C337" s="2"/>
      <c r="D337" s="276"/>
      <c r="E337" s="276"/>
      <c r="F337" s="276"/>
      <c r="G337" s="276"/>
      <c r="H337" s="276"/>
      <c r="I337" s="276"/>
      <c r="J337" s="276"/>
      <c r="K337" s="276"/>
      <c r="L337" s="276"/>
      <c r="M337" s="276"/>
      <c r="N337" s="276"/>
      <c r="O337" s="276"/>
      <c r="P337" s="276"/>
      <c r="Q337" s="276"/>
      <c r="R337" s="276"/>
      <c r="S337" s="276"/>
      <c r="T337" s="276"/>
      <c r="U337" s="276"/>
      <c r="V337" s="276"/>
      <c r="W337" s="276"/>
      <c r="X337" s="276"/>
      <c r="Y337" s="276"/>
      <c r="Z337" s="276"/>
    </row>
    <row r="338" ht="15.75" customHeight="1">
      <c r="A338" s="2"/>
      <c r="B338" s="2"/>
      <c r="C338" s="2"/>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row>
    <row r="339" ht="15.75" customHeight="1">
      <c r="A339" s="2"/>
      <c r="B339" s="2"/>
      <c r="C339" s="2"/>
      <c r="D339" s="276"/>
      <c r="E339" s="276"/>
      <c r="F339" s="276"/>
      <c r="G339" s="276"/>
      <c r="H339" s="276"/>
      <c r="I339" s="276"/>
      <c r="J339" s="276"/>
      <c r="K339" s="276"/>
      <c r="L339" s="276"/>
      <c r="M339" s="276"/>
      <c r="N339" s="276"/>
      <c r="O339" s="276"/>
      <c r="P339" s="276"/>
      <c r="Q339" s="276"/>
      <c r="R339" s="276"/>
      <c r="S339" s="276"/>
      <c r="T339" s="276"/>
      <c r="U339" s="276"/>
      <c r="V339" s="276"/>
      <c r="W339" s="276"/>
      <c r="X339" s="276"/>
      <c r="Y339" s="276"/>
      <c r="Z339" s="276"/>
    </row>
    <row r="340" ht="15.75" customHeight="1">
      <c r="A340" s="2"/>
      <c r="B340" s="2"/>
      <c r="C340" s="2"/>
      <c r="D340" s="276"/>
      <c r="E340" s="276"/>
      <c r="F340" s="276"/>
      <c r="G340" s="276"/>
      <c r="H340" s="276"/>
      <c r="I340" s="276"/>
      <c r="J340" s="276"/>
      <c r="K340" s="276"/>
      <c r="L340" s="276"/>
      <c r="M340" s="276"/>
      <c r="N340" s="276"/>
      <c r="O340" s="276"/>
      <c r="P340" s="276"/>
      <c r="Q340" s="276"/>
      <c r="R340" s="276"/>
      <c r="S340" s="276"/>
      <c r="T340" s="276"/>
      <c r="U340" s="276"/>
      <c r="V340" s="276"/>
      <c r="W340" s="276"/>
      <c r="X340" s="276"/>
      <c r="Y340" s="276"/>
      <c r="Z340" s="276"/>
    </row>
    <row r="341" ht="15.75" customHeight="1">
      <c r="A341" s="2"/>
      <c r="B341" s="2"/>
      <c r="C341" s="2"/>
      <c r="D341" s="276"/>
      <c r="E341" s="276"/>
      <c r="F341" s="276"/>
      <c r="G341" s="276"/>
      <c r="H341" s="276"/>
      <c r="I341" s="276"/>
      <c r="J341" s="276"/>
      <c r="K341" s="276"/>
      <c r="L341" s="276"/>
      <c r="M341" s="276"/>
      <c r="N341" s="276"/>
      <c r="O341" s="276"/>
      <c r="P341" s="276"/>
      <c r="Q341" s="276"/>
      <c r="R341" s="276"/>
      <c r="S341" s="276"/>
      <c r="T341" s="276"/>
      <c r="U341" s="276"/>
      <c r="V341" s="276"/>
      <c r="W341" s="276"/>
      <c r="X341" s="276"/>
      <c r="Y341" s="276"/>
      <c r="Z341" s="276"/>
    </row>
    <row r="342" ht="15.75" customHeight="1">
      <c r="A342" s="2"/>
      <c r="B342" s="2"/>
      <c r="C342" s="2"/>
      <c r="D342" s="276"/>
      <c r="E342" s="276"/>
      <c r="F342" s="276"/>
      <c r="G342" s="276"/>
      <c r="H342" s="276"/>
      <c r="I342" s="276"/>
      <c r="J342" s="276"/>
      <c r="K342" s="276"/>
      <c r="L342" s="276"/>
      <c r="M342" s="276"/>
      <c r="N342" s="276"/>
      <c r="O342" s="276"/>
      <c r="P342" s="276"/>
      <c r="Q342" s="276"/>
      <c r="R342" s="276"/>
      <c r="S342" s="276"/>
      <c r="T342" s="276"/>
      <c r="U342" s="276"/>
      <c r="V342" s="276"/>
      <c r="W342" s="276"/>
      <c r="X342" s="276"/>
      <c r="Y342" s="276"/>
      <c r="Z342" s="276"/>
    </row>
    <row r="343" ht="15.75" customHeight="1">
      <c r="A343" s="2"/>
      <c r="B343" s="2"/>
      <c r="C343" s="2"/>
      <c r="D343" s="276"/>
      <c r="E343" s="276"/>
      <c r="F343" s="276"/>
      <c r="G343" s="276"/>
      <c r="H343" s="276"/>
      <c r="I343" s="276"/>
      <c r="J343" s="276"/>
      <c r="K343" s="276"/>
      <c r="L343" s="276"/>
      <c r="M343" s="276"/>
      <c r="N343" s="276"/>
      <c r="O343" s="276"/>
      <c r="P343" s="276"/>
      <c r="Q343" s="276"/>
      <c r="R343" s="276"/>
      <c r="S343" s="276"/>
      <c r="T343" s="276"/>
      <c r="U343" s="276"/>
      <c r="V343" s="276"/>
      <c r="W343" s="276"/>
      <c r="X343" s="276"/>
      <c r="Y343" s="276"/>
      <c r="Z343" s="276"/>
    </row>
    <row r="344" ht="15.75" customHeight="1">
      <c r="A344" s="2"/>
      <c r="B344" s="2"/>
      <c r="C344" s="2"/>
      <c r="D344" s="276"/>
      <c r="E344" s="276"/>
      <c r="F344" s="276"/>
      <c r="G344" s="276"/>
      <c r="H344" s="276"/>
      <c r="I344" s="276"/>
      <c r="J344" s="276"/>
      <c r="K344" s="276"/>
      <c r="L344" s="276"/>
      <c r="M344" s="276"/>
      <c r="N344" s="276"/>
      <c r="O344" s="276"/>
      <c r="P344" s="276"/>
      <c r="Q344" s="276"/>
      <c r="R344" s="276"/>
      <c r="S344" s="276"/>
      <c r="T344" s="276"/>
      <c r="U344" s="276"/>
      <c r="V344" s="276"/>
      <c r="W344" s="276"/>
      <c r="X344" s="276"/>
      <c r="Y344" s="276"/>
      <c r="Z344" s="276"/>
    </row>
    <row r="345" ht="15.75" customHeight="1">
      <c r="A345" s="2"/>
      <c r="B345" s="2"/>
      <c r="C345" s="2"/>
      <c r="D345" s="276"/>
      <c r="E345" s="276"/>
      <c r="F345" s="276"/>
      <c r="G345" s="276"/>
      <c r="H345" s="276"/>
      <c r="I345" s="276"/>
      <c r="J345" s="276"/>
      <c r="K345" s="276"/>
      <c r="L345" s="276"/>
      <c r="M345" s="276"/>
      <c r="N345" s="276"/>
      <c r="O345" s="276"/>
      <c r="P345" s="276"/>
      <c r="Q345" s="276"/>
      <c r="R345" s="276"/>
      <c r="S345" s="276"/>
      <c r="T345" s="276"/>
      <c r="U345" s="276"/>
      <c r="V345" s="276"/>
      <c r="W345" s="276"/>
      <c r="X345" s="276"/>
      <c r="Y345" s="276"/>
      <c r="Z345" s="276"/>
    </row>
    <row r="346" ht="15.75" customHeight="1">
      <c r="A346" s="2"/>
      <c r="B346" s="2"/>
      <c r="C346" s="2"/>
      <c r="D346" s="276"/>
      <c r="E346" s="276"/>
      <c r="F346" s="276"/>
      <c r="G346" s="276"/>
      <c r="H346" s="276"/>
      <c r="I346" s="276"/>
      <c r="J346" s="276"/>
      <c r="K346" s="276"/>
      <c r="L346" s="276"/>
      <c r="M346" s="276"/>
      <c r="N346" s="276"/>
      <c r="O346" s="276"/>
      <c r="P346" s="276"/>
      <c r="Q346" s="276"/>
      <c r="R346" s="276"/>
      <c r="S346" s="276"/>
      <c r="T346" s="276"/>
      <c r="U346" s="276"/>
      <c r="V346" s="276"/>
      <c r="W346" s="276"/>
      <c r="X346" s="276"/>
      <c r="Y346" s="276"/>
      <c r="Z346" s="276"/>
    </row>
    <row r="347" ht="15.75" customHeight="1">
      <c r="A347" s="2"/>
      <c r="B347" s="2"/>
      <c r="C347" s="2"/>
      <c r="D347" s="276"/>
      <c r="E347" s="276"/>
      <c r="F347" s="276"/>
      <c r="G347" s="276"/>
      <c r="H347" s="276"/>
      <c r="I347" s="276"/>
      <c r="J347" s="276"/>
      <c r="K347" s="276"/>
      <c r="L347" s="276"/>
      <c r="M347" s="276"/>
      <c r="N347" s="276"/>
      <c r="O347" s="276"/>
      <c r="P347" s="276"/>
      <c r="Q347" s="276"/>
      <c r="R347" s="276"/>
      <c r="S347" s="276"/>
      <c r="T347" s="276"/>
      <c r="U347" s="276"/>
      <c r="V347" s="276"/>
      <c r="W347" s="276"/>
      <c r="X347" s="276"/>
      <c r="Y347" s="276"/>
      <c r="Z347" s="276"/>
    </row>
    <row r="348" ht="15.75" customHeight="1">
      <c r="A348" s="2"/>
      <c r="B348" s="2"/>
      <c r="C348" s="2"/>
      <c r="D348" s="276"/>
      <c r="E348" s="276"/>
      <c r="F348" s="276"/>
      <c r="G348" s="276"/>
      <c r="H348" s="276"/>
      <c r="I348" s="276"/>
      <c r="J348" s="276"/>
      <c r="K348" s="276"/>
      <c r="L348" s="276"/>
      <c r="M348" s="276"/>
      <c r="N348" s="276"/>
      <c r="O348" s="276"/>
      <c r="P348" s="276"/>
      <c r="Q348" s="276"/>
      <c r="R348" s="276"/>
      <c r="S348" s="276"/>
      <c r="T348" s="276"/>
      <c r="U348" s="276"/>
      <c r="V348" s="276"/>
      <c r="W348" s="276"/>
      <c r="X348" s="276"/>
      <c r="Y348" s="276"/>
      <c r="Z348" s="276"/>
    </row>
    <row r="349" ht="15.75" customHeight="1">
      <c r="A349" s="2"/>
      <c r="B349" s="2"/>
      <c r="C349" s="2"/>
      <c r="D349" s="276"/>
      <c r="E349" s="276"/>
      <c r="F349" s="276"/>
      <c r="G349" s="276"/>
      <c r="H349" s="276"/>
      <c r="I349" s="276"/>
      <c r="J349" s="276"/>
      <c r="K349" s="276"/>
      <c r="L349" s="276"/>
      <c r="M349" s="276"/>
      <c r="N349" s="276"/>
      <c r="O349" s="276"/>
      <c r="P349" s="276"/>
      <c r="Q349" s="276"/>
      <c r="R349" s="276"/>
      <c r="S349" s="276"/>
      <c r="T349" s="276"/>
      <c r="U349" s="276"/>
      <c r="V349" s="276"/>
      <c r="W349" s="276"/>
      <c r="X349" s="276"/>
      <c r="Y349" s="276"/>
      <c r="Z349" s="276"/>
    </row>
    <row r="350" ht="15.75" customHeight="1">
      <c r="A350" s="2"/>
      <c r="B350" s="2"/>
      <c r="C350" s="2"/>
      <c r="D350" s="276"/>
      <c r="E350" s="276"/>
      <c r="F350" s="276"/>
      <c r="G350" s="276"/>
      <c r="H350" s="276"/>
      <c r="I350" s="276"/>
      <c r="J350" s="276"/>
      <c r="K350" s="276"/>
      <c r="L350" s="276"/>
      <c r="M350" s="276"/>
      <c r="N350" s="276"/>
      <c r="O350" s="276"/>
      <c r="P350" s="276"/>
      <c r="Q350" s="276"/>
      <c r="R350" s="276"/>
      <c r="S350" s="276"/>
      <c r="T350" s="276"/>
      <c r="U350" s="276"/>
      <c r="V350" s="276"/>
      <c r="W350" s="276"/>
      <c r="X350" s="276"/>
      <c r="Y350" s="276"/>
      <c r="Z350" s="276"/>
    </row>
    <row r="351" ht="15.75" customHeight="1">
      <c r="A351" s="2"/>
      <c r="B351" s="2"/>
      <c r="C351" s="2"/>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row>
    <row r="352" ht="15.75" customHeight="1">
      <c r="A352" s="2"/>
      <c r="B352" s="2"/>
      <c r="C352" s="2"/>
      <c r="D352" s="276"/>
      <c r="E352" s="276"/>
      <c r="F352" s="276"/>
      <c r="G352" s="276"/>
      <c r="H352" s="276"/>
      <c r="I352" s="276"/>
      <c r="J352" s="276"/>
      <c r="K352" s="276"/>
      <c r="L352" s="276"/>
      <c r="M352" s="276"/>
      <c r="N352" s="276"/>
      <c r="O352" s="276"/>
      <c r="P352" s="276"/>
      <c r="Q352" s="276"/>
      <c r="R352" s="276"/>
      <c r="S352" s="276"/>
      <c r="T352" s="276"/>
      <c r="U352" s="276"/>
      <c r="V352" s="276"/>
      <c r="W352" s="276"/>
      <c r="X352" s="276"/>
      <c r="Y352" s="276"/>
      <c r="Z352" s="276"/>
    </row>
    <row r="353" ht="15.75" customHeight="1">
      <c r="A353" s="2"/>
      <c r="B353" s="2"/>
      <c r="C353" s="2"/>
      <c r="D353" s="276"/>
      <c r="E353" s="276"/>
      <c r="F353" s="276"/>
      <c r="G353" s="276"/>
      <c r="H353" s="276"/>
      <c r="I353" s="276"/>
      <c r="J353" s="276"/>
      <c r="K353" s="276"/>
      <c r="L353" s="276"/>
      <c r="M353" s="276"/>
      <c r="N353" s="276"/>
      <c r="O353" s="276"/>
      <c r="P353" s="276"/>
      <c r="Q353" s="276"/>
      <c r="R353" s="276"/>
      <c r="S353" s="276"/>
      <c r="T353" s="276"/>
      <c r="U353" s="276"/>
      <c r="V353" s="276"/>
      <c r="W353" s="276"/>
      <c r="X353" s="276"/>
      <c r="Y353" s="276"/>
      <c r="Z353" s="276"/>
    </row>
    <row r="354" ht="15.75" customHeight="1">
      <c r="A354" s="2"/>
      <c r="B354" s="2"/>
      <c r="C354" s="2"/>
      <c r="D354" s="276"/>
      <c r="E354" s="276"/>
      <c r="F354" s="276"/>
      <c r="G354" s="276"/>
      <c r="H354" s="276"/>
      <c r="I354" s="276"/>
      <c r="J354" s="276"/>
      <c r="K354" s="276"/>
      <c r="L354" s="276"/>
      <c r="M354" s="276"/>
      <c r="N354" s="276"/>
      <c r="O354" s="276"/>
      <c r="P354" s="276"/>
      <c r="Q354" s="276"/>
      <c r="R354" s="276"/>
      <c r="S354" s="276"/>
      <c r="T354" s="276"/>
      <c r="U354" s="276"/>
      <c r="V354" s="276"/>
      <c r="W354" s="276"/>
      <c r="X354" s="276"/>
      <c r="Y354" s="276"/>
      <c r="Z354" s="276"/>
    </row>
    <row r="355" ht="15.75" customHeight="1">
      <c r="A355" s="2"/>
      <c r="B355" s="2"/>
      <c r="C355" s="2"/>
      <c r="D355" s="276"/>
      <c r="E355" s="276"/>
      <c r="F355" s="276"/>
      <c r="G355" s="276"/>
      <c r="H355" s="276"/>
      <c r="I355" s="276"/>
      <c r="J355" s="276"/>
      <c r="K355" s="276"/>
      <c r="L355" s="276"/>
      <c r="M355" s="276"/>
      <c r="N355" s="276"/>
      <c r="O355" s="276"/>
      <c r="P355" s="276"/>
      <c r="Q355" s="276"/>
      <c r="R355" s="276"/>
      <c r="S355" s="276"/>
      <c r="T355" s="276"/>
      <c r="U355" s="276"/>
      <c r="V355" s="276"/>
      <c r="W355" s="276"/>
      <c r="X355" s="276"/>
      <c r="Y355" s="276"/>
      <c r="Z355" s="276"/>
    </row>
    <row r="356" ht="15.75" customHeight="1">
      <c r="A356" s="2"/>
      <c r="B356" s="2"/>
      <c r="C356" s="2"/>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row>
    <row r="357" ht="15.75" customHeight="1">
      <c r="A357" s="2"/>
      <c r="B357" s="2"/>
      <c r="C357" s="2"/>
      <c r="D357" s="276"/>
      <c r="E357" s="276"/>
      <c r="F357" s="276"/>
      <c r="G357" s="276"/>
      <c r="H357" s="276"/>
      <c r="I357" s="276"/>
      <c r="J357" s="276"/>
      <c r="K357" s="276"/>
      <c r="L357" s="276"/>
      <c r="M357" s="276"/>
      <c r="N357" s="276"/>
      <c r="O357" s="276"/>
      <c r="P357" s="276"/>
      <c r="Q357" s="276"/>
      <c r="R357" s="276"/>
      <c r="S357" s="276"/>
      <c r="T357" s="276"/>
      <c r="U357" s="276"/>
      <c r="V357" s="276"/>
      <c r="W357" s="276"/>
      <c r="X357" s="276"/>
      <c r="Y357" s="276"/>
      <c r="Z357" s="276"/>
    </row>
    <row r="358" ht="15.75" customHeight="1">
      <c r="A358" s="2"/>
      <c r="B358" s="2"/>
      <c r="C358" s="2"/>
      <c r="D358" s="276"/>
      <c r="E358" s="276"/>
      <c r="F358" s="276"/>
      <c r="G358" s="276"/>
      <c r="H358" s="276"/>
      <c r="I358" s="276"/>
      <c r="J358" s="276"/>
      <c r="K358" s="276"/>
      <c r="L358" s="276"/>
      <c r="M358" s="276"/>
      <c r="N358" s="276"/>
      <c r="O358" s="276"/>
      <c r="P358" s="276"/>
      <c r="Q358" s="276"/>
      <c r="R358" s="276"/>
      <c r="S358" s="276"/>
      <c r="T358" s="276"/>
      <c r="U358" s="276"/>
      <c r="V358" s="276"/>
      <c r="W358" s="276"/>
      <c r="X358" s="276"/>
      <c r="Y358" s="276"/>
      <c r="Z358" s="276"/>
    </row>
    <row r="359" ht="15.75" customHeight="1">
      <c r="A359" s="2"/>
      <c r="B359" s="2"/>
      <c r="C359" s="2"/>
      <c r="D359" s="276"/>
      <c r="E359" s="276"/>
      <c r="F359" s="276"/>
      <c r="G359" s="276"/>
      <c r="H359" s="276"/>
      <c r="I359" s="276"/>
      <c r="J359" s="276"/>
      <c r="K359" s="276"/>
      <c r="L359" s="276"/>
      <c r="M359" s="276"/>
      <c r="N359" s="276"/>
      <c r="O359" s="276"/>
      <c r="P359" s="276"/>
      <c r="Q359" s="276"/>
      <c r="R359" s="276"/>
      <c r="S359" s="276"/>
      <c r="T359" s="276"/>
      <c r="U359" s="276"/>
      <c r="V359" s="276"/>
      <c r="W359" s="276"/>
      <c r="X359" s="276"/>
      <c r="Y359" s="276"/>
      <c r="Z359" s="276"/>
    </row>
    <row r="360" ht="15.75" customHeight="1">
      <c r="A360" s="2"/>
      <c r="B360" s="2"/>
      <c r="C360" s="2"/>
      <c r="D360" s="276"/>
      <c r="E360" s="276"/>
      <c r="F360" s="276"/>
      <c r="G360" s="276"/>
      <c r="H360" s="276"/>
      <c r="I360" s="276"/>
      <c r="J360" s="276"/>
      <c r="K360" s="276"/>
      <c r="L360" s="276"/>
      <c r="M360" s="276"/>
      <c r="N360" s="276"/>
      <c r="O360" s="276"/>
      <c r="P360" s="276"/>
      <c r="Q360" s="276"/>
      <c r="R360" s="276"/>
      <c r="S360" s="276"/>
      <c r="T360" s="276"/>
      <c r="U360" s="276"/>
      <c r="V360" s="276"/>
      <c r="W360" s="276"/>
      <c r="X360" s="276"/>
      <c r="Y360" s="276"/>
      <c r="Z360" s="276"/>
    </row>
    <row r="361" ht="15.75" customHeight="1">
      <c r="A361" s="2"/>
      <c r="B361" s="2"/>
      <c r="C361" s="2"/>
      <c r="D361" s="276"/>
      <c r="E361" s="276"/>
      <c r="F361" s="276"/>
      <c r="G361" s="276"/>
      <c r="H361" s="276"/>
      <c r="I361" s="276"/>
      <c r="J361" s="276"/>
      <c r="K361" s="276"/>
      <c r="L361" s="276"/>
      <c r="M361" s="276"/>
      <c r="N361" s="276"/>
      <c r="O361" s="276"/>
      <c r="P361" s="276"/>
      <c r="Q361" s="276"/>
      <c r="R361" s="276"/>
      <c r="S361" s="276"/>
      <c r="T361" s="276"/>
      <c r="U361" s="276"/>
      <c r="V361" s="276"/>
      <c r="W361" s="276"/>
      <c r="X361" s="276"/>
      <c r="Y361" s="276"/>
      <c r="Z361" s="276"/>
    </row>
    <row r="362" ht="15.75" customHeight="1">
      <c r="A362" s="2"/>
      <c r="B362" s="2"/>
      <c r="C362" s="2"/>
      <c r="D362" s="276"/>
      <c r="E362" s="276"/>
      <c r="F362" s="276"/>
      <c r="G362" s="276"/>
      <c r="H362" s="276"/>
      <c r="I362" s="276"/>
      <c r="J362" s="276"/>
      <c r="K362" s="276"/>
      <c r="L362" s="276"/>
      <c r="M362" s="276"/>
      <c r="N362" s="276"/>
      <c r="O362" s="276"/>
      <c r="P362" s="276"/>
      <c r="Q362" s="276"/>
      <c r="R362" s="276"/>
      <c r="S362" s="276"/>
      <c r="T362" s="276"/>
      <c r="U362" s="276"/>
      <c r="V362" s="276"/>
      <c r="W362" s="276"/>
      <c r="X362" s="276"/>
      <c r="Y362" s="276"/>
      <c r="Z362" s="276"/>
    </row>
    <row r="363" ht="15.75" customHeight="1">
      <c r="A363" s="2"/>
      <c r="B363" s="2"/>
      <c r="C363" s="2"/>
      <c r="D363" s="276"/>
      <c r="E363" s="276"/>
      <c r="F363" s="276"/>
      <c r="G363" s="276"/>
      <c r="H363" s="276"/>
      <c r="I363" s="276"/>
      <c r="J363" s="276"/>
      <c r="K363" s="276"/>
      <c r="L363" s="276"/>
      <c r="M363" s="276"/>
      <c r="N363" s="276"/>
      <c r="O363" s="276"/>
      <c r="P363" s="276"/>
      <c r="Q363" s="276"/>
      <c r="R363" s="276"/>
      <c r="S363" s="276"/>
      <c r="T363" s="276"/>
      <c r="U363" s="276"/>
      <c r="V363" s="276"/>
      <c r="W363" s="276"/>
      <c r="X363" s="276"/>
      <c r="Y363" s="276"/>
      <c r="Z363" s="276"/>
    </row>
    <row r="364" ht="15.75" customHeight="1">
      <c r="A364" s="2"/>
      <c r="B364" s="2"/>
      <c r="C364" s="2"/>
      <c r="D364" s="276"/>
      <c r="E364" s="276"/>
      <c r="F364" s="276"/>
      <c r="G364" s="276"/>
      <c r="H364" s="276"/>
      <c r="I364" s="276"/>
      <c r="J364" s="276"/>
      <c r="K364" s="276"/>
      <c r="L364" s="276"/>
      <c r="M364" s="276"/>
      <c r="N364" s="276"/>
      <c r="O364" s="276"/>
      <c r="P364" s="276"/>
      <c r="Q364" s="276"/>
      <c r="R364" s="276"/>
      <c r="S364" s="276"/>
      <c r="T364" s="276"/>
      <c r="U364" s="276"/>
      <c r="V364" s="276"/>
      <c r="W364" s="276"/>
      <c r="X364" s="276"/>
      <c r="Y364" s="276"/>
      <c r="Z364" s="276"/>
    </row>
    <row r="365" ht="15.75" customHeight="1">
      <c r="A365" s="2"/>
      <c r="B365" s="2"/>
      <c r="C365" s="2"/>
      <c r="D365" s="276"/>
      <c r="E365" s="276"/>
      <c r="F365" s="276"/>
      <c r="G365" s="276"/>
      <c r="H365" s="276"/>
      <c r="I365" s="276"/>
      <c r="J365" s="276"/>
      <c r="K365" s="276"/>
      <c r="L365" s="276"/>
      <c r="M365" s="276"/>
      <c r="N365" s="276"/>
      <c r="O365" s="276"/>
      <c r="P365" s="276"/>
      <c r="Q365" s="276"/>
      <c r="R365" s="276"/>
      <c r="S365" s="276"/>
      <c r="T365" s="276"/>
      <c r="U365" s="276"/>
      <c r="V365" s="276"/>
      <c r="W365" s="276"/>
      <c r="X365" s="276"/>
      <c r="Y365" s="276"/>
      <c r="Z365" s="276"/>
    </row>
    <row r="366" ht="15.75" customHeight="1">
      <c r="A366" s="2"/>
      <c r="B366" s="2"/>
      <c r="C366" s="2"/>
      <c r="D366" s="276"/>
      <c r="E366" s="276"/>
      <c r="F366" s="276"/>
      <c r="G366" s="276"/>
      <c r="H366" s="276"/>
      <c r="I366" s="276"/>
      <c r="J366" s="276"/>
      <c r="K366" s="276"/>
      <c r="L366" s="276"/>
      <c r="M366" s="276"/>
      <c r="N366" s="276"/>
      <c r="O366" s="276"/>
      <c r="P366" s="276"/>
      <c r="Q366" s="276"/>
      <c r="R366" s="276"/>
      <c r="S366" s="276"/>
      <c r="T366" s="276"/>
      <c r="U366" s="276"/>
      <c r="V366" s="276"/>
      <c r="W366" s="276"/>
      <c r="X366" s="276"/>
      <c r="Y366" s="276"/>
      <c r="Z366" s="276"/>
    </row>
    <row r="367" ht="15.75" customHeight="1">
      <c r="A367" s="2"/>
      <c r="B367" s="2"/>
      <c r="C367" s="2"/>
      <c r="D367" s="276"/>
      <c r="E367" s="276"/>
      <c r="F367" s="276"/>
      <c r="G367" s="276"/>
      <c r="H367" s="276"/>
      <c r="I367" s="276"/>
      <c r="J367" s="276"/>
      <c r="K367" s="276"/>
      <c r="L367" s="276"/>
      <c r="M367" s="276"/>
      <c r="N367" s="276"/>
      <c r="O367" s="276"/>
      <c r="P367" s="276"/>
      <c r="Q367" s="276"/>
      <c r="R367" s="276"/>
      <c r="S367" s="276"/>
      <c r="T367" s="276"/>
      <c r="U367" s="276"/>
      <c r="V367" s="276"/>
      <c r="W367" s="276"/>
      <c r="X367" s="276"/>
      <c r="Y367" s="276"/>
      <c r="Z367" s="276"/>
    </row>
    <row r="368" ht="15.75" customHeight="1">
      <c r="A368" s="2"/>
      <c r="B368" s="2"/>
      <c r="C368" s="2"/>
      <c r="D368" s="276"/>
      <c r="E368" s="276"/>
      <c r="F368" s="276"/>
      <c r="G368" s="276"/>
      <c r="H368" s="276"/>
      <c r="I368" s="276"/>
      <c r="J368" s="276"/>
      <c r="K368" s="276"/>
      <c r="L368" s="276"/>
      <c r="M368" s="276"/>
      <c r="N368" s="276"/>
      <c r="O368" s="276"/>
      <c r="P368" s="276"/>
      <c r="Q368" s="276"/>
      <c r="R368" s="276"/>
      <c r="S368" s="276"/>
      <c r="T368" s="276"/>
      <c r="U368" s="276"/>
      <c r="V368" s="276"/>
      <c r="W368" s="276"/>
      <c r="X368" s="276"/>
      <c r="Y368" s="276"/>
      <c r="Z368" s="276"/>
    </row>
    <row r="369" ht="15.75" customHeight="1">
      <c r="A369" s="2"/>
      <c r="B369" s="2"/>
      <c r="C369" s="2"/>
      <c r="D369" s="276"/>
      <c r="E369" s="276"/>
      <c r="F369" s="276"/>
      <c r="G369" s="276"/>
      <c r="H369" s="276"/>
      <c r="I369" s="276"/>
      <c r="J369" s="276"/>
      <c r="K369" s="276"/>
      <c r="L369" s="276"/>
      <c r="M369" s="276"/>
      <c r="N369" s="276"/>
      <c r="O369" s="276"/>
      <c r="P369" s="276"/>
      <c r="Q369" s="276"/>
      <c r="R369" s="276"/>
      <c r="S369" s="276"/>
      <c r="T369" s="276"/>
      <c r="U369" s="276"/>
      <c r="V369" s="276"/>
      <c r="W369" s="276"/>
      <c r="X369" s="276"/>
      <c r="Y369" s="276"/>
      <c r="Z369" s="276"/>
    </row>
    <row r="370" ht="15.75" customHeight="1">
      <c r="A370" s="2"/>
      <c r="B370" s="2"/>
      <c r="C370" s="2"/>
      <c r="D370" s="276"/>
      <c r="E370" s="276"/>
      <c r="F370" s="276"/>
      <c r="G370" s="276"/>
      <c r="H370" s="276"/>
      <c r="I370" s="276"/>
      <c r="J370" s="276"/>
      <c r="K370" s="276"/>
      <c r="L370" s="276"/>
      <c r="M370" s="276"/>
      <c r="N370" s="276"/>
      <c r="O370" s="276"/>
      <c r="P370" s="276"/>
      <c r="Q370" s="276"/>
      <c r="R370" s="276"/>
      <c r="S370" s="276"/>
      <c r="T370" s="276"/>
      <c r="U370" s="276"/>
      <c r="V370" s="276"/>
      <c r="W370" s="276"/>
      <c r="X370" s="276"/>
      <c r="Y370" s="276"/>
      <c r="Z370" s="276"/>
    </row>
    <row r="371" ht="15.75" customHeight="1">
      <c r="A371" s="2"/>
      <c r="B371" s="2"/>
      <c r="C371" s="2"/>
      <c r="D371" s="276"/>
      <c r="E371" s="276"/>
      <c r="F371" s="276"/>
      <c r="G371" s="276"/>
      <c r="H371" s="276"/>
      <c r="I371" s="276"/>
      <c r="J371" s="276"/>
      <c r="K371" s="276"/>
      <c r="L371" s="276"/>
      <c r="M371" s="276"/>
      <c r="N371" s="276"/>
      <c r="O371" s="276"/>
      <c r="P371" s="276"/>
      <c r="Q371" s="276"/>
      <c r="R371" s="276"/>
      <c r="S371" s="276"/>
      <c r="T371" s="276"/>
      <c r="U371" s="276"/>
      <c r="V371" s="276"/>
      <c r="W371" s="276"/>
      <c r="X371" s="276"/>
      <c r="Y371" s="276"/>
      <c r="Z371" s="276"/>
    </row>
    <row r="372" ht="15.75" customHeight="1">
      <c r="A372" s="2"/>
      <c r="B372" s="2"/>
      <c r="C372" s="2"/>
      <c r="D372" s="276"/>
      <c r="E372" s="276"/>
      <c r="F372" s="276"/>
      <c r="G372" s="276"/>
      <c r="H372" s="276"/>
      <c r="I372" s="276"/>
      <c r="J372" s="276"/>
      <c r="K372" s="276"/>
      <c r="L372" s="276"/>
      <c r="M372" s="276"/>
      <c r="N372" s="276"/>
      <c r="O372" s="276"/>
      <c r="P372" s="276"/>
      <c r="Q372" s="276"/>
      <c r="R372" s="276"/>
      <c r="S372" s="276"/>
      <c r="T372" s="276"/>
      <c r="U372" s="276"/>
      <c r="V372" s="276"/>
      <c r="W372" s="276"/>
      <c r="X372" s="276"/>
      <c r="Y372" s="276"/>
      <c r="Z372" s="276"/>
    </row>
    <row r="373" ht="15.75" customHeight="1">
      <c r="A373" s="2"/>
      <c r="B373" s="2"/>
      <c r="C373" s="2"/>
      <c r="D373" s="276"/>
      <c r="E373" s="276"/>
      <c r="F373" s="276"/>
      <c r="G373" s="276"/>
      <c r="H373" s="276"/>
      <c r="I373" s="276"/>
      <c r="J373" s="276"/>
      <c r="K373" s="276"/>
      <c r="L373" s="276"/>
      <c r="M373" s="276"/>
      <c r="N373" s="276"/>
      <c r="O373" s="276"/>
      <c r="P373" s="276"/>
      <c r="Q373" s="276"/>
      <c r="R373" s="276"/>
      <c r="S373" s="276"/>
      <c r="T373" s="276"/>
      <c r="U373" s="276"/>
      <c r="V373" s="276"/>
      <c r="W373" s="276"/>
      <c r="X373" s="276"/>
      <c r="Y373" s="276"/>
      <c r="Z373" s="276"/>
    </row>
    <row r="374" ht="15.75" customHeight="1">
      <c r="A374" s="2"/>
      <c r="B374" s="2"/>
      <c r="C374" s="2"/>
      <c r="D374" s="276"/>
      <c r="E374" s="276"/>
      <c r="F374" s="276"/>
      <c r="G374" s="276"/>
      <c r="H374" s="276"/>
      <c r="I374" s="276"/>
      <c r="J374" s="276"/>
      <c r="K374" s="276"/>
      <c r="L374" s="276"/>
      <c r="M374" s="276"/>
      <c r="N374" s="276"/>
      <c r="O374" s="276"/>
      <c r="P374" s="276"/>
      <c r="Q374" s="276"/>
      <c r="R374" s="276"/>
      <c r="S374" s="276"/>
      <c r="T374" s="276"/>
      <c r="U374" s="276"/>
      <c r="V374" s="276"/>
      <c r="W374" s="276"/>
      <c r="X374" s="276"/>
      <c r="Y374" s="276"/>
      <c r="Z374" s="276"/>
    </row>
    <row r="375" ht="15.75" customHeight="1">
      <c r="A375" s="2"/>
      <c r="B375" s="2"/>
      <c r="C375" s="2"/>
      <c r="D375" s="276"/>
      <c r="E375" s="276"/>
      <c r="F375" s="276"/>
      <c r="G375" s="276"/>
      <c r="H375" s="276"/>
      <c r="I375" s="276"/>
      <c r="J375" s="276"/>
      <c r="K375" s="276"/>
      <c r="L375" s="276"/>
      <c r="M375" s="276"/>
      <c r="N375" s="276"/>
      <c r="O375" s="276"/>
      <c r="P375" s="276"/>
      <c r="Q375" s="276"/>
      <c r="R375" s="276"/>
      <c r="S375" s="276"/>
      <c r="T375" s="276"/>
      <c r="U375" s="276"/>
      <c r="V375" s="276"/>
      <c r="W375" s="276"/>
      <c r="X375" s="276"/>
      <c r="Y375" s="276"/>
      <c r="Z375" s="276"/>
    </row>
    <row r="376" ht="15.75" customHeight="1">
      <c r="A376" s="2"/>
      <c r="B376" s="2"/>
      <c r="C376" s="2"/>
      <c r="D376" s="276"/>
      <c r="E376" s="276"/>
      <c r="F376" s="276"/>
      <c r="G376" s="276"/>
      <c r="H376" s="276"/>
      <c r="I376" s="276"/>
      <c r="J376" s="276"/>
      <c r="K376" s="276"/>
      <c r="L376" s="276"/>
      <c r="M376" s="276"/>
      <c r="N376" s="276"/>
      <c r="O376" s="276"/>
      <c r="P376" s="276"/>
      <c r="Q376" s="276"/>
      <c r="R376" s="276"/>
      <c r="S376" s="276"/>
      <c r="T376" s="276"/>
      <c r="U376" s="276"/>
      <c r="V376" s="276"/>
      <c r="W376" s="276"/>
      <c r="X376" s="276"/>
      <c r="Y376" s="276"/>
      <c r="Z376" s="276"/>
    </row>
    <row r="377" ht="15.75" customHeight="1">
      <c r="A377" s="2"/>
      <c r="B377" s="2"/>
      <c r="C377" s="2"/>
      <c r="D377" s="276"/>
      <c r="E377" s="276"/>
      <c r="F377" s="276"/>
      <c r="G377" s="276"/>
      <c r="H377" s="276"/>
      <c r="I377" s="276"/>
      <c r="J377" s="276"/>
      <c r="K377" s="276"/>
      <c r="L377" s="276"/>
      <c r="M377" s="276"/>
      <c r="N377" s="276"/>
      <c r="O377" s="276"/>
      <c r="P377" s="276"/>
      <c r="Q377" s="276"/>
      <c r="R377" s="276"/>
      <c r="S377" s="276"/>
      <c r="T377" s="276"/>
      <c r="U377" s="276"/>
      <c r="V377" s="276"/>
      <c r="W377" s="276"/>
      <c r="X377" s="276"/>
      <c r="Y377" s="276"/>
      <c r="Z377" s="276"/>
    </row>
    <row r="378" ht="15.75" customHeight="1">
      <c r="A378" s="2"/>
      <c r="B378" s="2"/>
      <c r="C378" s="2"/>
      <c r="D378" s="276"/>
      <c r="E378" s="276"/>
      <c r="F378" s="276"/>
      <c r="G378" s="276"/>
      <c r="H378" s="276"/>
      <c r="I378" s="276"/>
      <c r="J378" s="276"/>
      <c r="K378" s="276"/>
      <c r="L378" s="276"/>
      <c r="M378" s="276"/>
      <c r="N378" s="276"/>
      <c r="O378" s="276"/>
      <c r="P378" s="276"/>
      <c r="Q378" s="276"/>
      <c r="R378" s="276"/>
      <c r="S378" s="276"/>
      <c r="T378" s="276"/>
      <c r="U378" s="276"/>
      <c r="V378" s="276"/>
      <c r="W378" s="276"/>
      <c r="X378" s="276"/>
      <c r="Y378" s="276"/>
      <c r="Z378" s="276"/>
    </row>
    <row r="379" ht="15.75" customHeight="1">
      <c r="A379" s="2"/>
      <c r="B379" s="2"/>
      <c r="C379" s="2"/>
      <c r="D379" s="276"/>
      <c r="E379" s="276"/>
      <c r="F379" s="276"/>
      <c r="G379" s="276"/>
      <c r="H379" s="276"/>
      <c r="I379" s="276"/>
      <c r="J379" s="276"/>
      <c r="K379" s="276"/>
      <c r="L379" s="276"/>
      <c r="M379" s="276"/>
      <c r="N379" s="276"/>
      <c r="O379" s="276"/>
      <c r="P379" s="276"/>
      <c r="Q379" s="276"/>
      <c r="R379" s="276"/>
      <c r="S379" s="276"/>
      <c r="T379" s="276"/>
      <c r="U379" s="276"/>
      <c r="V379" s="276"/>
      <c r="W379" s="276"/>
      <c r="X379" s="276"/>
      <c r="Y379" s="276"/>
      <c r="Z379" s="276"/>
    </row>
    <row r="380" ht="15.75" customHeight="1">
      <c r="A380" s="2"/>
      <c r="B380" s="2"/>
      <c r="C380" s="2"/>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row>
    <row r="381" ht="15.75" customHeight="1">
      <c r="A381" s="2"/>
      <c r="B381" s="2"/>
      <c r="C381" s="2"/>
      <c r="D381" s="276"/>
      <c r="E381" s="276"/>
      <c r="F381" s="276"/>
      <c r="G381" s="276"/>
      <c r="H381" s="276"/>
      <c r="I381" s="276"/>
      <c r="J381" s="276"/>
      <c r="K381" s="276"/>
      <c r="L381" s="276"/>
      <c r="M381" s="276"/>
      <c r="N381" s="276"/>
      <c r="O381" s="276"/>
      <c r="P381" s="276"/>
      <c r="Q381" s="276"/>
      <c r="R381" s="276"/>
      <c r="S381" s="276"/>
      <c r="T381" s="276"/>
      <c r="U381" s="276"/>
      <c r="V381" s="276"/>
      <c r="W381" s="276"/>
      <c r="X381" s="276"/>
      <c r="Y381" s="276"/>
      <c r="Z381" s="276"/>
    </row>
    <row r="382" ht="15.75" customHeight="1">
      <c r="A382" s="2"/>
      <c r="B382" s="2"/>
      <c r="C382" s="2"/>
      <c r="D382" s="276"/>
      <c r="E382" s="276"/>
      <c r="F382" s="276"/>
      <c r="G382" s="276"/>
      <c r="H382" s="276"/>
      <c r="I382" s="276"/>
      <c r="J382" s="276"/>
      <c r="K382" s="276"/>
      <c r="L382" s="276"/>
      <c r="M382" s="276"/>
      <c r="N382" s="276"/>
      <c r="O382" s="276"/>
      <c r="P382" s="276"/>
      <c r="Q382" s="276"/>
      <c r="R382" s="276"/>
      <c r="S382" s="276"/>
      <c r="T382" s="276"/>
      <c r="U382" s="276"/>
      <c r="V382" s="276"/>
      <c r="W382" s="276"/>
      <c r="X382" s="276"/>
      <c r="Y382" s="276"/>
      <c r="Z382" s="276"/>
    </row>
    <row r="383" ht="15.75" customHeight="1">
      <c r="A383" s="2"/>
      <c r="B383" s="2"/>
      <c r="C383" s="2"/>
      <c r="D383" s="276"/>
      <c r="E383" s="276"/>
      <c r="F383" s="276"/>
      <c r="G383" s="276"/>
      <c r="H383" s="276"/>
      <c r="I383" s="276"/>
      <c r="J383" s="276"/>
      <c r="K383" s="276"/>
      <c r="L383" s="276"/>
      <c r="M383" s="276"/>
      <c r="N383" s="276"/>
      <c r="O383" s="276"/>
      <c r="P383" s="276"/>
      <c r="Q383" s="276"/>
      <c r="R383" s="276"/>
      <c r="S383" s="276"/>
      <c r="T383" s="276"/>
      <c r="U383" s="276"/>
      <c r="V383" s="276"/>
      <c r="W383" s="276"/>
      <c r="X383" s="276"/>
      <c r="Y383" s="276"/>
      <c r="Z383" s="276"/>
    </row>
    <row r="384" ht="15.75" customHeight="1">
      <c r="A384" s="2"/>
      <c r="B384" s="2"/>
      <c r="C384" s="2"/>
      <c r="D384" s="276"/>
      <c r="E384" s="276"/>
      <c r="F384" s="276"/>
      <c r="G384" s="276"/>
      <c r="H384" s="276"/>
      <c r="I384" s="276"/>
      <c r="J384" s="276"/>
      <c r="K384" s="276"/>
      <c r="L384" s="276"/>
      <c r="M384" s="276"/>
      <c r="N384" s="276"/>
      <c r="O384" s="276"/>
      <c r="P384" s="276"/>
      <c r="Q384" s="276"/>
      <c r="R384" s="276"/>
      <c r="S384" s="276"/>
      <c r="T384" s="276"/>
      <c r="U384" s="276"/>
      <c r="V384" s="276"/>
      <c r="W384" s="276"/>
      <c r="X384" s="276"/>
      <c r="Y384" s="276"/>
      <c r="Z384" s="276"/>
    </row>
    <row r="385" ht="15.75" customHeight="1">
      <c r="A385" s="2"/>
      <c r="B385" s="2"/>
      <c r="C385" s="2"/>
      <c r="D385" s="276"/>
      <c r="E385" s="276"/>
      <c r="F385" s="276"/>
      <c r="G385" s="276"/>
      <c r="H385" s="276"/>
      <c r="I385" s="276"/>
      <c r="J385" s="276"/>
      <c r="K385" s="276"/>
      <c r="L385" s="276"/>
      <c r="M385" s="276"/>
      <c r="N385" s="276"/>
      <c r="O385" s="276"/>
      <c r="P385" s="276"/>
      <c r="Q385" s="276"/>
      <c r="R385" s="276"/>
      <c r="S385" s="276"/>
      <c r="T385" s="276"/>
      <c r="U385" s="276"/>
      <c r="V385" s="276"/>
      <c r="W385" s="276"/>
      <c r="X385" s="276"/>
      <c r="Y385" s="276"/>
      <c r="Z385" s="276"/>
    </row>
    <row r="386" ht="15.75" customHeight="1">
      <c r="A386" s="2"/>
      <c r="B386" s="2"/>
      <c r="C386" s="2"/>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row>
    <row r="387" ht="15.75" customHeight="1">
      <c r="A387" s="2"/>
      <c r="B387" s="2"/>
      <c r="C387" s="2"/>
      <c r="D387" s="276"/>
      <c r="E387" s="276"/>
      <c r="F387" s="276"/>
      <c r="G387" s="276"/>
      <c r="H387" s="276"/>
      <c r="I387" s="276"/>
      <c r="J387" s="276"/>
      <c r="K387" s="276"/>
      <c r="L387" s="276"/>
      <c r="M387" s="276"/>
      <c r="N387" s="276"/>
      <c r="O387" s="276"/>
      <c r="P387" s="276"/>
      <c r="Q387" s="276"/>
      <c r="R387" s="276"/>
      <c r="S387" s="276"/>
      <c r="T387" s="276"/>
      <c r="U387" s="276"/>
      <c r="V387" s="276"/>
      <c r="W387" s="276"/>
      <c r="X387" s="276"/>
      <c r="Y387" s="276"/>
      <c r="Z387" s="276"/>
    </row>
    <row r="388" ht="15.75" customHeight="1">
      <c r="A388" s="2"/>
      <c r="B388" s="2"/>
      <c r="C388" s="2"/>
      <c r="D388" s="276"/>
      <c r="E388" s="276"/>
      <c r="F388" s="276"/>
      <c r="G388" s="276"/>
      <c r="H388" s="276"/>
      <c r="I388" s="276"/>
      <c r="J388" s="276"/>
      <c r="K388" s="276"/>
      <c r="L388" s="276"/>
      <c r="M388" s="276"/>
      <c r="N388" s="276"/>
      <c r="O388" s="276"/>
      <c r="P388" s="276"/>
      <c r="Q388" s="276"/>
      <c r="R388" s="276"/>
      <c r="S388" s="276"/>
      <c r="T388" s="276"/>
      <c r="U388" s="276"/>
      <c r="V388" s="276"/>
      <c r="W388" s="276"/>
      <c r="X388" s="276"/>
      <c r="Y388" s="276"/>
      <c r="Z388" s="276"/>
    </row>
    <row r="389" ht="15.75" customHeight="1">
      <c r="A389" s="2"/>
      <c r="B389" s="2"/>
      <c r="C389" s="2"/>
      <c r="D389" s="276"/>
      <c r="E389" s="276"/>
      <c r="F389" s="276"/>
      <c r="G389" s="276"/>
      <c r="H389" s="276"/>
      <c r="I389" s="276"/>
      <c r="J389" s="276"/>
      <c r="K389" s="276"/>
      <c r="L389" s="276"/>
      <c r="M389" s="276"/>
      <c r="N389" s="276"/>
      <c r="O389" s="276"/>
      <c r="P389" s="276"/>
      <c r="Q389" s="276"/>
      <c r="R389" s="276"/>
      <c r="S389" s="276"/>
      <c r="T389" s="276"/>
      <c r="U389" s="276"/>
      <c r="V389" s="276"/>
      <c r="W389" s="276"/>
      <c r="X389" s="276"/>
      <c r="Y389" s="276"/>
      <c r="Z389" s="276"/>
    </row>
    <row r="390" ht="15.75" customHeight="1">
      <c r="A390" s="2"/>
      <c r="B390" s="2"/>
      <c r="C390" s="2"/>
      <c r="D390" s="276"/>
      <c r="E390" s="276"/>
      <c r="F390" s="276"/>
      <c r="G390" s="276"/>
      <c r="H390" s="276"/>
      <c r="I390" s="276"/>
      <c r="J390" s="276"/>
      <c r="K390" s="276"/>
      <c r="L390" s="276"/>
      <c r="M390" s="276"/>
      <c r="N390" s="276"/>
      <c r="O390" s="276"/>
      <c r="P390" s="276"/>
      <c r="Q390" s="276"/>
      <c r="R390" s="276"/>
      <c r="S390" s="276"/>
      <c r="T390" s="276"/>
      <c r="U390" s="276"/>
      <c r="V390" s="276"/>
      <c r="W390" s="276"/>
      <c r="X390" s="276"/>
      <c r="Y390" s="276"/>
      <c r="Z390" s="276"/>
    </row>
    <row r="391" ht="15.75" customHeight="1">
      <c r="A391" s="2"/>
      <c r="B391" s="2"/>
      <c r="C391" s="2"/>
      <c r="D391" s="276"/>
      <c r="E391" s="276"/>
      <c r="F391" s="276"/>
      <c r="G391" s="276"/>
      <c r="H391" s="276"/>
      <c r="I391" s="276"/>
      <c r="J391" s="276"/>
      <c r="K391" s="276"/>
      <c r="L391" s="276"/>
      <c r="M391" s="276"/>
      <c r="N391" s="276"/>
      <c r="O391" s="276"/>
      <c r="P391" s="276"/>
      <c r="Q391" s="276"/>
      <c r="R391" s="276"/>
      <c r="S391" s="276"/>
      <c r="T391" s="276"/>
      <c r="U391" s="276"/>
      <c r="V391" s="276"/>
      <c r="W391" s="276"/>
      <c r="X391" s="276"/>
      <c r="Y391" s="276"/>
      <c r="Z391" s="276"/>
    </row>
    <row r="392" ht="15.75" customHeight="1">
      <c r="A392" s="2"/>
      <c r="B392" s="2"/>
      <c r="C392" s="2"/>
      <c r="D392" s="276"/>
      <c r="E392" s="276"/>
      <c r="F392" s="276"/>
      <c r="G392" s="276"/>
      <c r="H392" s="276"/>
      <c r="I392" s="276"/>
      <c r="J392" s="276"/>
      <c r="K392" s="276"/>
      <c r="L392" s="276"/>
      <c r="M392" s="276"/>
      <c r="N392" s="276"/>
      <c r="O392" s="276"/>
      <c r="P392" s="276"/>
      <c r="Q392" s="276"/>
      <c r="R392" s="276"/>
      <c r="S392" s="276"/>
      <c r="T392" s="276"/>
      <c r="U392" s="276"/>
      <c r="V392" s="276"/>
      <c r="W392" s="276"/>
      <c r="X392" s="276"/>
      <c r="Y392" s="276"/>
      <c r="Z392" s="276"/>
    </row>
    <row r="393" ht="15.75" customHeight="1">
      <c r="A393" s="2"/>
      <c r="B393" s="2"/>
      <c r="C393" s="2"/>
      <c r="D393" s="276"/>
      <c r="E393" s="276"/>
      <c r="F393" s="276"/>
      <c r="G393" s="276"/>
      <c r="H393" s="276"/>
      <c r="I393" s="276"/>
      <c r="J393" s="276"/>
      <c r="K393" s="276"/>
      <c r="L393" s="276"/>
      <c r="M393" s="276"/>
      <c r="N393" s="276"/>
      <c r="O393" s="276"/>
      <c r="P393" s="276"/>
      <c r="Q393" s="276"/>
      <c r="R393" s="276"/>
      <c r="S393" s="276"/>
      <c r="T393" s="276"/>
      <c r="U393" s="276"/>
      <c r="V393" s="276"/>
      <c r="W393" s="276"/>
      <c r="X393" s="276"/>
      <c r="Y393" s="276"/>
      <c r="Z393" s="276"/>
    </row>
    <row r="394" ht="15.75" customHeight="1">
      <c r="A394" s="2"/>
      <c r="B394" s="2"/>
      <c r="C394" s="2"/>
      <c r="D394" s="276"/>
      <c r="E394" s="276"/>
      <c r="F394" s="276"/>
      <c r="G394" s="276"/>
      <c r="H394" s="276"/>
      <c r="I394" s="276"/>
      <c r="J394" s="276"/>
      <c r="K394" s="276"/>
      <c r="L394" s="276"/>
      <c r="M394" s="276"/>
      <c r="N394" s="276"/>
      <c r="O394" s="276"/>
      <c r="P394" s="276"/>
      <c r="Q394" s="276"/>
      <c r="R394" s="276"/>
      <c r="S394" s="276"/>
      <c r="T394" s="276"/>
      <c r="U394" s="276"/>
      <c r="V394" s="276"/>
      <c r="W394" s="276"/>
      <c r="X394" s="276"/>
      <c r="Y394" s="276"/>
      <c r="Z394" s="276"/>
    </row>
    <row r="395" ht="15.75" customHeight="1">
      <c r="A395" s="2"/>
      <c r="B395" s="2"/>
      <c r="C395" s="2"/>
      <c r="D395" s="276"/>
      <c r="E395" s="276"/>
      <c r="F395" s="276"/>
      <c r="G395" s="276"/>
      <c r="H395" s="276"/>
      <c r="I395" s="276"/>
      <c r="J395" s="276"/>
      <c r="K395" s="276"/>
      <c r="L395" s="276"/>
      <c r="M395" s="276"/>
      <c r="N395" s="276"/>
      <c r="O395" s="276"/>
      <c r="P395" s="276"/>
      <c r="Q395" s="276"/>
      <c r="R395" s="276"/>
      <c r="S395" s="276"/>
      <c r="T395" s="276"/>
      <c r="U395" s="276"/>
      <c r="V395" s="276"/>
      <c r="W395" s="276"/>
      <c r="X395" s="276"/>
      <c r="Y395" s="276"/>
      <c r="Z395" s="276"/>
    </row>
    <row r="396" ht="15.75" customHeight="1">
      <c r="A396" s="2"/>
      <c r="B396" s="2"/>
      <c r="C396" s="2"/>
      <c r="D396" s="276"/>
      <c r="E396" s="276"/>
      <c r="F396" s="276"/>
      <c r="G396" s="276"/>
      <c r="H396" s="276"/>
      <c r="I396" s="276"/>
      <c r="J396" s="276"/>
      <c r="K396" s="276"/>
      <c r="L396" s="276"/>
      <c r="M396" s="276"/>
      <c r="N396" s="276"/>
      <c r="O396" s="276"/>
      <c r="P396" s="276"/>
      <c r="Q396" s="276"/>
      <c r="R396" s="276"/>
      <c r="S396" s="276"/>
      <c r="T396" s="276"/>
      <c r="U396" s="276"/>
      <c r="V396" s="276"/>
      <c r="W396" s="276"/>
      <c r="X396" s="276"/>
      <c r="Y396" s="276"/>
      <c r="Z396" s="276"/>
    </row>
    <row r="397" ht="15.75" customHeight="1">
      <c r="A397" s="2"/>
      <c r="B397" s="2"/>
      <c r="C397" s="2"/>
      <c r="D397" s="276"/>
      <c r="E397" s="276"/>
      <c r="F397" s="276"/>
      <c r="G397" s="276"/>
      <c r="H397" s="276"/>
      <c r="I397" s="276"/>
      <c r="J397" s="276"/>
      <c r="K397" s="276"/>
      <c r="L397" s="276"/>
      <c r="M397" s="276"/>
      <c r="N397" s="276"/>
      <c r="O397" s="276"/>
      <c r="P397" s="276"/>
      <c r="Q397" s="276"/>
      <c r="R397" s="276"/>
      <c r="S397" s="276"/>
      <c r="T397" s="276"/>
      <c r="U397" s="276"/>
      <c r="V397" s="276"/>
      <c r="W397" s="276"/>
      <c r="X397" s="276"/>
      <c r="Y397" s="276"/>
      <c r="Z397" s="276"/>
    </row>
    <row r="398" ht="15.75" customHeight="1">
      <c r="A398" s="2"/>
      <c r="B398" s="2"/>
      <c r="C398" s="2"/>
      <c r="D398" s="276"/>
      <c r="E398" s="276"/>
      <c r="F398" s="276"/>
      <c r="G398" s="276"/>
      <c r="H398" s="276"/>
      <c r="I398" s="276"/>
      <c r="J398" s="276"/>
      <c r="K398" s="276"/>
      <c r="L398" s="276"/>
      <c r="M398" s="276"/>
      <c r="N398" s="276"/>
      <c r="O398" s="276"/>
      <c r="P398" s="276"/>
      <c r="Q398" s="276"/>
      <c r="R398" s="276"/>
      <c r="S398" s="276"/>
      <c r="T398" s="276"/>
      <c r="U398" s="276"/>
      <c r="V398" s="276"/>
      <c r="W398" s="276"/>
      <c r="X398" s="276"/>
      <c r="Y398" s="276"/>
      <c r="Z398" s="276"/>
    </row>
    <row r="399" ht="15.75" customHeight="1">
      <c r="A399" s="2"/>
      <c r="B399" s="2"/>
      <c r="C399" s="2"/>
      <c r="D399" s="276"/>
      <c r="E399" s="276"/>
      <c r="F399" s="276"/>
      <c r="G399" s="276"/>
      <c r="H399" s="276"/>
      <c r="I399" s="276"/>
      <c r="J399" s="276"/>
      <c r="K399" s="276"/>
      <c r="L399" s="276"/>
      <c r="M399" s="276"/>
      <c r="N399" s="276"/>
      <c r="O399" s="276"/>
      <c r="P399" s="276"/>
      <c r="Q399" s="276"/>
      <c r="R399" s="276"/>
      <c r="S399" s="276"/>
      <c r="T399" s="276"/>
      <c r="U399" s="276"/>
      <c r="V399" s="276"/>
      <c r="W399" s="276"/>
      <c r="X399" s="276"/>
      <c r="Y399" s="276"/>
      <c r="Z399" s="276"/>
    </row>
    <row r="400" ht="15.75" customHeight="1">
      <c r="A400" s="2"/>
      <c r="B400" s="2"/>
      <c r="C400" s="2"/>
      <c r="D400" s="276"/>
      <c r="E400" s="276"/>
      <c r="F400" s="276"/>
      <c r="G400" s="276"/>
      <c r="H400" s="276"/>
      <c r="I400" s="276"/>
      <c r="J400" s="276"/>
      <c r="K400" s="276"/>
      <c r="L400" s="276"/>
      <c r="M400" s="276"/>
      <c r="N400" s="276"/>
      <c r="O400" s="276"/>
      <c r="P400" s="276"/>
      <c r="Q400" s="276"/>
      <c r="R400" s="276"/>
      <c r="S400" s="276"/>
      <c r="T400" s="276"/>
      <c r="U400" s="276"/>
      <c r="V400" s="276"/>
      <c r="W400" s="276"/>
      <c r="X400" s="276"/>
      <c r="Y400" s="276"/>
      <c r="Z400" s="276"/>
    </row>
    <row r="401" ht="15.75" customHeight="1">
      <c r="A401" s="2"/>
      <c r="B401" s="2"/>
      <c r="C401" s="2"/>
      <c r="D401" s="276"/>
      <c r="E401" s="276"/>
      <c r="F401" s="276"/>
      <c r="G401" s="276"/>
      <c r="H401" s="276"/>
      <c r="I401" s="276"/>
      <c r="J401" s="276"/>
      <c r="K401" s="276"/>
      <c r="L401" s="276"/>
      <c r="M401" s="276"/>
      <c r="N401" s="276"/>
      <c r="O401" s="276"/>
      <c r="P401" s="276"/>
      <c r="Q401" s="276"/>
      <c r="R401" s="276"/>
      <c r="S401" s="276"/>
      <c r="T401" s="276"/>
      <c r="U401" s="276"/>
      <c r="V401" s="276"/>
      <c r="W401" s="276"/>
      <c r="X401" s="276"/>
      <c r="Y401" s="276"/>
      <c r="Z401" s="276"/>
    </row>
    <row r="402" ht="15.75" customHeight="1">
      <c r="A402" s="2"/>
      <c r="B402" s="2"/>
      <c r="C402" s="2"/>
      <c r="D402" s="276"/>
      <c r="E402" s="276"/>
      <c r="F402" s="276"/>
      <c r="G402" s="276"/>
      <c r="H402" s="276"/>
      <c r="I402" s="276"/>
      <c r="J402" s="276"/>
      <c r="K402" s="276"/>
      <c r="L402" s="276"/>
      <c r="M402" s="276"/>
      <c r="N402" s="276"/>
      <c r="O402" s="276"/>
      <c r="P402" s="276"/>
      <c r="Q402" s="276"/>
      <c r="R402" s="276"/>
      <c r="S402" s="276"/>
      <c r="T402" s="276"/>
      <c r="U402" s="276"/>
      <c r="V402" s="276"/>
      <c r="W402" s="276"/>
      <c r="X402" s="276"/>
      <c r="Y402" s="276"/>
      <c r="Z402" s="276"/>
    </row>
    <row r="403" ht="15.75" customHeight="1">
      <c r="A403" s="2"/>
      <c r="B403" s="2"/>
      <c r="C403" s="2"/>
      <c r="D403" s="276"/>
      <c r="E403" s="276"/>
      <c r="F403" s="276"/>
      <c r="G403" s="276"/>
      <c r="H403" s="276"/>
      <c r="I403" s="276"/>
      <c r="J403" s="276"/>
      <c r="K403" s="276"/>
      <c r="L403" s="276"/>
      <c r="M403" s="276"/>
      <c r="N403" s="276"/>
      <c r="O403" s="276"/>
      <c r="P403" s="276"/>
      <c r="Q403" s="276"/>
      <c r="R403" s="276"/>
      <c r="S403" s="276"/>
      <c r="T403" s="276"/>
      <c r="U403" s="276"/>
      <c r="V403" s="276"/>
      <c r="W403" s="276"/>
      <c r="X403" s="276"/>
      <c r="Y403" s="276"/>
      <c r="Z403" s="276"/>
    </row>
    <row r="404" ht="15.75" customHeight="1">
      <c r="A404" s="2"/>
      <c r="B404" s="2"/>
      <c r="C404" s="2"/>
      <c r="D404" s="276"/>
      <c r="E404" s="276"/>
      <c r="F404" s="276"/>
      <c r="G404" s="276"/>
      <c r="H404" s="276"/>
      <c r="I404" s="276"/>
      <c r="J404" s="276"/>
      <c r="K404" s="276"/>
      <c r="L404" s="276"/>
      <c r="M404" s="276"/>
      <c r="N404" s="276"/>
      <c r="O404" s="276"/>
      <c r="P404" s="276"/>
      <c r="Q404" s="276"/>
      <c r="R404" s="276"/>
      <c r="S404" s="276"/>
      <c r="T404" s="276"/>
      <c r="U404" s="276"/>
      <c r="V404" s="276"/>
      <c r="W404" s="276"/>
      <c r="X404" s="276"/>
      <c r="Y404" s="276"/>
      <c r="Z404" s="276"/>
    </row>
    <row r="405" ht="15.75" customHeight="1">
      <c r="A405" s="2"/>
      <c r="B405" s="2"/>
      <c r="C405" s="2"/>
      <c r="D405" s="276"/>
      <c r="E405" s="276"/>
      <c r="F405" s="276"/>
      <c r="G405" s="276"/>
      <c r="H405" s="276"/>
      <c r="I405" s="276"/>
      <c r="J405" s="276"/>
      <c r="K405" s="276"/>
      <c r="L405" s="276"/>
      <c r="M405" s="276"/>
      <c r="N405" s="276"/>
      <c r="O405" s="276"/>
      <c r="P405" s="276"/>
      <c r="Q405" s="276"/>
      <c r="R405" s="276"/>
      <c r="S405" s="276"/>
      <c r="T405" s="276"/>
      <c r="U405" s="276"/>
      <c r="V405" s="276"/>
      <c r="W405" s="276"/>
      <c r="X405" s="276"/>
      <c r="Y405" s="276"/>
      <c r="Z405" s="276"/>
    </row>
    <row r="406" ht="15.75" customHeight="1">
      <c r="A406" s="2"/>
      <c r="B406" s="2"/>
      <c r="C406" s="2"/>
      <c r="D406" s="276"/>
      <c r="E406" s="276"/>
      <c r="F406" s="276"/>
      <c r="G406" s="276"/>
      <c r="H406" s="276"/>
      <c r="I406" s="276"/>
      <c r="J406" s="276"/>
      <c r="K406" s="276"/>
      <c r="L406" s="276"/>
      <c r="M406" s="276"/>
      <c r="N406" s="276"/>
      <c r="O406" s="276"/>
      <c r="P406" s="276"/>
      <c r="Q406" s="276"/>
      <c r="R406" s="276"/>
      <c r="S406" s="276"/>
      <c r="T406" s="276"/>
      <c r="U406" s="276"/>
      <c r="V406" s="276"/>
      <c r="W406" s="276"/>
      <c r="X406" s="276"/>
      <c r="Y406" s="276"/>
      <c r="Z406" s="276"/>
    </row>
    <row r="407" ht="15.75" customHeight="1">
      <c r="A407" s="2"/>
      <c r="B407" s="2"/>
      <c r="C407" s="2"/>
      <c r="D407" s="276"/>
      <c r="E407" s="276"/>
      <c r="F407" s="276"/>
      <c r="G407" s="276"/>
      <c r="H407" s="276"/>
      <c r="I407" s="276"/>
      <c r="J407" s="276"/>
      <c r="K407" s="276"/>
      <c r="L407" s="276"/>
      <c r="M407" s="276"/>
      <c r="N407" s="276"/>
      <c r="O407" s="276"/>
      <c r="P407" s="276"/>
      <c r="Q407" s="276"/>
      <c r="R407" s="276"/>
      <c r="S407" s="276"/>
      <c r="T407" s="276"/>
      <c r="U407" s="276"/>
      <c r="V407" s="276"/>
      <c r="W407" s="276"/>
      <c r="X407" s="276"/>
      <c r="Y407" s="276"/>
      <c r="Z407" s="276"/>
    </row>
    <row r="408" ht="15.75" customHeight="1">
      <c r="A408" s="2"/>
      <c r="B408" s="2"/>
      <c r="C408" s="2"/>
      <c r="D408" s="276"/>
      <c r="E408" s="276"/>
      <c r="F408" s="276"/>
      <c r="G408" s="276"/>
      <c r="H408" s="276"/>
      <c r="I408" s="276"/>
      <c r="J408" s="276"/>
      <c r="K408" s="276"/>
      <c r="L408" s="276"/>
      <c r="M408" s="276"/>
      <c r="N408" s="276"/>
      <c r="O408" s="276"/>
      <c r="P408" s="276"/>
      <c r="Q408" s="276"/>
      <c r="R408" s="276"/>
      <c r="S408" s="276"/>
      <c r="T408" s="276"/>
      <c r="U408" s="276"/>
      <c r="V408" s="276"/>
      <c r="W408" s="276"/>
      <c r="X408" s="276"/>
      <c r="Y408" s="276"/>
      <c r="Z408" s="276"/>
    </row>
    <row r="409" ht="15.75" customHeight="1">
      <c r="A409" s="2"/>
      <c r="B409" s="2"/>
      <c r="C409" s="2"/>
      <c r="D409" s="276"/>
      <c r="E409" s="276"/>
      <c r="F409" s="276"/>
      <c r="G409" s="276"/>
      <c r="H409" s="276"/>
      <c r="I409" s="276"/>
      <c r="J409" s="276"/>
      <c r="K409" s="276"/>
      <c r="L409" s="276"/>
      <c r="M409" s="276"/>
      <c r="N409" s="276"/>
      <c r="O409" s="276"/>
      <c r="P409" s="276"/>
      <c r="Q409" s="276"/>
      <c r="R409" s="276"/>
      <c r="S409" s="276"/>
      <c r="T409" s="276"/>
      <c r="U409" s="276"/>
      <c r="V409" s="276"/>
      <c r="W409" s="276"/>
      <c r="X409" s="276"/>
      <c r="Y409" s="276"/>
      <c r="Z409" s="276"/>
    </row>
    <row r="410" ht="15.75" customHeight="1">
      <c r="A410" s="2"/>
      <c r="B410" s="2"/>
      <c r="C410" s="2"/>
      <c r="D410" s="276"/>
      <c r="E410" s="276"/>
      <c r="F410" s="276"/>
      <c r="G410" s="276"/>
      <c r="H410" s="276"/>
      <c r="I410" s="276"/>
      <c r="J410" s="276"/>
      <c r="K410" s="276"/>
      <c r="L410" s="276"/>
      <c r="M410" s="276"/>
      <c r="N410" s="276"/>
      <c r="O410" s="276"/>
      <c r="P410" s="276"/>
      <c r="Q410" s="276"/>
      <c r="R410" s="276"/>
      <c r="S410" s="276"/>
      <c r="T410" s="276"/>
      <c r="U410" s="276"/>
      <c r="V410" s="276"/>
      <c r="W410" s="276"/>
      <c r="X410" s="276"/>
      <c r="Y410" s="276"/>
      <c r="Z410" s="276"/>
    </row>
    <row r="411" ht="15.75" customHeight="1">
      <c r="A411" s="2"/>
      <c r="B411" s="2"/>
      <c r="C411" s="2"/>
      <c r="D411" s="276"/>
      <c r="E411" s="276"/>
      <c r="F411" s="276"/>
      <c r="G411" s="276"/>
      <c r="H411" s="276"/>
      <c r="I411" s="276"/>
      <c r="J411" s="276"/>
      <c r="K411" s="276"/>
      <c r="L411" s="276"/>
      <c r="M411" s="276"/>
      <c r="N411" s="276"/>
      <c r="O411" s="276"/>
      <c r="P411" s="276"/>
      <c r="Q411" s="276"/>
      <c r="R411" s="276"/>
      <c r="S411" s="276"/>
      <c r="T411" s="276"/>
      <c r="U411" s="276"/>
      <c r="V411" s="276"/>
      <c r="W411" s="276"/>
      <c r="X411" s="276"/>
      <c r="Y411" s="276"/>
      <c r="Z411" s="276"/>
    </row>
    <row r="412" ht="15.75" customHeight="1">
      <c r="A412" s="2"/>
      <c r="B412" s="2"/>
      <c r="C412" s="2"/>
      <c r="D412" s="276"/>
      <c r="E412" s="276"/>
      <c r="F412" s="276"/>
      <c r="G412" s="276"/>
      <c r="H412" s="276"/>
      <c r="I412" s="276"/>
      <c r="J412" s="276"/>
      <c r="K412" s="276"/>
      <c r="L412" s="276"/>
      <c r="M412" s="276"/>
      <c r="N412" s="276"/>
      <c r="O412" s="276"/>
      <c r="P412" s="276"/>
      <c r="Q412" s="276"/>
      <c r="R412" s="276"/>
      <c r="S412" s="276"/>
      <c r="T412" s="276"/>
      <c r="U412" s="276"/>
      <c r="V412" s="276"/>
      <c r="W412" s="276"/>
      <c r="X412" s="276"/>
      <c r="Y412" s="276"/>
      <c r="Z412" s="276"/>
    </row>
    <row r="413" ht="15.75" customHeight="1">
      <c r="A413" s="2"/>
      <c r="B413" s="2"/>
      <c r="C413" s="2"/>
      <c r="D413" s="276"/>
      <c r="E413" s="276"/>
      <c r="F413" s="276"/>
      <c r="G413" s="276"/>
      <c r="H413" s="276"/>
      <c r="I413" s="276"/>
      <c r="J413" s="276"/>
      <c r="K413" s="276"/>
      <c r="L413" s="276"/>
      <c r="M413" s="276"/>
      <c r="N413" s="276"/>
      <c r="O413" s="276"/>
      <c r="P413" s="276"/>
      <c r="Q413" s="276"/>
      <c r="R413" s="276"/>
      <c r="S413" s="276"/>
      <c r="T413" s="276"/>
      <c r="U413" s="276"/>
      <c r="V413" s="276"/>
      <c r="W413" s="276"/>
      <c r="X413" s="276"/>
      <c r="Y413" s="276"/>
      <c r="Z413" s="276"/>
    </row>
    <row r="414" ht="15.75" customHeight="1">
      <c r="A414" s="2"/>
      <c r="B414" s="2"/>
      <c r="C414" s="2"/>
      <c r="D414" s="276"/>
      <c r="E414" s="276"/>
      <c r="F414" s="276"/>
      <c r="G414" s="276"/>
      <c r="H414" s="276"/>
      <c r="I414" s="276"/>
      <c r="J414" s="276"/>
      <c r="K414" s="276"/>
      <c r="L414" s="276"/>
      <c r="M414" s="276"/>
      <c r="N414" s="276"/>
      <c r="O414" s="276"/>
      <c r="P414" s="276"/>
      <c r="Q414" s="276"/>
      <c r="R414" s="276"/>
      <c r="S414" s="276"/>
      <c r="T414" s="276"/>
      <c r="U414" s="276"/>
      <c r="V414" s="276"/>
      <c r="W414" s="276"/>
      <c r="X414" s="276"/>
      <c r="Y414" s="276"/>
      <c r="Z414" s="276"/>
    </row>
    <row r="415" ht="15.75" customHeight="1">
      <c r="A415" s="2"/>
      <c r="B415" s="2"/>
      <c r="C415" s="2"/>
      <c r="D415" s="276"/>
      <c r="E415" s="276"/>
      <c r="F415" s="276"/>
      <c r="G415" s="276"/>
      <c r="H415" s="276"/>
      <c r="I415" s="276"/>
      <c r="J415" s="276"/>
      <c r="K415" s="276"/>
      <c r="L415" s="276"/>
      <c r="M415" s="276"/>
      <c r="N415" s="276"/>
      <c r="O415" s="276"/>
      <c r="P415" s="276"/>
      <c r="Q415" s="276"/>
      <c r="R415" s="276"/>
      <c r="S415" s="276"/>
      <c r="T415" s="276"/>
      <c r="U415" s="276"/>
      <c r="V415" s="276"/>
      <c r="W415" s="276"/>
      <c r="X415" s="276"/>
      <c r="Y415" s="276"/>
      <c r="Z415" s="276"/>
    </row>
    <row r="416" ht="15.75" customHeight="1">
      <c r="A416" s="2"/>
      <c r="B416" s="2"/>
      <c r="C416" s="2"/>
      <c r="D416" s="276"/>
      <c r="E416" s="276"/>
      <c r="F416" s="276"/>
      <c r="G416" s="276"/>
      <c r="H416" s="276"/>
      <c r="I416" s="276"/>
      <c r="J416" s="276"/>
      <c r="K416" s="276"/>
      <c r="L416" s="276"/>
      <c r="M416" s="276"/>
      <c r="N416" s="276"/>
      <c r="O416" s="276"/>
      <c r="P416" s="276"/>
      <c r="Q416" s="276"/>
      <c r="R416" s="276"/>
      <c r="S416" s="276"/>
      <c r="T416" s="276"/>
      <c r="U416" s="276"/>
      <c r="V416" s="276"/>
      <c r="W416" s="276"/>
      <c r="X416" s="276"/>
      <c r="Y416" s="276"/>
      <c r="Z416" s="276"/>
    </row>
    <row r="417" ht="15.75" customHeight="1">
      <c r="A417" s="2"/>
      <c r="B417" s="2"/>
      <c r="C417" s="2"/>
      <c r="D417" s="276"/>
      <c r="E417" s="276"/>
      <c r="F417" s="276"/>
      <c r="G417" s="276"/>
      <c r="H417" s="276"/>
      <c r="I417" s="276"/>
      <c r="J417" s="276"/>
      <c r="K417" s="276"/>
      <c r="L417" s="276"/>
      <c r="M417" s="276"/>
      <c r="N417" s="276"/>
      <c r="O417" s="276"/>
      <c r="P417" s="276"/>
      <c r="Q417" s="276"/>
      <c r="R417" s="276"/>
      <c r="S417" s="276"/>
      <c r="T417" s="276"/>
      <c r="U417" s="276"/>
      <c r="V417" s="276"/>
      <c r="W417" s="276"/>
      <c r="X417" s="276"/>
      <c r="Y417" s="276"/>
      <c r="Z417" s="276"/>
    </row>
    <row r="418" ht="15.75" customHeight="1">
      <c r="A418" s="2"/>
      <c r="B418" s="2"/>
      <c r="C418" s="2"/>
      <c r="D418" s="276"/>
      <c r="E418" s="276"/>
      <c r="F418" s="276"/>
      <c r="G418" s="276"/>
      <c r="H418" s="276"/>
      <c r="I418" s="276"/>
      <c r="J418" s="276"/>
      <c r="K418" s="276"/>
      <c r="L418" s="276"/>
      <c r="M418" s="276"/>
      <c r="N418" s="276"/>
      <c r="O418" s="276"/>
      <c r="P418" s="276"/>
      <c r="Q418" s="276"/>
      <c r="R418" s="276"/>
      <c r="S418" s="276"/>
      <c r="T418" s="276"/>
      <c r="U418" s="276"/>
      <c r="V418" s="276"/>
      <c r="W418" s="276"/>
      <c r="X418" s="276"/>
      <c r="Y418" s="276"/>
      <c r="Z418" s="276"/>
    </row>
    <row r="419" ht="15.75" customHeight="1">
      <c r="A419" s="2"/>
      <c r="B419" s="2"/>
      <c r="C419" s="2"/>
      <c r="D419" s="276"/>
      <c r="E419" s="276"/>
      <c r="F419" s="276"/>
      <c r="G419" s="276"/>
      <c r="H419" s="276"/>
      <c r="I419" s="276"/>
      <c r="J419" s="276"/>
      <c r="K419" s="276"/>
      <c r="L419" s="276"/>
      <c r="M419" s="276"/>
      <c r="N419" s="276"/>
      <c r="O419" s="276"/>
      <c r="P419" s="276"/>
      <c r="Q419" s="276"/>
      <c r="R419" s="276"/>
      <c r="S419" s="276"/>
      <c r="T419" s="276"/>
      <c r="U419" s="276"/>
      <c r="V419" s="276"/>
      <c r="W419" s="276"/>
      <c r="X419" s="276"/>
      <c r="Y419" s="276"/>
      <c r="Z419" s="276"/>
    </row>
    <row r="420" ht="15.75" customHeight="1">
      <c r="A420" s="2"/>
      <c r="B420" s="2"/>
      <c r="C420" s="2"/>
      <c r="D420" s="276"/>
      <c r="E420" s="276"/>
      <c r="F420" s="276"/>
      <c r="G420" s="276"/>
      <c r="H420" s="276"/>
      <c r="I420" s="276"/>
      <c r="J420" s="276"/>
      <c r="K420" s="276"/>
      <c r="L420" s="276"/>
      <c r="M420" s="276"/>
      <c r="N420" s="276"/>
      <c r="O420" s="276"/>
      <c r="P420" s="276"/>
      <c r="Q420" s="276"/>
      <c r="R420" s="276"/>
      <c r="S420" s="276"/>
      <c r="T420" s="276"/>
      <c r="U420" s="276"/>
      <c r="V420" s="276"/>
      <c r="W420" s="276"/>
      <c r="X420" s="276"/>
      <c r="Y420" s="276"/>
      <c r="Z420" s="276"/>
    </row>
    <row r="421" ht="15.75" customHeight="1">
      <c r="A421" s="2"/>
      <c r="B421" s="2"/>
      <c r="C421" s="2"/>
      <c r="D421" s="276"/>
      <c r="E421" s="276"/>
      <c r="F421" s="276"/>
      <c r="G421" s="276"/>
      <c r="H421" s="276"/>
      <c r="I421" s="276"/>
      <c r="J421" s="276"/>
      <c r="K421" s="276"/>
      <c r="L421" s="276"/>
      <c r="M421" s="276"/>
      <c r="N421" s="276"/>
      <c r="O421" s="276"/>
      <c r="P421" s="276"/>
      <c r="Q421" s="276"/>
      <c r="R421" s="276"/>
      <c r="S421" s="276"/>
      <c r="T421" s="276"/>
      <c r="U421" s="276"/>
      <c r="V421" s="276"/>
      <c r="W421" s="276"/>
      <c r="X421" s="276"/>
      <c r="Y421" s="276"/>
      <c r="Z421" s="276"/>
    </row>
    <row r="422" ht="15.75" customHeight="1">
      <c r="A422" s="2"/>
      <c r="B422" s="2"/>
      <c r="C422" s="2"/>
      <c r="D422" s="276"/>
      <c r="E422" s="276"/>
      <c r="F422" s="276"/>
      <c r="G422" s="276"/>
      <c r="H422" s="276"/>
      <c r="I422" s="276"/>
      <c r="J422" s="276"/>
      <c r="K422" s="276"/>
      <c r="L422" s="276"/>
      <c r="M422" s="276"/>
      <c r="N422" s="276"/>
      <c r="O422" s="276"/>
      <c r="P422" s="276"/>
      <c r="Q422" s="276"/>
      <c r="R422" s="276"/>
      <c r="S422" s="276"/>
      <c r="T422" s="276"/>
      <c r="U422" s="276"/>
      <c r="V422" s="276"/>
      <c r="W422" s="276"/>
      <c r="X422" s="276"/>
      <c r="Y422" s="276"/>
      <c r="Z422" s="276"/>
    </row>
    <row r="423" ht="15.75" customHeight="1">
      <c r="A423" s="2"/>
      <c r="B423" s="2"/>
      <c r="C423" s="2"/>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row>
    <row r="424" ht="15.75" customHeight="1">
      <c r="A424" s="2"/>
      <c r="B424" s="2"/>
      <c r="C424" s="2"/>
      <c r="D424" s="276"/>
      <c r="E424" s="276"/>
      <c r="F424" s="276"/>
      <c r="G424" s="276"/>
      <c r="H424" s="276"/>
      <c r="I424" s="276"/>
      <c r="J424" s="276"/>
      <c r="K424" s="276"/>
      <c r="L424" s="276"/>
      <c r="M424" s="276"/>
      <c r="N424" s="276"/>
      <c r="O424" s="276"/>
      <c r="P424" s="276"/>
      <c r="Q424" s="276"/>
      <c r="R424" s="276"/>
      <c r="S424" s="276"/>
      <c r="T424" s="276"/>
      <c r="U424" s="276"/>
      <c r="V424" s="276"/>
      <c r="W424" s="276"/>
      <c r="X424" s="276"/>
      <c r="Y424" s="276"/>
      <c r="Z424" s="276"/>
    </row>
    <row r="425" ht="15.75" customHeight="1">
      <c r="A425" s="2"/>
      <c r="B425" s="2"/>
      <c r="C425" s="2"/>
      <c r="D425" s="276"/>
      <c r="E425" s="276"/>
      <c r="F425" s="276"/>
      <c r="G425" s="276"/>
      <c r="H425" s="276"/>
      <c r="I425" s="276"/>
      <c r="J425" s="276"/>
      <c r="K425" s="276"/>
      <c r="L425" s="276"/>
      <c r="M425" s="276"/>
      <c r="N425" s="276"/>
      <c r="O425" s="276"/>
      <c r="P425" s="276"/>
      <c r="Q425" s="276"/>
      <c r="R425" s="276"/>
      <c r="S425" s="276"/>
      <c r="T425" s="276"/>
      <c r="U425" s="276"/>
      <c r="V425" s="276"/>
      <c r="W425" s="276"/>
      <c r="X425" s="276"/>
      <c r="Y425" s="276"/>
      <c r="Z425" s="276"/>
    </row>
    <row r="426" ht="15.75" customHeight="1">
      <c r="A426" s="2"/>
      <c r="B426" s="2"/>
      <c r="C426" s="2"/>
      <c r="D426" s="276"/>
      <c r="E426" s="276"/>
      <c r="F426" s="276"/>
      <c r="G426" s="276"/>
      <c r="H426" s="276"/>
      <c r="I426" s="276"/>
      <c r="J426" s="276"/>
      <c r="K426" s="276"/>
      <c r="L426" s="276"/>
      <c r="M426" s="276"/>
      <c r="N426" s="276"/>
      <c r="O426" s="276"/>
      <c r="P426" s="276"/>
      <c r="Q426" s="276"/>
      <c r="R426" s="276"/>
      <c r="S426" s="276"/>
      <c r="T426" s="276"/>
      <c r="U426" s="276"/>
      <c r="V426" s="276"/>
      <c r="W426" s="276"/>
      <c r="X426" s="276"/>
      <c r="Y426" s="276"/>
      <c r="Z426" s="276"/>
    </row>
    <row r="427" ht="15.75" customHeight="1">
      <c r="A427" s="2"/>
      <c r="B427" s="2"/>
      <c r="C427" s="2"/>
      <c r="D427" s="276"/>
      <c r="E427" s="276"/>
      <c r="F427" s="276"/>
      <c r="G427" s="276"/>
      <c r="H427" s="276"/>
      <c r="I427" s="276"/>
      <c r="J427" s="276"/>
      <c r="K427" s="276"/>
      <c r="L427" s="276"/>
      <c r="M427" s="276"/>
      <c r="N427" s="276"/>
      <c r="O427" s="276"/>
      <c r="P427" s="276"/>
      <c r="Q427" s="276"/>
      <c r="R427" s="276"/>
      <c r="S427" s="276"/>
      <c r="T427" s="276"/>
      <c r="U427" s="276"/>
      <c r="V427" s="276"/>
      <c r="W427" s="276"/>
      <c r="X427" s="276"/>
      <c r="Y427" s="276"/>
      <c r="Z427" s="276"/>
    </row>
    <row r="428" ht="15.75" customHeight="1">
      <c r="A428" s="2"/>
      <c r="B428" s="2"/>
      <c r="C428" s="2"/>
      <c r="D428" s="276"/>
      <c r="E428" s="276"/>
      <c r="F428" s="276"/>
      <c r="G428" s="276"/>
      <c r="H428" s="276"/>
      <c r="I428" s="276"/>
      <c r="J428" s="276"/>
      <c r="K428" s="276"/>
      <c r="L428" s="276"/>
      <c r="M428" s="276"/>
      <c r="N428" s="276"/>
      <c r="O428" s="276"/>
      <c r="P428" s="276"/>
      <c r="Q428" s="276"/>
      <c r="R428" s="276"/>
      <c r="S428" s="276"/>
      <c r="T428" s="276"/>
      <c r="U428" s="276"/>
      <c r="V428" s="276"/>
      <c r="W428" s="276"/>
      <c r="X428" s="276"/>
      <c r="Y428" s="276"/>
      <c r="Z428" s="276"/>
    </row>
    <row r="429" ht="15.75" customHeight="1">
      <c r="A429" s="2"/>
      <c r="B429" s="2"/>
      <c r="C429" s="2"/>
      <c r="D429" s="276"/>
      <c r="E429" s="276"/>
      <c r="F429" s="276"/>
      <c r="G429" s="276"/>
      <c r="H429" s="276"/>
      <c r="I429" s="276"/>
      <c r="J429" s="276"/>
      <c r="K429" s="276"/>
      <c r="L429" s="276"/>
      <c r="M429" s="276"/>
      <c r="N429" s="276"/>
      <c r="O429" s="276"/>
      <c r="P429" s="276"/>
      <c r="Q429" s="276"/>
      <c r="R429" s="276"/>
      <c r="S429" s="276"/>
      <c r="T429" s="276"/>
      <c r="U429" s="276"/>
      <c r="V429" s="276"/>
      <c r="W429" s="276"/>
      <c r="X429" s="276"/>
      <c r="Y429" s="276"/>
      <c r="Z429" s="276"/>
    </row>
    <row r="430" ht="15.75" customHeight="1">
      <c r="A430" s="2"/>
      <c r="B430" s="2"/>
      <c r="C430" s="2"/>
      <c r="D430" s="276"/>
      <c r="E430" s="276"/>
      <c r="F430" s="276"/>
      <c r="G430" s="276"/>
      <c r="H430" s="276"/>
      <c r="I430" s="276"/>
      <c r="J430" s="276"/>
      <c r="K430" s="276"/>
      <c r="L430" s="276"/>
      <c r="M430" s="276"/>
      <c r="N430" s="276"/>
      <c r="O430" s="276"/>
      <c r="P430" s="276"/>
      <c r="Q430" s="276"/>
      <c r="R430" s="276"/>
      <c r="S430" s="276"/>
      <c r="T430" s="276"/>
      <c r="U430" s="276"/>
      <c r="V430" s="276"/>
      <c r="W430" s="276"/>
      <c r="X430" s="276"/>
      <c r="Y430" s="276"/>
      <c r="Z430" s="276"/>
    </row>
    <row r="431" ht="15.75" customHeight="1">
      <c r="A431" s="2"/>
      <c r="B431" s="2"/>
      <c r="C431" s="2"/>
      <c r="D431" s="276"/>
      <c r="E431" s="276"/>
      <c r="F431" s="276"/>
      <c r="G431" s="276"/>
      <c r="H431" s="276"/>
      <c r="I431" s="276"/>
      <c r="J431" s="276"/>
      <c r="K431" s="276"/>
      <c r="L431" s="276"/>
      <c r="M431" s="276"/>
      <c r="N431" s="276"/>
      <c r="O431" s="276"/>
      <c r="P431" s="276"/>
      <c r="Q431" s="276"/>
      <c r="R431" s="276"/>
      <c r="S431" s="276"/>
      <c r="T431" s="276"/>
      <c r="U431" s="276"/>
      <c r="V431" s="276"/>
      <c r="W431" s="276"/>
      <c r="X431" s="276"/>
      <c r="Y431" s="276"/>
      <c r="Z431" s="276"/>
    </row>
    <row r="432" ht="15.75" customHeight="1">
      <c r="A432" s="2"/>
      <c r="B432" s="2"/>
      <c r="C432" s="2"/>
      <c r="D432" s="276"/>
      <c r="E432" s="276"/>
      <c r="F432" s="276"/>
      <c r="G432" s="276"/>
      <c r="H432" s="276"/>
      <c r="I432" s="276"/>
      <c r="J432" s="276"/>
      <c r="K432" s="276"/>
      <c r="L432" s="276"/>
      <c r="M432" s="276"/>
      <c r="N432" s="276"/>
      <c r="O432" s="276"/>
      <c r="P432" s="276"/>
      <c r="Q432" s="276"/>
      <c r="R432" s="276"/>
      <c r="S432" s="276"/>
      <c r="T432" s="276"/>
      <c r="U432" s="276"/>
      <c r="V432" s="276"/>
      <c r="W432" s="276"/>
      <c r="X432" s="276"/>
      <c r="Y432" s="276"/>
      <c r="Z432" s="276"/>
    </row>
    <row r="433" ht="15.75" customHeight="1">
      <c r="A433" s="2"/>
      <c r="B433" s="2"/>
      <c r="C433" s="2"/>
      <c r="D433" s="276"/>
      <c r="E433" s="276"/>
      <c r="F433" s="276"/>
      <c r="G433" s="276"/>
      <c r="H433" s="276"/>
      <c r="I433" s="276"/>
      <c r="J433" s="276"/>
      <c r="K433" s="276"/>
      <c r="L433" s="276"/>
      <c r="M433" s="276"/>
      <c r="N433" s="276"/>
      <c r="O433" s="276"/>
      <c r="P433" s="276"/>
      <c r="Q433" s="276"/>
      <c r="R433" s="276"/>
      <c r="S433" s="276"/>
      <c r="T433" s="276"/>
      <c r="U433" s="276"/>
      <c r="V433" s="276"/>
      <c r="W433" s="276"/>
      <c r="X433" s="276"/>
      <c r="Y433" s="276"/>
      <c r="Z433" s="276"/>
    </row>
    <row r="434" ht="15.75" customHeight="1">
      <c r="A434" s="2"/>
      <c r="B434" s="2"/>
      <c r="C434" s="2"/>
      <c r="D434" s="276"/>
      <c r="E434" s="276"/>
      <c r="F434" s="276"/>
      <c r="G434" s="276"/>
      <c r="H434" s="276"/>
      <c r="I434" s="276"/>
      <c r="J434" s="276"/>
      <c r="K434" s="276"/>
      <c r="L434" s="276"/>
      <c r="M434" s="276"/>
      <c r="N434" s="276"/>
      <c r="O434" s="276"/>
      <c r="P434" s="276"/>
      <c r="Q434" s="276"/>
      <c r="R434" s="276"/>
      <c r="S434" s="276"/>
      <c r="T434" s="276"/>
      <c r="U434" s="276"/>
      <c r="V434" s="276"/>
      <c r="W434" s="276"/>
      <c r="X434" s="276"/>
      <c r="Y434" s="276"/>
      <c r="Z434" s="276"/>
    </row>
    <row r="435" ht="15.75" customHeight="1">
      <c r="A435" s="2"/>
      <c r="B435" s="2"/>
      <c r="C435" s="2"/>
      <c r="D435" s="276"/>
      <c r="E435" s="276"/>
      <c r="F435" s="276"/>
      <c r="G435" s="276"/>
      <c r="H435" s="276"/>
      <c r="I435" s="276"/>
      <c r="J435" s="276"/>
      <c r="K435" s="276"/>
      <c r="L435" s="276"/>
      <c r="M435" s="276"/>
      <c r="N435" s="276"/>
      <c r="O435" s="276"/>
      <c r="P435" s="276"/>
      <c r="Q435" s="276"/>
      <c r="R435" s="276"/>
      <c r="S435" s="276"/>
      <c r="T435" s="276"/>
      <c r="U435" s="276"/>
      <c r="V435" s="276"/>
      <c r="W435" s="276"/>
      <c r="X435" s="276"/>
      <c r="Y435" s="276"/>
      <c r="Z435" s="276"/>
    </row>
    <row r="436" ht="15.75" customHeight="1">
      <c r="A436" s="2"/>
      <c r="B436" s="2"/>
      <c r="C436" s="2"/>
      <c r="D436" s="276"/>
      <c r="E436" s="276"/>
      <c r="F436" s="276"/>
      <c r="G436" s="276"/>
      <c r="H436" s="276"/>
      <c r="I436" s="276"/>
      <c r="J436" s="276"/>
      <c r="K436" s="276"/>
      <c r="L436" s="276"/>
      <c r="M436" s="276"/>
      <c r="N436" s="276"/>
      <c r="O436" s="276"/>
      <c r="P436" s="276"/>
      <c r="Q436" s="276"/>
      <c r="R436" s="276"/>
      <c r="S436" s="276"/>
      <c r="T436" s="276"/>
      <c r="U436" s="276"/>
      <c r="V436" s="276"/>
      <c r="W436" s="276"/>
      <c r="X436" s="276"/>
      <c r="Y436" s="276"/>
      <c r="Z436" s="276"/>
    </row>
    <row r="437" ht="15.75" customHeight="1">
      <c r="A437" s="2"/>
      <c r="B437" s="2"/>
      <c r="C437" s="2"/>
      <c r="D437" s="276"/>
      <c r="E437" s="276"/>
      <c r="F437" s="276"/>
      <c r="G437" s="276"/>
      <c r="H437" s="276"/>
      <c r="I437" s="276"/>
      <c r="J437" s="276"/>
      <c r="K437" s="276"/>
      <c r="L437" s="276"/>
      <c r="M437" s="276"/>
      <c r="N437" s="276"/>
      <c r="O437" s="276"/>
      <c r="P437" s="276"/>
      <c r="Q437" s="276"/>
      <c r="R437" s="276"/>
      <c r="S437" s="276"/>
      <c r="T437" s="276"/>
      <c r="U437" s="276"/>
      <c r="V437" s="276"/>
      <c r="W437" s="276"/>
      <c r="X437" s="276"/>
      <c r="Y437" s="276"/>
      <c r="Z437" s="276"/>
    </row>
    <row r="438" ht="15.75" customHeight="1">
      <c r="A438" s="2"/>
      <c r="B438" s="2"/>
      <c r="C438" s="2"/>
      <c r="D438" s="276"/>
      <c r="E438" s="276"/>
      <c r="F438" s="276"/>
      <c r="G438" s="276"/>
      <c r="H438" s="276"/>
      <c r="I438" s="276"/>
      <c r="J438" s="276"/>
      <c r="K438" s="276"/>
      <c r="L438" s="276"/>
      <c r="M438" s="276"/>
      <c r="N438" s="276"/>
      <c r="O438" s="276"/>
      <c r="P438" s="276"/>
      <c r="Q438" s="276"/>
      <c r="R438" s="276"/>
      <c r="S438" s="276"/>
      <c r="T438" s="276"/>
      <c r="U438" s="276"/>
      <c r="V438" s="276"/>
      <c r="W438" s="276"/>
      <c r="X438" s="276"/>
      <c r="Y438" s="276"/>
      <c r="Z438" s="276"/>
    </row>
    <row r="439" ht="15.75" customHeight="1">
      <c r="A439" s="2"/>
      <c r="B439" s="2"/>
      <c r="C439" s="2"/>
      <c r="D439" s="276"/>
      <c r="E439" s="276"/>
      <c r="F439" s="276"/>
      <c r="G439" s="276"/>
      <c r="H439" s="276"/>
      <c r="I439" s="276"/>
      <c r="J439" s="276"/>
      <c r="K439" s="276"/>
      <c r="L439" s="276"/>
      <c r="M439" s="276"/>
      <c r="N439" s="276"/>
      <c r="O439" s="276"/>
      <c r="P439" s="276"/>
      <c r="Q439" s="276"/>
      <c r="R439" s="276"/>
      <c r="S439" s="276"/>
      <c r="T439" s="276"/>
      <c r="U439" s="276"/>
      <c r="V439" s="276"/>
      <c r="W439" s="276"/>
      <c r="X439" s="276"/>
      <c r="Y439" s="276"/>
      <c r="Z439" s="276"/>
    </row>
    <row r="440" ht="15.75" customHeight="1">
      <c r="A440" s="2"/>
      <c r="B440" s="2"/>
      <c r="C440" s="2"/>
      <c r="D440" s="276"/>
      <c r="E440" s="276"/>
      <c r="F440" s="276"/>
      <c r="G440" s="276"/>
      <c r="H440" s="276"/>
      <c r="I440" s="276"/>
      <c r="J440" s="276"/>
      <c r="K440" s="276"/>
      <c r="L440" s="276"/>
      <c r="M440" s="276"/>
      <c r="N440" s="276"/>
      <c r="O440" s="276"/>
      <c r="P440" s="276"/>
      <c r="Q440" s="276"/>
      <c r="R440" s="276"/>
      <c r="S440" s="276"/>
      <c r="T440" s="276"/>
      <c r="U440" s="276"/>
      <c r="V440" s="276"/>
      <c r="W440" s="276"/>
      <c r="X440" s="276"/>
      <c r="Y440" s="276"/>
      <c r="Z440" s="276"/>
    </row>
    <row r="441" ht="15.75" customHeight="1">
      <c r="A441" s="2"/>
      <c r="B441" s="2"/>
      <c r="C441" s="2"/>
      <c r="D441" s="276"/>
      <c r="E441" s="276"/>
      <c r="F441" s="276"/>
      <c r="G441" s="276"/>
      <c r="H441" s="276"/>
      <c r="I441" s="276"/>
      <c r="J441" s="276"/>
      <c r="K441" s="276"/>
      <c r="L441" s="276"/>
      <c r="M441" s="276"/>
      <c r="N441" s="276"/>
      <c r="O441" s="276"/>
      <c r="P441" s="276"/>
      <c r="Q441" s="276"/>
      <c r="R441" s="276"/>
      <c r="S441" s="276"/>
      <c r="T441" s="276"/>
      <c r="U441" s="276"/>
      <c r="V441" s="276"/>
      <c r="W441" s="276"/>
      <c r="X441" s="276"/>
      <c r="Y441" s="276"/>
      <c r="Z441" s="276"/>
    </row>
    <row r="442" ht="15.75" customHeight="1">
      <c r="A442" s="2"/>
      <c r="B442" s="2"/>
      <c r="C442" s="2"/>
      <c r="D442" s="276"/>
      <c r="E442" s="276"/>
      <c r="F442" s="276"/>
      <c r="G442" s="276"/>
      <c r="H442" s="276"/>
      <c r="I442" s="276"/>
      <c r="J442" s="276"/>
      <c r="K442" s="276"/>
      <c r="L442" s="276"/>
      <c r="M442" s="276"/>
      <c r="N442" s="276"/>
      <c r="O442" s="276"/>
      <c r="P442" s="276"/>
      <c r="Q442" s="276"/>
      <c r="R442" s="276"/>
      <c r="S442" s="276"/>
      <c r="T442" s="276"/>
      <c r="U442" s="276"/>
      <c r="V442" s="276"/>
      <c r="W442" s="276"/>
      <c r="X442" s="276"/>
      <c r="Y442" s="276"/>
      <c r="Z442" s="276"/>
    </row>
    <row r="443" ht="15.75" customHeight="1">
      <c r="A443" s="2"/>
      <c r="B443" s="2"/>
      <c r="C443" s="2"/>
      <c r="D443" s="276"/>
      <c r="E443" s="276"/>
      <c r="F443" s="276"/>
      <c r="G443" s="276"/>
      <c r="H443" s="276"/>
      <c r="I443" s="276"/>
      <c r="J443" s="276"/>
      <c r="K443" s="276"/>
      <c r="L443" s="276"/>
      <c r="M443" s="276"/>
      <c r="N443" s="276"/>
      <c r="O443" s="276"/>
      <c r="P443" s="276"/>
      <c r="Q443" s="276"/>
      <c r="R443" s="276"/>
      <c r="S443" s="276"/>
      <c r="T443" s="276"/>
      <c r="U443" s="276"/>
      <c r="V443" s="276"/>
      <c r="W443" s="276"/>
      <c r="X443" s="276"/>
      <c r="Y443" s="276"/>
      <c r="Z443" s="276"/>
    </row>
    <row r="444" ht="15.75" customHeight="1">
      <c r="A444" s="2"/>
      <c r="B444" s="2"/>
      <c r="C444" s="2"/>
      <c r="D444" s="276"/>
      <c r="E444" s="276"/>
      <c r="F444" s="276"/>
      <c r="G444" s="276"/>
      <c r="H444" s="276"/>
      <c r="I444" s="276"/>
      <c r="J444" s="276"/>
      <c r="K444" s="276"/>
      <c r="L444" s="276"/>
      <c r="M444" s="276"/>
      <c r="N444" s="276"/>
      <c r="O444" s="276"/>
      <c r="P444" s="276"/>
      <c r="Q444" s="276"/>
      <c r="R444" s="276"/>
      <c r="S444" s="276"/>
      <c r="T444" s="276"/>
      <c r="U444" s="276"/>
      <c r="V444" s="276"/>
      <c r="W444" s="276"/>
      <c r="X444" s="276"/>
      <c r="Y444" s="276"/>
      <c r="Z444" s="276"/>
    </row>
    <row r="445" ht="15.75" customHeight="1">
      <c r="A445" s="2"/>
      <c r="B445" s="2"/>
      <c r="C445" s="2"/>
      <c r="D445" s="276"/>
      <c r="E445" s="276"/>
      <c r="F445" s="276"/>
      <c r="G445" s="276"/>
      <c r="H445" s="276"/>
      <c r="I445" s="276"/>
      <c r="J445" s="276"/>
      <c r="K445" s="276"/>
      <c r="L445" s="276"/>
      <c r="M445" s="276"/>
      <c r="N445" s="276"/>
      <c r="O445" s="276"/>
      <c r="P445" s="276"/>
      <c r="Q445" s="276"/>
      <c r="R445" s="276"/>
      <c r="S445" s="276"/>
      <c r="T445" s="276"/>
      <c r="U445" s="276"/>
      <c r="V445" s="276"/>
      <c r="W445" s="276"/>
      <c r="X445" s="276"/>
      <c r="Y445" s="276"/>
      <c r="Z445" s="276"/>
    </row>
    <row r="446" ht="15.75" customHeight="1">
      <c r="A446" s="2"/>
      <c r="B446" s="2"/>
      <c r="C446" s="2"/>
      <c r="D446" s="276"/>
      <c r="E446" s="276"/>
      <c r="F446" s="276"/>
      <c r="G446" s="276"/>
      <c r="H446" s="276"/>
      <c r="I446" s="276"/>
      <c r="J446" s="276"/>
      <c r="K446" s="276"/>
      <c r="L446" s="276"/>
      <c r="M446" s="276"/>
      <c r="N446" s="276"/>
      <c r="O446" s="276"/>
      <c r="P446" s="276"/>
      <c r="Q446" s="276"/>
      <c r="R446" s="276"/>
      <c r="S446" s="276"/>
      <c r="T446" s="276"/>
      <c r="U446" s="276"/>
      <c r="V446" s="276"/>
      <c r="W446" s="276"/>
      <c r="X446" s="276"/>
      <c r="Y446" s="276"/>
      <c r="Z446" s="276"/>
    </row>
    <row r="447" ht="15.75" customHeight="1">
      <c r="A447" s="2"/>
      <c r="B447" s="2"/>
      <c r="C447" s="2"/>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row>
    <row r="448" ht="15.75" customHeight="1">
      <c r="A448" s="2"/>
      <c r="B448" s="2"/>
      <c r="C448" s="2"/>
      <c r="D448" s="276"/>
      <c r="E448" s="276"/>
      <c r="F448" s="276"/>
      <c r="G448" s="276"/>
      <c r="H448" s="276"/>
      <c r="I448" s="276"/>
      <c r="J448" s="276"/>
      <c r="K448" s="276"/>
      <c r="L448" s="276"/>
      <c r="M448" s="276"/>
      <c r="N448" s="276"/>
      <c r="O448" s="276"/>
      <c r="P448" s="276"/>
      <c r="Q448" s="276"/>
      <c r="R448" s="276"/>
      <c r="S448" s="276"/>
      <c r="T448" s="276"/>
      <c r="U448" s="276"/>
      <c r="V448" s="276"/>
      <c r="W448" s="276"/>
      <c r="X448" s="276"/>
      <c r="Y448" s="276"/>
      <c r="Z448" s="276"/>
    </row>
    <row r="449" ht="15.75" customHeight="1">
      <c r="A449" s="2"/>
      <c r="B449" s="2"/>
      <c r="C449" s="2"/>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row>
    <row r="450" ht="15.75" customHeight="1">
      <c r="A450" s="2"/>
      <c r="B450" s="2"/>
      <c r="C450" s="2"/>
      <c r="D450" s="276"/>
      <c r="E450" s="276"/>
      <c r="F450" s="276"/>
      <c r="G450" s="276"/>
      <c r="H450" s="276"/>
      <c r="I450" s="276"/>
      <c r="J450" s="276"/>
      <c r="K450" s="276"/>
      <c r="L450" s="276"/>
      <c r="M450" s="276"/>
      <c r="N450" s="276"/>
      <c r="O450" s="276"/>
      <c r="P450" s="276"/>
      <c r="Q450" s="276"/>
      <c r="R450" s="276"/>
      <c r="S450" s="276"/>
      <c r="T450" s="276"/>
      <c r="U450" s="276"/>
      <c r="V450" s="276"/>
      <c r="W450" s="276"/>
      <c r="X450" s="276"/>
      <c r="Y450" s="276"/>
      <c r="Z450" s="276"/>
    </row>
    <row r="451" ht="15.75" customHeight="1">
      <c r="A451" s="2"/>
      <c r="B451" s="2"/>
      <c r="C451" s="2"/>
      <c r="D451" s="276"/>
      <c r="E451" s="276"/>
      <c r="F451" s="276"/>
      <c r="G451" s="276"/>
      <c r="H451" s="276"/>
      <c r="I451" s="276"/>
      <c r="J451" s="276"/>
      <c r="K451" s="276"/>
      <c r="L451" s="276"/>
      <c r="M451" s="276"/>
      <c r="N451" s="276"/>
      <c r="O451" s="276"/>
      <c r="P451" s="276"/>
      <c r="Q451" s="276"/>
      <c r="R451" s="276"/>
      <c r="S451" s="276"/>
      <c r="T451" s="276"/>
      <c r="U451" s="276"/>
      <c r="V451" s="276"/>
      <c r="W451" s="276"/>
      <c r="X451" s="276"/>
      <c r="Y451" s="276"/>
      <c r="Z451" s="276"/>
    </row>
    <row r="452" ht="15.75" customHeight="1">
      <c r="A452" s="2"/>
      <c r="B452" s="2"/>
      <c r="C452" s="2"/>
      <c r="D452" s="276"/>
      <c r="E452" s="276"/>
      <c r="F452" s="276"/>
      <c r="G452" s="276"/>
      <c r="H452" s="276"/>
      <c r="I452" s="276"/>
      <c r="J452" s="276"/>
      <c r="K452" s="276"/>
      <c r="L452" s="276"/>
      <c r="M452" s="276"/>
      <c r="N452" s="276"/>
      <c r="O452" s="276"/>
      <c r="P452" s="276"/>
      <c r="Q452" s="276"/>
      <c r="R452" s="276"/>
      <c r="S452" s="276"/>
      <c r="T452" s="276"/>
      <c r="U452" s="276"/>
      <c r="V452" s="276"/>
      <c r="W452" s="276"/>
      <c r="X452" s="276"/>
      <c r="Y452" s="276"/>
      <c r="Z452" s="276"/>
    </row>
    <row r="453" ht="15.75" customHeight="1">
      <c r="A453" s="2"/>
      <c r="B453" s="2"/>
      <c r="C453" s="2"/>
      <c r="D453" s="276"/>
      <c r="E453" s="276"/>
      <c r="F453" s="276"/>
      <c r="G453" s="276"/>
      <c r="H453" s="276"/>
      <c r="I453" s="276"/>
      <c r="J453" s="276"/>
      <c r="K453" s="276"/>
      <c r="L453" s="276"/>
      <c r="M453" s="276"/>
      <c r="N453" s="276"/>
      <c r="O453" s="276"/>
      <c r="P453" s="276"/>
      <c r="Q453" s="276"/>
      <c r="R453" s="276"/>
      <c r="S453" s="276"/>
      <c r="T453" s="276"/>
      <c r="U453" s="276"/>
      <c r="V453" s="276"/>
      <c r="W453" s="276"/>
      <c r="X453" s="276"/>
      <c r="Y453" s="276"/>
      <c r="Z453" s="276"/>
    </row>
    <row r="454" ht="15.75" customHeight="1">
      <c r="A454" s="2"/>
      <c r="B454" s="2"/>
      <c r="C454" s="2"/>
      <c r="D454" s="276"/>
      <c r="E454" s="276"/>
      <c r="F454" s="276"/>
      <c r="G454" s="276"/>
      <c r="H454" s="276"/>
      <c r="I454" s="276"/>
      <c r="J454" s="276"/>
      <c r="K454" s="276"/>
      <c r="L454" s="276"/>
      <c r="M454" s="276"/>
      <c r="N454" s="276"/>
      <c r="O454" s="276"/>
      <c r="P454" s="276"/>
      <c r="Q454" s="276"/>
      <c r="R454" s="276"/>
      <c r="S454" s="276"/>
      <c r="T454" s="276"/>
      <c r="U454" s="276"/>
      <c r="V454" s="276"/>
      <c r="W454" s="276"/>
      <c r="X454" s="276"/>
      <c r="Y454" s="276"/>
      <c r="Z454" s="276"/>
    </row>
    <row r="455" ht="15.75" customHeight="1">
      <c r="A455" s="2"/>
      <c r="B455" s="2"/>
      <c r="C455" s="2"/>
      <c r="D455" s="276"/>
      <c r="E455" s="276"/>
      <c r="F455" s="276"/>
      <c r="G455" s="276"/>
      <c r="H455" s="276"/>
      <c r="I455" s="276"/>
      <c r="J455" s="276"/>
      <c r="K455" s="276"/>
      <c r="L455" s="276"/>
      <c r="M455" s="276"/>
      <c r="N455" s="276"/>
      <c r="O455" s="276"/>
      <c r="P455" s="276"/>
      <c r="Q455" s="276"/>
      <c r="R455" s="276"/>
      <c r="S455" s="276"/>
      <c r="T455" s="276"/>
      <c r="U455" s="276"/>
      <c r="V455" s="276"/>
      <c r="W455" s="276"/>
      <c r="X455" s="276"/>
      <c r="Y455" s="276"/>
      <c r="Z455" s="276"/>
    </row>
    <row r="456" ht="15.75" customHeight="1">
      <c r="A456" s="2"/>
      <c r="B456" s="2"/>
      <c r="C456" s="2"/>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row>
    <row r="457" ht="15.75" customHeight="1">
      <c r="A457" s="2"/>
      <c r="B457" s="2"/>
      <c r="C457" s="2"/>
      <c r="D457" s="276"/>
      <c r="E457" s="276"/>
      <c r="F457" s="276"/>
      <c r="G457" s="276"/>
      <c r="H457" s="276"/>
      <c r="I457" s="276"/>
      <c r="J457" s="276"/>
      <c r="K457" s="276"/>
      <c r="L457" s="276"/>
      <c r="M457" s="276"/>
      <c r="N457" s="276"/>
      <c r="O457" s="276"/>
      <c r="P457" s="276"/>
      <c r="Q457" s="276"/>
      <c r="R457" s="276"/>
      <c r="S457" s="276"/>
      <c r="T457" s="276"/>
      <c r="U457" s="276"/>
      <c r="V457" s="276"/>
      <c r="W457" s="276"/>
      <c r="X457" s="276"/>
      <c r="Y457" s="276"/>
      <c r="Z457" s="276"/>
    </row>
    <row r="458" ht="15.75" customHeight="1">
      <c r="A458" s="2"/>
      <c r="B458" s="2"/>
      <c r="C458" s="2"/>
      <c r="D458" s="276"/>
      <c r="E458" s="276"/>
      <c r="F458" s="276"/>
      <c r="G458" s="276"/>
      <c r="H458" s="276"/>
      <c r="I458" s="276"/>
      <c r="J458" s="276"/>
      <c r="K458" s="276"/>
      <c r="L458" s="276"/>
      <c r="M458" s="276"/>
      <c r="N458" s="276"/>
      <c r="O458" s="276"/>
      <c r="P458" s="276"/>
      <c r="Q458" s="276"/>
      <c r="R458" s="276"/>
      <c r="S458" s="276"/>
      <c r="T458" s="276"/>
      <c r="U458" s="276"/>
      <c r="V458" s="276"/>
      <c r="W458" s="276"/>
      <c r="X458" s="276"/>
      <c r="Y458" s="276"/>
      <c r="Z458" s="276"/>
    </row>
    <row r="459" ht="15.75" customHeight="1">
      <c r="A459" s="2"/>
      <c r="B459" s="2"/>
      <c r="C459" s="2"/>
      <c r="D459" s="276"/>
      <c r="E459" s="276"/>
      <c r="F459" s="276"/>
      <c r="G459" s="276"/>
      <c r="H459" s="276"/>
      <c r="I459" s="276"/>
      <c r="J459" s="276"/>
      <c r="K459" s="276"/>
      <c r="L459" s="276"/>
      <c r="M459" s="276"/>
      <c r="N459" s="276"/>
      <c r="O459" s="276"/>
      <c r="P459" s="276"/>
      <c r="Q459" s="276"/>
      <c r="R459" s="276"/>
      <c r="S459" s="276"/>
      <c r="T459" s="276"/>
      <c r="U459" s="276"/>
      <c r="V459" s="276"/>
      <c r="W459" s="276"/>
      <c r="X459" s="276"/>
      <c r="Y459" s="276"/>
      <c r="Z459" s="276"/>
    </row>
    <row r="460" ht="15.75" customHeight="1">
      <c r="A460" s="2"/>
      <c r="B460" s="2"/>
      <c r="C460" s="2"/>
      <c r="D460" s="276"/>
      <c r="E460" s="276"/>
      <c r="F460" s="276"/>
      <c r="G460" s="276"/>
      <c r="H460" s="276"/>
      <c r="I460" s="276"/>
      <c r="J460" s="276"/>
      <c r="K460" s="276"/>
      <c r="L460" s="276"/>
      <c r="M460" s="276"/>
      <c r="N460" s="276"/>
      <c r="O460" s="276"/>
      <c r="P460" s="276"/>
      <c r="Q460" s="276"/>
      <c r="R460" s="276"/>
      <c r="S460" s="276"/>
      <c r="T460" s="276"/>
      <c r="U460" s="276"/>
      <c r="V460" s="276"/>
      <c r="W460" s="276"/>
      <c r="X460" s="276"/>
      <c r="Y460" s="276"/>
      <c r="Z460" s="276"/>
    </row>
    <row r="461" ht="15.75" customHeight="1">
      <c r="A461" s="2"/>
      <c r="B461" s="2"/>
      <c r="C461" s="2"/>
      <c r="D461" s="276"/>
      <c r="E461" s="276"/>
      <c r="F461" s="276"/>
      <c r="G461" s="276"/>
      <c r="H461" s="276"/>
      <c r="I461" s="276"/>
      <c r="J461" s="276"/>
      <c r="K461" s="276"/>
      <c r="L461" s="276"/>
      <c r="M461" s="276"/>
      <c r="N461" s="276"/>
      <c r="O461" s="276"/>
      <c r="P461" s="276"/>
      <c r="Q461" s="276"/>
      <c r="R461" s="276"/>
      <c r="S461" s="276"/>
      <c r="T461" s="276"/>
      <c r="U461" s="276"/>
      <c r="V461" s="276"/>
      <c r="W461" s="276"/>
      <c r="X461" s="276"/>
      <c r="Y461" s="276"/>
      <c r="Z461" s="276"/>
    </row>
    <row r="462" ht="15.75" customHeight="1">
      <c r="A462" s="2"/>
      <c r="B462" s="2"/>
      <c r="C462" s="2"/>
      <c r="D462" s="276"/>
      <c r="E462" s="276"/>
      <c r="F462" s="276"/>
      <c r="G462" s="276"/>
      <c r="H462" s="276"/>
      <c r="I462" s="276"/>
      <c r="J462" s="276"/>
      <c r="K462" s="276"/>
      <c r="L462" s="276"/>
      <c r="M462" s="276"/>
      <c r="N462" s="276"/>
      <c r="O462" s="276"/>
      <c r="P462" s="276"/>
      <c r="Q462" s="276"/>
      <c r="R462" s="276"/>
      <c r="S462" s="276"/>
      <c r="T462" s="276"/>
      <c r="U462" s="276"/>
      <c r="V462" s="276"/>
      <c r="W462" s="276"/>
      <c r="X462" s="276"/>
      <c r="Y462" s="276"/>
      <c r="Z462" s="276"/>
    </row>
    <row r="463" ht="15.75" customHeight="1">
      <c r="A463" s="2"/>
      <c r="B463" s="2"/>
      <c r="C463" s="2"/>
      <c r="D463" s="276"/>
      <c r="E463" s="276"/>
      <c r="F463" s="276"/>
      <c r="G463" s="276"/>
      <c r="H463" s="276"/>
      <c r="I463" s="276"/>
      <c r="J463" s="276"/>
      <c r="K463" s="276"/>
      <c r="L463" s="276"/>
      <c r="M463" s="276"/>
      <c r="N463" s="276"/>
      <c r="O463" s="276"/>
      <c r="P463" s="276"/>
      <c r="Q463" s="276"/>
      <c r="R463" s="276"/>
      <c r="S463" s="276"/>
      <c r="T463" s="276"/>
      <c r="U463" s="276"/>
      <c r="V463" s="276"/>
      <c r="W463" s="276"/>
      <c r="X463" s="276"/>
      <c r="Y463" s="276"/>
      <c r="Z463" s="276"/>
    </row>
    <row r="464" ht="15.75" customHeight="1">
      <c r="A464" s="2"/>
      <c r="B464" s="2"/>
      <c r="C464" s="2"/>
      <c r="D464" s="276"/>
      <c r="E464" s="276"/>
      <c r="F464" s="276"/>
      <c r="G464" s="276"/>
      <c r="H464" s="276"/>
      <c r="I464" s="276"/>
      <c r="J464" s="276"/>
      <c r="K464" s="276"/>
      <c r="L464" s="276"/>
      <c r="M464" s="276"/>
      <c r="N464" s="276"/>
      <c r="O464" s="276"/>
      <c r="P464" s="276"/>
      <c r="Q464" s="276"/>
      <c r="R464" s="276"/>
      <c r="S464" s="276"/>
      <c r="T464" s="276"/>
      <c r="U464" s="276"/>
      <c r="V464" s="276"/>
      <c r="W464" s="276"/>
      <c r="X464" s="276"/>
      <c r="Y464" s="276"/>
      <c r="Z464" s="276"/>
    </row>
    <row r="465" ht="15.75" customHeight="1">
      <c r="A465" s="2"/>
      <c r="B465" s="2"/>
      <c r="C465" s="2"/>
      <c r="D465" s="276"/>
      <c r="E465" s="276"/>
      <c r="F465" s="276"/>
      <c r="G465" s="276"/>
      <c r="H465" s="276"/>
      <c r="I465" s="276"/>
      <c r="J465" s="276"/>
      <c r="K465" s="276"/>
      <c r="L465" s="276"/>
      <c r="M465" s="276"/>
      <c r="N465" s="276"/>
      <c r="O465" s="276"/>
      <c r="P465" s="276"/>
      <c r="Q465" s="276"/>
      <c r="R465" s="276"/>
      <c r="S465" s="276"/>
      <c r="T465" s="276"/>
      <c r="U465" s="276"/>
      <c r="V465" s="276"/>
      <c r="W465" s="276"/>
      <c r="X465" s="276"/>
      <c r="Y465" s="276"/>
      <c r="Z465" s="276"/>
    </row>
    <row r="466" ht="15.75" customHeight="1">
      <c r="A466" s="2"/>
      <c r="B466" s="2"/>
      <c r="C466" s="2"/>
      <c r="D466" s="276"/>
      <c r="E466" s="276"/>
      <c r="F466" s="276"/>
      <c r="G466" s="276"/>
      <c r="H466" s="276"/>
      <c r="I466" s="276"/>
      <c r="J466" s="276"/>
      <c r="K466" s="276"/>
      <c r="L466" s="276"/>
      <c r="M466" s="276"/>
      <c r="N466" s="276"/>
      <c r="O466" s="276"/>
      <c r="P466" s="276"/>
      <c r="Q466" s="276"/>
      <c r="R466" s="276"/>
      <c r="S466" s="276"/>
      <c r="T466" s="276"/>
      <c r="U466" s="276"/>
      <c r="V466" s="276"/>
      <c r="W466" s="276"/>
      <c r="X466" s="276"/>
      <c r="Y466" s="276"/>
      <c r="Z466" s="276"/>
    </row>
    <row r="467" ht="15.75" customHeight="1">
      <c r="A467" s="2"/>
      <c r="B467" s="2"/>
      <c r="C467" s="2"/>
      <c r="D467" s="276"/>
      <c r="E467" s="276"/>
      <c r="F467" s="276"/>
      <c r="G467" s="276"/>
      <c r="H467" s="276"/>
      <c r="I467" s="276"/>
      <c r="J467" s="276"/>
      <c r="K467" s="276"/>
      <c r="L467" s="276"/>
      <c r="M467" s="276"/>
      <c r="N467" s="276"/>
      <c r="O467" s="276"/>
      <c r="P467" s="276"/>
      <c r="Q467" s="276"/>
      <c r="R467" s="276"/>
      <c r="S467" s="276"/>
      <c r="T467" s="276"/>
      <c r="U467" s="276"/>
      <c r="V467" s="276"/>
      <c r="W467" s="276"/>
      <c r="X467" s="276"/>
      <c r="Y467" s="276"/>
      <c r="Z467" s="276"/>
    </row>
    <row r="468" ht="15.75" customHeight="1">
      <c r="A468" s="2"/>
      <c r="B468" s="2"/>
      <c r="C468" s="2"/>
      <c r="D468" s="276"/>
      <c r="E468" s="276"/>
      <c r="F468" s="276"/>
      <c r="G468" s="276"/>
      <c r="H468" s="276"/>
      <c r="I468" s="276"/>
      <c r="J468" s="276"/>
      <c r="K468" s="276"/>
      <c r="L468" s="276"/>
      <c r="M468" s="276"/>
      <c r="N468" s="276"/>
      <c r="O468" s="276"/>
      <c r="P468" s="276"/>
      <c r="Q468" s="276"/>
      <c r="R468" s="276"/>
      <c r="S468" s="276"/>
      <c r="T468" s="276"/>
      <c r="U468" s="276"/>
      <c r="V468" s="276"/>
      <c r="W468" s="276"/>
      <c r="X468" s="276"/>
      <c r="Y468" s="276"/>
      <c r="Z468" s="276"/>
    </row>
    <row r="469" ht="15.75" customHeight="1">
      <c r="A469" s="2"/>
      <c r="B469" s="2"/>
      <c r="C469" s="2"/>
      <c r="D469" s="276"/>
      <c r="E469" s="276"/>
      <c r="F469" s="276"/>
      <c r="G469" s="276"/>
      <c r="H469" s="276"/>
      <c r="I469" s="276"/>
      <c r="J469" s="276"/>
      <c r="K469" s="276"/>
      <c r="L469" s="276"/>
      <c r="M469" s="276"/>
      <c r="N469" s="276"/>
      <c r="O469" s="276"/>
      <c r="P469" s="276"/>
      <c r="Q469" s="276"/>
      <c r="R469" s="276"/>
      <c r="S469" s="276"/>
      <c r="T469" s="276"/>
      <c r="U469" s="276"/>
      <c r="V469" s="276"/>
      <c r="W469" s="276"/>
      <c r="X469" s="276"/>
      <c r="Y469" s="276"/>
      <c r="Z469" s="276"/>
    </row>
    <row r="470" ht="15.75" customHeight="1">
      <c r="A470" s="2"/>
      <c r="B470" s="2"/>
      <c r="C470" s="2"/>
      <c r="D470" s="276"/>
      <c r="E470" s="276"/>
      <c r="F470" s="276"/>
      <c r="G470" s="276"/>
      <c r="H470" s="276"/>
      <c r="I470" s="276"/>
      <c r="J470" s="276"/>
      <c r="K470" s="276"/>
      <c r="L470" s="276"/>
      <c r="M470" s="276"/>
      <c r="N470" s="276"/>
      <c r="O470" s="276"/>
      <c r="P470" s="276"/>
      <c r="Q470" s="276"/>
      <c r="R470" s="276"/>
      <c r="S470" s="276"/>
      <c r="T470" s="276"/>
      <c r="U470" s="276"/>
      <c r="V470" s="276"/>
      <c r="W470" s="276"/>
      <c r="X470" s="276"/>
      <c r="Y470" s="276"/>
      <c r="Z470" s="276"/>
    </row>
    <row r="471" ht="15.75" customHeight="1">
      <c r="A471" s="2"/>
      <c r="B471" s="2"/>
      <c r="C471" s="2"/>
      <c r="D471" s="276"/>
      <c r="E471" s="276"/>
      <c r="F471" s="276"/>
      <c r="G471" s="276"/>
      <c r="H471" s="276"/>
      <c r="I471" s="276"/>
      <c r="J471" s="276"/>
      <c r="K471" s="276"/>
      <c r="L471" s="276"/>
      <c r="M471" s="276"/>
      <c r="N471" s="276"/>
      <c r="O471" s="276"/>
      <c r="P471" s="276"/>
      <c r="Q471" s="276"/>
      <c r="R471" s="276"/>
      <c r="S471" s="276"/>
      <c r="T471" s="276"/>
      <c r="U471" s="276"/>
      <c r="V471" s="276"/>
      <c r="W471" s="276"/>
      <c r="X471" s="276"/>
      <c r="Y471" s="276"/>
      <c r="Z471" s="276"/>
    </row>
    <row r="472" ht="15.75" customHeight="1">
      <c r="A472" s="2"/>
      <c r="B472" s="2"/>
      <c r="C472" s="2"/>
      <c r="D472" s="276"/>
      <c r="E472" s="276"/>
      <c r="F472" s="276"/>
      <c r="G472" s="276"/>
      <c r="H472" s="276"/>
      <c r="I472" s="276"/>
      <c r="J472" s="276"/>
      <c r="K472" s="276"/>
      <c r="L472" s="276"/>
      <c r="M472" s="276"/>
      <c r="N472" s="276"/>
      <c r="O472" s="276"/>
      <c r="P472" s="276"/>
      <c r="Q472" s="276"/>
      <c r="R472" s="276"/>
      <c r="S472" s="276"/>
      <c r="T472" s="276"/>
      <c r="U472" s="276"/>
      <c r="V472" s="276"/>
      <c r="W472" s="276"/>
      <c r="X472" s="276"/>
      <c r="Y472" s="276"/>
      <c r="Z472" s="276"/>
    </row>
    <row r="473" ht="15.75" customHeight="1">
      <c r="A473" s="2"/>
      <c r="B473" s="2"/>
      <c r="C473" s="2"/>
      <c r="D473" s="276"/>
      <c r="E473" s="276"/>
      <c r="F473" s="276"/>
      <c r="G473" s="276"/>
      <c r="H473" s="276"/>
      <c r="I473" s="276"/>
      <c r="J473" s="276"/>
      <c r="K473" s="276"/>
      <c r="L473" s="276"/>
      <c r="M473" s="276"/>
      <c r="N473" s="276"/>
      <c r="O473" s="276"/>
      <c r="P473" s="276"/>
      <c r="Q473" s="276"/>
      <c r="R473" s="276"/>
      <c r="S473" s="276"/>
      <c r="T473" s="276"/>
      <c r="U473" s="276"/>
      <c r="V473" s="276"/>
      <c r="W473" s="276"/>
      <c r="X473" s="276"/>
      <c r="Y473" s="276"/>
      <c r="Z473" s="276"/>
    </row>
    <row r="474" ht="15.75" customHeight="1">
      <c r="A474" s="2"/>
      <c r="B474" s="2"/>
      <c r="C474" s="2"/>
      <c r="D474" s="276"/>
      <c r="E474" s="276"/>
      <c r="F474" s="276"/>
      <c r="G474" s="276"/>
      <c r="H474" s="276"/>
      <c r="I474" s="276"/>
      <c r="J474" s="276"/>
      <c r="K474" s="276"/>
      <c r="L474" s="276"/>
      <c r="M474" s="276"/>
      <c r="N474" s="276"/>
      <c r="O474" s="276"/>
      <c r="P474" s="276"/>
      <c r="Q474" s="276"/>
      <c r="R474" s="276"/>
      <c r="S474" s="276"/>
      <c r="T474" s="276"/>
      <c r="U474" s="276"/>
      <c r="V474" s="276"/>
      <c r="W474" s="276"/>
      <c r="X474" s="276"/>
      <c r="Y474" s="276"/>
      <c r="Z474" s="276"/>
    </row>
    <row r="475" ht="15.75" customHeight="1">
      <c r="A475" s="2"/>
      <c r="B475" s="2"/>
      <c r="C475" s="2"/>
      <c r="D475" s="276"/>
      <c r="E475" s="276"/>
      <c r="F475" s="276"/>
      <c r="G475" s="276"/>
      <c r="H475" s="276"/>
      <c r="I475" s="276"/>
      <c r="J475" s="276"/>
      <c r="K475" s="276"/>
      <c r="L475" s="276"/>
      <c r="M475" s="276"/>
      <c r="N475" s="276"/>
      <c r="O475" s="276"/>
      <c r="P475" s="276"/>
      <c r="Q475" s="276"/>
      <c r="R475" s="276"/>
      <c r="S475" s="276"/>
      <c r="T475" s="276"/>
      <c r="U475" s="276"/>
      <c r="V475" s="276"/>
      <c r="W475" s="276"/>
      <c r="X475" s="276"/>
      <c r="Y475" s="276"/>
      <c r="Z475" s="276"/>
    </row>
    <row r="476" ht="15.75" customHeight="1">
      <c r="A476" s="2"/>
      <c r="B476" s="2"/>
      <c r="C476" s="2"/>
      <c r="D476" s="276"/>
      <c r="E476" s="276"/>
      <c r="F476" s="276"/>
      <c r="G476" s="276"/>
      <c r="H476" s="276"/>
      <c r="I476" s="276"/>
      <c r="J476" s="276"/>
      <c r="K476" s="276"/>
      <c r="L476" s="276"/>
      <c r="M476" s="276"/>
      <c r="N476" s="276"/>
      <c r="O476" s="276"/>
      <c r="P476" s="276"/>
      <c r="Q476" s="276"/>
      <c r="R476" s="276"/>
      <c r="S476" s="276"/>
      <c r="T476" s="276"/>
      <c r="U476" s="276"/>
      <c r="V476" s="276"/>
      <c r="W476" s="276"/>
      <c r="X476" s="276"/>
      <c r="Y476" s="276"/>
      <c r="Z476" s="276"/>
    </row>
    <row r="477" ht="15.75" customHeight="1">
      <c r="A477" s="2"/>
      <c r="B477" s="2"/>
      <c r="C477" s="2"/>
      <c r="D477" s="276"/>
      <c r="E477" s="276"/>
      <c r="F477" s="276"/>
      <c r="G477" s="276"/>
      <c r="H477" s="276"/>
      <c r="I477" s="276"/>
      <c r="J477" s="276"/>
      <c r="K477" s="276"/>
      <c r="L477" s="276"/>
      <c r="M477" s="276"/>
      <c r="N477" s="276"/>
      <c r="O477" s="276"/>
      <c r="P477" s="276"/>
      <c r="Q477" s="276"/>
      <c r="R477" s="276"/>
      <c r="S477" s="276"/>
      <c r="T477" s="276"/>
      <c r="U477" s="276"/>
      <c r="V477" s="276"/>
      <c r="W477" s="276"/>
      <c r="X477" s="276"/>
      <c r="Y477" s="276"/>
      <c r="Z477" s="276"/>
    </row>
    <row r="478" ht="15.75" customHeight="1">
      <c r="A478" s="2"/>
      <c r="B478" s="2"/>
      <c r="C478" s="2"/>
      <c r="D478" s="276"/>
      <c r="E478" s="276"/>
      <c r="F478" s="276"/>
      <c r="G478" s="276"/>
      <c r="H478" s="276"/>
      <c r="I478" s="276"/>
      <c r="J478" s="276"/>
      <c r="K478" s="276"/>
      <c r="L478" s="276"/>
      <c r="M478" s="276"/>
      <c r="N478" s="276"/>
      <c r="O478" s="276"/>
      <c r="P478" s="276"/>
      <c r="Q478" s="276"/>
      <c r="R478" s="276"/>
      <c r="S478" s="276"/>
      <c r="T478" s="276"/>
      <c r="U478" s="276"/>
      <c r="V478" s="276"/>
      <c r="W478" s="276"/>
      <c r="X478" s="276"/>
      <c r="Y478" s="276"/>
      <c r="Z478" s="276"/>
    </row>
    <row r="479" ht="15.75" customHeight="1">
      <c r="A479" s="2"/>
      <c r="B479" s="2"/>
      <c r="C479" s="2"/>
      <c r="D479" s="276"/>
      <c r="E479" s="276"/>
      <c r="F479" s="276"/>
      <c r="G479" s="276"/>
      <c r="H479" s="276"/>
      <c r="I479" s="276"/>
      <c r="J479" s="276"/>
      <c r="K479" s="276"/>
      <c r="L479" s="276"/>
      <c r="M479" s="276"/>
      <c r="N479" s="276"/>
      <c r="O479" s="276"/>
      <c r="P479" s="276"/>
      <c r="Q479" s="276"/>
      <c r="R479" s="276"/>
      <c r="S479" s="276"/>
      <c r="T479" s="276"/>
      <c r="U479" s="276"/>
      <c r="V479" s="276"/>
      <c r="W479" s="276"/>
      <c r="X479" s="276"/>
      <c r="Y479" s="276"/>
      <c r="Z479" s="276"/>
    </row>
    <row r="480" ht="15.75" customHeight="1">
      <c r="A480" s="2"/>
      <c r="B480" s="2"/>
      <c r="C480" s="2"/>
      <c r="D480" s="276"/>
      <c r="E480" s="276"/>
      <c r="F480" s="276"/>
      <c r="G480" s="276"/>
      <c r="H480" s="276"/>
      <c r="I480" s="276"/>
      <c r="J480" s="276"/>
      <c r="K480" s="276"/>
      <c r="L480" s="276"/>
      <c r="M480" s="276"/>
      <c r="N480" s="276"/>
      <c r="O480" s="276"/>
      <c r="P480" s="276"/>
      <c r="Q480" s="276"/>
      <c r="R480" s="276"/>
      <c r="S480" s="276"/>
      <c r="T480" s="276"/>
      <c r="U480" s="276"/>
      <c r="V480" s="276"/>
      <c r="W480" s="276"/>
      <c r="X480" s="276"/>
      <c r="Y480" s="276"/>
      <c r="Z480" s="276"/>
    </row>
    <row r="481" ht="15.75" customHeight="1">
      <c r="A481" s="2"/>
      <c r="B481" s="2"/>
      <c r="C481" s="2"/>
      <c r="D481" s="276"/>
      <c r="E481" s="276"/>
      <c r="F481" s="276"/>
      <c r="G481" s="276"/>
      <c r="H481" s="276"/>
      <c r="I481" s="276"/>
      <c r="J481" s="276"/>
      <c r="K481" s="276"/>
      <c r="L481" s="276"/>
      <c r="M481" s="276"/>
      <c r="N481" s="276"/>
      <c r="O481" s="276"/>
      <c r="P481" s="276"/>
      <c r="Q481" s="276"/>
      <c r="R481" s="276"/>
      <c r="S481" s="276"/>
      <c r="T481" s="276"/>
      <c r="U481" s="276"/>
      <c r="V481" s="276"/>
      <c r="W481" s="276"/>
      <c r="X481" s="276"/>
      <c r="Y481" s="276"/>
      <c r="Z481" s="276"/>
    </row>
    <row r="482" ht="15.75" customHeight="1">
      <c r="A482" s="2"/>
      <c r="B482" s="2"/>
      <c r="C482" s="2"/>
      <c r="D482" s="276"/>
      <c r="E482" s="276"/>
      <c r="F482" s="276"/>
      <c r="G482" s="276"/>
      <c r="H482" s="276"/>
      <c r="I482" s="276"/>
      <c r="J482" s="276"/>
      <c r="K482" s="276"/>
      <c r="L482" s="276"/>
      <c r="M482" s="276"/>
      <c r="N482" s="276"/>
      <c r="O482" s="276"/>
      <c r="P482" s="276"/>
      <c r="Q482" s="276"/>
      <c r="R482" s="276"/>
      <c r="S482" s="276"/>
      <c r="T482" s="276"/>
      <c r="U482" s="276"/>
      <c r="V482" s="276"/>
      <c r="W482" s="276"/>
      <c r="X482" s="276"/>
      <c r="Y482" s="276"/>
      <c r="Z482" s="276"/>
    </row>
    <row r="483" ht="15.75" customHeight="1">
      <c r="A483" s="2"/>
      <c r="B483" s="2"/>
      <c r="C483" s="2"/>
      <c r="D483" s="276"/>
      <c r="E483" s="276"/>
      <c r="F483" s="276"/>
      <c r="G483" s="276"/>
      <c r="H483" s="276"/>
      <c r="I483" s="276"/>
      <c r="J483" s="276"/>
      <c r="K483" s="276"/>
      <c r="L483" s="276"/>
      <c r="M483" s="276"/>
      <c r="N483" s="276"/>
      <c r="O483" s="276"/>
      <c r="P483" s="276"/>
      <c r="Q483" s="276"/>
      <c r="R483" s="276"/>
      <c r="S483" s="276"/>
      <c r="T483" s="276"/>
      <c r="U483" s="276"/>
      <c r="V483" s="276"/>
      <c r="W483" s="276"/>
      <c r="X483" s="276"/>
      <c r="Y483" s="276"/>
      <c r="Z483" s="276"/>
    </row>
    <row r="484" ht="15.75" customHeight="1">
      <c r="A484" s="2"/>
      <c r="B484" s="2"/>
      <c r="C484" s="2"/>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row>
    <row r="485" ht="15.75" customHeight="1">
      <c r="A485" s="2"/>
      <c r="B485" s="2"/>
      <c r="C485" s="2"/>
      <c r="D485" s="276"/>
      <c r="E485" s="276"/>
      <c r="F485" s="276"/>
      <c r="G485" s="276"/>
      <c r="H485" s="276"/>
      <c r="I485" s="276"/>
      <c r="J485" s="276"/>
      <c r="K485" s="276"/>
      <c r="L485" s="276"/>
      <c r="M485" s="276"/>
      <c r="N485" s="276"/>
      <c r="O485" s="276"/>
      <c r="P485" s="276"/>
      <c r="Q485" s="276"/>
      <c r="R485" s="276"/>
      <c r="S485" s="276"/>
      <c r="T485" s="276"/>
      <c r="U485" s="276"/>
      <c r="V485" s="276"/>
      <c r="W485" s="276"/>
      <c r="X485" s="276"/>
      <c r="Y485" s="276"/>
      <c r="Z485" s="276"/>
    </row>
    <row r="486" ht="15.75" customHeight="1">
      <c r="A486" s="2"/>
      <c r="B486" s="2"/>
      <c r="C486" s="2"/>
      <c r="D486" s="276"/>
      <c r="E486" s="276"/>
      <c r="F486" s="276"/>
      <c r="G486" s="276"/>
      <c r="H486" s="276"/>
      <c r="I486" s="276"/>
      <c r="J486" s="276"/>
      <c r="K486" s="276"/>
      <c r="L486" s="276"/>
      <c r="M486" s="276"/>
      <c r="N486" s="276"/>
      <c r="O486" s="276"/>
      <c r="P486" s="276"/>
      <c r="Q486" s="276"/>
      <c r="R486" s="276"/>
      <c r="S486" s="276"/>
      <c r="T486" s="276"/>
      <c r="U486" s="276"/>
      <c r="V486" s="276"/>
      <c r="W486" s="276"/>
      <c r="X486" s="276"/>
      <c r="Y486" s="276"/>
      <c r="Z486" s="276"/>
    </row>
    <row r="487" ht="15.75" customHeight="1">
      <c r="A487" s="2"/>
      <c r="B487" s="2"/>
      <c r="C487" s="2"/>
      <c r="D487" s="276"/>
      <c r="E487" s="276"/>
      <c r="F487" s="276"/>
      <c r="G487" s="276"/>
      <c r="H487" s="276"/>
      <c r="I487" s="276"/>
      <c r="J487" s="276"/>
      <c r="K487" s="276"/>
      <c r="L487" s="276"/>
      <c r="M487" s="276"/>
      <c r="N487" s="276"/>
      <c r="O487" s="276"/>
      <c r="P487" s="276"/>
      <c r="Q487" s="276"/>
      <c r="R487" s="276"/>
      <c r="S487" s="276"/>
      <c r="T487" s="276"/>
      <c r="U487" s="276"/>
      <c r="V487" s="276"/>
      <c r="W487" s="276"/>
      <c r="X487" s="276"/>
      <c r="Y487" s="276"/>
      <c r="Z487" s="276"/>
    </row>
    <row r="488" ht="15.75" customHeight="1">
      <c r="A488" s="2"/>
      <c r="B488" s="2"/>
      <c r="C488" s="2"/>
      <c r="D488" s="276"/>
      <c r="E488" s="276"/>
      <c r="F488" s="276"/>
      <c r="G488" s="276"/>
      <c r="H488" s="276"/>
      <c r="I488" s="276"/>
      <c r="J488" s="276"/>
      <c r="K488" s="276"/>
      <c r="L488" s="276"/>
      <c r="M488" s="276"/>
      <c r="N488" s="276"/>
      <c r="O488" s="276"/>
      <c r="P488" s="276"/>
      <c r="Q488" s="276"/>
      <c r="R488" s="276"/>
      <c r="S488" s="276"/>
      <c r="T488" s="276"/>
      <c r="U488" s="276"/>
      <c r="V488" s="276"/>
      <c r="W488" s="276"/>
      <c r="X488" s="276"/>
      <c r="Y488" s="276"/>
      <c r="Z488" s="276"/>
    </row>
    <row r="489" ht="15.75" customHeight="1">
      <c r="A489" s="2"/>
      <c r="B489" s="2"/>
      <c r="C489" s="2"/>
      <c r="D489" s="276"/>
      <c r="E489" s="276"/>
      <c r="F489" s="276"/>
      <c r="G489" s="276"/>
      <c r="H489" s="276"/>
      <c r="I489" s="276"/>
      <c r="J489" s="276"/>
      <c r="K489" s="276"/>
      <c r="L489" s="276"/>
      <c r="M489" s="276"/>
      <c r="N489" s="276"/>
      <c r="O489" s="276"/>
      <c r="P489" s="276"/>
      <c r="Q489" s="276"/>
      <c r="R489" s="276"/>
      <c r="S489" s="276"/>
      <c r="T489" s="276"/>
      <c r="U489" s="276"/>
      <c r="V489" s="276"/>
      <c r="W489" s="276"/>
      <c r="X489" s="276"/>
      <c r="Y489" s="276"/>
      <c r="Z489" s="276"/>
    </row>
    <row r="490" ht="15.75" customHeight="1">
      <c r="A490" s="2"/>
      <c r="B490" s="2"/>
      <c r="C490" s="2"/>
      <c r="D490" s="276"/>
      <c r="E490" s="276"/>
      <c r="F490" s="276"/>
      <c r="G490" s="276"/>
      <c r="H490" s="276"/>
      <c r="I490" s="276"/>
      <c r="J490" s="276"/>
      <c r="K490" s="276"/>
      <c r="L490" s="276"/>
      <c r="M490" s="276"/>
      <c r="N490" s="276"/>
      <c r="O490" s="276"/>
      <c r="P490" s="276"/>
      <c r="Q490" s="276"/>
      <c r="R490" s="276"/>
      <c r="S490" s="276"/>
      <c r="T490" s="276"/>
      <c r="U490" s="276"/>
      <c r="V490" s="276"/>
      <c r="W490" s="276"/>
      <c r="X490" s="276"/>
      <c r="Y490" s="276"/>
      <c r="Z490" s="276"/>
    </row>
    <row r="491" ht="15.75" customHeight="1">
      <c r="A491" s="2"/>
      <c r="B491" s="2"/>
      <c r="C491" s="2"/>
      <c r="D491" s="276"/>
      <c r="E491" s="276"/>
      <c r="F491" s="276"/>
      <c r="G491" s="276"/>
      <c r="H491" s="276"/>
      <c r="I491" s="276"/>
      <c r="J491" s="276"/>
      <c r="K491" s="276"/>
      <c r="L491" s="276"/>
      <c r="M491" s="276"/>
      <c r="N491" s="276"/>
      <c r="O491" s="276"/>
      <c r="P491" s="276"/>
      <c r="Q491" s="276"/>
      <c r="R491" s="276"/>
      <c r="S491" s="276"/>
      <c r="T491" s="276"/>
      <c r="U491" s="276"/>
      <c r="V491" s="276"/>
      <c r="W491" s="276"/>
      <c r="X491" s="276"/>
      <c r="Y491" s="276"/>
      <c r="Z491" s="276"/>
    </row>
    <row r="492" ht="15.75" customHeight="1">
      <c r="A492" s="2"/>
      <c r="B492" s="2"/>
      <c r="C492" s="2"/>
      <c r="D492" s="276"/>
      <c r="E492" s="276"/>
      <c r="F492" s="276"/>
      <c r="G492" s="276"/>
      <c r="H492" s="276"/>
      <c r="I492" s="276"/>
      <c r="J492" s="276"/>
      <c r="K492" s="276"/>
      <c r="L492" s="276"/>
      <c r="M492" s="276"/>
      <c r="N492" s="276"/>
      <c r="O492" s="276"/>
      <c r="P492" s="276"/>
      <c r="Q492" s="276"/>
      <c r="R492" s="276"/>
      <c r="S492" s="276"/>
      <c r="T492" s="276"/>
      <c r="U492" s="276"/>
      <c r="V492" s="276"/>
      <c r="W492" s="276"/>
      <c r="X492" s="276"/>
      <c r="Y492" s="276"/>
      <c r="Z492" s="276"/>
    </row>
    <row r="493" ht="15.75" customHeight="1">
      <c r="A493" s="2"/>
      <c r="B493" s="2"/>
      <c r="C493" s="2"/>
      <c r="D493" s="276"/>
      <c r="E493" s="276"/>
      <c r="F493" s="276"/>
      <c r="G493" s="276"/>
      <c r="H493" s="276"/>
      <c r="I493" s="276"/>
      <c r="J493" s="276"/>
      <c r="K493" s="276"/>
      <c r="L493" s="276"/>
      <c r="M493" s="276"/>
      <c r="N493" s="276"/>
      <c r="O493" s="276"/>
      <c r="P493" s="276"/>
      <c r="Q493" s="276"/>
      <c r="R493" s="276"/>
      <c r="S493" s="276"/>
      <c r="T493" s="276"/>
      <c r="U493" s="276"/>
      <c r="V493" s="276"/>
      <c r="W493" s="276"/>
      <c r="X493" s="276"/>
      <c r="Y493" s="276"/>
      <c r="Z493" s="276"/>
    </row>
    <row r="494" ht="15.75" customHeight="1">
      <c r="A494" s="2"/>
      <c r="B494" s="2"/>
      <c r="C494" s="2"/>
      <c r="D494" s="276"/>
      <c r="E494" s="276"/>
      <c r="F494" s="276"/>
      <c r="G494" s="276"/>
      <c r="H494" s="276"/>
      <c r="I494" s="276"/>
      <c r="J494" s="276"/>
      <c r="K494" s="276"/>
      <c r="L494" s="276"/>
      <c r="M494" s="276"/>
      <c r="N494" s="276"/>
      <c r="O494" s="276"/>
      <c r="P494" s="276"/>
      <c r="Q494" s="276"/>
      <c r="R494" s="276"/>
      <c r="S494" s="276"/>
      <c r="T494" s="276"/>
      <c r="U494" s="276"/>
      <c r="V494" s="276"/>
      <c r="W494" s="276"/>
      <c r="X494" s="276"/>
      <c r="Y494" s="276"/>
      <c r="Z494" s="276"/>
    </row>
    <row r="495" ht="15.75" customHeight="1">
      <c r="A495" s="2"/>
      <c r="B495" s="2"/>
      <c r="C495" s="2"/>
      <c r="D495" s="276"/>
      <c r="E495" s="276"/>
      <c r="F495" s="276"/>
      <c r="G495" s="276"/>
      <c r="H495" s="276"/>
      <c r="I495" s="276"/>
      <c r="J495" s="276"/>
      <c r="K495" s="276"/>
      <c r="L495" s="276"/>
      <c r="M495" s="276"/>
      <c r="N495" s="276"/>
      <c r="O495" s="276"/>
      <c r="P495" s="276"/>
      <c r="Q495" s="276"/>
      <c r="R495" s="276"/>
      <c r="S495" s="276"/>
      <c r="T495" s="276"/>
      <c r="U495" s="276"/>
      <c r="V495" s="276"/>
      <c r="W495" s="276"/>
      <c r="X495" s="276"/>
      <c r="Y495" s="276"/>
      <c r="Z495" s="276"/>
    </row>
    <row r="496" ht="15.75" customHeight="1">
      <c r="A496" s="2"/>
      <c r="B496" s="2"/>
      <c r="C496" s="2"/>
      <c r="D496" s="276"/>
      <c r="E496" s="276"/>
      <c r="F496" s="276"/>
      <c r="G496" s="276"/>
      <c r="H496" s="276"/>
      <c r="I496" s="276"/>
      <c r="J496" s="276"/>
      <c r="K496" s="276"/>
      <c r="L496" s="276"/>
      <c r="M496" s="276"/>
      <c r="N496" s="276"/>
      <c r="O496" s="276"/>
      <c r="P496" s="276"/>
      <c r="Q496" s="276"/>
      <c r="R496" s="276"/>
      <c r="S496" s="276"/>
      <c r="T496" s="276"/>
      <c r="U496" s="276"/>
      <c r="V496" s="276"/>
      <c r="W496" s="276"/>
      <c r="X496" s="276"/>
      <c r="Y496" s="276"/>
      <c r="Z496" s="276"/>
    </row>
    <row r="497" ht="15.75" customHeight="1">
      <c r="A497" s="2"/>
      <c r="B497" s="2"/>
      <c r="C497" s="2"/>
      <c r="D497" s="276"/>
      <c r="E497" s="276"/>
      <c r="F497" s="276"/>
      <c r="G497" s="276"/>
      <c r="H497" s="276"/>
      <c r="I497" s="276"/>
      <c r="J497" s="276"/>
      <c r="K497" s="276"/>
      <c r="L497" s="276"/>
      <c r="M497" s="276"/>
      <c r="N497" s="276"/>
      <c r="O497" s="276"/>
      <c r="P497" s="276"/>
      <c r="Q497" s="276"/>
      <c r="R497" s="276"/>
      <c r="S497" s="276"/>
      <c r="T497" s="276"/>
      <c r="U497" s="276"/>
      <c r="V497" s="276"/>
      <c r="W497" s="276"/>
      <c r="X497" s="276"/>
      <c r="Y497" s="276"/>
      <c r="Z497" s="276"/>
    </row>
    <row r="498" ht="15.75" customHeight="1">
      <c r="A498" s="2"/>
      <c r="B498" s="2"/>
      <c r="C498" s="2"/>
      <c r="D498" s="276"/>
      <c r="E498" s="276"/>
      <c r="F498" s="276"/>
      <c r="G498" s="276"/>
      <c r="H498" s="276"/>
      <c r="I498" s="276"/>
      <c r="J498" s="276"/>
      <c r="K498" s="276"/>
      <c r="L498" s="276"/>
      <c r="M498" s="276"/>
      <c r="N498" s="276"/>
      <c r="O498" s="276"/>
      <c r="P498" s="276"/>
      <c r="Q498" s="276"/>
      <c r="R498" s="276"/>
      <c r="S498" s="276"/>
      <c r="T498" s="276"/>
      <c r="U498" s="276"/>
      <c r="V498" s="276"/>
      <c r="W498" s="276"/>
      <c r="X498" s="276"/>
      <c r="Y498" s="276"/>
      <c r="Z498" s="276"/>
    </row>
    <row r="499" ht="15.75" customHeight="1">
      <c r="A499" s="2"/>
      <c r="B499" s="2"/>
      <c r="C499" s="2"/>
      <c r="D499" s="276"/>
      <c r="E499" s="276"/>
      <c r="F499" s="276"/>
      <c r="G499" s="276"/>
      <c r="H499" s="276"/>
      <c r="I499" s="276"/>
      <c r="J499" s="276"/>
      <c r="K499" s="276"/>
      <c r="L499" s="276"/>
      <c r="M499" s="276"/>
      <c r="N499" s="276"/>
      <c r="O499" s="276"/>
      <c r="P499" s="276"/>
      <c r="Q499" s="276"/>
      <c r="R499" s="276"/>
      <c r="S499" s="276"/>
      <c r="T499" s="276"/>
      <c r="U499" s="276"/>
      <c r="V499" s="276"/>
      <c r="W499" s="276"/>
      <c r="X499" s="276"/>
      <c r="Y499" s="276"/>
      <c r="Z499" s="276"/>
    </row>
    <row r="500" ht="15.75" customHeight="1">
      <c r="A500" s="2"/>
      <c r="B500" s="2"/>
      <c r="C500" s="2"/>
      <c r="D500" s="276"/>
      <c r="E500" s="276"/>
      <c r="F500" s="276"/>
      <c r="G500" s="276"/>
      <c r="H500" s="276"/>
      <c r="I500" s="276"/>
      <c r="J500" s="276"/>
      <c r="K500" s="276"/>
      <c r="L500" s="276"/>
      <c r="M500" s="276"/>
      <c r="N500" s="276"/>
      <c r="O500" s="276"/>
      <c r="P500" s="276"/>
      <c r="Q500" s="276"/>
      <c r="R500" s="276"/>
      <c r="S500" s="276"/>
      <c r="T500" s="276"/>
      <c r="U500" s="276"/>
      <c r="V500" s="276"/>
      <c r="W500" s="276"/>
      <c r="X500" s="276"/>
      <c r="Y500" s="276"/>
      <c r="Z500" s="276"/>
    </row>
    <row r="501" ht="15.75" customHeight="1">
      <c r="A501" s="2"/>
      <c r="B501" s="2"/>
      <c r="C501" s="2"/>
      <c r="D501" s="276"/>
      <c r="E501" s="276"/>
      <c r="F501" s="276"/>
      <c r="G501" s="276"/>
      <c r="H501" s="276"/>
      <c r="I501" s="276"/>
      <c r="J501" s="276"/>
      <c r="K501" s="276"/>
      <c r="L501" s="276"/>
      <c r="M501" s="276"/>
      <c r="N501" s="276"/>
      <c r="O501" s="276"/>
      <c r="P501" s="276"/>
      <c r="Q501" s="276"/>
      <c r="R501" s="276"/>
      <c r="S501" s="276"/>
      <c r="T501" s="276"/>
      <c r="U501" s="276"/>
      <c r="V501" s="276"/>
      <c r="W501" s="276"/>
      <c r="X501" s="276"/>
      <c r="Y501" s="276"/>
      <c r="Z501" s="276"/>
    </row>
    <row r="502" ht="15.75" customHeight="1">
      <c r="A502" s="2"/>
      <c r="B502" s="2"/>
      <c r="C502" s="2"/>
      <c r="D502" s="276"/>
      <c r="E502" s="276"/>
      <c r="F502" s="276"/>
      <c r="G502" s="276"/>
      <c r="H502" s="276"/>
      <c r="I502" s="276"/>
      <c r="J502" s="276"/>
      <c r="K502" s="276"/>
      <c r="L502" s="276"/>
      <c r="M502" s="276"/>
      <c r="N502" s="276"/>
      <c r="O502" s="276"/>
      <c r="P502" s="276"/>
      <c r="Q502" s="276"/>
      <c r="R502" s="276"/>
      <c r="S502" s="276"/>
      <c r="T502" s="276"/>
      <c r="U502" s="276"/>
      <c r="V502" s="276"/>
      <c r="W502" s="276"/>
      <c r="X502" s="276"/>
      <c r="Y502" s="276"/>
      <c r="Z502" s="276"/>
    </row>
    <row r="503" ht="15.75" customHeight="1">
      <c r="A503" s="2"/>
      <c r="B503" s="2"/>
      <c r="C503" s="2"/>
      <c r="D503" s="276"/>
      <c r="E503" s="276"/>
      <c r="F503" s="276"/>
      <c r="G503" s="276"/>
      <c r="H503" s="276"/>
      <c r="I503" s="276"/>
      <c r="J503" s="276"/>
      <c r="K503" s="276"/>
      <c r="L503" s="276"/>
      <c r="M503" s="276"/>
      <c r="N503" s="276"/>
      <c r="O503" s="276"/>
      <c r="P503" s="276"/>
      <c r="Q503" s="276"/>
      <c r="R503" s="276"/>
      <c r="S503" s="276"/>
      <c r="T503" s="276"/>
      <c r="U503" s="276"/>
      <c r="V503" s="276"/>
      <c r="W503" s="276"/>
      <c r="X503" s="276"/>
      <c r="Y503" s="276"/>
      <c r="Z503" s="276"/>
    </row>
    <row r="504" ht="15.75" customHeight="1">
      <c r="A504" s="2"/>
      <c r="B504" s="2"/>
      <c r="C504" s="2"/>
      <c r="D504" s="276"/>
      <c r="E504" s="276"/>
      <c r="F504" s="276"/>
      <c r="G504" s="276"/>
      <c r="H504" s="276"/>
      <c r="I504" s="276"/>
      <c r="J504" s="276"/>
      <c r="K504" s="276"/>
      <c r="L504" s="276"/>
      <c r="M504" s="276"/>
      <c r="N504" s="276"/>
      <c r="O504" s="276"/>
      <c r="P504" s="276"/>
      <c r="Q504" s="276"/>
      <c r="R504" s="276"/>
      <c r="S504" s="276"/>
      <c r="T504" s="276"/>
      <c r="U504" s="276"/>
      <c r="V504" s="276"/>
      <c r="W504" s="276"/>
      <c r="X504" s="276"/>
      <c r="Y504" s="276"/>
      <c r="Z504" s="276"/>
    </row>
    <row r="505" ht="15.75" customHeight="1">
      <c r="A505" s="2"/>
      <c r="B505" s="2"/>
      <c r="C505" s="2"/>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row>
    <row r="506" ht="15.75" customHeight="1">
      <c r="A506" s="2"/>
      <c r="B506" s="2"/>
      <c r="C506" s="2"/>
      <c r="D506" s="276"/>
      <c r="E506" s="276"/>
      <c r="F506" s="276"/>
      <c r="G506" s="276"/>
      <c r="H506" s="276"/>
      <c r="I506" s="276"/>
      <c r="J506" s="276"/>
      <c r="K506" s="276"/>
      <c r="L506" s="276"/>
      <c r="M506" s="276"/>
      <c r="N506" s="276"/>
      <c r="O506" s="276"/>
      <c r="P506" s="276"/>
      <c r="Q506" s="276"/>
      <c r="R506" s="276"/>
      <c r="S506" s="276"/>
      <c r="T506" s="276"/>
      <c r="U506" s="276"/>
      <c r="V506" s="276"/>
      <c r="W506" s="276"/>
      <c r="X506" s="276"/>
      <c r="Y506" s="276"/>
      <c r="Z506" s="276"/>
    </row>
    <row r="507" ht="15.75" customHeight="1">
      <c r="A507" s="2"/>
      <c r="B507" s="2"/>
      <c r="C507" s="2"/>
      <c r="D507" s="276"/>
      <c r="E507" s="276"/>
      <c r="F507" s="276"/>
      <c r="G507" s="276"/>
      <c r="H507" s="276"/>
      <c r="I507" s="276"/>
      <c r="J507" s="276"/>
      <c r="K507" s="276"/>
      <c r="L507" s="276"/>
      <c r="M507" s="276"/>
      <c r="N507" s="276"/>
      <c r="O507" s="276"/>
      <c r="P507" s="276"/>
      <c r="Q507" s="276"/>
      <c r="R507" s="276"/>
      <c r="S507" s="276"/>
      <c r="T507" s="276"/>
      <c r="U507" s="276"/>
      <c r="V507" s="276"/>
      <c r="W507" s="276"/>
      <c r="X507" s="276"/>
      <c r="Y507" s="276"/>
      <c r="Z507" s="276"/>
    </row>
    <row r="508" ht="15.75" customHeight="1">
      <c r="A508" s="2"/>
      <c r="B508" s="2"/>
      <c r="C508" s="2"/>
      <c r="D508" s="276"/>
      <c r="E508" s="276"/>
      <c r="F508" s="276"/>
      <c r="G508" s="276"/>
      <c r="H508" s="276"/>
      <c r="I508" s="276"/>
      <c r="J508" s="276"/>
      <c r="K508" s="276"/>
      <c r="L508" s="276"/>
      <c r="M508" s="276"/>
      <c r="N508" s="276"/>
      <c r="O508" s="276"/>
      <c r="P508" s="276"/>
      <c r="Q508" s="276"/>
      <c r="R508" s="276"/>
      <c r="S508" s="276"/>
      <c r="T508" s="276"/>
      <c r="U508" s="276"/>
      <c r="V508" s="276"/>
      <c r="W508" s="276"/>
      <c r="X508" s="276"/>
      <c r="Y508" s="276"/>
      <c r="Z508" s="276"/>
    </row>
    <row r="509" ht="15.75" customHeight="1">
      <c r="A509" s="2"/>
      <c r="B509" s="2"/>
      <c r="C509" s="2"/>
      <c r="D509" s="276"/>
      <c r="E509" s="276"/>
      <c r="F509" s="276"/>
      <c r="G509" s="276"/>
      <c r="H509" s="276"/>
      <c r="I509" s="276"/>
      <c r="J509" s="276"/>
      <c r="K509" s="276"/>
      <c r="L509" s="276"/>
      <c r="M509" s="276"/>
      <c r="N509" s="276"/>
      <c r="O509" s="276"/>
      <c r="P509" s="276"/>
      <c r="Q509" s="276"/>
      <c r="R509" s="276"/>
      <c r="S509" s="276"/>
      <c r="T509" s="276"/>
      <c r="U509" s="276"/>
      <c r="V509" s="276"/>
      <c r="W509" s="276"/>
      <c r="X509" s="276"/>
      <c r="Y509" s="276"/>
      <c r="Z509" s="276"/>
    </row>
    <row r="510" ht="15.75" customHeight="1">
      <c r="A510" s="2"/>
      <c r="B510" s="2"/>
      <c r="C510" s="2"/>
      <c r="D510" s="276"/>
      <c r="E510" s="276"/>
      <c r="F510" s="276"/>
      <c r="G510" s="276"/>
      <c r="H510" s="276"/>
      <c r="I510" s="276"/>
      <c r="J510" s="276"/>
      <c r="K510" s="276"/>
      <c r="L510" s="276"/>
      <c r="M510" s="276"/>
      <c r="N510" s="276"/>
      <c r="O510" s="276"/>
      <c r="P510" s="276"/>
      <c r="Q510" s="276"/>
      <c r="R510" s="276"/>
      <c r="S510" s="276"/>
      <c r="T510" s="276"/>
      <c r="U510" s="276"/>
      <c r="V510" s="276"/>
      <c r="W510" s="276"/>
      <c r="X510" s="276"/>
      <c r="Y510" s="276"/>
      <c r="Z510" s="276"/>
    </row>
    <row r="511" ht="15.75" customHeight="1">
      <c r="A511" s="2"/>
      <c r="B511" s="2"/>
      <c r="C511" s="2"/>
      <c r="D511" s="276"/>
      <c r="E511" s="276"/>
      <c r="F511" s="276"/>
      <c r="G511" s="276"/>
      <c r="H511" s="276"/>
      <c r="I511" s="276"/>
      <c r="J511" s="276"/>
      <c r="K511" s="276"/>
      <c r="L511" s="276"/>
      <c r="M511" s="276"/>
      <c r="N511" s="276"/>
      <c r="O511" s="276"/>
      <c r="P511" s="276"/>
      <c r="Q511" s="276"/>
      <c r="R511" s="276"/>
      <c r="S511" s="276"/>
      <c r="T511" s="276"/>
      <c r="U511" s="276"/>
      <c r="V511" s="276"/>
      <c r="W511" s="276"/>
      <c r="X511" s="276"/>
      <c r="Y511" s="276"/>
      <c r="Z511" s="276"/>
    </row>
    <row r="512" ht="15.75" customHeight="1">
      <c r="A512" s="2"/>
      <c r="B512" s="2"/>
      <c r="C512" s="2"/>
      <c r="D512" s="276"/>
      <c r="E512" s="276"/>
      <c r="F512" s="276"/>
      <c r="G512" s="276"/>
      <c r="H512" s="276"/>
      <c r="I512" s="276"/>
      <c r="J512" s="276"/>
      <c r="K512" s="276"/>
      <c r="L512" s="276"/>
      <c r="M512" s="276"/>
      <c r="N512" s="276"/>
      <c r="O512" s="276"/>
      <c r="P512" s="276"/>
      <c r="Q512" s="276"/>
      <c r="R512" s="276"/>
      <c r="S512" s="276"/>
      <c r="T512" s="276"/>
      <c r="U512" s="276"/>
      <c r="V512" s="276"/>
      <c r="W512" s="276"/>
      <c r="X512" s="276"/>
      <c r="Y512" s="276"/>
      <c r="Z512" s="276"/>
    </row>
    <row r="513" ht="15.75" customHeight="1">
      <c r="A513" s="2"/>
      <c r="B513" s="2"/>
      <c r="C513" s="2"/>
      <c r="D513" s="276"/>
      <c r="E513" s="276"/>
      <c r="F513" s="276"/>
      <c r="G513" s="276"/>
      <c r="H513" s="276"/>
      <c r="I513" s="276"/>
      <c r="J513" s="276"/>
      <c r="K513" s="276"/>
      <c r="L513" s="276"/>
      <c r="M513" s="276"/>
      <c r="N513" s="276"/>
      <c r="O513" s="276"/>
      <c r="P513" s="276"/>
      <c r="Q513" s="276"/>
      <c r="R513" s="276"/>
      <c r="S513" s="276"/>
      <c r="T513" s="276"/>
      <c r="U513" s="276"/>
      <c r="V513" s="276"/>
      <c r="W513" s="276"/>
      <c r="X513" s="276"/>
      <c r="Y513" s="276"/>
      <c r="Z513" s="276"/>
    </row>
    <row r="514" ht="15.75" customHeight="1">
      <c r="A514" s="2"/>
      <c r="B514" s="2"/>
      <c r="C514" s="2"/>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row>
    <row r="515" ht="15.75" customHeight="1">
      <c r="A515" s="2"/>
      <c r="B515" s="2"/>
      <c r="C515" s="2"/>
      <c r="D515" s="276"/>
      <c r="E515" s="276"/>
      <c r="F515" s="276"/>
      <c r="G515" s="276"/>
      <c r="H515" s="276"/>
      <c r="I515" s="276"/>
      <c r="J515" s="276"/>
      <c r="K515" s="276"/>
      <c r="L515" s="276"/>
      <c r="M515" s="276"/>
      <c r="N515" s="276"/>
      <c r="O515" s="276"/>
      <c r="P515" s="276"/>
      <c r="Q515" s="276"/>
      <c r="R515" s="276"/>
      <c r="S515" s="276"/>
      <c r="T515" s="276"/>
      <c r="U515" s="276"/>
      <c r="V515" s="276"/>
      <c r="W515" s="276"/>
      <c r="X515" s="276"/>
      <c r="Y515" s="276"/>
      <c r="Z515" s="276"/>
    </row>
    <row r="516" ht="15.75" customHeight="1">
      <c r="A516" s="2"/>
      <c r="B516" s="2"/>
      <c r="C516" s="2"/>
      <c r="D516" s="276"/>
      <c r="E516" s="276"/>
      <c r="F516" s="276"/>
      <c r="G516" s="276"/>
      <c r="H516" s="276"/>
      <c r="I516" s="276"/>
      <c r="J516" s="276"/>
      <c r="K516" s="276"/>
      <c r="L516" s="276"/>
      <c r="M516" s="276"/>
      <c r="N516" s="276"/>
      <c r="O516" s="276"/>
      <c r="P516" s="276"/>
      <c r="Q516" s="276"/>
      <c r="R516" s="276"/>
      <c r="S516" s="276"/>
      <c r="T516" s="276"/>
      <c r="U516" s="276"/>
      <c r="V516" s="276"/>
      <c r="W516" s="276"/>
      <c r="X516" s="276"/>
      <c r="Y516" s="276"/>
      <c r="Z516" s="276"/>
    </row>
    <row r="517" ht="15.75" customHeight="1">
      <c r="A517" s="2"/>
      <c r="B517" s="2"/>
      <c r="C517" s="2"/>
      <c r="D517" s="276"/>
      <c r="E517" s="276"/>
      <c r="F517" s="276"/>
      <c r="G517" s="276"/>
      <c r="H517" s="276"/>
      <c r="I517" s="276"/>
      <c r="J517" s="276"/>
      <c r="K517" s="276"/>
      <c r="L517" s="276"/>
      <c r="M517" s="276"/>
      <c r="N517" s="276"/>
      <c r="O517" s="276"/>
      <c r="P517" s="276"/>
      <c r="Q517" s="276"/>
      <c r="R517" s="276"/>
      <c r="S517" s="276"/>
      <c r="T517" s="276"/>
      <c r="U517" s="276"/>
      <c r="V517" s="276"/>
      <c r="W517" s="276"/>
      <c r="X517" s="276"/>
      <c r="Y517" s="276"/>
      <c r="Z517" s="276"/>
    </row>
    <row r="518" ht="15.75" customHeight="1">
      <c r="A518" s="2"/>
      <c r="B518" s="2"/>
      <c r="C518" s="2"/>
      <c r="D518" s="276"/>
      <c r="E518" s="276"/>
      <c r="F518" s="276"/>
      <c r="G518" s="276"/>
      <c r="H518" s="276"/>
      <c r="I518" s="276"/>
      <c r="J518" s="276"/>
      <c r="K518" s="276"/>
      <c r="L518" s="276"/>
      <c r="M518" s="276"/>
      <c r="N518" s="276"/>
      <c r="O518" s="276"/>
      <c r="P518" s="276"/>
      <c r="Q518" s="276"/>
      <c r="R518" s="276"/>
      <c r="S518" s="276"/>
      <c r="T518" s="276"/>
      <c r="U518" s="276"/>
      <c r="V518" s="276"/>
      <c r="W518" s="276"/>
      <c r="X518" s="276"/>
      <c r="Y518" s="276"/>
      <c r="Z518" s="276"/>
    </row>
    <row r="519" ht="15.75" customHeight="1">
      <c r="A519" s="2"/>
      <c r="B519" s="2"/>
      <c r="C519" s="2"/>
      <c r="D519" s="276"/>
      <c r="E519" s="276"/>
      <c r="F519" s="276"/>
      <c r="G519" s="276"/>
      <c r="H519" s="276"/>
      <c r="I519" s="276"/>
      <c r="J519" s="276"/>
      <c r="K519" s="276"/>
      <c r="L519" s="276"/>
      <c r="M519" s="276"/>
      <c r="N519" s="276"/>
      <c r="O519" s="276"/>
      <c r="P519" s="276"/>
      <c r="Q519" s="276"/>
      <c r="R519" s="276"/>
      <c r="S519" s="276"/>
      <c r="T519" s="276"/>
      <c r="U519" s="276"/>
      <c r="V519" s="276"/>
      <c r="W519" s="276"/>
      <c r="X519" s="276"/>
      <c r="Y519" s="276"/>
      <c r="Z519" s="276"/>
    </row>
    <row r="520" ht="15.75" customHeight="1">
      <c r="A520" s="2"/>
      <c r="B520" s="2"/>
      <c r="C520" s="2"/>
      <c r="D520" s="276"/>
      <c r="E520" s="276"/>
      <c r="F520" s="276"/>
      <c r="G520" s="276"/>
      <c r="H520" s="276"/>
      <c r="I520" s="276"/>
      <c r="J520" s="276"/>
      <c r="K520" s="276"/>
      <c r="L520" s="276"/>
      <c r="M520" s="276"/>
      <c r="N520" s="276"/>
      <c r="O520" s="276"/>
      <c r="P520" s="276"/>
      <c r="Q520" s="276"/>
      <c r="R520" s="276"/>
      <c r="S520" s="276"/>
      <c r="T520" s="276"/>
      <c r="U520" s="276"/>
      <c r="V520" s="276"/>
      <c r="W520" s="276"/>
      <c r="X520" s="276"/>
      <c r="Y520" s="276"/>
      <c r="Z520" s="276"/>
    </row>
    <row r="521" ht="15.75" customHeight="1">
      <c r="A521" s="2"/>
      <c r="B521" s="2"/>
      <c r="C521" s="2"/>
      <c r="D521" s="276"/>
      <c r="E521" s="276"/>
      <c r="F521" s="276"/>
      <c r="G521" s="276"/>
      <c r="H521" s="276"/>
      <c r="I521" s="276"/>
      <c r="J521" s="276"/>
      <c r="K521" s="276"/>
      <c r="L521" s="276"/>
      <c r="M521" s="276"/>
      <c r="N521" s="276"/>
      <c r="O521" s="276"/>
      <c r="P521" s="276"/>
      <c r="Q521" s="276"/>
      <c r="R521" s="276"/>
      <c r="S521" s="276"/>
      <c r="T521" s="276"/>
      <c r="U521" s="276"/>
      <c r="V521" s="276"/>
      <c r="W521" s="276"/>
      <c r="X521" s="276"/>
      <c r="Y521" s="276"/>
      <c r="Z521" s="276"/>
    </row>
    <row r="522" ht="15.75" customHeight="1">
      <c r="A522" s="2"/>
      <c r="B522" s="2"/>
      <c r="C522" s="2"/>
      <c r="D522" s="276"/>
      <c r="E522" s="276"/>
      <c r="F522" s="276"/>
      <c r="G522" s="276"/>
      <c r="H522" s="276"/>
      <c r="I522" s="276"/>
      <c r="J522" s="276"/>
      <c r="K522" s="276"/>
      <c r="L522" s="276"/>
      <c r="M522" s="276"/>
      <c r="N522" s="276"/>
      <c r="O522" s="276"/>
      <c r="P522" s="276"/>
      <c r="Q522" s="276"/>
      <c r="R522" s="276"/>
      <c r="S522" s="276"/>
      <c r="T522" s="276"/>
      <c r="U522" s="276"/>
      <c r="V522" s="276"/>
      <c r="W522" s="276"/>
      <c r="X522" s="276"/>
      <c r="Y522" s="276"/>
      <c r="Z522" s="276"/>
    </row>
    <row r="523" ht="15.75" customHeight="1">
      <c r="A523" s="2"/>
      <c r="B523" s="2"/>
      <c r="C523" s="2"/>
      <c r="D523" s="276"/>
      <c r="E523" s="276"/>
      <c r="F523" s="276"/>
      <c r="G523" s="276"/>
      <c r="H523" s="276"/>
      <c r="I523" s="276"/>
      <c r="J523" s="276"/>
      <c r="K523" s="276"/>
      <c r="L523" s="276"/>
      <c r="M523" s="276"/>
      <c r="N523" s="276"/>
      <c r="O523" s="276"/>
      <c r="P523" s="276"/>
      <c r="Q523" s="276"/>
      <c r="R523" s="276"/>
      <c r="S523" s="276"/>
      <c r="T523" s="276"/>
      <c r="U523" s="276"/>
      <c r="V523" s="276"/>
      <c r="W523" s="276"/>
      <c r="X523" s="276"/>
      <c r="Y523" s="276"/>
      <c r="Z523" s="276"/>
    </row>
    <row r="524" ht="15.75" customHeight="1">
      <c r="A524" s="2"/>
      <c r="B524" s="2"/>
      <c r="C524" s="2"/>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row>
    <row r="525" ht="15.75" customHeight="1">
      <c r="A525" s="2"/>
      <c r="B525" s="2"/>
      <c r="C525" s="2"/>
      <c r="D525" s="276"/>
      <c r="E525" s="276"/>
      <c r="F525" s="276"/>
      <c r="G525" s="276"/>
      <c r="H525" s="276"/>
      <c r="I525" s="276"/>
      <c r="J525" s="276"/>
      <c r="K525" s="276"/>
      <c r="L525" s="276"/>
      <c r="M525" s="276"/>
      <c r="N525" s="276"/>
      <c r="O525" s="276"/>
      <c r="P525" s="276"/>
      <c r="Q525" s="276"/>
      <c r="R525" s="276"/>
      <c r="S525" s="276"/>
      <c r="T525" s="276"/>
      <c r="U525" s="276"/>
      <c r="V525" s="276"/>
      <c r="W525" s="276"/>
      <c r="X525" s="276"/>
      <c r="Y525" s="276"/>
      <c r="Z525" s="276"/>
    </row>
    <row r="526" ht="15.75" customHeight="1">
      <c r="A526" s="2"/>
      <c r="B526" s="2"/>
      <c r="C526" s="2"/>
      <c r="D526" s="276"/>
      <c r="E526" s="276"/>
      <c r="F526" s="276"/>
      <c r="G526" s="276"/>
      <c r="H526" s="276"/>
      <c r="I526" s="276"/>
      <c r="J526" s="276"/>
      <c r="K526" s="276"/>
      <c r="L526" s="276"/>
      <c r="M526" s="276"/>
      <c r="N526" s="276"/>
      <c r="O526" s="276"/>
      <c r="P526" s="276"/>
      <c r="Q526" s="276"/>
      <c r="R526" s="276"/>
      <c r="S526" s="276"/>
      <c r="T526" s="276"/>
      <c r="U526" s="276"/>
      <c r="V526" s="276"/>
      <c r="W526" s="276"/>
      <c r="X526" s="276"/>
      <c r="Y526" s="276"/>
      <c r="Z526" s="276"/>
    </row>
    <row r="527" ht="15.75" customHeight="1">
      <c r="A527" s="2"/>
      <c r="B527" s="2"/>
      <c r="C527" s="2"/>
      <c r="D527" s="276"/>
      <c r="E527" s="276"/>
      <c r="F527" s="276"/>
      <c r="G527" s="276"/>
      <c r="H527" s="276"/>
      <c r="I527" s="276"/>
      <c r="J527" s="276"/>
      <c r="K527" s="276"/>
      <c r="L527" s="276"/>
      <c r="M527" s="276"/>
      <c r="N527" s="276"/>
      <c r="O527" s="276"/>
      <c r="P527" s="276"/>
      <c r="Q527" s="276"/>
      <c r="R527" s="276"/>
      <c r="S527" s="276"/>
      <c r="T527" s="276"/>
      <c r="U527" s="276"/>
      <c r="V527" s="276"/>
      <c r="W527" s="276"/>
      <c r="X527" s="276"/>
      <c r="Y527" s="276"/>
      <c r="Z527" s="276"/>
    </row>
    <row r="528" ht="15.75" customHeight="1">
      <c r="A528" s="2"/>
      <c r="B528" s="2"/>
      <c r="C528" s="2"/>
      <c r="D528" s="276"/>
      <c r="E528" s="276"/>
      <c r="F528" s="276"/>
      <c r="G528" s="276"/>
      <c r="H528" s="276"/>
      <c r="I528" s="276"/>
      <c r="J528" s="276"/>
      <c r="K528" s="276"/>
      <c r="L528" s="276"/>
      <c r="M528" s="276"/>
      <c r="N528" s="276"/>
      <c r="O528" s="276"/>
      <c r="P528" s="276"/>
      <c r="Q528" s="276"/>
      <c r="R528" s="276"/>
      <c r="S528" s="276"/>
      <c r="T528" s="276"/>
      <c r="U528" s="276"/>
      <c r="V528" s="276"/>
      <c r="W528" s="276"/>
      <c r="X528" s="276"/>
      <c r="Y528" s="276"/>
      <c r="Z528" s="276"/>
    </row>
    <row r="529" ht="15.75" customHeight="1">
      <c r="A529" s="2"/>
      <c r="B529" s="2"/>
      <c r="C529" s="2"/>
      <c r="D529" s="276"/>
      <c r="E529" s="276"/>
      <c r="F529" s="276"/>
      <c r="G529" s="276"/>
      <c r="H529" s="276"/>
      <c r="I529" s="276"/>
      <c r="J529" s="276"/>
      <c r="K529" s="276"/>
      <c r="L529" s="276"/>
      <c r="M529" s="276"/>
      <c r="N529" s="276"/>
      <c r="O529" s="276"/>
      <c r="P529" s="276"/>
      <c r="Q529" s="276"/>
      <c r="R529" s="276"/>
      <c r="S529" s="276"/>
      <c r="T529" s="276"/>
      <c r="U529" s="276"/>
      <c r="V529" s="276"/>
      <c r="W529" s="276"/>
      <c r="X529" s="276"/>
      <c r="Y529" s="276"/>
      <c r="Z529" s="276"/>
    </row>
    <row r="530" ht="15.75" customHeight="1">
      <c r="A530" s="2"/>
      <c r="B530" s="2"/>
      <c r="C530" s="2"/>
      <c r="D530" s="276"/>
      <c r="E530" s="276"/>
      <c r="F530" s="276"/>
      <c r="G530" s="276"/>
      <c r="H530" s="276"/>
      <c r="I530" s="276"/>
      <c r="J530" s="276"/>
      <c r="K530" s="276"/>
      <c r="L530" s="276"/>
      <c r="M530" s="276"/>
      <c r="N530" s="276"/>
      <c r="O530" s="276"/>
      <c r="P530" s="276"/>
      <c r="Q530" s="276"/>
      <c r="R530" s="276"/>
      <c r="S530" s="276"/>
      <c r="T530" s="276"/>
      <c r="U530" s="276"/>
      <c r="V530" s="276"/>
      <c r="W530" s="276"/>
      <c r="X530" s="276"/>
      <c r="Y530" s="276"/>
      <c r="Z530" s="276"/>
    </row>
    <row r="531" ht="15.75" customHeight="1">
      <c r="A531" s="2"/>
      <c r="B531" s="2"/>
      <c r="C531" s="2"/>
      <c r="D531" s="276"/>
      <c r="E531" s="276"/>
      <c r="F531" s="276"/>
      <c r="G531" s="276"/>
      <c r="H531" s="276"/>
      <c r="I531" s="276"/>
      <c r="J531" s="276"/>
      <c r="K531" s="276"/>
      <c r="L531" s="276"/>
      <c r="M531" s="276"/>
      <c r="N531" s="276"/>
      <c r="O531" s="276"/>
      <c r="P531" s="276"/>
      <c r="Q531" s="276"/>
      <c r="R531" s="276"/>
      <c r="S531" s="276"/>
      <c r="T531" s="276"/>
      <c r="U531" s="276"/>
      <c r="V531" s="276"/>
      <c r="W531" s="276"/>
      <c r="X531" s="276"/>
      <c r="Y531" s="276"/>
      <c r="Z531" s="276"/>
    </row>
    <row r="532" ht="15.75" customHeight="1">
      <c r="A532" s="2"/>
      <c r="B532" s="2"/>
      <c r="C532" s="2"/>
      <c r="D532" s="276"/>
      <c r="E532" s="276"/>
      <c r="F532" s="276"/>
      <c r="G532" s="276"/>
      <c r="H532" s="276"/>
      <c r="I532" s="276"/>
      <c r="J532" s="276"/>
      <c r="K532" s="276"/>
      <c r="L532" s="276"/>
      <c r="M532" s="276"/>
      <c r="N532" s="276"/>
      <c r="O532" s="276"/>
      <c r="P532" s="276"/>
      <c r="Q532" s="276"/>
      <c r="R532" s="276"/>
      <c r="S532" s="276"/>
      <c r="T532" s="276"/>
      <c r="U532" s="276"/>
      <c r="V532" s="276"/>
      <c r="W532" s="276"/>
      <c r="X532" s="276"/>
      <c r="Y532" s="276"/>
      <c r="Z532" s="276"/>
    </row>
    <row r="533" ht="15.75" customHeight="1">
      <c r="A533" s="2"/>
      <c r="B533" s="2"/>
      <c r="C533" s="2"/>
      <c r="D533" s="276"/>
      <c r="E533" s="276"/>
      <c r="F533" s="276"/>
      <c r="G533" s="276"/>
      <c r="H533" s="276"/>
      <c r="I533" s="276"/>
      <c r="J533" s="276"/>
      <c r="K533" s="276"/>
      <c r="L533" s="276"/>
      <c r="M533" s="276"/>
      <c r="N533" s="276"/>
      <c r="O533" s="276"/>
      <c r="P533" s="276"/>
      <c r="Q533" s="276"/>
      <c r="R533" s="276"/>
      <c r="S533" s="276"/>
      <c r="T533" s="276"/>
      <c r="U533" s="276"/>
      <c r="V533" s="276"/>
      <c r="W533" s="276"/>
      <c r="X533" s="276"/>
      <c r="Y533" s="276"/>
      <c r="Z533" s="276"/>
    </row>
    <row r="534" ht="15.75" customHeight="1">
      <c r="A534" s="2"/>
      <c r="B534" s="2"/>
      <c r="C534" s="2"/>
      <c r="D534" s="276"/>
      <c r="E534" s="276"/>
      <c r="F534" s="276"/>
      <c r="G534" s="276"/>
      <c r="H534" s="276"/>
      <c r="I534" s="276"/>
      <c r="J534" s="276"/>
      <c r="K534" s="276"/>
      <c r="L534" s="276"/>
      <c r="M534" s="276"/>
      <c r="N534" s="276"/>
      <c r="O534" s="276"/>
      <c r="P534" s="276"/>
      <c r="Q534" s="276"/>
      <c r="R534" s="276"/>
      <c r="S534" s="276"/>
      <c r="T534" s="276"/>
      <c r="U534" s="276"/>
      <c r="V534" s="276"/>
      <c r="W534" s="276"/>
      <c r="X534" s="276"/>
      <c r="Y534" s="276"/>
      <c r="Z534" s="276"/>
    </row>
    <row r="535" ht="15.75" customHeight="1">
      <c r="A535" s="2"/>
      <c r="B535" s="2"/>
      <c r="C535" s="2"/>
      <c r="D535" s="276"/>
      <c r="E535" s="276"/>
      <c r="F535" s="276"/>
      <c r="G535" s="276"/>
      <c r="H535" s="276"/>
      <c r="I535" s="276"/>
      <c r="J535" s="276"/>
      <c r="K535" s="276"/>
      <c r="L535" s="276"/>
      <c r="M535" s="276"/>
      <c r="N535" s="276"/>
      <c r="O535" s="276"/>
      <c r="P535" s="276"/>
      <c r="Q535" s="276"/>
      <c r="R535" s="276"/>
      <c r="S535" s="276"/>
      <c r="T535" s="276"/>
      <c r="U535" s="276"/>
      <c r="V535" s="276"/>
      <c r="W535" s="276"/>
      <c r="X535" s="276"/>
      <c r="Y535" s="276"/>
      <c r="Z535" s="276"/>
    </row>
    <row r="536" ht="15.75" customHeight="1">
      <c r="A536" s="2"/>
      <c r="B536" s="2"/>
      <c r="C536" s="2"/>
      <c r="D536" s="276"/>
      <c r="E536" s="276"/>
      <c r="F536" s="276"/>
      <c r="G536" s="276"/>
      <c r="H536" s="276"/>
      <c r="I536" s="276"/>
      <c r="J536" s="276"/>
      <c r="K536" s="276"/>
      <c r="L536" s="276"/>
      <c r="M536" s="276"/>
      <c r="N536" s="276"/>
      <c r="O536" s="276"/>
      <c r="P536" s="276"/>
      <c r="Q536" s="276"/>
      <c r="R536" s="276"/>
      <c r="S536" s="276"/>
      <c r="T536" s="276"/>
      <c r="U536" s="276"/>
      <c r="V536" s="276"/>
      <c r="W536" s="276"/>
      <c r="X536" s="276"/>
      <c r="Y536" s="276"/>
      <c r="Z536" s="276"/>
    </row>
    <row r="537" ht="15.75" customHeight="1">
      <c r="A537" s="2"/>
      <c r="B537" s="2"/>
      <c r="C537" s="2"/>
      <c r="D537" s="276"/>
      <c r="E537" s="276"/>
      <c r="F537" s="276"/>
      <c r="G537" s="276"/>
      <c r="H537" s="276"/>
      <c r="I537" s="276"/>
      <c r="J537" s="276"/>
      <c r="K537" s="276"/>
      <c r="L537" s="276"/>
      <c r="M537" s="276"/>
      <c r="N537" s="276"/>
      <c r="O537" s="276"/>
      <c r="P537" s="276"/>
      <c r="Q537" s="276"/>
      <c r="R537" s="276"/>
      <c r="S537" s="276"/>
      <c r="T537" s="276"/>
      <c r="U537" s="276"/>
      <c r="V537" s="276"/>
      <c r="W537" s="276"/>
      <c r="X537" s="276"/>
      <c r="Y537" s="276"/>
      <c r="Z537" s="276"/>
    </row>
    <row r="538" ht="15.75" customHeight="1">
      <c r="A538" s="2"/>
      <c r="B538" s="2"/>
      <c r="C538" s="2"/>
      <c r="D538" s="276"/>
      <c r="E538" s="276"/>
      <c r="F538" s="276"/>
      <c r="G538" s="276"/>
      <c r="H538" s="276"/>
      <c r="I538" s="276"/>
      <c r="J538" s="276"/>
      <c r="K538" s="276"/>
      <c r="L538" s="276"/>
      <c r="M538" s="276"/>
      <c r="N538" s="276"/>
      <c r="O538" s="276"/>
      <c r="P538" s="276"/>
      <c r="Q538" s="276"/>
      <c r="R538" s="276"/>
      <c r="S538" s="276"/>
      <c r="T538" s="276"/>
      <c r="U538" s="276"/>
      <c r="V538" s="276"/>
      <c r="W538" s="276"/>
      <c r="X538" s="276"/>
      <c r="Y538" s="276"/>
      <c r="Z538" s="276"/>
    </row>
    <row r="539" ht="15.75" customHeight="1">
      <c r="A539" s="2"/>
      <c r="B539" s="2"/>
      <c r="C539" s="2"/>
      <c r="D539" s="276"/>
      <c r="E539" s="276"/>
      <c r="F539" s="276"/>
      <c r="G539" s="276"/>
      <c r="H539" s="276"/>
      <c r="I539" s="276"/>
      <c r="J539" s="276"/>
      <c r="K539" s="276"/>
      <c r="L539" s="276"/>
      <c r="M539" s="276"/>
      <c r="N539" s="276"/>
      <c r="O539" s="276"/>
      <c r="P539" s="276"/>
      <c r="Q539" s="276"/>
      <c r="R539" s="276"/>
      <c r="S539" s="276"/>
      <c r="T539" s="276"/>
      <c r="U539" s="276"/>
      <c r="V539" s="276"/>
      <c r="W539" s="276"/>
      <c r="X539" s="276"/>
      <c r="Y539" s="276"/>
      <c r="Z539" s="276"/>
    </row>
    <row r="540" ht="15.75" customHeight="1">
      <c r="A540" s="2"/>
      <c r="B540" s="2"/>
      <c r="C540" s="2"/>
      <c r="D540" s="276"/>
      <c r="E540" s="276"/>
      <c r="F540" s="276"/>
      <c r="G540" s="276"/>
      <c r="H540" s="276"/>
      <c r="I540" s="276"/>
      <c r="J540" s="276"/>
      <c r="K540" s="276"/>
      <c r="L540" s="276"/>
      <c r="M540" s="276"/>
      <c r="N540" s="276"/>
      <c r="O540" s="276"/>
      <c r="P540" s="276"/>
      <c r="Q540" s="276"/>
      <c r="R540" s="276"/>
      <c r="S540" s="276"/>
      <c r="T540" s="276"/>
      <c r="U540" s="276"/>
      <c r="V540" s="276"/>
      <c r="W540" s="276"/>
      <c r="X540" s="276"/>
      <c r="Y540" s="276"/>
      <c r="Z540" s="276"/>
    </row>
    <row r="541" ht="15.75" customHeight="1">
      <c r="A541" s="2"/>
      <c r="B541" s="2"/>
      <c r="C541" s="2"/>
      <c r="D541" s="276"/>
      <c r="E541" s="276"/>
      <c r="F541" s="276"/>
      <c r="G541" s="276"/>
      <c r="H541" s="276"/>
      <c r="I541" s="276"/>
      <c r="J541" s="276"/>
      <c r="K541" s="276"/>
      <c r="L541" s="276"/>
      <c r="M541" s="276"/>
      <c r="N541" s="276"/>
      <c r="O541" s="276"/>
      <c r="P541" s="276"/>
      <c r="Q541" s="276"/>
      <c r="R541" s="276"/>
      <c r="S541" s="276"/>
      <c r="T541" s="276"/>
      <c r="U541" s="276"/>
      <c r="V541" s="276"/>
      <c r="W541" s="276"/>
      <c r="X541" s="276"/>
      <c r="Y541" s="276"/>
      <c r="Z541" s="276"/>
    </row>
    <row r="542" ht="15.75" customHeight="1">
      <c r="A542" s="2"/>
      <c r="B542" s="2"/>
      <c r="C542" s="2"/>
      <c r="D542" s="276"/>
      <c r="E542" s="276"/>
      <c r="F542" s="276"/>
      <c r="G542" s="276"/>
      <c r="H542" s="276"/>
      <c r="I542" s="276"/>
      <c r="J542" s="276"/>
      <c r="K542" s="276"/>
      <c r="L542" s="276"/>
      <c r="M542" s="276"/>
      <c r="N542" s="276"/>
      <c r="O542" s="276"/>
      <c r="P542" s="276"/>
      <c r="Q542" s="276"/>
      <c r="R542" s="276"/>
      <c r="S542" s="276"/>
      <c r="T542" s="276"/>
      <c r="U542" s="276"/>
      <c r="V542" s="276"/>
      <c r="W542" s="276"/>
      <c r="X542" s="276"/>
      <c r="Y542" s="276"/>
      <c r="Z542" s="276"/>
    </row>
    <row r="543" ht="15.75" customHeight="1">
      <c r="A543" s="2"/>
      <c r="B543" s="2"/>
      <c r="C543" s="2"/>
      <c r="D543" s="276"/>
      <c r="E543" s="276"/>
      <c r="F543" s="276"/>
      <c r="G543" s="276"/>
      <c r="H543" s="276"/>
      <c r="I543" s="276"/>
      <c r="J543" s="276"/>
      <c r="K543" s="276"/>
      <c r="L543" s="276"/>
      <c r="M543" s="276"/>
      <c r="N543" s="276"/>
      <c r="O543" s="276"/>
      <c r="P543" s="276"/>
      <c r="Q543" s="276"/>
      <c r="R543" s="276"/>
      <c r="S543" s="276"/>
      <c r="T543" s="276"/>
      <c r="U543" s="276"/>
      <c r="V543" s="276"/>
      <c r="W543" s="276"/>
      <c r="X543" s="276"/>
      <c r="Y543" s="276"/>
      <c r="Z543" s="276"/>
    </row>
    <row r="544" ht="15.75" customHeight="1">
      <c r="A544" s="2"/>
      <c r="B544" s="2"/>
      <c r="C544" s="2"/>
      <c r="D544" s="276"/>
      <c r="E544" s="276"/>
      <c r="F544" s="276"/>
      <c r="G544" s="276"/>
      <c r="H544" s="276"/>
      <c r="I544" s="276"/>
      <c r="J544" s="276"/>
      <c r="K544" s="276"/>
      <c r="L544" s="276"/>
      <c r="M544" s="276"/>
      <c r="N544" s="276"/>
      <c r="O544" s="276"/>
      <c r="P544" s="276"/>
      <c r="Q544" s="276"/>
      <c r="R544" s="276"/>
      <c r="S544" s="276"/>
      <c r="T544" s="276"/>
      <c r="U544" s="276"/>
      <c r="V544" s="276"/>
      <c r="W544" s="276"/>
      <c r="X544" s="276"/>
      <c r="Y544" s="276"/>
      <c r="Z544" s="276"/>
    </row>
    <row r="545" ht="15.75" customHeight="1">
      <c r="A545" s="2"/>
      <c r="B545" s="2"/>
      <c r="C545" s="2"/>
      <c r="D545" s="276"/>
      <c r="E545" s="276"/>
      <c r="F545" s="276"/>
      <c r="G545" s="276"/>
      <c r="H545" s="276"/>
      <c r="I545" s="276"/>
      <c r="J545" s="276"/>
      <c r="K545" s="276"/>
      <c r="L545" s="276"/>
      <c r="M545" s="276"/>
      <c r="N545" s="276"/>
      <c r="O545" s="276"/>
      <c r="P545" s="276"/>
      <c r="Q545" s="276"/>
      <c r="R545" s="276"/>
      <c r="S545" s="276"/>
      <c r="T545" s="276"/>
      <c r="U545" s="276"/>
      <c r="V545" s="276"/>
      <c r="W545" s="276"/>
      <c r="X545" s="276"/>
      <c r="Y545" s="276"/>
      <c r="Z545" s="276"/>
    </row>
    <row r="546" ht="15.75" customHeight="1">
      <c r="A546" s="2"/>
      <c r="B546" s="2"/>
      <c r="C546" s="2"/>
      <c r="D546" s="276"/>
      <c r="E546" s="276"/>
      <c r="F546" s="276"/>
      <c r="G546" s="276"/>
      <c r="H546" s="276"/>
      <c r="I546" s="276"/>
      <c r="J546" s="276"/>
      <c r="K546" s="276"/>
      <c r="L546" s="276"/>
      <c r="M546" s="276"/>
      <c r="N546" s="276"/>
      <c r="O546" s="276"/>
      <c r="P546" s="276"/>
      <c r="Q546" s="276"/>
      <c r="R546" s="276"/>
      <c r="S546" s="276"/>
      <c r="T546" s="276"/>
      <c r="U546" s="276"/>
      <c r="V546" s="276"/>
      <c r="W546" s="276"/>
      <c r="X546" s="276"/>
      <c r="Y546" s="276"/>
      <c r="Z546" s="276"/>
    </row>
    <row r="547" ht="15.75" customHeight="1">
      <c r="A547" s="2"/>
      <c r="B547" s="2"/>
      <c r="C547" s="2"/>
      <c r="D547" s="276"/>
      <c r="E547" s="276"/>
      <c r="F547" s="276"/>
      <c r="G547" s="276"/>
      <c r="H547" s="276"/>
      <c r="I547" s="276"/>
      <c r="J547" s="276"/>
      <c r="K547" s="276"/>
      <c r="L547" s="276"/>
      <c r="M547" s="276"/>
      <c r="N547" s="276"/>
      <c r="O547" s="276"/>
      <c r="P547" s="276"/>
      <c r="Q547" s="276"/>
      <c r="R547" s="276"/>
      <c r="S547" s="276"/>
      <c r="T547" s="276"/>
      <c r="U547" s="276"/>
      <c r="V547" s="276"/>
      <c r="W547" s="276"/>
      <c r="X547" s="276"/>
      <c r="Y547" s="276"/>
      <c r="Z547" s="276"/>
    </row>
    <row r="548" ht="15.75" customHeight="1">
      <c r="A548" s="2"/>
      <c r="B548" s="2"/>
      <c r="C548" s="2"/>
      <c r="D548" s="276"/>
      <c r="E548" s="276"/>
      <c r="F548" s="276"/>
      <c r="G548" s="276"/>
      <c r="H548" s="276"/>
      <c r="I548" s="276"/>
      <c r="J548" s="276"/>
      <c r="K548" s="276"/>
      <c r="L548" s="276"/>
      <c r="M548" s="276"/>
      <c r="N548" s="276"/>
      <c r="O548" s="276"/>
      <c r="P548" s="276"/>
      <c r="Q548" s="276"/>
      <c r="R548" s="276"/>
      <c r="S548" s="276"/>
      <c r="T548" s="276"/>
      <c r="U548" s="276"/>
      <c r="V548" s="276"/>
      <c r="W548" s="276"/>
      <c r="X548" s="276"/>
      <c r="Y548" s="276"/>
      <c r="Z548" s="276"/>
    </row>
    <row r="549" ht="15.75" customHeight="1">
      <c r="A549" s="2"/>
      <c r="B549" s="2"/>
      <c r="C549" s="2"/>
      <c r="D549" s="276"/>
      <c r="E549" s="276"/>
      <c r="F549" s="276"/>
      <c r="G549" s="276"/>
      <c r="H549" s="276"/>
      <c r="I549" s="276"/>
      <c r="J549" s="276"/>
      <c r="K549" s="276"/>
      <c r="L549" s="276"/>
      <c r="M549" s="276"/>
      <c r="N549" s="276"/>
      <c r="O549" s="276"/>
      <c r="P549" s="276"/>
      <c r="Q549" s="276"/>
      <c r="R549" s="276"/>
      <c r="S549" s="276"/>
      <c r="T549" s="276"/>
      <c r="U549" s="276"/>
      <c r="V549" s="276"/>
      <c r="W549" s="276"/>
      <c r="X549" s="276"/>
      <c r="Y549" s="276"/>
      <c r="Z549" s="276"/>
    </row>
    <row r="550" ht="15.75" customHeight="1">
      <c r="A550" s="2"/>
      <c r="B550" s="2"/>
      <c r="C550" s="2"/>
      <c r="D550" s="276"/>
      <c r="E550" s="276"/>
      <c r="F550" s="276"/>
      <c r="G550" s="276"/>
      <c r="H550" s="276"/>
      <c r="I550" s="276"/>
      <c r="J550" s="276"/>
      <c r="K550" s="276"/>
      <c r="L550" s="276"/>
      <c r="M550" s="276"/>
      <c r="N550" s="276"/>
      <c r="O550" s="276"/>
      <c r="P550" s="276"/>
      <c r="Q550" s="276"/>
      <c r="R550" s="276"/>
      <c r="S550" s="276"/>
      <c r="T550" s="276"/>
      <c r="U550" s="276"/>
      <c r="V550" s="276"/>
      <c r="W550" s="276"/>
      <c r="X550" s="276"/>
      <c r="Y550" s="276"/>
      <c r="Z550" s="276"/>
    </row>
    <row r="551" ht="15.75" customHeight="1">
      <c r="A551" s="2"/>
      <c r="B551" s="2"/>
      <c r="C551" s="2"/>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row>
    <row r="552" ht="15.75" customHeight="1">
      <c r="A552" s="2"/>
      <c r="B552" s="2"/>
      <c r="C552" s="2"/>
      <c r="D552" s="276"/>
      <c r="E552" s="276"/>
      <c r="F552" s="276"/>
      <c r="G552" s="276"/>
      <c r="H552" s="276"/>
      <c r="I552" s="276"/>
      <c r="J552" s="276"/>
      <c r="K552" s="276"/>
      <c r="L552" s="276"/>
      <c r="M552" s="276"/>
      <c r="N552" s="276"/>
      <c r="O552" s="276"/>
      <c r="P552" s="276"/>
      <c r="Q552" s="276"/>
      <c r="R552" s="276"/>
      <c r="S552" s="276"/>
      <c r="T552" s="276"/>
      <c r="U552" s="276"/>
      <c r="V552" s="276"/>
      <c r="W552" s="276"/>
      <c r="X552" s="276"/>
      <c r="Y552" s="276"/>
      <c r="Z552" s="276"/>
    </row>
    <row r="553" ht="15.75" customHeight="1">
      <c r="A553" s="2"/>
      <c r="B553" s="2"/>
      <c r="C553" s="2"/>
      <c r="D553" s="276"/>
      <c r="E553" s="276"/>
      <c r="F553" s="276"/>
      <c r="G553" s="276"/>
      <c r="H553" s="276"/>
      <c r="I553" s="276"/>
      <c r="J553" s="276"/>
      <c r="K553" s="276"/>
      <c r="L553" s="276"/>
      <c r="M553" s="276"/>
      <c r="N553" s="276"/>
      <c r="O553" s="276"/>
      <c r="P553" s="276"/>
      <c r="Q553" s="276"/>
      <c r="R553" s="276"/>
      <c r="S553" s="276"/>
      <c r="T553" s="276"/>
      <c r="U553" s="276"/>
      <c r="V553" s="276"/>
      <c r="W553" s="276"/>
      <c r="X553" s="276"/>
      <c r="Y553" s="276"/>
      <c r="Z553" s="276"/>
    </row>
    <row r="554" ht="15.75" customHeight="1">
      <c r="A554" s="2"/>
      <c r="B554" s="2"/>
      <c r="C554" s="2"/>
      <c r="D554" s="276"/>
      <c r="E554" s="276"/>
      <c r="F554" s="276"/>
      <c r="G554" s="276"/>
      <c r="H554" s="276"/>
      <c r="I554" s="276"/>
      <c r="J554" s="276"/>
      <c r="K554" s="276"/>
      <c r="L554" s="276"/>
      <c r="M554" s="276"/>
      <c r="N554" s="276"/>
      <c r="O554" s="276"/>
      <c r="P554" s="276"/>
      <c r="Q554" s="276"/>
      <c r="R554" s="276"/>
      <c r="S554" s="276"/>
      <c r="T554" s="276"/>
      <c r="U554" s="276"/>
      <c r="V554" s="276"/>
      <c r="W554" s="276"/>
      <c r="X554" s="276"/>
      <c r="Y554" s="276"/>
      <c r="Z554" s="276"/>
    </row>
    <row r="555" ht="15.75" customHeight="1">
      <c r="A555" s="2"/>
      <c r="B555" s="2"/>
      <c r="C555" s="2"/>
      <c r="D555" s="276"/>
      <c r="E555" s="276"/>
      <c r="F555" s="276"/>
      <c r="G555" s="276"/>
      <c r="H555" s="276"/>
      <c r="I555" s="276"/>
      <c r="J555" s="276"/>
      <c r="K555" s="276"/>
      <c r="L555" s="276"/>
      <c r="M555" s="276"/>
      <c r="N555" s="276"/>
      <c r="O555" s="276"/>
      <c r="P555" s="276"/>
      <c r="Q555" s="276"/>
      <c r="R555" s="276"/>
      <c r="S555" s="276"/>
      <c r="T555" s="276"/>
      <c r="U555" s="276"/>
      <c r="V555" s="276"/>
      <c r="W555" s="276"/>
      <c r="X555" s="276"/>
      <c r="Y555" s="276"/>
      <c r="Z555" s="276"/>
    </row>
    <row r="556" ht="15.75" customHeight="1">
      <c r="A556" s="2"/>
      <c r="B556" s="2"/>
      <c r="C556" s="2"/>
      <c r="D556" s="276"/>
      <c r="E556" s="276"/>
      <c r="F556" s="276"/>
      <c r="G556" s="276"/>
      <c r="H556" s="276"/>
      <c r="I556" s="276"/>
      <c r="J556" s="276"/>
      <c r="K556" s="276"/>
      <c r="L556" s="276"/>
      <c r="M556" s="276"/>
      <c r="N556" s="276"/>
      <c r="O556" s="276"/>
      <c r="P556" s="276"/>
      <c r="Q556" s="276"/>
      <c r="R556" s="276"/>
      <c r="S556" s="276"/>
      <c r="T556" s="276"/>
      <c r="U556" s="276"/>
      <c r="V556" s="276"/>
      <c r="W556" s="276"/>
      <c r="X556" s="276"/>
      <c r="Y556" s="276"/>
      <c r="Z556" s="276"/>
    </row>
    <row r="557" ht="15.75" customHeight="1">
      <c r="A557" s="2"/>
      <c r="B557" s="2"/>
      <c r="C557" s="2"/>
      <c r="D557" s="276"/>
      <c r="E557" s="276"/>
      <c r="F557" s="276"/>
      <c r="G557" s="276"/>
      <c r="H557" s="276"/>
      <c r="I557" s="276"/>
      <c r="J557" s="276"/>
      <c r="K557" s="276"/>
      <c r="L557" s="276"/>
      <c r="M557" s="276"/>
      <c r="N557" s="276"/>
      <c r="O557" s="276"/>
      <c r="P557" s="276"/>
      <c r="Q557" s="276"/>
      <c r="R557" s="276"/>
      <c r="S557" s="276"/>
      <c r="T557" s="276"/>
      <c r="U557" s="276"/>
      <c r="V557" s="276"/>
      <c r="W557" s="276"/>
      <c r="X557" s="276"/>
      <c r="Y557" s="276"/>
      <c r="Z557" s="276"/>
    </row>
    <row r="558" ht="15.75" customHeight="1">
      <c r="A558" s="2"/>
      <c r="B558" s="2"/>
      <c r="C558" s="2"/>
      <c r="D558" s="276"/>
      <c r="E558" s="276"/>
      <c r="F558" s="276"/>
      <c r="G558" s="276"/>
      <c r="H558" s="276"/>
      <c r="I558" s="276"/>
      <c r="J558" s="276"/>
      <c r="K558" s="276"/>
      <c r="L558" s="276"/>
      <c r="M558" s="276"/>
      <c r="N558" s="276"/>
      <c r="O558" s="276"/>
      <c r="P558" s="276"/>
      <c r="Q558" s="276"/>
      <c r="R558" s="276"/>
      <c r="S558" s="276"/>
      <c r="T558" s="276"/>
      <c r="U558" s="276"/>
      <c r="V558" s="276"/>
      <c r="W558" s="276"/>
      <c r="X558" s="276"/>
      <c r="Y558" s="276"/>
      <c r="Z558" s="276"/>
    </row>
    <row r="559" ht="15.75" customHeight="1">
      <c r="A559" s="2"/>
      <c r="B559" s="2"/>
      <c r="C559" s="2"/>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row>
    <row r="560" ht="15.75" customHeight="1">
      <c r="A560" s="2"/>
      <c r="B560" s="2"/>
      <c r="C560" s="2"/>
      <c r="D560" s="276"/>
      <c r="E560" s="276"/>
      <c r="F560" s="276"/>
      <c r="G560" s="276"/>
      <c r="H560" s="276"/>
      <c r="I560" s="276"/>
      <c r="J560" s="276"/>
      <c r="K560" s="276"/>
      <c r="L560" s="276"/>
      <c r="M560" s="276"/>
      <c r="N560" s="276"/>
      <c r="O560" s="276"/>
      <c r="P560" s="276"/>
      <c r="Q560" s="276"/>
      <c r="R560" s="276"/>
      <c r="S560" s="276"/>
      <c r="T560" s="276"/>
      <c r="U560" s="276"/>
      <c r="V560" s="276"/>
      <c r="W560" s="276"/>
      <c r="X560" s="276"/>
      <c r="Y560" s="276"/>
      <c r="Z560" s="276"/>
    </row>
    <row r="561" ht="15.75" customHeight="1">
      <c r="A561" s="2"/>
      <c r="B561" s="2"/>
      <c r="C561" s="2"/>
      <c r="D561" s="276"/>
      <c r="E561" s="276"/>
      <c r="F561" s="276"/>
      <c r="G561" s="276"/>
      <c r="H561" s="276"/>
      <c r="I561" s="276"/>
      <c r="J561" s="276"/>
      <c r="K561" s="276"/>
      <c r="L561" s="276"/>
      <c r="M561" s="276"/>
      <c r="N561" s="276"/>
      <c r="O561" s="276"/>
      <c r="P561" s="276"/>
      <c r="Q561" s="276"/>
      <c r="R561" s="276"/>
      <c r="S561" s="276"/>
      <c r="T561" s="276"/>
      <c r="U561" s="276"/>
      <c r="V561" s="276"/>
      <c r="W561" s="276"/>
      <c r="X561" s="276"/>
      <c r="Y561" s="276"/>
      <c r="Z561" s="276"/>
    </row>
    <row r="562" ht="15.75" customHeight="1">
      <c r="A562" s="2"/>
      <c r="B562" s="2"/>
      <c r="C562" s="2"/>
      <c r="D562" s="276"/>
      <c r="E562" s="276"/>
      <c r="F562" s="276"/>
      <c r="G562" s="276"/>
      <c r="H562" s="276"/>
      <c r="I562" s="276"/>
      <c r="J562" s="276"/>
      <c r="K562" s="276"/>
      <c r="L562" s="276"/>
      <c r="M562" s="276"/>
      <c r="N562" s="276"/>
      <c r="O562" s="276"/>
      <c r="P562" s="276"/>
      <c r="Q562" s="276"/>
      <c r="R562" s="276"/>
      <c r="S562" s="276"/>
      <c r="T562" s="276"/>
      <c r="U562" s="276"/>
      <c r="V562" s="276"/>
      <c r="W562" s="276"/>
      <c r="X562" s="276"/>
      <c r="Y562" s="276"/>
      <c r="Z562" s="276"/>
    </row>
    <row r="563" ht="15.75" customHeight="1">
      <c r="A563" s="2"/>
      <c r="B563" s="2"/>
      <c r="C563" s="2"/>
      <c r="D563" s="276"/>
      <c r="E563" s="276"/>
      <c r="F563" s="276"/>
      <c r="G563" s="276"/>
      <c r="H563" s="276"/>
      <c r="I563" s="276"/>
      <c r="J563" s="276"/>
      <c r="K563" s="276"/>
      <c r="L563" s="276"/>
      <c r="M563" s="276"/>
      <c r="N563" s="276"/>
      <c r="O563" s="276"/>
      <c r="P563" s="276"/>
      <c r="Q563" s="276"/>
      <c r="R563" s="276"/>
      <c r="S563" s="276"/>
      <c r="T563" s="276"/>
      <c r="U563" s="276"/>
      <c r="V563" s="276"/>
      <c r="W563" s="276"/>
      <c r="X563" s="276"/>
      <c r="Y563" s="276"/>
      <c r="Z563" s="276"/>
    </row>
    <row r="564" ht="15.75" customHeight="1">
      <c r="A564" s="2"/>
      <c r="B564" s="2"/>
      <c r="C564" s="2"/>
      <c r="D564" s="276"/>
      <c r="E564" s="276"/>
      <c r="F564" s="276"/>
      <c r="G564" s="276"/>
      <c r="H564" s="276"/>
      <c r="I564" s="276"/>
      <c r="J564" s="276"/>
      <c r="K564" s="276"/>
      <c r="L564" s="276"/>
      <c r="M564" s="276"/>
      <c r="N564" s="276"/>
      <c r="O564" s="276"/>
      <c r="P564" s="276"/>
      <c r="Q564" s="276"/>
      <c r="R564" s="276"/>
      <c r="S564" s="276"/>
      <c r="T564" s="276"/>
      <c r="U564" s="276"/>
      <c r="V564" s="276"/>
      <c r="W564" s="276"/>
      <c r="X564" s="276"/>
      <c r="Y564" s="276"/>
      <c r="Z564" s="276"/>
    </row>
    <row r="565" ht="15.75" customHeight="1">
      <c r="A565" s="2"/>
      <c r="B565" s="2"/>
      <c r="C565" s="2"/>
      <c r="D565" s="276"/>
      <c r="E565" s="276"/>
      <c r="F565" s="276"/>
      <c r="G565" s="276"/>
      <c r="H565" s="276"/>
      <c r="I565" s="276"/>
      <c r="J565" s="276"/>
      <c r="K565" s="276"/>
      <c r="L565" s="276"/>
      <c r="M565" s="276"/>
      <c r="N565" s="276"/>
      <c r="O565" s="276"/>
      <c r="P565" s="276"/>
      <c r="Q565" s="276"/>
      <c r="R565" s="276"/>
      <c r="S565" s="276"/>
      <c r="T565" s="276"/>
      <c r="U565" s="276"/>
      <c r="V565" s="276"/>
      <c r="W565" s="276"/>
      <c r="X565" s="276"/>
      <c r="Y565" s="276"/>
      <c r="Z565" s="276"/>
    </row>
    <row r="566" ht="15.75" customHeight="1">
      <c r="A566" s="2"/>
      <c r="B566" s="2"/>
      <c r="C566" s="2"/>
      <c r="D566" s="276"/>
      <c r="E566" s="276"/>
      <c r="F566" s="276"/>
      <c r="G566" s="276"/>
      <c r="H566" s="276"/>
      <c r="I566" s="276"/>
      <c r="J566" s="276"/>
      <c r="K566" s="276"/>
      <c r="L566" s="276"/>
      <c r="M566" s="276"/>
      <c r="N566" s="276"/>
      <c r="O566" s="276"/>
      <c r="P566" s="276"/>
      <c r="Q566" s="276"/>
      <c r="R566" s="276"/>
      <c r="S566" s="276"/>
      <c r="T566" s="276"/>
      <c r="U566" s="276"/>
      <c r="V566" s="276"/>
      <c r="W566" s="276"/>
      <c r="X566" s="276"/>
      <c r="Y566" s="276"/>
      <c r="Z566" s="276"/>
    </row>
    <row r="567" ht="15.75" customHeight="1">
      <c r="A567" s="2"/>
      <c r="B567" s="2"/>
      <c r="C567" s="2"/>
      <c r="D567" s="276"/>
      <c r="E567" s="276"/>
      <c r="F567" s="276"/>
      <c r="G567" s="276"/>
      <c r="H567" s="276"/>
      <c r="I567" s="276"/>
      <c r="J567" s="276"/>
      <c r="K567" s="276"/>
      <c r="L567" s="276"/>
      <c r="M567" s="276"/>
      <c r="N567" s="276"/>
      <c r="O567" s="276"/>
      <c r="P567" s="276"/>
      <c r="Q567" s="276"/>
      <c r="R567" s="276"/>
      <c r="S567" s="276"/>
      <c r="T567" s="276"/>
      <c r="U567" s="276"/>
      <c r="V567" s="276"/>
      <c r="W567" s="276"/>
      <c r="X567" s="276"/>
      <c r="Y567" s="276"/>
      <c r="Z567" s="276"/>
    </row>
    <row r="568" ht="15.75" customHeight="1">
      <c r="A568" s="2"/>
      <c r="B568" s="2"/>
      <c r="C568" s="2"/>
      <c r="D568" s="276"/>
      <c r="E568" s="276"/>
      <c r="F568" s="276"/>
      <c r="G568" s="276"/>
      <c r="H568" s="276"/>
      <c r="I568" s="276"/>
      <c r="J568" s="276"/>
      <c r="K568" s="276"/>
      <c r="L568" s="276"/>
      <c r="M568" s="276"/>
      <c r="N568" s="276"/>
      <c r="O568" s="276"/>
      <c r="P568" s="276"/>
      <c r="Q568" s="276"/>
      <c r="R568" s="276"/>
      <c r="S568" s="276"/>
      <c r="T568" s="276"/>
      <c r="U568" s="276"/>
      <c r="V568" s="276"/>
      <c r="W568" s="276"/>
      <c r="X568" s="276"/>
      <c r="Y568" s="276"/>
      <c r="Z568" s="276"/>
    </row>
    <row r="569" ht="15.75" customHeight="1">
      <c r="A569" s="2"/>
      <c r="B569" s="2"/>
      <c r="C569" s="2"/>
      <c r="D569" s="276"/>
      <c r="E569" s="276"/>
      <c r="F569" s="276"/>
      <c r="G569" s="276"/>
      <c r="H569" s="276"/>
      <c r="I569" s="276"/>
      <c r="J569" s="276"/>
      <c r="K569" s="276"/>
      <c r="L569" s="276"/>
      <c r="M569" s="276"/>
      <c r="N569" s="276"/>
      <c r="O569" s="276"/>
      <c r="P569" s="276"/>
      <c r="Q569" s="276"/>
      <c r="R569" s="276"/>
      <c r="S569" s="276"/>
      <c r="T569" s="276"/>
      <c r="U569" s="276"/>
      <c r="V569" s="276"/>
      <c r="W569" s="276"/>
      <c r="X569" s="276"/>
      <c r="Y569" s="276"/>
      <c r="Z569" s="276"/>
    </row>
    <row r="570" ht="15.75" customHeight="1">
      <c r="A570" s="2"/>
      <c r="B570" s="2"/>
      <c r="C570" s="2"/>
      <c r="D570" s="276"/>
      <c r="E570" s="276"/>
      <c r="F570" s="276"/>
      <c r="G570" s="276"/>
      <c r="H570" s="276"/>
      <c r="I570" s="276"/>
      <c r="J570" s="276"/>
      <c r="K570" s="276"/>
      <c r="L570" s="276"/>
      <c r="M570" s="276"/>
      <c r="N570" s="276"/>
      <c r="O570" s="276"/>
      <c r="P570" s="276"/>
      <c r="Q570" s="276"/>
      <c r="R570" s="276"/>
      <c r="S570" s="276"/>
      <c r="T570" s="276"/>
      <c r="U570" s="276"/>
      <c r="V570" s="276"/>
      <c r="W570" s="276"/>
      <c r="X570" s="276"/>
      <c r="Y570" s="276"/>
      <c r="Z570" s="276"/>
    </row>
    <row r="571" ht="15.75" customHeight="1">
      <c r="A571" s="2"/>
      <c r="B571" s="2"/>
      <c r="C571" s="2"/>
      <c r="D571" s="276"/>
      <c r="E571" s="276"/>
      <c r="F571" s="276"/>
      <c r="G571" s="276"/>
      <c r="H571" s="276"/>
      <c r="I571" s="276"/>
      <c r="J571" s="276"/>
      <c r="K571" s="276"/>
      <c r="L571" s="276"/>
      <c r="M571" s="276"/>
      <c r="N571" s="276"/>
      <c r="O571" s="276"/>
      <c r="P571" s="276"/>
      <c r="Q571" s="276"/>
      <c r="R571" s="276"/>
      <c r="S571" s="276"/>
      <c r="T571" s="276"/>
      <c r="U571" s="276"/>
      <c r="V571" s="276"/>
      <c r="W571" s="276"/>
      <c r="X571" s="276"/>
      <c r="Y571" s="276"/>
      <c r="Z571" s="276"/>
    </row>
    <row r="572" ht="15.75" customHeight="1">
      <c r="A572" s="2"/>
      <c r="B572" s="2"/>
      <c r="C572" s="2"/>
      <c r="D572" s="276"/>
      <c r="E572" s="276"/>
      <c r="F572" s="276"/>
      <c r="G572" s="276"/>
      <c r="H572" s="276"/>
      <c r="I572" s="276"/>
      <c r="J572" s="276"/>
      <c r="K572" s="276"/>
      <c r="L572" s="276"/>
      <c r="M572" s="276"/>
      <c r="N572" s="276"/>
      <c r="O572" s="276"/>
      <c r="P572" s="276"/>
      <c r="Q572" s="276"/>
      <c r="R572" s="276"/>
      <c r="S572" s="276"/>
      <c r="T572" s="276"/>
      <c r="U572" s="276"/>
      <c r="V572" s="276"/>
      <c r="W572" s="276"/>
      <c r="X572" s="276"/>
      <c r="Y572" s="276"/>
      <c r="Z572" s="276"/>
    </row>
    <row r="573" ht="15.75" customHeight="1">
      <c r="A573" s="2"/>
      <c r="B573" s="2"/>
      <c r="C573" s="2"/>
      <c r="D573" s="276"/>
      <c r="E573" s="276"/>
      <c r="F573" s="276"/>
      <c r="G573" s="276"/>
      <c r="H573" s="276"/>
      <c r="I573" s="276"/>
      <c r="J573" s="276"/>
      <c r="K573" s="276"/>
      <c r="L573" s="276"/>
      <c r="M573" s="276"/>
      <c r="N573" s="276"/>
      <c r="O573" s="276"/>
      <c r="P573" s="276"/>
      <c r="Q573" s="276"/>
      <c r="R573" s="276"/>
      <c r="S573" s="276"/>
      <c r="T573" s="276"/>
      <c r="U573" s="276"/>
      <c r="V573" s="276"/>
      <c r="W573" s="276"/>
      <c r="X573" s="276"/>
      <c r="Y573" s="276"/>
      <c r="Z573" s="276"/>
    </row>
    <row r="574" ht="15.75" customHeight="1">
      <c r="A574" s="2"/>
      <c r="B574" s="2"/>
      <c r="C574" s="2"/>
      <c r="D574" s="276"/>
      <c r="E574" s="276"/>
      <c r="F574" s="276"/>
      <c r="G574" s="276"/>
      <c r="H574" s="276"/>
      <c r="I574" s="276"/>
      <c r="J574" s="276"/>
      <c r="K574" s="276"/>
      <c r="L574" s="276"/>
      <c r="M574" s="276"/>
      <c r="N574" s="276"/>
      <c r="O574" s="276"/>
      <c r="P574" s="276"/>
      <c r="Q574" s="276"/>
      <c r="R574" s="276"/>
      <c r="S574" s="276"/>
      <c r="T574" s="276"/>
      <c r="U574" s="276"/>
      <c r="V574" s="276"/>
      <c r="W574" s="276"/>
      <c r="X574" s="276"/>
      <c r="Y574" s="276"/>
      <c r="Z574" s="276"/>
    </row>
    <row r="575" ht="15.75" customHeight="1">
      <c r="A575" s="2"/>
      <c r="B575" s="2"/>
      <c r="C575" s="2"/>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row>
    <row r="576" ht="15.75" customHeight="1">
      <c r="A576" s="2"/>
      <c r="B576" s="2"/>
      <c r="C576" s="2"/>
      <c r="D576" s="276"/>
      <c r="E576" s="276"/>
      <c r="F576" s="276"/>
      <c r="G576" s="276"/>
      <c r="H576" s="276"/>
      <c r="I576" s="276"/>
      <c r="J576" s="276"/>
      <c r="K576" s="276"/>
      <c r="L576" s="276"/>
      <c r="M576" s="276"/>
      <c r="N576" s="276"/>
      <c r="O576" s="276"/>
      <c r="P576" s="276"/>
      <c r="Q576" s="276"/>
      <c r="R576" s="276"/>
      <c r="S576" s="276"/>
      <c r="T576" s="276"/>
      <c r="U576" s="276"/>
      <c r="V576" s="276"/>
      <c r="W576" s="276"/>
      <c r="X576" s="276"/>
      <c r="Y576" s="276"/>
      <c r="Z576" s="276"/>
    </row>
    <row r="577" ht="15.75" customHeight="1">
      <c r="A577" s="2"/>
      <c r="B577" s="2"/>
      <c r="C577" s="2"/>
      <c r="D577" s="276"/>
      <c r="E577" s="276"/>
      <c r="F577" s="276"/>
      <c r="G577" s="276"/>
      <c r="H577" s="276"/>
      <c r="I577" s="276"/>
      <c r="J577" s="276"/>
      <c r="K577" s="276"/>
      <c r="L577" s="276"/>
      <c r="M577" s="276"/>
      <c r="N577" s="276"/>
      <c r="O577" s="276"/>
      <c r="P577" s="276"/>
      <c r="Q577" s="276"/>
      <c r="R577" s="276"/>
      <c r="S577" s="276"/>
      <c r="T577" s="276"/>
      <c r="U577" s="276"/>
      <c r="V577" s="276"/>
      <c r="W577" s="276"/>
      <c r="X577" s="276"/>
      <c r="Y577" s="276"/>
      <c r="Z577" s="276"/>
    </row>
    <row r="578" ht="15.75" customHeight="1">
      <c r="A578" s="2"/>
      <c r="B578" s="2"/>
      <c r="C578" s="2"/>
      <c r="D578" s="276"/>
      <c r="E578" s="276"/>
      <c r="F578" s="276"/>
      <c r="G578" s="276"/>
      <c r="H578" s="276"/>
      <c r="I578" s="276"/>
      <c r="J578" s="276"/>
      <c r="K578" s="276"/>
      <c r="L578" s="276"/>
      <c r="M578" s="276"/>
      <c r="N578" s="276"/>
      <c r="O578" s="276"/>
      <c r="P578" s="276"/>
      <c r="Q578" s="276"/>
      <c r="R578" s="276"/>
      <c r="S578" s="276"/>
      <c r="T578" s="276"/>
      <c r="U578" s="276"/>
      <c r="V578" s="276"/>
      <c r="W578" s="276"/>
      <c r="X578" s="276"/>
      <c r="Y578" s="276"/>
      <c r="Z578" s="276"/>
    </row>
    <row r="579" ht="15.75" customHeight="1">
      <c r="A579" s="2"/>
      <c r="B579" s="2"/>
      <c r="C579" s="2"/>
      <c r="D579" s="276"/>
      <c r="E579" s="276"/>
      <c r="F579" s="276"/>
      <c r="G579" s="276"/>
      <c r="H579" s="276"/>
      <c r="I579" s="276"/>
      <c r="J579" s="276"/>
      <c r="K579" s="276"/>
      <c r="L579" s="276"/>
      <c r="M579" s="276"/>
      <c r="N579" s="276"/>
      <c r="O579" s="276"/>
      <c r="P579" s="276"/>
      <c r="Q579" s="276"/>
      <c r="R579" s="276"/>
      <c r="S579" s="276"/>
      <c r="T579" s="276"/>
      <c r="U579" s="276"/>
      <c r="V579" s="276"/>
      <c r="W579" s="276"/>
      <c r="X579" s="276"/>
      <c r="Y579" s="276"/>
      <c r="Z579" s="276"/>
    </row>
    <row r="580" ht="15.75" customHeight="1">
      <c r="A580" s="2"/>
      <c r="B580" s="2"/>
      <c r="C580" s="2"/>
      <c r="D580" s="276"/>
      <c r="E580" s="276"/>
      <c r="F580" s="276"/>
      <c r="G580" s="276"/>
      <c r="H580" s="276"/>
      <c r="I580" s="276"/>
      <c r="J580" s="276"/>
      <c r="K580" s="276"/>
      <c r="L580" s="276"/>
      <c r="M580" s="276"/>
      <c r="N580" s="276"/>
      <c r="O580" s="276"/>
      <c r="P580" s="276"/>
      <c r="Q580" s="276"/>
      <c r="R580" s="276"/>
      <c r="S580" s="276"/>
      <c r="T580" s="276"/>
      <c r="U580" s="276"/>
      <c r="V580" s="276"/>
      <c r="W580" s="276"/>
      <c r="X580" s="276"/>
      <c r="Y580" s="276"/>
      <c r="Z580" s="276"/>
    </row>
    <row r="581" ht="15.75" customHeight="1">
      <c r="A581" s="2"/>
      <c r="B581" s="2"/>
      <c r="C581" s="2"/>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row>
    <row r="582" ht="15.75" customHeight="1">
      <c r="A582" s="2"/>
      <c r="B582" s="2"/>
      <c r="C582" s="2"/>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row>
    <row r="583" ht="15.75" customHeight="1">
      <c r="A583" s="2"/>
      <c r="B583" s="2"/>
      <c r="C583" s="2"/>
      <c r="D583" s="276"/>
      <c r="E583" s="276"/>
      <c r="F583" s="276"/>
      <c r="G583" s="276"/>
      <c r="H583" s="276"/>
      <c r="I583" s="276"/>
      <c r="J583" s="276"/>
      <c r="K583" s="276"/>
      <c r="L583" s="276"/>
      <c r="M583" s="276"/>
      <c r="N583" s="276"/>
      <c r="O583" s="276"/>
      <c r="P583" s="276"/>
      <c r="Q583" s="276"/>
      <c r="R583" s="276"/>
      <c r="S583" s="276"/>
      <c r="T583" s="276"/>
      <c r="U583" s="276"/>
      <c r="V583" s="276"/>
      <c r="W583" s="276"/>
      <c r="X583" s="276"/>
      <c r="Y583" s="276"/>
      <c r="Z583" s="276"/>
    </row>
    <row r="584" ht="15.75" customHeight="1">
      <c r="A584" s="2"/>
      <c r="B584" s="2"/>
      <c r="C584" s="2"/>
      <c r="D584" s="276"/>
      <c r="E584" s="276"/>
      <c r="F584" s="276"/>
      <c r="G584" s="276"/>
      <c r="H584" s="276"/>
      <c r="I584" s="276"/>
      <c r="J584" s="276"/>
      <c r="K584" s="276"/>
      <c r="L584" s="276"/>
      <c r="M584" s="276"/>
      <c r="N584" s="276"/>
      <c r="O584" s="276"/>
      <c r="P584" s="276"/>
      <c r="Q584" s="276"/>
      <c r="R584" s="276"/>
      <c r="S584" s="276"/>
      <c r="T584" s="276"/>
      <c r="U584" s="276"/>
      <c r="V584" s="276"/>
      <c r="W584" s="276"/>
      <c r="X584" s="276"/>
      <c r="Y584" s="276"/>
      <c r="Z584" s="276"/>
    </row>
    <row r="585" ht="15.75" customHeight="1">
      <c r="A585" s="2"/>
      <c r="B585" s="2"/>
      <c r="C585" s="2"/>
      <c r="D585" s="276"/>
      <c r="E585" s="276"/>
      <c r="F585" s="276"/>
      <c r="G585" s="276"/>
      <c r="H585" s="276"/>
      <c r="I585" s="276"/>
      <c r="J585" s="276"/>
      <c r="K585" s="276"/>
      <c r="L585" s="276"/>
      <c r="M585" s="276"/>
      <c r="N585" s="276"/>
      <c r="O585" s="276"/>
      <c r="P585" s="276"/>
      <c r="Q585" s="276"/>
      <c r="R585" s="276"/>
      <c r="S585" s="276"/>
      <c r="T585" s="276"/>
      <c r="U585" s="276"/>
      <c r="V585" s="276"/>
      <c r="W585" s="276"/>
      <c r="X585" s="276"/>
      <c r="Y585" s="276"/>
      <c r="Z585" s="276"/>
    </row>
    <row r="586" ht="15.75" customHeight="1">
      <c r="A586" s="2"/>
      <c r="B586" s="2"/>
      <c r="C586" s="2"/>
      <c r="D586" s="276"/>
      <c r="E586" s="276"/>
      <c r="F586" s="276"/>
      <c r="G586" s="276"/>
      <c r="H586" s="276"/>
      <c r="I586" s="276"/>
      <c r="J586" s="276"/>
      <c r="K586" s="276"/>
      <c r="L586" s="276"/>
      <c r="M586" s="276"/>
      <c r="N586" s="276"/>
      <c r="O586" s="276"/>
      <c r="P586" s="276"/>
      <c r="Q586" s="276"/>
      <c r="R586" s="276"/>
      <c r="S586" s="276"/>
      <c r="T586" s="276"/>
      <c r="U586" s="276"/>
      <c r="V586" s="276"/>
      <c r="W586" s="276"/>
      <c r="X586" s="276"/>
      <c r="Y586" s="276"/>
      <c r="Z586" s="276"/>
    </row>
    <row r="587" ht="15.75" customHeight="1">
      <c r="A587" s="2"/>
      <c r="B587" s="2"/>
      <c r="C587" s="2"/>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row>
    <row r="588" ht="15.75" customHeight="1">
      <c r="A588" s="2"/>
      <c r="B588" s="2"/>
      <c r="C588" s="2"/>
      <c r="D588" s="276"/>
      <c r="E588" s="276"/>
      <c r="F588" s="276"/>
      <c r="G588" s="276"/>
      <c r="H588" s="276"/>
      <c r="I588" s="276"/>
      <c r="J588" s="276"/>
      <c r="K588" s="276"/>
      <c r="L588" s="276"/>
      <c r="M588" s="276"/>
      <c r="N588" s="276"/>
      <c r="O588" s="276"/>
      <c r="P588" s="276"/>
      <c r="Q588" s="276"/>
      <c r="R588" s="276"/>
      <c r="S588" s="276"/>
      <c r="T588" s="276"/>
      <c r="U588" s="276"/>
      <c r="V588" s="276"/>
      <c r="W588" s="276"/>
      <c r="X588" s="276"/>
      <c r="Y588" s="276"/>
      <c r="Z588" s="276"/>
    </row>
    <row r="589" ht="15.75" customHeight="1">
      <c r="A589" s="2"/>
      <c r="B589" s="2"/>
      <c r="C589" s="2"/>
      <c r="D589" s="276"/>
      <c r="E589" s="276"/>
      <c r="F589" s="276"/>
      <c r="G589" s="276"/>
      <c r="H589" s="276"/>
      <c r="I589" s="276"/>
      <c r="J589" s="276"/>
      <c r="K589" s="276"/>
      <c r="L589" s="276"/>
      <c r="M589" s="276"/>
      <c r="N589" s="276"/>
      <c r="O589" s="276"/>
      <c r="P589" s="276"/>
      <c r="Q589" s="276"/>
      <c r="R589" s="276"/>
      <c r="S589" s="276"/>
      <c r="T589" s="276"/>
      <c r="U589" s="276"/>
      <c r="V589" s="276"/>
      <c r="W589" s="276"/>
      <c r="X589" s="276"/>
      <c r="Y589" s="276"/>
      <c r="Z589" s="276"/>
    </row>
    <row r="590" ht="15.75" customHeight="1">
      <c r="A590" s="2"/>
      <c r="B590" s="2"/>
      <c r="C590" s="2"/>
      <c r="D590" s="276"/>
      <c r="E590" s="276"/>
      <c r="F590" s="276"/>
      <c r="G590" s="276"/>
      <c r="H590" s="276"/>
      <c r="I590" s="276"/>
      <c r="J590" s="276"/>
      <c r="K590" s="276"/>
      <c r="L590" s="276"/>
      <c r="M590" s="276"/>
      <c r="N590" s="276"/>
      <c r="O590" s="276"/>
      <c r="P590" s="276"/>
      <c r="Q590" s="276"/>
      <c r="R590" s="276"/>
      <c r="S590" s="276"/>
      <c r="T590" s="276"/>
      <c r="U590" s="276"/>
      <c r="V590" s="276"/>
      <c r="W590" s="276"/>
      <c r="X590" s="276"/>
      <c r="Y590" s="276"/>
      <c r="Z590" s="276"/>
    </row>
    <row r="591" ht="15.75" customHeight="1">
      <c r="A591" s="2"/>
      <c r="B591" s="2"/>
      <c r="C591" s="2"/>
      <c r="D591" s="276"/>
      <c r="E591" s="276"/>
      <c r="F591" s="276"/>
      <c r="G591" s="276"/>
      <c r="H591" s="276"/>
      <c r="I591" s="276"/>
      <c r="J591" s="276"/>
      <c r="K591" s="276"/>
      <c r="L591" s="276"/>
      <c r="M591" s="276"/>
      <c r="N591" s="276"/>
      <c r="O591" s="276"/>
      <c r="P591" s="276"/>
      <c r="Q591" s="276"/>
      <c r="R591" s="276"/>
      <c r="S591" s="276"/>
      <c r="T591" s="276"/>
      <c r="U591" s="276"/>
      <c r="V591" s="276"/>
      <c r="W591" s="276"/>
      <c r="X591" s="276"/>
      <c r="Y591" s="276"/>
      <c r="Z591" s="276"/>
    </row>
    <row r="592" ht="15.75" customHeight="1">
      <c r="A592" s="2"/>
      <c r="B592" s="2"/>
      <c r="C592" s="2"/>
      <c r="D592" s="276"/>
      <c r="E592" s="276"/>
      <c r="F592" s="276"/>
      <c r="G592" s="276"/>
      <c r="H592" s="276"/>
      <c r="I592" s="276"/>
      <c r="J592" s="276"/>
      <c r="K592" s="276"/>
      <c r="L592" s="276"/>
      <c r="M592" s="276"/>
      <c r="N592" s="276"/>
      <c r="O592" s="276"/>
      <c r="P592" s="276"/>
      <c r="Q592" s="276"/>
      <c r="R592" s="276"/>
      <c r="S592" s="276"/>
      <c r="T592" s="276"/>
      <c r="U592" s="276"/>
      <c r="V592" s="276"/>
      <c r="W592" s="276"/>
      <c r="X592" s="276"/>
      <c r="Y592" s="276"/>
      <c r="Z592" s="276"/>
    </row>
    <row r="593" ht="15.75" customHeight="1">
      <c r="A593" s="2"/>
      <c r="B593" s="2"/>
      <c r="C593" s="2"/>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row>
    <row r="594" ht="15.75" customHeight="1">
      <c r="A594" s="2"/>
      <c r="B594" s="2"/>
      <c r="C594" s="2"/>
      <c r="D594" s="276"/>
      <c r="E594" s="276"/>
      <c r="F594" s="276"/>
      <c r="G594" s="276"/>
      <c r="H594" s="276"/>
      <c r="I594" s="276"/>
      <c r="J594" s="276"/>
      <c r="K594" s="276"/>
      <c r="L594" s="276"/>
      <c r="M594" s="276"/>
      <c r="N594" s="276"/>
      <c r="O594" s="276"/>
      <c r="P594" s="276"/>
      <c r="Q594" s="276"/>
      <c r="R594" s="276"/>
      <c r="S594" s="276"/>
      <c r="T594" s="276"/>
      <c r="U594" s="276"/>
      <c r="V594" s="276"/>
      <c r="W594" s="276"/>
      <c r="X594" s="276"/>
      <c r="Y594" s="276"/>
      <c r="Z594" s="276"/>
    </row>
    <row r="595" ht="15.75" customHeight="1">
      <c r="A595" s="2"/>
      <c r="B595" s="2"/>
      <c r="C595" s="2"/>
      <c r="D595" s="276"/>
      <c r="E595" s="276"/>
      <c r="F595" s="276"/>
      <c r="G595" s="276"/>
      <c r="H595" s="276"/>
      <c r="I595" s="276"/>
      <c r="J595" s="276"/>
      <c r="K595" s="276"/>
      <c r="L595" s="276"/>
      <c r="M595" s="276"/>
      <c r="N595" s="276"/>
      <c r="O595" s="276"/>
      <c r="P595" s="276"/>
      <c r="Q595" s="276"/>
      <c r="R595" s="276"/>
      <c r="S595" s="276"/>
      <c r="T595" s="276"/>
      <c r="U595" s="276"/>
      <c r="V595" s="276"/>
      <c r="W595" s="276"/>
      <c r="X595" s="276"/>
      <c r="Y595" s="276"/>
      <c r="Z595" s="276"/>
    </row>
    <row r="596" ht="15.75" customHeight="1">
      <c r="A596" s="2"/>
      <c r="B596" s="2"/>
      <c r="C596" s="2"/>
      <c r="D596" s="276"/>
      <c r="E596" s="276"/>
      <c r="F596" s="276"/>
      <c r="G596" s="276"/>
      <c r="H596" s="276"/>
      <c r="I596" s="276"/>
      <c r="J596" s="276"/>
      <c r="K596" s="276"/>
      <c r="L596" s="276"/>
      <c r="M596" s="276"/>
      <c r="N596" s="276"/>
      <c r="O596" s="276"/>
      <c r="P596" s="276"/>
      <c r="Q596" s="276"/>
      <c r="R596" s="276"/>
      <c r="S596" s="276"/>
      <c r="T596" s="276"/>
      <c r="U596" s="276"/>
      <c r="V596" s="276"/>
      <c r="W596" s="276"/>
      <c r="X596" s="276"/>
      <c r="Y596" s="276"/>
      <c r="Z596" s="276"/>
    </row>
    <row r="597" ht="15.75" customHeight="1">
      <c r="A597" s="2"/>
      <c r="B597" s="2"/>
      <c r="C597" s="2"/>
      <c r="D597" s="276"/>
      <c r="E597" s="276"/>
      <c r="F597" s="276"/>
      <c r="G597" s="276"/>
      <c r="H597" s="276"/>
      <c r="I597" s="276"/>
      <c r="J597" s="276"/>
      <c r="K597" s="276"/>
      <c r="L597" s="276"/>
      <c r="M597" s="276"/>
      <c r="N597" s="276"/>
      <c r="O597" s="276"/>
      <c r="P597" s="276"/>
      <c r="Q597" s="276"/>
      <c r="R597" s="276"/>
      <c r="S597" s="276"/>
      <c r="T597" s="276"/>
      <c r="U597" s="276"/>
      <c r="V597" s="276"/>
      <c r="W597" s="276"/>
      <c r="X597" s="276"/>
      <c r="Y597" s="276"/>
      <c r="Z597" s="276"/>
    </row>
    <row r="598" ht="15.75" customHeight="1">
      <c r="A598" s="2"/>
      <c r="B598" s="2"/>
      <c r="C598" s="2"/>
      <c r="D598" s="276"/>
      <c r="E598" s="276"/>
      <c r="F598" s="276"/>
      <c r="G598" s="276"/>
      <c r="H598" s="276"/>
      <c r="I598" s="276"/>
      <c r="J598" s="276"/>
      <c r="K598" s="276"/>
      <c r="L598" s="276"/>
      <c r="M598" s="276"/>
      <c r="N598" s="276"/>
      <c r="O598" s="276"/>
      <c r="P598" s="276"/>
      <c r="Q598" s="276"/>
      <c r="R598" s="276"/>
      <c r="S598" s="276"/>
      <c r="T598" s="276"/>
      <c r="U598" s="276"/>
      <c r="V598" s="276"/>
      <c r="W598" s="276"/>
      <c r="X598" s="276"/>
      <c r="Y598" s="276"/>
      <c r="Z598" s="276"/>
    </row>
    <row r="599" ht="15.75" customHeight="1">
      <c r="A599" s="2"/>
      <c r="B599" s="2"/>
      <c r="C599" s="2"/>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row>
    <row r="600" ht="15.75" customHeight="1">
      <c r="A600" s="2"/>
      <c r="B600" s="2"/>
      <c r="C600" s="2"/>
      <c r="D600" s="276"/>
      <c r="E600" s="276"/>
      <c r="F600" s="276"/>
      <c r="G600" s="276"/>
      <c r="H600" s="276"/>
      <c r="I600" s="276"/>
      <c r="J600" s="276"/>
      <c r="K600" s="276"/>
      <c r="L600" s="276"/>
      <c r="M600" s="276"/>
      <c r="N600" s="276"/>
      <c r="O600" s="276"/>
      <c r="P600" s="276"/>
      <c r="Q600" s="276"/>
      <c r="R600" s="276"/>
      <c r="S600" s="276"/>
      <c r="T600" s="276"/>
      <c r="U600" s="276"/>
      <c r="V600" s="276"/>
      <c r="W600" s="276"/>
      <c r="X600" s="276"/>
      <c r="Y600" s="276"/>
      <c r="Z600" s="276"/>
    </row>
    <row r="601" ht="15.75" customHeight="1">
      <c r="A601" s="2"/>
      <c r="B601" s="2"/>
      <c r="C601" s="2"/>
      <c r="D601" s="276"/>
      <c r="E601" s="276"/>
      <c r="F601" s="276"/>
      <c r="G601" s="276"/>
      <c r="H601" s="276"/>
      <c r="I601" s="276"/>
      <c r="J601" s="276"/>
      <c r="K601" s="276"/>
      <c r="L601" s="276"/>
      <c r="M601" s="276"/>
      <c r="N601" s="276"/>
      <c r="O601" s="276"/>
      <c r="P601" s="276"/>
      <c r="Q601" s="276"/>
      <c r="R601" s="276"/>
      <c r="S601" s="276"/>
      <c r="T601" s="276"/>
      <c r="U601" s="276"/>
      <c r="V601" s="276"/>
      <c r="W601" s="276"/>
      <c r="X601" s="276"/>
      <c r="Y601" s="276"/>
      <c r="Z601" s="276"/>
    </row>
    <row r="602" ht="15.75" customHeight="1">
      <c r="A602" s="2"/>
      <c r="B602" s="2"/>
      <c r="C602" s="2"/>
      <c r="D602" s="276"/>
      <c r="E602" s="276"/>
      <c r="F602" s="276"/>
      <c r="G602" s="276"/>
      <c r="H602" s="276"/>
      <c r="I602" s="276"/>
      <c r="J602" s="276"/>
      <c r="K602" s="276"/>
      <c r="L602" s="276"/>
      <c r="M602" s="276"/>
      <c r="N602" s="276"/>
      <c r="O602" s="276"/>
      <c r="P602" s="276"/>
      <c r="Q602" s="276"/>
      <c r="R602" s="276"/>
      <c r="S602" s="276"/>
      <c r="T602" s="276"/>
      <c r="U602" s="276"/>
      <c r="V602" s="276"/>
      <c r="W602" s="276"/>
      <c r="X602" s="276"/>
      <c r="Y602" s="276"/>
      <c r="Z602" s="276"/>
    </row>
    <row r="603" ht="15.75" customHeight="1">
      <c r="A603" s="2"/>
      <c r="B603" s="2"/>
      <c r="C603" s="2"/>
      <c r="D603" s="276"/>
      <c r="E603" s="276"/>
      <c r="F603" s="276"/>
      <c r="G603" s="276"/>
      <c r="H603" s="276"/>
      <c r="I603" s="276"/>
      <c r="J603" s="276"/>
      <c r="K603" s="276"/>
      <c r="L603" s="276"/>
      <c r="M603" s="276"/>
      <c r="N603" s="276"/>
      <c r="O603" s="276"/>
      <c r="P603" s="276"/>
      <c r="Q603" s="276"/>
      <c r="R603" s="276"/>
      <c r="S603" s="276"/>
      <c r="T603" s="276"/>
      <c r="U603" s="276"/>
      <c r="V603" s="276"/>
      <c r="W603" s="276"/>
      <c r="X603" s="276"/>
      <c r="Y603" s="276"/>
      <c r="Z603" s="276"/>
    </row>
    <row r="604" ht="15.75" customHeight="1">
      <c r="A604" s="2"/>
      <c r="B604" s="2"/>
      <c r="C604" s="2"/>
      <c r="D604" s="276"/>
      <c r="E604" s="276"/>
      <c r="F604" s="276"/>
      <c r="G604" s="276"/>
      <c r="H604" s="276"/>
      <c r="I604" s="276"/>
      <c r="J604" s="276"/>
      <c r="K604" s="276"/>
      <c r="L604" s="276"/>
      <c r="M604" s="276"/>
      <c r="N604" s="276"/>
      <c r="O604" s="276"/>
      <c r="P604" s="276"/>
      <c r="Q604" s="276"/>
      <c r="R604" s="276"/>
      <c r="S604" s="276"/>
      <c r="T604" s="276"/>
      <c r="U604" s="276"/>
      <c r="V604" s="276"/>
      <c r="W604" s="276"/>
      <c r="X604" s="276"/>
      <c r="Y604" s="276"/>
      <c r="Z604" s="276"/>
    </row>
    <row r="605" ht="15.75" customHeight="1">
      <c r="A605" s="2"/>
      <c r="B605" s="2"/>
      <c r="C605" s="2"/>
      <c r="D605" s="276"/>
      <c r="E605" s="276"/>
      <c r="F605" s="276"/>
      <c r="G605" s="276"/>
      <c r="H605" s="276"/>
      <c r="I605" s="276"/>
      <c r="J605" s="276"/>
      <c r="K605" s="276"/>
      <c r="L605" s="276"/>
      <c r="M605" s="276"/>
      <c r="N605" s="276"/>
      <c r="O605" s="276"/>
      <c r="P605" s="276"/>
      <c r="Q605" s="276"/>
      <c r="R605" s="276"/>
      <c r="S605" s="276"/>
      <c r="T605" s="276"/>
      <c r="U605" s="276"/>
      <c r="V605" s="276"/>
      <c r="W605" s="276"/>
      <c r="X605" s="276"/>
      <c r="Y605" s="276"/>
      <c r="Z605" s="276"/>
    </row>
    <row r="606" ht="15.75" customHeight="1">
      <c r="A606" s="2"/>
      <c r="B606" s="2"/>
      <c r="C606" s="2"/>
      <c r="D606" s="276"/>
      <c r="E606" s="276"/>
      <c r="F606" s="276"/>
      <c r="G606" s="276"/>
      <c r="H606" s="276"/>
      <c r="I606" s="276"/>
      <c r="J606" s="276"/>
      <c r="K606" s="276"/>
      <c r="L606" s="276"/>
      <c r="M606" s="276"/>
      <c r="N606" s="276"/>
      <c r="O606" s="276"/>
      <c r="P606" s="276"/>
      <c r="Q606" s="276"/>
      <c r="R606" s="276"/>
      <c r="S606" s="276"/>
      <c r="T606" s="276"/>
      <c r="U606" s="276"/>
      <c r="V606" s="276"/>
      <c r="W606" s="276"/>
      <c r="X606" s="276"/>
      <c r="Y606" s="276"/>
      <c r="Z606" s="276"/>
    </row>
    <row r="607" ht="15.75" customHeight="1">
      <c r="A607" s="2"/>
      <c r="B607" s="2"/>
      <c r="C607" s="2"/>
      <c r="D607" s="276"/>
      <c r="E607" s="276"/>
      <c r="F607" s="276"/>
      <c r="G607" s="276"/>
      <c r="H607" s="276"/>
      <c r="I607" s="276"/>
      <c r="J607" s="276"/>
      <c r="K607" s="276"/>
      <c r="L607" s="276"/>
      <c r="M607" s="276"/>
      <c r="N607" s="276"/>
      <c r="O607" s="276"/>
      <c r="P607" s="276"/>
      <c r="Q607" s="276"/>
      <c r="R607" s="276"/>
      <c r="S607" s="276"/>
      <c r="T607" s="276"/>
      <c r="U607" s="276"/>
      <c r="V607" s="276"/>
      <c r="W607" s="276"/>
      <c r="X607" s="276"/>
      <c r="Y607" s="276"/>
      <c r="Z607" s="276"/>
    </row>
    <row r="608" ht="15.75" customHeight="1">
      <c r="A608" s="2"/>
      <c r="B608" s="2"/>
      <c r="C608" s="2"/>
      <c r="D608" s="276"/>
      <c r="E608" s="276"/>
      <c r="F608" s="276"/>
      <c r="G608" s="276"/>
      <c r="H608" s="276"/>
      <c r="I608" s="276"/>
      <c r="J608" s="276"/>
      <c r="K608" s="276"/>
      <c r="L608" s="276"/>
      <c r="M608" s="276"/>
      <c r="N608" s="276"/>
      <c r="O608" s="276"/>
      <c r="P608" s="276"/>
      <c r="Q608" s="276"/>
      <c r="R608" s="276"/>
      <c r="S608" s="276"/>
      <c r="T608" s="276"/>
      <c r="U608" s="276"/>
      <c r="V608" s="276"/>
      <c r="W608" s="276"/>
      <c r="X608" s="276"/>
      <c r="Y608" s="276"/>
      <c r="Z608" s="276"/>
    </row>
    <row r="609" ht="15.75" customHeight="1">
      <c r="A609" s="2"/>
      <c r="B609" s="2"/>
      <c r="C609" s="2"/>
      <c r="D609" s="276"/>
      <c r="E609" s="276"/>
      <c r="F609" s="276"/>
      <c r="G609" s="276"/>
      <c r="H609" s="276"/>
      <c r="I609" s="276"/>
      <c r="J609" s="276"/>
      <c r="K609" s="276"/>
      <c r="L609" s="276"/>
      <c r="M609" s="276"/>
      <c r="N609" s="276"/>
      <c r="O609" s="276"/>
      <c r="P609" s="276"/>
      <c r="Q609" s="276"/>
      <c r="R609" s="276"/>
      <c r="S609" s="276"/>
      <c r="T609" s="276"/>
      <c r="U609" s="276"/>
      <c r="V609" s="276"/>
      <c r="W609" s="276"/>
      <c r="X609" s="276"/>
      <c r="Y609" s="276"/>
      <c r="Z609" s="276"/>
    </row>
    <row r="610" ht="15.75" customHeight="1">
      <c r="A610" s="2"/>
      <c r="B610" s="2"/>
      <c r="C610" s="2"/>
      <c r="D610" s="276"/>
      <c r="E610" s="276"/>
      <c r="F610" s="276"/>
      <c r="G610" s="276"/>
      <c r="H610" s="276"/>
      <c r="I610" s="276"/>
      <c r="J610" s="276"/>
      <c r="K610" s="276"/>
      <c r="L610" s="276"/>
      <c r="M610" s="276"/>
      <c r="N610" s="276"/>
      <c r="O610" s="276"/>
      <c r="P610" s="276"/>
      <c r="Q610" s="276"/>
      <c r="R610" s="276"/>
      <c r="S610" s="276"/>
      <c r="T610" s="276"/>
      <c r="U610" s="276"/>
      <c r="V610" s="276"/>
      <c r="W610" s="276"/>
      <c r="X610" s="276"/>
      <c r="Y610" s="276"/>
      <c r="Z610" s="276"/>
    </row>
    <row r="611" ht="15.75" customHeight="1">
      <c r="A611" s="2"/>
      <c r="B611" s="2"/>
      <c r="C611" s="2"/>
      <c r="D611" s="276"/>
      <c r="E611" s="276"/>
      <c r="F611" s="276"/>
      <c r="G611" s="276"/>
      <c r="H611" s="276"/>
      <c r="I611" s="276"/>
      <c r="J611" s="276"/>
      <c r="K611" s="276"/>
      <c r="L611" s="276"/>
      <c r="M611" s="276"/>
      <c r="N611" s="276"/>
      <c r="O611" s="276"/>
      <c r="P611" s="276"/>
      <c r="Q611" s="276"/>
      <c r="R611" s="276"/>
      <c r="S611" s="276"/>
      <c r="T611" s="276"/>
      <c r="U611" s="276"/>
      <c r="V611" s="276"/>
      <c r="W611" s="276"/>
      <c r="X611" s="276"/>
      <c r="Y611" s="276"/>
      <c r="Z611" s="276"/>
    </row>
    <row r="612" ht="15.75" customHeight="1">
      <c r="A612" s="2"/>
      <c r="B612" s="2"/>
      <c r="C612" s="2"/>
      <c r="D612" s="276"/>
      <c r="E612" s="276"/>
      <c r="F612" s="276"/>
      <c r="G612" s="276"/>
      <c r="H612" s="276"/>
      <c r="I612" s="276"/>
      <c r="J612" s="276"/>
      <c r="K612" s="276"/>
      <c r="L612" s="276"/>
      <c r="M612" s="276"/>
      <c r="N612" s="276"/>
      <c r="O612" s="276"/>
      <c r="P612" s="276"/>
      <c r="Q612" s="276"/>
      <c r="R612" s="276"/>
      <c r="S612" s="276"/>
      <c r="T612" s="276"/>
      <c r="U612" s="276"/>
      <c r="V612" s="276"/>
      <c r="W612" s="276"/>
      <c r="X612" s="276"/>
      <c r="Y612" s="276"/>
      <c r="Z612" s="276"/>
    </row>
    <row r="613" ht="15.75" customHeight="1">
      <c r="A613" s="2"/>
      <c r="B613" s="2"/>
      <c r="C613" s="2"/>
      <c r="D613" s="276"/>
      <c r="E613" s="276"/>
      <c r="F613" s="276"/>
      <c r="G613" s="276"/>
      <c r="H613" s="276"/>
      <c r="I613" s="276"/>
      <c r="J613" s="276"/>
      <c r="K613" s="276"/>
      <c r="L613" s="276"/>
      <c r="M613" s="276"/>
      <c r="N613" s="276"/>
      <c r="O613" s="276"/>
      <c r="P613" s="276"/>
      <c r="Q613" s="276"/>
      <c r="R613" s="276"/>
      <c r="S613" s="276"/>
      <c r="T613" s="276"/>
      <c r="U613" s="276"/>
      <c r="V613" s="276"/>
      <c r="W613" s="276"/>
      <c r="X613" s="276"/>
      <c r="Y613" s="276"/>
      <c r="Z613" s="276"/>
    </row>
    <row r="614" ht="15.75" customHeight="1">
      <c r="A614" s="2"/>
      <c r="B614" s="2"/>
      <c r="C614" s="2"/>
      <c r="D614" s="276"/>
      <c r="E614" s="276"/>
      <c r="F614" s="276"/>
      <c r="G614" s="276"/>
      <c r="H614" s="276"/>
      <c r="I614" s="276"/>
      <c r="J614" s="276"/>
      <c r="K614" s="276"/>
      <c r="L614" s="276"/>
      <c r="M614" s="276"/>
      <c r="N614" s="276"/>
      <c r="O614" s="276"/>
      <c r="P614" s="276"/>
      <c r="Q614" s="276"/>
      <c r="R614" s="276"/>
      <c r="S614" s="276"/>
      <c r="T614" s="276"/>
      <c r="U614" s="276"/>
      <c r="V614" s="276"/>
      <c r="W614" s="276"/>
      <c r="X614" s="276"/>
      <c r="Y614" s="276"/>
      <c r="Z614" s="276"/>
    </row>
    <row r="615" ht="15.75" customHeight="1">
      <c r="A615" s="2"/>
      <c r="B615" s="2"/>
      <c r="C615" s="2"/>
      <c r="D615" s="276"/>
      <c r="E615" s="276"/>
      <c r="F615" s="276"/>
      <c r="G615" s="276"/>
      <c r="H615" s="276"/>
      <c r="I615" s="276"/>
      <c r="J615" s="276"/>
      <c r="K615" s="276"/>
      <c r="L615" s="276"/>
      <c r="M615" s="276"/>
      <c r="N615" s="276"/>
      <c r="O615" s="276"/>
      <c r="P615" s="276"/>
      <c r="Q615" s="276"/>
      <c r="R615" s="276"/>
      <c r="S615" s="276"/>
      <c r="T615" s="276"/>
      <c r="U615" s="276"/>
      <c r="V615" s="276"/>
      <c r="W615" s="276"/>
      <c r="X615" s="276"/>
      <c r="Y615" s="276"/>
      <c r="Z615" s="276"/>
    </row>
    <row r="616" ht="15.75" customHeight="1">
      <c r="A616" s="2"/>
      <c r="B616" s="2"/>
      <c r="C616" s="2"/>
      <c r="D616" s="276"/>
      <c r="E616" s="276"/>
      <c r="F616" s="276"/>
      <c r="G616" s="276"/>
      <c r="H616" s="276"/>
      <c r="I616" s="276"/>
      <c r="J616" s="276"/>
      <c r="K616" s="276"/>
      <c r="L616" s="276"/>
      <c r="M616" s="276"/>
      <c r="N616" s="276"/>
      <c r="O616" s="276"/>
      <c r="P616" s="276"/>
      <c r="Q616" s="276"/>
      <c r="R616" s="276"/>
      <c r="S616" s="276"/>
      <c r="T616" s="276"/>
      <c r="U616" s="276"/>
      <c r="V616" s="276"/>
      <c r="W616" s="276"/>
      <c r="X616" s="276"/>
      <c r="Y616" s="276"/>
      <c r="Z616" s="276"/>
    </row>
    <row r="617" ht="15.75" customHeight="1">
      <c r="A617" s="2"/>
      <c r="B617" s="2"/>
      <c r="C617" s="2"/>
      <c r="D617" s="276"/>
      <c r="E617" s="276"/>
      <c r="F617" s="276"/>
      <c r="G617" s="276"/>
      <c r="H617" s="276"/>
      <c r="I617" s="276"/>
      <c r="J617" s="276"/>
      <c r="K617" s="276"/>
      <c r="L617" s="276"/>
      <c r="M617" s="276"/>
      <c r="N617" s="276"/>
      <c r="O617" s="276"/>
      <c r="P617" s="276"/>
      <c r="Q617" s="276"/>
      <c r="R617" s="276"/>
      <c r="S617" s="276"/>
      <c r="T617" s="276"/>
      <c r="U617" s="276"/>
      <c r="V617" s="276"/>
      <c r="W617" s="276"/>
      <c r="X617" s="276"/>
      <c r="Y617" s="276"/>
      <c r="Z617" s="276"/>
    </row>
    <row r="618" ht="15.75" customHeight="1">
      <c r="A618" s="2"/>
      <c r="B618" s="2"/>
      <c r="C618" s="2"/>
      <c r="D618" s="276"/>
      <c r="E618" s="276"/>
      <c r="F618" s="276"/>
      <c r="G618" s="276"/>
      <c r="H618" s="276"/>
      <c r="I618" s="276"/>
      <c r="J618" s="276"/>
      <c r="K618" s="276"/>
      <c r="L618" s="276"/>
      <c r="M618" s="276"/>
      <c r="N618" s="276"/>
      <c r="O618" s="276"/>
      <c r="P618" s="276"/>
      <c r="Q618" s="276"/>
      <c r="R618" s="276"/>
      <c r="S618" s="276"/>
      <c r="T618" s="276"/>
      <c r="U618" s="276"/>
      <c r="V618" s="276"/>
      <c r="W618" s="276"/>
      <c r="X618" s="276"/>
      <c r="Y618" s="276"/>
      <c r="Z618" s="276"/>
    </row>
    <row r="619" ht="15.75" customHeight="1">
      <c r="A619" s="2"/>
      <c r="B619" s="2"/>
      <c r="C619" s="2"/>
      <c r="D619" s="276"/>
      <c r="E619" s="276"/>
      <c r="F619" s="276"/>
      <c r="G619" s="276"/>
      <c r="H619" s="276"/>
      <c r="I619" s="276"/>
      <c r="J619" s="276"/>
      <c r="K619" s="276"/>
      <c r="L619" s="276"/>
      <c r="M619" s="276"/>
      <c r="N619" s="276"/>
      <c r="O619" s="276"/>
      <c r="P619" s="276"/>
      <c r="Q619" s="276"/>
      <c r="R619" s="276"/>
      <c r="S619" s="276"/>
      <c r="T619" s="276"/>
      <c r="U619" s="276"/>
      <c r="V619" s="276"/>
      <c r="W619" s="276"/>
      <c r="X619" s="276"/>
      <c r="Y619" s="276"/>
      <c r="Z619" s="276"/>
    </row>
    <row r="620" ht="15.75" customHeight="1">
      <c r="A620" s="2"/>
      <c r="B620" s="2"/>
      <c r="C620" s="2"/>
      <c r="D620" s="276"/>
      <c r="E620" s="276"/>
      <c r="F620" s="276"/>
      <c r="G620" s="276"/>
      <c r="H620" s="276"/>
      <c r="I620" s="276"/>
      <c r="J620" s="276"/>
      <c r="K620" s="276"/>
      <c r="L620" s="276"/>
      <c r="M620" s="276"/>
      <c r="N620" s="276"/>
      <c r="O620" s="276"/>
      <c r="P620" s="276"/>
      <c r="Q620" s="276"/>
      <c r="R620" s="276"/>
      <c r="S620" s="276"/>
      <c r="T620" s="276"/>
      <c r="U620" s="276"/>
      <c r="V620" s="276"/>
      <c r="W620" s="276"/>
      <c r="X620" s="276"/>
      <c r="Y620" s="276"/>
      <c r="Z620" s="276"/>
    </row>
    <row r="621" ht="15.75" customHeight="1">
      <c r="A621" s="2"/>
      <c r="B621" s="2"/>
      <c r="C621" s="2"/>
      <c r="D621" s="276"/>
      <c r="E621" s="276"/>
      <c r="F621" s="276"/>
      <c r="G621" s="276"/>
      <c r="H621" s="276"/>
      <c r="I621" s="276"/>
      <c r="J621" s="276"/>
      <c r="K621" s="276"/>
      <c r="L621" s="276"/>
      <c r="M621" s="276"/>
      <c r="N621" s="276"/>
      <c r="O621" s="276"/>
      <c r="P621" s="276"/>
      <c r="Q621" s="276"/>
      <c r="R621" s="276"/>
      <c r="S621" s="276"/>
      <c r="T621" s="276"/>
      <c r="U621" s="276"/>
      <c r="V621" s="276"/>
      <c r="W621" s="276"/>
      <c r="X621" s="276"/>
      <c r="Y621" s="276"/>
      <c r="Z621" s="276"/>
    </row>
    <row r="622" ht="15.75" customHeight="1">
      <c r="A622" s="2"/>
      <c r="B622" s="2"/>
      <c r="C622" s="2"/>
      <c r="D622" s="276"/>
      <c r="E622" s="276"/>
      <c r="F622" s="276"/>
      <c r="G622" s="276"/>
      <c r="H622" s="276"/>
      <c r="I622" s="276"/>
      <c r="J622" s="276"/>
      <c r="K622" s="276"/>
      <c r="L622" s="276"/>
      <c r="M622" s="276"/>
      <c r="N622" s="276"/>
      <c r="O622" s="276"/>
      <c r="P622" s="276"/>
      <c r="Q622" s="276"/>
      <c r="R622" s="276"/>
      <c r="S622" s="276"/>
      <c r="T622" s="276"/>
      <c r="U622" s="276"/>
      <c r="V622" s="276"/>
      <c r="W622" s="276"/>
      <c r="X622" s="276"/>
      <c r="Y622" s="276"/>
      <c r="Z622" s="276"/>
    </row>
    <row r="623" ht="15.75" customHeight="1">
      <c r="A623" s="2"/>
      <c r="B623" s="2"/>
      <c r="C623" s="2"/>
      <c r="D623" s="276"/>
      <c r="E623" s="276"/>
      <c r="F623" s="276"/>
      <c r="G623" s="276"/>
      <c r="H623" s="276"/>
      <c r="I623" s="276"/>
      <c r="J623" s="276"/>
      <c r="K623" s="276"/>
      <c r="L623" s="276"/>
      <c r="M623" s="276"/>
      <c r="N623" s="276"/>
      <c r="O623" s="276"/>
      <c r="P623" s="276"/>
      <c r="Q623" s="276"/>
      <c r="R623" s="276"/>
      <c r="S623" s="276"/>
      <c r="T623" s="276"/>
      <c r="U623" s="276"/>
      <c r="V623" s="276"/>
      <c r="W623" s="276"/>
      <c r="X623" s="276"/>
      <c r="Y623" s="276"/>
      <c r="Z623" s="276"/>
    </row>
    <row r="624" ht="15.75" customHeight="1">
      <c r="A624" s="2"/>
      <c r="B624" s="2"/>
      <c r="C624" s="2"/>
      <c r="D624" s="276"/>
      <c r="E624" s="276"/>
      <c r="F624" s="276"/>
      <c r="G624" s="276"/>
      <c r="H624" s="276"/>
      <c r="I624" s="276"/>
      <c r="J624" s="276"/>
      <c r="K624" s="276"/>
      <c r="L624" s="276"/>
      <c r="M624" s="276"/>
      <c r="N624" s="276"/>
      <c r="O624" s="276"/>
      <c r="P624" s="276"/>
      <c r="Q624" s="276"/>
      <c r="R624" s="276"/>
      <c r="S624" s="276"/>
      <c r="T624" s="276"/>
      <c r="U624" s="276"/>
      <c r="V624" s="276"/>
      <c r="W624" s="276"/>
      <c r="X624" s="276"/>
      <c r="Y624" s="276"/>
      <c r="Z624" s="276"/>
    </row>
    <row r="625" ht="15.75" customHeight="1">
      <c r="A625" s="2"/>
      <c r="B625" s="2"/>
      <c r="C625" s="2"/>
      <c r="D625" s="276"/>
      <c r="E625" s="276"/>
      <c r="F625" s="276"/>
      <c r="G625" s="276"/>
      <c r="H625" s="276"/>
      <c r="I625" s="276"/>
      <c r="J625" s="276"/>
      <c r="K625" s="276"/>
      <c r="L625" s="276"/>
      <c r="M625" s="276"/>
      <c r="N625" s="276"/>
      <c r="O625" s="276"/>
      <c r="P625" s="276"/>
      <c r="Q625" s="276"/>
      <c r="R625" s="276"/>
      <c r="S625" s="276"/>
      <c r="T625" s="276"/>
      <c r="U625" s="276"/>
      <c r="V625" s="276"/>
      <c r="W625" s="276"/>
      <c r="X625" s="276"/>
      <c r="Y625" s="276"/>
      <c r="Z625" s="276"/>
    </row>
    <row r="626" ht="15.75" customHeight="1">
      <c r="A626" s="2"/>
      <c r="B626" s="2"/>
      <c r="C626" s="2"/>
      <c r="D626" s="276"/>
      <c r="E626" s="276"/>
      <c r="F626" s="276"/>
      <c r="G626" s="276"/>
      <c r="H626" s="276"/>
      <c r="I626" s="276"/>
      <c r="J626" s="276"/>
      <c r="K626" s="276"/>
      <c r="L626" s="276"/>
      <c r="M626" s="276"/>
      <c r="N626" s="276"/>
      <c r="O626" s="276"/>
      <c r="P626" s="276"/>
      <c r="Q626" s="276"/>
      <c r="R626" s="276"/>
      <c r="S626" s="276"/>
      <c r="T626" s="276"/>
      <c r="U626" s="276"/>
      <c r="V626" s="276"/>
      <c r="W626" s="276"/>
      <c r="X626" s="276"/>
      <c r="Y626" s="276"/>
      <c r="Z626" s="276"/>
    </row>
    <row r="627" ht="15.75" customHeight="1">
      <c r="A627" s="2"/>
      <c r="B627" s="2"/>
      <c r="C627" s="2"/>
      <c r="D627" s="276"/>
      <c r="E627" s="276"/>
      <c r="F627" s="276"/>
      <c r="G627" s="276"/>
      <c r="H627" s="276"/>
      <c r="I627" s="276"/>
      <c r="J627" s="276"/>
      <c r="K627" s="276"/>
      <c r="L627" s="276"/>
      <c r="M627" s="276"/>
      <c r="N627" s="276"/>
      <c r="O627" s="276"/>
      <c r="P627" s="276"/>
      <c r="Q627" s="276"/>
      <c r="R627" s="276"/>
      <c r="S627" s="276"/>
      <c r="T627" s="276"/>
      <c r="U627" s="276"/>
      <c r="V627" s="276"/>
      <c r="W627" s="276"/>
      <c r="X627" s="276"/>
      <c r="Y627" s="276"/>
      <c r="Z627" s="276"/>
    </row>
    <row r="628" ht="15.75" customHeight="1">
      <c r="A628" s="2"/>
      <c r="B628" s="2"/>
      <c r="C628" s="2"/>
      <c r="D628" s="276"/>
      <c r="E628" s="276"/>
      <c r="F628" s="276"/>
      <c r="G628" s="276"/>
      <c r="H628" s="276"/>
      <c r="I628" s="276"/>
      <c r="J628" s="276"/>
      <c r="K628" s="276"/>
      <c r="L628" s="276"/>
      <c r="M628" s="276"/>
      <c r="N628" s="276"/>
      <c r="O628" s="276"/>
      <c r="P628" s="276"/>
      <c r="Q628" s="276"/>
      <c r="R628" s="276"/>
      <c r="S628" s="276"/>
      <c r="T628" s="276"/>
      <c r="U628" s="276"/>
      <c r="V628" s="276"/>
      <c r="W628" s="276"/>
      <c r="X628" s="276"/>
      <c r="Y628" s="276"/>
      <c r="Z628" s="276"/>
    </row>
    <row r="629" ht="15.75" customHeight="1">
      <c r="A629" s="2"/>
      <c r="B629" s="2"/>
      <c r="C629" s="2"/>
      <c r="D629" s="276"/>
      <c r="E629" s="276"/>
      <c r="F629" s="276"/>
      <c r="G629" s="276"/>
      <c r="H629" s="276"/>
      <c r="I629" s="276"/>
      <c r="J629" s="276"/>
      <c r="K629" s="276"/>
      <c r="L629" s="276"/>
      <c r="M629" s="276"/>
      <c r="N629" s="276"/>
      <c r="O629" s="276"/>
      <c r="P629" s="276"/>
      <c r="Q629" s="276"/>
      <c r="R629" s="276"/>
      <c r="S629" s="276"/>
      <c r="T629" s="276"/>
      <c r="U629" s="276"/>
      <c r="V629" s="276"/>
      <c r="W629" s="276"/>
      <c r="X629" s="276"/>
      <c r="Y629" s="276"/>
      <c r="Z629" s="276"/>
    </row>
    <row r="630" ht="15.75" customHeight="1">
      <c r="A630" s="2"/>
      <c r="B630" s="2"/>
      <c r="C630" s="2"/>
      <c r="D630" s="276"/>
      <c r="E630" s="276"/>
      <c r="F630" s="276"/>
      <c r="G630" s="276"/>
      <c r="H630" s="276"/>
      <c r="I630" s="276"/>
      <c r="J630" s="276"/>
      <c r="K630" s="276"/>
      <c r="L630" s="276"/>
      <c r="M630" s="276"/>
      <c r="N630" s="276"/>
      <c r="O630" s="276"/>
      <c r="P630" s="276"/>
      <c r="Q630" s="276"/>
      <c r="R630" s="276"/>
      <c r="S630" s="276"/>
      <c r="T630" s="276"/>
      <c r="U630" s="276"/>
      <c r="V630" s="276"/>
      <c r="W630" s="276"/>
      <c r="X630" s="276"/>
      <c r="Y630" s="276"/>
      <c r="Z630" s="276"/>
    </row>
    <row r="631" ht="15.75" customHeight="1">
      <c r="A631" s="2"/>
      <c r="B631" s="2"/>
      <c r="C631" s="2"/>
      <c r="D631" s="276"/>
      <c r="E631" s="276"/>
      <c r="F631" s="276"/>
      <c r="G631" s="276"/>
      <c r="H631" s="276"/>
      <c r="I631" s="276"/>
      <c r="J631" s="276"/>
      <c r="K631" s="276"/>
      <c r="L631" s="276"/>
      <c r="M631" s="276"/>
      <c r="N631" s="276"/>
      <c r="O631" s="276"/>
      <c r="P631" s="276"/>
      <c r="Q631" s="276"/>
      <c r="R631" s="276"/>
      <c r="S631" s="276"/>
      <c r="T631" s="276"/>
      <c r="U631" s="276"/>
      <c r="V631" s="276"/>
      <c r="W631" s="276"/>
      <c r="X631" s="276"/>
      <c r="Y631" s="276"/>
      <c r="Z631" s="276"/>
    </row>
    <row r="632" ht="15.75" customHeight="1">
      <c r="A632" s="2"/>
      <c r="B632" s="2"/>
      <c r="C632" s="2"/>
      <c r="D632" s="276"/>
      <c r="E632" s="276"/>
      <c r="F632" s="276"/>
      <c r="G632" s="276"/>
      <c r="H632" s="276"/>
      <c r="I632" s="276"/>
      <c r="J632" s="276"/>
      <c r="K632" s="276"/>
      <c r="L632" s="276"/>
      <c r="M632" s="276"/>
      <c r="N632" s="276"/>
      <c r="O632" s="276"/>
      <c r="P632" s="276"/>
      <c r="Q632" s="276"/>
      <c r="R632" s="276"/>
      <c r="S632" s="276"/>
      <c r="T632" s="276"/>
      <c r="U632" s="276"/>
      <c r="V632" s="276"/>
      <c r="W632" s="276"/>
      <c r="X632" s="276"/>
      <c r="Y632" s="276"/>
      <c r="Z632" s="276"/>
    </row>
    <row r="633" ht="15.75" customHeight="1">
      <c r="A633" s="2"/>
      <c r="B633" s="2"/>
      <c r="C633" s="2"/>
      <c r="D633" s="276"/>
      <c r="E633" s="276"/>
      <c r="F633" s="276"/>
      <c r="G633" s="276"/>
      <c r="H633" s="276"/>
      <c r="I633" s="276"/>
      <c r="J633" s="276"/>
      <c r="K633" s="276"/>
      <c r="L633" s="276"/>
      <c r="M633" s="276"/>
      <c r="N633" s="276"/>
      <c r="O633" s="276"/>
      <c r="P633" s="276"/>
      <c r="Q633" s="276"/>
      <c r="R633" s="276"/>
      <c r="S633" s="276"/>
      <c r="T633" s="276"/>
      <c r="U633" s="276"/>
      <c r="V633" s="276"/>
      <c r="W633" s="276"/>
      <c r="X633" s="276"/>
      <c r="Y633" s="276"/>
      <c r="Z633" s="276"/>
    </row>
    <row r="634" ht="15.75" customHeight="1">
      <c r="A634" s="2"/>
      <c r="B634" s="2"/>
      <c r="C634" s="2"/>
      <c r="D634" s="276"/>
      <c r="E634" s="276"/>
      <c r="F634" s="276"/>
      <c r="G634" s="276"/>
      <c r="H634" s="276"/>
      <c r="I634" s="276"/>
      <c r="J634" s="276"/>
      <c r="K634" s="276"/>
      <c r="L634" s="276"/>
      <c r="M634" s="276"/>
      <c r="N634" s="276"/>
      <c r="O634" s="276"/>
      <c r="P634" s="276"/>
      <c r="Q634" s="276"/>
      <c r="R634" s="276"/>
      <c r="S634" s="276"/>
      <c r="T634" s="276"/>
      <c r="U634" s="276"/>
      <c r="V634" s="276"/>
      <c r="W634" s="276"/>
      <c r="X634" s="276"/>
      <c r="Y634" s="276"/>
      <c r="Z634" s="276"/>
    </row>
    <row r="635" ht="15.75" customHeight="1">
      <c r="A635" s="2"/>
      <c r="B635" s="2"/>
      <c r="C635" s="2"/>
      <c r="D635" s="276"/>
      <c r="E635" s="276"/>
      <c r="F635" s="276"/>
      <c r="G635" s="276"/>
      <c r="H635" s="276"/>
      <c r="I635" s="276"/>
      <c r="J635" s="276"/>
      <c r="K635" s="276"/>
      <c r="L635" s="276"/>
      <c r="M635" s="276"/>
      <c r="N635" s="276"/>
      <c r="O635" s="276"/>
      <c r="P635" s="276"/>
      <c r="Q635" s="276"/>
      <c r="R635" s="276"/>
      <c r="S635" s="276"/>
      <c r="T635" s="276"/>
      <c r="U635" s="276"/>
      <c r="V635" s="276"/>
      <c r="W635" s="276"/>
      <c r="X635" s="276"/>
      <c r="Y635" s="276"/>
      <c r="Z635" s="276"/>
    </row>
    <row r="636" ht="15.75" customHeight="1">
      <c r="A636" s="2"/>
      <c r="B636" s="2"/>
      <c r="C636" s="2"/>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row>
    <row r="637" ht="15.75" customHeight="1">
      <c r="A637" s="2"/>
      <c r="B637" s="2"/>
      <c r="C637" s="2"/>
      <c r="D637" s="276"/>
      <c r="E637" s="276"/>
      <c r="F637" s="276"/>
      <c r="G637" s="276"/>
      <c r="H637" s="276"/>
      <c r="I637" s="276"/>
      <c r="J637" s="276"/>
      <c r="K637" s="276"/>
      <c r="L637" s="276"/>
      <c r="M637" s="276"/>
      <c r="N637" s="276"/>
      <c r="O637" s="276"/>
      <c r="P637" s="276"/>
      <c r="Q637" s="276"/>
      <c r="R637" s="276"/>
      <c r="S637" s="276"/>
      <c r="T637" s="276"/>
      <c r="U637" s="276"/>
      <c r="V637" s="276"/>
      <c r="W637" s="276"/>
      <c r="X637" s="276"/>
      <c r="Y637" s="276"/>
      <c r="Z637" s="276"/>
    </row>
    <row r="638" ht="15.75" customHeight="1">
      <c r="A638" s="2"/>
      <c r="B638" s="2"/>
      <c r="C638" s="2"/>
      <c r="D638" s="276"/>
      <c r="E638" s="276"/>
      <c r="F638" s="276"/>
      <c r="G638" s="276"/>
      <c r="H638" s="276"/>
      <c r="I638" s="276"/>
      <c r="J638" s="276"/>
      <c r="K638" s="276"/>
      <c r="L638" s="276"/>
      <c r="M638" s="276"/>
      <c r="N638" s="276"/>
      <c r="O638" s="276"/>
      <c r="P638" s="276"/>
      <c r="Q638" s="276"/>
      <c r="R638" s="276"/>
      <c r="S638" s="276"/>
      <c r="T638" s="276"/>
      <c r="U638" s="276"/>
      <c r="V638" s="276"/>
      <c r="W638" s="276"/>
      <c r="X638" s="276"/>
      <c r="Y638" s="276"/>
      <c r="Z638" s="276"/>
    </row>
    <row r="639" ht="15.75" customHeight="1">
      <c r="A639" s="2"/>
      <c r="B639" s="2"/>
      <c r="C639" s="2"/>
      <c r="D639" s="276"/>
      <c r="E639" s="276"/>
      <c r="F639" s="276"/>
      <c r="G639" s="276"/>
      <c r="H639" s="276"/>
      <c r="I639" s="276"/>
      <c r="J639" s="276"/>
      <c r="K639" s="276"/>
      <c r="L639" s="276"/>
      <c r="M639" s="276"/>
      <c r="N639" s="276"/>
      <c r="O639" s="276"/>
      <c r="P639" s="276"/>
      <c r="Q639" s="276"/>
      <c r="R639" s="276"/>
      <c r="S639" s="276"/>
      <c r="T639" s="276"/>
      <c r="U639" s="276"/>
      <c r="V639" s="276"/>
      <c r="W639" s="276"/>
      <c r="X639" s="276"/>
      <c r="Y639" s="276"/>
      <c r="Z639" s="276"/>
    </row>
    <row r="640" ht="15.75" customHeight="1">
      <c r="A640" s="2"/>
      <c r="B640" s="2"/>
      <c r="C640" s="2"/>
      <c r="D640" s="276"/>
      <c r="E640" s="276"/>
      <c r="F640" s="276"/>
      <c r="G640" s="276"/>
      <c r="H640" s="276"/>
      <c r="I640" s="276"/>
      <c r="J640" s="276"/>
      <c r="K640" s="276"/>
      <c r="L640" s="276"/>
      <c r="M640" s="276"/>
      <c r="N640" s="276"/>
      <c r="O640" s="276"/>
      <c r="P640" s="276"/>
      <c r="Q640" s="276"/>
      <c r="R640" s="276"/>
      <c r="S640" s="276"/>
      <c r="T640" s="276"/>
      <c r="U640" s="276"/>
      <c r="V640" s="276"/>
      <c r="W640" s="276"/>
      <c r="X640" s="276"/>
      <c r="Y640" s="276"/>
      <c r="Z640" s="276"/>
    </row>
    <row r="641" ht="15.75" customHeight="1">
      <c r="A641" s="2"/>
      <c r="B641" s="2"/>
      <c r="C641" s="2"/>
      <c r="D641" s="276"/>
      <c r="E641" s="276"/>
      <c r="F641" s="276"/>
      <c r="G641" s="276"/>
      <c r="H641" s="276"/>
      <c r="I641" s="276"/>
      <c r="J641" s="276"/>
      <c r="K641" s="276"/>
      <c r="L641" s="276"/>
      <c r="M641" s="276"/>
      <c r="N641" s="276"/>
      <c r="O641" s="276"/>
      <c r="P641" s="276"/>
      <c r="Q641" s="276"/>
      <c r="R641" s="276"/>
      <c r="S641" s="276"/>
      <c r="T641" s="276"/>
      <c r="U641" s="276"/>
      <c r="V641" s="276"/>
      <c r="W641" s="276"/>
      <c r="X641" s="276"/>
      <c r="Y641" s="276"/>
      <c r="Z641" s="276"/>
    </row>
    <row r="642" ht="15.75" customHeight="1">
      <c r="A642" s="2"/>
      <c r="B642" s="2"/>
      <c r="C642" s="2"/>
      <c r="D642" s="276"/>
      <c r="E642" s="276"/>
      <c r="F642" s="276"/>
      <c r="G642" s="276"/>
      <c r="H642" s="276"/>
      <c r="I642" s="276"/>
      <c r="J642" s="276"/>
      <c r="K642" s="276"/>
      <c r="L642" s="276"/>
      <c r="M642" s="276"/>
      <c r="N642" s="276"/>
      <c r="O642" s="276"/>
      <c r="P642" s="276"/>
      <c r="Q642" s="276"/>
      <c r="R642" s="276"/>
      <c r="S642" s="276"/>
      <c r="T642" s="276"/>
      <c r="U642" s="276"/>
      <c r="V642" s="276"/>
      <c r="W642" s="276"/>
      <c r="X642" s="276"/>
      <c r="Y642" s="276"/>
      <c r="Z642" s="276"/>
    </row>
    <row r="643" ht="15.75" customHeight="1">
      <c r="A643" s="2"/>
      <c r="B643" s="2"/>
      <c r="C643" s="2"/>
      <c r="D643" s="276"/>
      <c r="E643" s="276"/>
      <c r="F643" s="276"/>
      <c r="G643" s="276"/>
      <c r="H643" s="276"/>
      <c r="I643" s="276"/>
      <c r="J643" s="276"/>
      <c r="K643" s="276"/>
      <c r="L643" s="276"/>
      <c r="M643" s="276"/>
      <c r="N643" s="276"/>
      <c r="O643" s="276"/>
      <c r="P643" s="276"/>
      <c r="Q643" s="276"/>
      <c r="R643" s="276"/>
      <c r="S643" s="276"/>
      <c r="T643" s="276"/>
      <c r="U643" s="276"/>
      <c r="V643" s="276"/>
      <c r="W643" s="276"/>
      <c r="X643" s="276"/>
      <c r="Y643" s="276"/>
      <c r="Z643" s="276"/>
    </row>
    <row r="644" ht="15.75" customHeight="1">
      <c r="A644" s="2"/>
      <c r="B644" s="2"/>
      <c r="C644" s="2"/>
      <c r="D644" s="276"/>
      <c r="E644" s="276"/>
      <c r="F644" s="276"/>
      <c r="G644" s="276"/>
      <c r="H644" s="276"/>
      <c r="I644" s="276"/>
      <c r="J644" s="276"/>
      <c r="K644" s="276"/>
      <c r="L644" s="276"/>
      <c r="M644" s="276"/>
      <c r="N644" s="276"/>
      <c r="O644" s="276"/>
      <c r="P644" s="276"/>
      <c r="Q644" s="276"/>
      <c r="R644" s="276"/>
      <c r="S644" s="276"/>
      <c r="T644" s="276"/>
      <c r="U644" s="276"/>
      <c r="V644" s="276"/>
      <c r="W644" s="276"/>
      <c r="X644" s="276"/>
      <c r="Y644" s="276"/>
      <c r="Z644" s="276"/>
    </row>
    <row r="645" ht="15.75" customHeight="1">
      <c r="A645" s="2"/>
      <c r="B645" s="2"/>
      <c r="C645" s="2"/>
      <c r="D645" s="276"/>
      <c r="E645" s="276"/>
      <c r="F645" s="276"/>
      <c r="G645" s="276"/>
      <c r="H645" s="276"/>
      <c r="I645" s="276"/>
      <c r="J645" s="276"/>
      <c r="K645" s="276"/>
      <c r="L645" s="276"/>
      <c r="M645" s="276"/>
      <c r="N645" s="276"/>
      <c r="O645" s="276"/>
      <c r="P645" s="276"/>
      <c r="Q645" s="276"/>
      <c r="R645" s="276"/>
      <c r="S645" s="276"/>
      <c r="T645" s="276"/>
      <c r="U645" s="276"/>
      <c r="V645" s="276"/>
      <c r="W645" s="276"/>
      <c r="X645" s="276"/>
      <c r="Y645" s="276"/>
      <c r="Z645" s="276"/>
    </row>
    <row r="646" ht="15.75" customHeight="1">
      <c r="A646" s="2"/>
      <c r="B646" s="2"/>
      <c r="C646" s="2"/>
      <c r="D646" s="276"/>
      <c r="E646" s="276"/>
      <c r="F646" s="276"/>
      <c r="G646" s="276"/>
      <c r="H646" s="276"/>
      <c r="I646" s="276"/>
      <c r="J646" s="276"/>
      <c r="K646" s="276"/>
      <c r="L646" s="276"/>
      <c r="M646" s="276"/>
      <c r="N646" s="276"/>
      <c r="O646" s="276"/>
      <c r="P646" s="276"/>
      <c r="Q646" s="276"/>
      <c r="R646" s="276"/>
      <c r="S646" s="276"/>
      <c r="T646" s="276"/>
      <c r="U646" s="276"/>
      <c r="V646" s="276"/>
      <c r="W646" s="276"/>
      <c r="X646" s="276"/>
      <c r="Y646" s="276"/>
      <c r="Z646" s="276"/>
    </row>
    <row r="647" ht="15.75" customHeight="1">
      <c r="A647" s="2"/>
      <c r="B647" s="2"/>
      <c r="C647" s="2"/>
      <c r="D647" s="276"/>
      <c r="E647" s="276"/>
      <c r="F647" s="276"/>
      <c r="G647" s="276"/>
      <c r="H647" s="276"/>
      <c r="I647" s="276"/>
      <c r="J647" s="276"/>
      <c r="K647" s="276"/>
      <c r="L647" s="276"/>
      <c r="M647" s="276"/>
      <c r="N647" s="276"/>
      <c r="O647" s="276"/>
      <c r="P647" s="276"/>
      <c r="Q647" s="276"/>
      <c r="R647" s="276"/>
      <c r="S647" s="276"/>
      <c r="T647" s="276"/>
      <c r="U647" s="276"/>
      <c r="V647" s="276"/>
      <c r="W647" s="276"/>
      <c r="X647" s="276"/>
      <c r="Y647" s="276"/>
      <c r="Z647" s="276"/>
    </row>
    <row r="648" ht="15.75" customHeight="1">
      <c r="A648" s="2"/>
      <c r="B648" s="2"/>
      <c r="C648" s="2"/>
      <c r="D648" s="276"/>
      <c r="E648" s="276"/>
      <c r="F648" s="276"/>
      <c r="G648" s="276"/>
      <c r="H648" s="276"/>
      <c r="I648" s="276"/>
      <c r="J648" s="276"/>
      <c r="K648" s="276"/>
      <c r="L648" s="276"/>
      <c r="M648" s="276"/>
      <c r="N648" s="276"/>
      <c r="O648" s="276"/>
      <c r="P648" s="276"/>
      <c r="Q648" s="276"/>
      <c r="R648" s="276"/>
      <c r="S648" s="276"/>
      <c r="T648" s="276"/>
      <c r="U648" s="276"/>
      <c r="V648" s="276"/>
      <c r="W648" s="276"/>
      <c r="X648" s="276"/>
      <c r="Y648" s="276"/>
      <c r="Z648" s="276"/>
    </row>
    <row r="649" ht="15.75" customHeight="1">
      <c r="A649" s="2"/>
      <c r="B649" s="2"/>
      <c r="C649" s="2"/>
      <c r="D649" s="276"/>
      <c r="E649" s="276"/>
      <c r="F649" s="276"/>
      <c r="G649" s="276"/>
      <c r="H649" s="276"/>
      <c r="I649" s="276"/>
      <c r="J649" s="276"/>
      <c r="K649" s="276"/>
      <c r="L649" s="276"/>
      <c r="M649" s="276"/>
      <c r="N649" s="276"/>
      <c r="O649" s="276"/>
      <c r="P649" s="276"/>
      <c r="Q649" s="276"/>
      <c r="R649" s="276"/>
      <c r="S649" s="276"/>
      <c r="T649" s="276"/>
      <c r="U649" s="276"/>
      <c r="V649" s="276"/>
      <c r="W649" s="276"/>
      <c r="X649" s="276"/>
      <c r="Y649" s="276"/>
      <c r="Z649" s="276"/>
    </row>
    <row r="650" ht="15.75" customHeight="1">
      <c r="A650" s="2"/>
      <c r="B650" s="2"/>
      <c r="C650" s="2"/>
      <c r="D650" s="276"/>
      <c r="E650" s="276"/>
      <c r="F650" s="276"/>
      <c r="G650" s="276"/>
      <c r="H650" s="276"/>
      <c r="I650" s="276"/>
      <c r="J650" s="276"/>
      <c r="K650" s="276"/>
      <c r="L650" s="276"/>
      <c r="M650" s="276"/>
      <c r="N650" s="276"/>
      <c r="O650" s="276"/>
      <c r="P650" s="276"/>
      <c r="Q650" s="276"/>
      <c r="R650" s="276"/>
      <c r="S650" s="276"/>
      <c r="T650" s="276"/>
      <c r="U650" s="276"/>
      <c r="V650" s="276"/>
      <c r="W650" s="276"/>
      <c r="X650" s="276"/>
      <c r="Y650" s="276"/>
      <c r="Z650" s="276"/>
    </row>
    <row r="651" ht="15.75" customHeight="1">
      <c r="A651" s="2"/>
      <c r="B651" s="2"/>
      <c r="C651" s="2"/>
      <c r="D651" s="276"/>
      <c r="E651" s="276"/>
      <c r="F651" s="276"/>
      <c r="G651" s="276"/>
      <c r="H651" s="276"/>
      <c r="I651" s="276"/>
      <c r="J651" s="276"/>
      <c r="K651" s="276"/>
      <c r="L651" s="276"/>
      <c r="M651" s="276"/>
      <c r="N651" s="276"/>
      <c r="O651" s="276"/>
      <c r="P651" s="276"/>
      <c r="Q651" s="276"/>
      <c r="R651" s="276"/>
      <c r="S651" s="276"/>
      <c r="T651" s="276"/>
      <c r="U651" s="276"/>
      <c r="V651" s="276"/>
      <c r="W651" s="276"/>
      <c r="X651" s="276"/>
      <c r="Y651" s="276"/>
      <c r="Z651" s="276"/>
    </row>
    <row r="652" ht="15.75" customHeight="1">
      <c r="A652" s="2"/>
      <c r="B652" s="2"/>
      <c r="C652" s="2"/>
      <c r="D652" s="276"/>
      <c r="E652" s="276"/>
      <c r="F652" s="276"/>
      <c r="G652" s="276"/>
      <c r="H652" s="276"/>
      <c r="I652" s="276"/>
      <c r="J652" s="276"/>
      <c r="K652" s="276"/>
      <c r="L652" s="276"/>
      <c r="M652" s="276"/>
      <c r="N652" s="276"/>
      <c r="O652" s="276"/>
      <c r="P652" s="276"/>
      <c r="Q652" s="276"/>
      <c r="R652" s="276"/>
      <c r="S652" s="276"/>
      <c r="T652" s="276"/>
      <c r="U652" s="276"/>
      <c r="V652" s="276"/>
      <c r="W652" s="276"/>
      <c r="X652" s="276"/>
      <c r="Y652" s="276"/>
      <c r="Z652" s="276"/>
    </row>
    <row r="653" ht="15.75" customHeight="1">
      <c r="A653" s="2"/>
      <c r="B653" s="2"/>
      <c r="C653" s="2"/>
      <c r="D653" s="276"/>
      <c r="E653" s="276"/>
      <c r="F653" s="276"/>
      <c r="G653" s="276"/>
      <c r="H653" s="276"/>
      <c r="I653" s="276"/>
      <c r="J653" s="276"/>
      <c r="K653" s="276"/>
      <c r="L653" s="276"/>
      <c r="M653" s="276"/>
      <c r="N653" s="276"/>
      <c r="O653" s="276"/>
      <c r="P653" s="276"/>
      <c r="Q653" s="276"/>
      <c r="R653" s="276"/>
      <c r="S653" s="276"/>
      <c r="T653" s="276"/>
      <c r="U653" s="276"/>
      <c r="V653" s="276"/>
      <c r="W653" s="276"/>
      <c r="X653" s="276"/>
      <c r="Y653" s="276"/>
      <c r="Z653" s="276"/>
    </row>
    <row r="654" ht="15.75" customHeight="1">
      <c r="A654" s="2"/>
      <c r="B654" s="2"/>
      <c r="C654" s="2"/>
      <c r="D654" s="276"/>
      <c r="E654" s="276"/>
      <c r="F654" s="276"/>
      <c r="G654" s="276"/>
      <c r="H654" s="276"/>
      <c r="I654" s="276"/>
      <c r="J654" s="276"/>
      <c r="K654" s="276"/>
      <c r="L654" s="276"/>
      <c r="M654" s="276"/>
      <c r="N654" s="276"/>
      <c r="O654" s="276"/>
      <c r="P654" s="276"/>
      <c r="Q654" s="276"/>
      <c r="R654" s="276"/>
      <c r="S654" s="276"/>
      <c r="T654" s="276"/>
      <c r="U654" s="276"/>
      <c r="V654" s="276"/>
      <c r="W654" s="276"/>
      <c r="X654" s="276"/>
      <c r="Y654" s="276"/>
      <c r="Z654" s="276"/>
    </row>
    <row r="655" ht="15.75" customHeight="1">
      <c r="A655" s="2"/>
      <c r="B655" s="2"/>
      <c r="C655" s="2"/>
      <c r="D655" s="276"/>
      <c r="E655" s="276"/>
      <c r="F655" s="276"/>
      <c r="G655" s="276"/>
      <c r="H655" s="276"/>
      <c r="I655" s="276"/>
      <c r="J655" s="276"/>
      <c r="K655" s="276"/>
      <c r="L655" s="276"/>
      <c r="M655" s="276"/>
      <c r="N655" s="276"/>
      <c r="O655" s="276"/>
      <c r="P655" s="276"/>
      <c r="Q655" s="276"/>
      <c r="R655" s="276"/>
      <c r="S655" s="276"/>
      <c r="T655" s="276"/>
      <c r="U655" s="276"/>
      <c r="V655" s="276"/>
      <c r="W655" s="276"/>
      <c r="X655" s="276"/>
      <c r="Y655" s="276"/>
      <c r="Z655" s="276"/>
    </row>
    <row r="656" ht="15.75" customHeight="1">
      <c r="A656" s="2"/>
      <c r="B656" s="2"/>
      <c r="C656" s="2"/>
      <c r="D656" s="276"/>
      <c r="E656" s="276"/>
      <c r="F656" s="276"/>
      <c r="G656" s="276"/>
      <c r="H656" s="276"/>
      <c r="I656" s="276"/>
      <c r="J656" s="276"/>
      <c r="K656" s="276"/>
      <c r="L656" s="276"/>
      <c r="M656" s="276"/>
      <c r="N656" s="276"/>
      <c r="O656" s="276"/>
      <c r="P656" s="276"/>
      <c r="Q656" s="276"/>
      <c r="R656" s="276"/>
      <c r="S656" s="276"/>
      <c r="T656" s="276"/>
      <c r="U656" s="276"/>
      <c r="V656" s="276"/>
      <c r="W656" s="276"/>
      <c r="X656" s="276"/>
      <c r="Y656" s="276"/>
      <c r="Z656" s="276"/>
    </row>
    <row r="657" ht="15.75" customHeight="1">
      <c r="A657" s="2"/>
      <c r="B657" s="2"/>
      <c r="C657" s="2"/>
      <c r="D657" s="276"/>
      <c r="E657" s="276"/>
      <c r="F657" s="276"/>
      <c r="G657" s="276"/>
      <c r="H657" s="276"/>
      <c r="I657" s="276"/>
      <c r="J657" s="276"/>
      <c r="K657" s="276"/>
      <c r="L657" s="276"/>
      <c r="M657" s="276"/>
      <c r="N657" s="276"/>
      <c r="O657" s="276"/>
      <c r="P657" s="276"/>
      <c r="Q657" s="276"/>
      <c r="R657" s="276"/>
      <c r="S657" s="276"/>
      <c r="T657" s="276"/>
      <c r="U657" s="276"/>
      <c r="V657" s="276"/>
      <c r="W657" s="276"/>
      <c r="X657" s="276"/>
      <c r="Y657" s="276"/>
      <c r="Z657" s="276"/>
    </row>
    <row r="658" ht="15.75" customHeight="1">
      <c r="A658" s="2"/>
      <c r="B658" s="2"/>
      <c r="C658" s="2"/>
      <c r="D658" s="276"/>
      <c r="E658" s="276"/>
      <c r="F658" s="276"/>
      <c r="G658" s="276"/>
      <c r="H658" s="276"/>
      <c r="I658" s="276"/>
      <c r="J658" s="276"/>
      <c r="K658" s="276"/>
      <c r="L658" s="276"/>
      <c r="M658" s="276"/>
      <c r="N658" s="276"/>
      <c r="O658" s="276"/>
      <c r="P658" s="276"/>
      <c r="Q658" s="276"/>
      <c r="R658" s="276"/>
      <c r="S658" s="276"/>
      <c r="T658" s="276"/>
      <c r="U658" s="276"/>
      <c r="V658" s="276"/>
      <c r="W658" s="276"/>
      <c r="X658" s="276"/>
      <c r="Y658" s="276"/>
      <c r="Z658" s="276"/>
    </row>
    <row r="659" ht="15.75" customHeight="1">
      <c r="A659" s="2"/>
      <c r="B659" s="2"/>
      <c r="C659" s="2"/>
      <c r="D659" s="276"/>
      <c r="E659" s="276"/>
      <c r="F659" s="276"/>
      <c r="G659" s="276"/>
      <c r="H659" s="276"/>
      <c r="I659" s="276"/>
      <c r="J659" s="276"/>
      <c r="K659" s="276"/>
      <c r="L659" s="276"/>
      <c r="M659" s="276"/>
      <c r="N659" s="276"/>
      <c r="O659" s="276"/>
      <c r="P659" s="276"/>
      <c r="Q659" s="276"/>
      <c r="R659" s="276"/>
      <c r="S659" s="276"/>
      <c r="T659" s="276"/>
      <c r="U659" s="276"/>
      <c r="V659" s="276"/>
      <c r="W659" s="276"/>
      <c r="X659" s="276"/>
      <c r="Y659" s="276"/>
      <c r="Z659" s="276"/>
    </row>
    <row r="660" ht="15.75" customHeight="1">
      <c r="A660" s="2"/>
      <c r="B660" s="2"/>
      <c r="C660" s="2"/>
      <c r="D660" s="276"/>
      <c r="E660" s="276"/>
      <c r="F660" s="276"/>
      <c r="G660" s="276"/>
      <c r="H660" s="276"/>
      <c r="I660" s="276"/>
      <c r="J660" s="276"/>
      <c r="K660" s="276"/>
      <c r="L660" s="276"/>
      <c r="M660" s="276"/>
      <c r="N660" s="276"/>
      <c r="O660" s="276"/>
      <c r="P660" s="276"/>
      <c r="Q660" s="276"/>
      <c r="R660" s="276"/>
      <c r="S660" s="276"/>
      <c r="T660" s="276"/>
      <c r="U660" s="276"/>
      <c r="V660" s="276"/>
      <c r="W660" s="276"/>
      <c r="X660" s="276"/>
      <c r="Y660" s="276"/>
      <c r="Z660" s="276"/>
    </row>
    <row r="661" ht="15.75" customHeight="1">
      <c r="A661" s="2"/>
      <c r="B661" s="2"/>
      <c r="C661" s="2"/>
      <c r="D661" s="276"/>
      <c r="E661" s="276"/>
      <c r="F661" s="276"/>
      <c r="G661" s="276"/>
      <c r="H661" s="276"/>
      <c r="I661" s="276"/>
      <c r="J661" s="276"/>
      <c r="K661" s="276"/>
      <c r="L661" s="276"/>
      <c r="M661" s="276"/>
      <c r="N661" s="276"/>
      <c r="O661" s="276"/>
      <c r="P661" s="276"/>
      <c r="Q661" s="276"/>
      <c r="R661" s="276"/>
      <c r="S661" s="276"/>
      <c r="T661" s="276"/>
      <c r="U661" s="276"/>
      <c r="V661" s="276"/>
      <c r="W661" s="276"/>
      <c r="X661" s="276"/>
      <c r="Y661" s="276"/>
      <c r="Z661" s="276"/>
    </row>
    <row r="662" ht="15.75" customHeight="1">
      <c r="A662" s="2"/>
      <c r="B662" s="2"/>
      <c r="C662" s="2"/>
      <c r="D662" s="276"/>
      <c r="E662" s="276"/>
      <c r="F662" s="276"/>
      <c r="G662" s="276"/>
      <c r="H662" s="276"/>
      <c r="I662" s="276"/>
      <c r="J662" s="276"/>
      <c r="K662" s="276"/>
      <c r="L662" s="276"/>
      <c r="M662" s="276"/>
      <c r="N662" s="276"/>
      <c r="O662" s="276"/>
      <c r="P662" s="276"/>
      <c r="Q662" s="276"/>
      <c r="R662" s="276"/>
      <c r="S662" s="276"/>
      <c r="T662" s="276"/>
      <c r="U662" s="276"/>
      <c r="V662" s="276"/>
      <c r="W662" s="276"/>
      <c r="X662" s="276"/>
      <c r="Y662" s="276"/>
      <c r="Z662" s="276"/>
    </row>
    <row r="663" ht="15.75" customHeight="1">
      <c r="A663" s="2"/>
      <c r="B663" s="2"/>
      <c r="C663" s="2"/>
      <c r="D663" s="276"/>
      <c r="E663" s="276"/>
      <c r="F663" s="276"/>
      <c r="G663" s="276"/>
      <c r="H663" s="276"/>
      <c r="I663" s="276"/>
      <c r="J663" s="276"/>
      <c r="K663" s="276"/>
      <c r="L663" s="276"/>
      <c r="M663" s="276"/>
      <c r="N663" s="276"/>
      <c r="O663" s="276"/>
      <c r="P663" s="276"/>
      <c r="Q663" s="276"/>
      <c r="R663" s="276"/>
      <c r="S663" s="276"/>
      <c r="T663" s="276"/>
      <c r="U663" s="276"/>
      <c r="V663" s="276"/>
      <c r="W663" s="276"/>
      <c r="X663" s="276"/>
      <c r="Y663" s="276"/>
      <c r="Z663" s="276"/>
    </row>
    <row r="664" ht="15.75" customHeight="1">
      <c r="A664" s="2"/>
      <c r="B664" s="2"/>
      <c r="C664" s="2"/>
      <c r="D664" s="276"/>
      <c r="E664" s="276"/>
      <c r="F664" s="276"/>
      <c r="G664" s="276"/>
      <c r="H664" s="276"/>
      <c r="I664" s="276"/>
      <c r="J664" s="276"/>
      <c r="K664" s="276"/>
      <c r="L664" s="276"/>
      <c r="M664" s="276"/>
      <c r="N664" s="276"/>
      <c r="O664" s="276"/>
      <c r="P664" s="276"/>
      <c r="Q664" s="276"/>
      <c r="R664" s="276"/>
      <c r="S664" s="276"/>
      <c r="T664" s="276"/>
      <c r="U664" s="276"/>
      <c r="V664" s="276"/>
      <c r="W664" s="276"/>
      <c r="X664" s="276"/>
      <c r="Y664" s="276"/>
      <c r="Z664" s="276"/>
    </row>
    <row r="665" ht="15.75" customHeight="1">
      <c r="A665" s="2"/>
      <c r="B665" s="2"/>
      <c r="C665" s="2"/>
      <c r="D665" s="276"/>
      <c r="E665" s="276"/>
      <c r="F665" s="276"/>
      <c r="G665" s="276"/>
      <c r="H665" s="276"/>
      <c r="I665" s="276"/>
      <c r="J665" s="276"/>
      <c r="K665" s="276"/>
      <c r="L665" s="276"/>
      <c r="M665" s="276"/>
      <c r="N665" s="276"/>
      <c r="O665" s="276"/>
      <c r="P665" s="276"/>
      <c r="Q665" s="276"/>
      <c r="R665" s="276"/>
      <c r="S665" s="276"/>
      <c r="T665" s="276"/>
      <c r="U665" s="276"/>
      <c r="V665" s="276"/>
      <c r="W665" s="276"/>
      <c r="X665" s="276"/>
      <c r="Y665" s="276"/>
      <c r="Z665" s="276"/>
    </row>
    <row r="666" ht="15.75" customHeight="1">
      <c r="A666" s="2"/>
      <c r="B666" s="2"/>
      <c r="C666" s="2"/>
      <c r="D666" s="276"/>
      <c r="E666" s="276"/>
      <c r="F666" s="276"/>
      <c r="G666" s="276"/>
      <c r="H666" s="276"/>
      <c r="I666" s="276"/>
      <c r="J666" s="276"/>
      <c r="K666" s="276"/>
      <c r="L666" s="276"/>
      <c r="M666" s="276"/>
      <c r="N666" s="276"/>
      <c r="O666" s="276"/>
      <c r="P666" s="276"/>
      <c r="Q666" s="276"/>
      <c r="R666" s="276"/>
      <c r="S666" s="276"/>
      <c r="T666" s="276"/>
      <c r="U666" s="276"/>
      <c r="V666" s="276"/>
      <c r="W666" s="276"/>
      <c r="X666" s="276"/>
      <c r="Y666" s="276"/>
      <c r="Z666" s="276"/>
    </row>
    <row r="667" ht="15.75" customHeight="1">
      <c r="A667" s="2"/>
      <c r="B667" s="2"/>
      <c r="C667" s="2"/>
      <c r="D667" s="276"/>
      <c r="E667" s="276"/>
      <c r="F667" s="276"/>
      <c r="G667" s="276"/>
      <c r="H667" s="276"/>
      <c r="I667" s="276"/>
      <c r="J667" s="276"/>
      <c r="K667" s="276"/>
      <c r="L667" s="276"/>
      <c r="M667" s="276"/>
      <c r="N667" s="276"/>
      <c r="O667" s="276"/>
      <c r="P667" s="276"/>
      <c r="Q667" s="276"/>
      <c r="R667" s="276"/>
      <c r="S667" s="276"/>
      <c r="T667" s="276"/>
      <c r="U667" s="276"/>
      <c r="V667" s="276"/>
      <c r="W667" s="276"/>
      <c r="X667" s="276"/>
      <c r="Y667" s="276"/>
      <c r="Z667" s="276"/>
    </row>
    <row r="668" ht="15.75" customHeight="1">
      <c r="A668" s="2"/>
      <c r="B668" s="2"/>
      <c r="C668" s="2"/>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row>
    <row r="669" ht="15.75" customHeight="1">
      <c r="A669" s="2"/>
      <c r="B669" s="2"/>
      <c r="C669" s="2"/>
      <c r="D669" s="276"/>
      <c r="E669" s="276"/>
      <c r="F669" s="276"/>
      <c r="G669" s="276"/>
      <c r="H669" s="276"/>
      <c r="I669" s="276"/>
      <c r="J669" s="276"/>
      <c r="K669" s="276"/>
      <c r="L669" s="276"/>
      <c r="M669" s="276"/>
      <c r="N669" s="276"/>
      <c r="O669" s="276"/>
      <c r="P669" s="276"/>
      <c r="Q669" s="276"/>
      <c r="R669" s="276"/>
      <c r="S669" s="276"/>
      <c r="T669" s="276"/>
      <c r="U669" s="276"/>
      <c r="V669" s="276"/>
      <c r="W669" s="276"/>
      <c r="X669" s="276"/>
      <c r="Y669" s="276"/>
      <c r="Z669" s="276"/>
    </row>
    <row r="670" ht="15.75" customHeight="1">
      <c r="A670" s="2"/>
      <c r="B670" s="2"/>
      <c r="C670" s="2"/>
      <c r="D670" s="276"/>
      <c r="E670" s="276"/>
      <c r="F670" s="276"/>
      <c r="G670" s="276"/>
      <c r="H670" s="276"/>
      <c r="I670" s="276"/>
      <c r="J670" s="276"/>
      <c r="K670" s="276"/>
      <c r="L670" s="276"/>
      <c r="M670" s="276"/>
      <c r="N670" s="276"/>
      <c r="O670" s="276"/>
      <c r="P670" s="276"/>
      <c r="Q670" s="276"/>
      <c r="R670" s="276"/>
      <c r="S670" s="276"/>
      <c r="T670" s="276"/>
      <c r="U670" s="276"/>
      <c r="V670" s="276"/>
      <c r="W670" s="276"/>
      <c r="X670" s="276"/>
      <c r="Y670" s="276"/>
      <c r="Z670" s="276"/>
    </row>
    <row r="671" ht="15.75" customHeight="1">
      <c r="A671" s="2"/>
      <c r="B671" s="2"/>
      <c r="C671" s="2"/>
      <c r="D671" s="276"/>
      <c r="E671" s="276"/>
      <c r="F671" s="276"/>
      <c r="G671" s="276"/>
      <c r="H671" s="276"/>
      <c r="I671" s="276"/>
      <c r="J671" s="276"/>
      <c r="K671" s="276"/>
      <c r="L671" s="276"/>
      <c r="M671" s="276"/>
      <c r="N671" s="276"/>
      <c r="O671" s="276"/>
      <c r="P671" s="276"/>
      <c r="Q671" s="276"/>
      <c r="R671" s="276"/>
      <c r="S671" s="276"/>
      <c r="T671" s="276"/>
      <c r="U671" s="276"/>
      <c r="V671" s="276"/>
      <c r="W671" s="276"/>
      <c r="X671" s="276"/>
      <c r="Y671" s="276"/>
      <c r="Z671" s="276"/>
    </row>
    <row r="672" ht="15.75" customHeight="1">
      <c r="A672" s="2"/>
      <c r="B672" s="2"/>
      <c r="C672" s="2"/>
      <c r="D672" s="276"/>
      <c r="E672" s="276"/>
      <c r="F672" s="276"/>
      <c r="G672" s="276"/>
      <c r="H672" s="276"/>
      <c r="I672" s="276"/>
      <c r="J672" s="276"/>
      <c r="K672" s="276"/>
      <c r="L672" s="276"/>
      <c r="M672" s="276"/>
      <c r="N672" s="276"/>
      <c r="O672" s="276"/>
      <c r="P672" s="276"/>
      <c r="Q672" s="276"/>
      <c r="R672" s="276"/>
      <c r="S672" s="276"/>
      <c r="T672" s="276"/>
      <c r="U672" s="276"/>
      <c r="V672" s="276"/>
      <c r="W672" s="276"/>
      <c r="X672" s="276"/>
      <c r="Y672" s="276"/>
      <c r="Z672" s="276"/>
    </row>
    <row r="673" ht="15.75" customHeight="1">
      <c r="A673" s="2"/>
      <c r="B673" s="2"/>
      <c r="C673" s="2"/>
      <c r="D673" s="276"/>
      <c r="E673" s="276"/>
      <c r="F673" s="276"/>
      <c r="G673" s="276"/>
      <c r="H673" s="276"/>
      <c r="I673" s="276"/>
      <c r="J673" s="276"/>
      <c r="K673" s="276"/>
      <c r="L673" s="276"/>
      <c r="M673" s="276"/>
      <c r="N673" s="276"/>
      <c r="O673" s="276"/>
      <c r="P673" s="276"/>
      <c r="Q673" s="276"/>
      <c r="R673" s="276"/>
      <c r="S673" s="276"/>
      <c r="T673" s="276"/>
      <c r="U673" s="276"/>
      <c r="V673" s="276"/>
      <c r="W673" s="276"/>
      <c r="X673" s="276"/>
      <c r="Y673" s="276"/>
      <c r="Z673" s="276"/>
    </row>
    <row r="674" ht="15.75" customHeight="1">
      <c r="A674" s="2"/>
      <c r="B674" s="2"/>
      <c r="C674" s="2"/>
      <c r="D674" s="276"/>
      <c r="E674" s="276"/>
      <c r="F674" s="276"/>
      <c r="G674" s="276"/>
      <c r="H674" s="276"/>
      <c r="I674" s="276"/>
      <c r="J674" s="276"/>
      <c r="K674" s="276"/>
      <c r="L674" s="276"/>
      <c r="M674" s="276"/>
      <c r="N674" s="276"/>
      <c r="O674" s="276"/>
      <c r="P674" s="276"/>
      <c r="Q674" s="276"/>
      <c r="R674" s="276"/>
      <c r="S674" s="276"/>
      <c r="T674" s="276"/>
      <c r="U674" s="276"/>
      <c r="V674" s="276"/>
      <c r="W674" s="276"/>
      <c r="X674" s="276"/>
      <c r="Y674" s="276"/>
      <c r="Z674" s="276"/>
    </row>
    <row r="675" ht="15.75" customHeight="1">
      <c r="A675" s="2"/>
      <c r="B675" s="2"/>
      <c r="C675" s="2"/>
      <c r="D675" s="276"/>
      <c r="E675" s="276"/>
      <c r="F675" s="276"/>
      <c r="G675" s="276"/>
      <c r="H675" s="276"/>
      <c r="I675" s="276"/>
      <c r="J675" s="276"/>
      <c r="K675" s="276"/>
      <c r="L675" s="276"/>
      <c r="M675" s="276"/>
      <c r="N675" s="276"/>
      <c r="O675" s="276"/>
      <c r="P675" s="276"/>
      <c r="Q675" s="276"/>
      <c r="R675" s="276"/>
      <c r="S675" s="276"/>
      <c r="T675" s="276"/>
      <c r="U675" s="276"/>
      <c r="V675" s="276"/>
      <c r="W675" s="276"/>
      <c r="X675" s="276"/>
      <c r="Y675" s="276"/>
      <c r="Z675" s="276"/>
    </row>
    <row r="676" ht="15.75" customHeight="1">
      <c r="A676" s="2"/>
      <c r="B676" s="2"/>
      <c r="C676" s="2"/>
      <c r="D676" s="276"/>
      <c r="E676" s="276"/>
      <c r="F676" s="276"/>
      <c r="G676" s="276"/>
      <c r="H676" s="276"/>
      <c r="I676" s="276"/>
      <c r="J676" s="276"/>
      <c r="K676" s="276"/>
      <c r="L676" s="276"/>
      <c r="M676" s="276"/>
      <c r="N676" s="276"/>
      <c r="O676" s="276"/>
      <c r="P676" s="276"/>
      <c r="Q676" s="276"/>
      <c r="R676" s="276"/>
      <c r="S676" s="276"/>
      <c r="T676" s="276"/>
      <c r="U676" s="276"/>
      <c r="V676" s="276"/>
      <c r="W676" s="276"/>
      <c r="X676" s="276"/>
      <c r="Y676" s="276"/>
      <c r="Z676" s="276"/>
    </row>
    <row r="677" ht="15.75" customHeight="1">
      <c r="A677" s="2"/>
      <c r="B677" s="2"/>
      <c r="C677" s="2"/>
      <c r="D677" s="276"/>
      <c r="E677" s="276"/>
      <c r="F677" s="276"/>
      <c r="G677" s="276"/>
      <c r="H677" s="276"/>
      <c r="I677" s="276"/>
      <c r="J677" s="276"/>
      <c r="K677" s="276"/>
      <c r="L677" s="276"/>
      <c r="M677" s="276"/>
      <c r="N677" s="276"/>
      <c r="O677" s="276"/>
      <c r="P677" s="276"/>
      <c r="Q677" s="276"/>
      <c r="R677" s="276"/>
      <c r="S677" s="276"/>
      <c r="T677" s="276"/>
      <c r="U677" s="276"/>
      <c r="V677" s="276"/>
      <c r="W677" s="276"/>
      <c r="X677" s="276"/>
      <c r="Y677" s="276"/>
      <c r="Z677" s="276"/>
    </row>
    <row r="678" ht="15.75" customHeight="1">
      <c r="A678" s="2"/>
      <c r="B678" s="2"/>
      <c r="C678" s="2"/>
      <c r="D678" s="276"/>
      <c r="E678" s="276"/>
      <c r="F678" s="276"/>
      <c r="G678" s="276"/>
      <c r="H678" s="276"/>
      <c r="I678" s="276"/>
      <c r="J678" s="276"/>
      <c r="K678" s="276"/>
      <c r="L678" s="276"/>
      <c r="M678" s="276"/>
      <c r="N678" s="276"/>
      <c r="O678" s="276"/>
      <c r="P678" s="276"/>
      <c r="Q678" s="276"/>
      <c r="R678" s="276"/>
      <c r="S678" s="276"/>
      <c r="T678" s="276"/>
      <c r="U678" s="276"/>
      <c r="V678" s="276"/>
      <c r="W678" s="276"/>
      <c r="X678" s="276"/>
      <c r="Y678" s="276"/>
      <c r="Z678" s="276"/>
    </row>
    <row r="679" ht="15.75" customHeight="1">
      <c r="A679" s="2"/>
      <c r="B679" s="2"/>
      <c r="C679" s="2"/>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row>
    <row r="680" ht="15.75" customHeight="1">
      <c r="A680" s="2"/>
      <c r="B680" s="2"/>
      <c r="C680" s="2"/>
      <c r="D680" s="276"/>
      <c r="E680" s="276"/>
      <c r="F680" s="276"/>
      <c r="G680" s="276"/>
      <c r="H680" s="276"/>
      <c r="I680" s="276"/>
      <c r="J680" s="276"/>
      <c r="K680" s="276"/>
      <c r="L680" s="276"/>
      <c r="M680" s="276"/>
      <c r="N680" s="276"/>
      <c r="O680" s="276"/>
      <c r="P680" s="276"/>
      <c r="Q680" s="276"/>
      <c r="R680" s="276"/>
      <c r="S680" s="276"/>
      <c r="T680" s="276"/>
      <c r="U680" s="276"/>
      <c r="V680" s="276"/>
      <c r="W680" s="276"/>
      <c r="X680" s="276"/>
      <c r="Y680" s="276"/>
      <c r="Z680" s="276"/>
    </row>
    <row r="681" ht="15.75" customHeight="1">
      <c r="A681" s="2"/>
      <c r="B681" s="2"/>
      <c r="C681" s="2"/>
      <c r="D681" s="276"/>
      <c r="E681" s="276"/>
      <c r="F681" s="276"/>
      <c r="G681" s="276"/>
      <c r="H681" s="276"/>
      <c r="I681" s="276"/>
      <c r="J681" s="276"/>
      <c r="K681" s="276"/>
      <c r="L681" s="276"/>
      <c r="M681" s="276"/>
      <c r="N681" s="276"/>
      <c r="O681" s="276"/>
      <c r="P681" s="276"/>
      <c r="Q681" s="276"/>
      <c r="R681" s="276"/>
      <c r="S681" s="276"/>
      <c r="T681" s="276"/>
      <c r="U681" s="276"/>
      <c r="V681" s="276"/>
      <c r="W681" s="276"/>
      <c r="X681" s="276"/>
      <c r="Y681" s="276"/>
      <c r="Z681" s="276"/>
    </row>
    <row r="682" ht="15.75" customHeight="1">
      <c r="A682" s="2"/>
      <c r="B682" s="2"/>
      <c r="C682" s="2"/>
      <c r="D682" s="276"/>
      <c r="E682" s="276"/>
      <c r="F682" s="276"/>
      <c r="G682" s="276"/>
      <c r="H682" s="276"/>
      <c r="I682" s="276"/>
      <c r="J682" s="276"/>
      <c r="K682" s="276"/>
      <c r="L682" s="276"/>
      <c r="M682" s="276"/>
      <c r="N682" s="276"/>
      <c r="O682" s="276"/>
      <c r="P682" s="276"/>
      <c r="Q682" s="276"/>
      <c r="R682" s="276"/>
      <c r="S682" s="276"/>
      <c r="T682" s="276"/>
      <c r="U682" s="276"/>
      <c r="V682" s="276"/>
      <c r="W682" s="276"/>
      <c r="X682" s="276"/>
      <c r="Y682" s="276"/>
      <c r="Z682" s="276"/>
    </row>
    <row r="683" ht="15.75" customHeight="1">
      <c r="A683" s="2"/>
      <c r="B683" s="2"/>
      <c r="C683" s="2"/>
      <c r="D683" s="276"/>
      <c r="E683" s="276"/>
      <c r="F683" s="276"/>
      <c r="G683" s="276"/>
      <c r="H683" s="276"/>
      <c r="I683" s="276"/>
      <c r="J683" s="276"/>
      <c r="K683" s="276"/>
      <c r="L683" s="276"/>
      <c r="M683" s="276"/>
      <c r="N683" s="276"/>
      <c r="O683" s="276"/>
      <c r="P683" s="276"/>
      <c r="Q683" s="276"/>
      <c r="R683" s="276"/>
      <c r="S683" s="276"/>
      <c r="T683" s="276"/>
      <c r="U683" s="276"/>
      <c r="V683" s="276"/>
      <c r="W683" s="276"/>
      <c r="X683" s="276"/>
      <c r="Y683" s="276"/>
      <c r="Z683" s="276"/>
    </row>
    <row r="684" ht="15.75" customHeight="1">
      <c r="A684" s="2"/>
      <c r="B684" s="2"/>
      <c r="C684" s="2"/>
      <c r="D684" s="276"/>
      <c r="E684" s="276"/>
      <c r="F684" s="276"/>
      <c r="G684" s="276"/>
      <c r="H684" s="276"/>
      <c r="I684" s="276"/>
      <c r="J684" s="276"/>
      <c r="K684" s="276"/>
      <c r="L684" s="276"/>
      <c r="M684" s="276"/>
      <c r="N684" s="276"/>
      <c r="O684" s="276"/>
      <c r="P684" s="276"/>
      <c r="Q684" s="276"/>
      <c r="R684" s="276"/>
      <c r="S684" s="276"/>
      <c r="T684" s="276"/>
      <c r="U684" s="276"/>
      <c r="V684" s="276"/>
      <c r="W684" s="276"/>
      <c r="X684" s="276"/>
      <c r="Y684" s="276"/>
      <c r="Z684" s="276"/>
    </row>
    <row r="685" ht="15.75" customHeight="1">
      <c r="A685" s="2"/>
      <c r="B685" s="2"/>
      <c r="C685" s="2"/>
      <c r="D685" s="276"/>
      <c r="E685" s="276"/>
      <c r="F685" s="276"/>
      <c r="G685" s="276"/>
      <c r="H685" s="276"/>
      <c r="I685" s="276"/>
      <c r="J685" s="276"/>
      <c r="K685" s="276"/>
      <c r="L685" s="276"/>
      <c r="M685" s="276"/>
      <c r="N685" s="276"/>
      <c r="O685" s="276"/>
      <c r="P685" s="276"/>
      <c r="Q685" s="276"/>
      <c r="R685" s="276"/>
      <c r="S685" s="276"/>
      <c r="T685" s="276"/>
      <c r="U685" s="276"/>
      <c r="V685" s="276"/>
      <c r="W685" s="276"/>
      <c r="X685" s="276"/>
      <c r="Y685" s="276"/>
      <c r="Z685" s="276"/>
    </row>
    <row r="686" ht="15.75" customHeight="1">
      <c r="A686" s="2"/>
      <c r="B686" s="2"/>
      <c r="C686" s="2"/>
      <c r="D686" s="276"/>
      <c r="E686" s="276"/>
      <c r="F686" s="276"/>
      <c r="G686" s="276"/>
      <c r="H686" s="276"/>
      <c r="I686" s="276"/>
      <c r="J686" s="276"/>
      <c r="K686" s="276"/>
      <c r="L686" s="276"/>
      <c r="M686" s="276"/>
      <c r="N686" s="276"/>
      <c r="O686" s="276"/>
      <c r="P686" s="276"/>
      <c r="Q686" s="276"/>
      <c r="R686" s="276"/>
      <c r="S686" s="276"/>
      <c r="T686" s="276"/>
      <c r="U686" s="276"/>
      <c r="V686" s="276"/>
      <c r="W686" s="276"/>
      <c r="X686" s="276"/>
      <c r="Y686" s="276"/>
      <c r="Z686" s="276"/>
    </row>
    <row r="687" ht="15.75" customHeight="1">
      <c r="A687" s="2"/>
      <c r="B687" s="2"/>
      <c r="C687" s="2"/>
      <c r="D687" s="276"/>
      <c r="E687" s="276"/>
      <c r="F687" s="276"/>
      <c r="G687" s="276"/>
      <c r="H687" s="276"/>
      <c r="I687" s="276"/>
      <c r="J687" s="276"/>
      <c r="K687" s="276"/>
      <c r="L687" s="276"/>
      <c r="M687" s="276"/>
      <c r="N687" s="276"/>
      <c r="O687" s="276"/>
      <c r="P687" s="276"/>
      <c r="Q687" s="276"/>
      <c r="R687" s="276"/>
      <c r="S687" s="276"/>
      <c r="T687" s="276"/>
      <c r="U687" s="276"/>
      <c r="V687" s="276"/>
      <c r="W687" s="276"/>
      <c r="X687" s="276"/>
      <c r="Y687" s="276"/>
      <c r="Z687" s="276"/>
    </row>
    <row r="688" ht="15.75" customHeight="1">
      <c r="A688" s="2"/>
      <c r="B688" s="2"/>
      <c r="C688" s="2"/>
      <c r="D688" s="276"/>
      <c r="E688" s="276"/>
      <c r="F688" s="276"/>
      <c r="G688" s="276"/>
      <c r="H688" s="276"/>
      <c r="I688" s="276"/>
      <c r="J688" s="276"/>
      <c r="K688" s="276"/>
      <c r="L688" s="276"/>
      <c r="M688" s="276"/>
      <c r="N688" s="276"/>
      <c r="O688" s="276"/>
      <c r="P688" s="276"/>
      <c r="Q688" s="276"/>
      <c r="R688" s="276"/>
      <c r="S688" s="276"/>
      <c r="T688" s="276"/>
      <c r="U688" s="276"/>
      <c r="V688" s="276"/>
      <c r="W688" s="276"/>
      <c r="X688" s="276"/>
      <c r="Y688" s="276"/>
      <c r="Z688" s="276"/>
    </row>
    <row r="689" ht="15.75" customHeight="1">
      <c r="A689" s="2"/>
      <c r="B689" s="2"/>
      <c r="C689" s="2"/>
      <c r="D689" s="276"/>
      <c r="E689" s="276"/>
      <c r="F689" s="276"/>
      <c r="G689" s="276"/>
      <c r="H689" s="276"/>
      <c r="I689" s="276"/>
      <c r="J689" s="276"/>
      <c r="K689" s="276"/>
      <c r="L689" s="276"/>
      <c r="M689" s="276"/>
      <c r="N689" s="276"/>
      <c r="O689" s="276"/>
      <c r="P689" s="276"/>
      <c r="Q689" s="276"/>
      <c r="R689" s="276"/>
      <c r="S689" s="276"/>
      <c r="T689" s="276"/>
      <c r="U689" s="276"/>
      <c r="V689" s="276"/>
      <c r="W689" s="276"/>
      <c r="X689" s="276"/>
      <c r="Y689" s="276"/>
      <c r="Z689" s="276"/>
    </row>
    <row r="690" ht="15.75" customHeight="1">
      <c r="A690" s="2"/>
      <c r="B690" s="2"/>
      <c r="C690" s="2"/>
      <c r="D690" s="276"/>
      <c r="E690" s="276"/>
      <c r="F690" s="276"/>
      <c r="G690" s="276"/>
      <c r="H690" s="276"/>
      <c r="I690" s="276"/>
      <c r="J690" s="276"/>
      <c r="K690" s="276"/>
      <c r="L690" s="276"/>
      <c r="M690" s="276"/>
      <c r="N690" s="276"/>
      <c r="O690" s="276"/>
      <c r="P690" s="276"/>
      <c r="Q690" s="276"/>
      <c r="R690" s="276"/>
      <c r="S690" s="276"/>
      <c r="T690" s="276"/>
      <c r="U690" s="276"/>
      <c r="V690" s="276"/>
      <c r="W690" s="276"/>
      <c r="X690" s="276"/>
      <c r="Y690" s="276"/>
      <c r="Z690" s="276"/>
    </row>
    <row r="691" ht="15.75" customHeight="1">
      <c r="A691" s="2"/>
      <c r="B691" s="2"/>
      <c r="C691" s="2"/>
      <c r="D691" s="276"/>
      <c r="E691" s="276"/>
      <c r="F691" s="276"/>
      <c r="G691" s="276"/>
      <c r="H691" s="276"/>
      <c r="I691" s="276"/>
      <c r="J691" s="276"/>
      <c r="K691" s="276"/>
      <c r="L691" s="276"/>
      <c r="M691" s="276"/>
      <c r="N691" s="276"/>
      <c r="O691" s="276"/>
      <c r="P691" s="276"/>
      <c r="Q691" s="276"/>
      <c r="R691" s="276"/>
      <c r="S691" s="276"/>
      <c r="T691" s="276"/>
      <c r="U691" s="276"/>
      <c r="V691" s="276"/>
      <c r="W691" s="276"/>
      <c r="X691" s="276"/>
      <c r="Y691" s="276"/>
      <c r="Z691" s="276"/>
    </row>
    <row r="692" ht="15.75" customHeight="1">
      <c r="A692" s="2"/>
      <c r="B692" s="2"/>
      <c r="C692" s="2"/>
      <c r="D692" s="276"/>
      <c r="E692" s="276"/>
      <c r="F692" s="276"/>
      <c r="G692" s="276"/>
      <c r="H692" s="276"/>
      <c r="I692" s="276"/>
      <c r="J692" s="276"/>
      <c r="K692" s="276"/>
      <c r="L692" s="276"/>
      <c r="M692" s="276"/>
      <c r="N692" s="276"/>
      <c r="O692" s="276"/>
      <c r="P692" s="276"/>
      <c r="Q692" s="276"/>
      <c r="R692" s="276"/>
      <c r="S692" s="276"/>
      <c r="T692" s="276"/>
      <c r="U692" s="276"/>
      <c r="V692" s="276"/>
      <c r="W692" s="276"/>
      <c r="X692" s="276"/>
      <c r="Y692" s="276"/>
      <c r="Z692" s="276"/>
    </row>
    <row r="693" ht="15.75" customHeight="1">
      <c r="A693" s="2"/>
      <c r="B693" s="2"/>
      <c r="C693" s="2"/>
      <c r="D693" s="276"/>
      <c r="E693" s="276"/>
      <c r="F693" s="276"/>
      <c r="G693" s="276"/>
      <c r="H693" s="276"/>
      <c r="I693" s="276"/>
      <c r="J693" s="276"/>
      <c r="K693" s="276"/>
      <c r="L693" s="276"/>
      <c r="M693" s="276"/>
      <c r="N693" s="276"/>
      <c r="O693" s="276"/>
      <c r="P693" s="276"/>
      <c r="Q693" s="276"/>
      <c r="R693" s="276"/>
      <c r="S693" s="276"/>
      <c r="T693" s="276"/>
      <c r="U693" s="276"/>
      <c r="V693" s="276"/>
      <c r="W693" s="276"/>
      <c r="X693" s="276"/>
      <c r="Y693" s="276"/>
      <c r="Z693" s="276"/>
    </row>
    <row r="694" ht="15.75" customHeight="1">
      <c r="A694" s="2"/>
      <c r="B694" s="2"/>
      <c r="C694" s="2"/>
      <c r="D694" s="276"/>
      <c r="E694" s="276"/>
      <c r="F694" s="276"/>
      <c r="G694" s="276"/>
      <c r="H694" s="276"/>
      <c r="I694" s="276"/>
      <c r="J694" s="276"/>
      <c r="K694" s="276"/>
      <c r="L694" s="276"/>
      <c r="M694" s="276"/>
      <c r="N694" s="276"/>
      <c r="O694" s="276"/>
      <c r="P694" s="276"/>
      <c r="Q694" s="276"/>
      <c r="R694" s="276"/>
      <c r="S694" s="276"/>
      <c r="T694" s="276"/>
      <c r="U694" s="276"/>
      <c r="V694" s="276"/>
      <c r="W694" s="276"/>
      <c r="X694" s="276"/>
      <c r="Y694" s="276"/>
      <c r="Z694" s="276"/>
    </row>
    <row r="695" ht="15.75" customHeight="1">
      <c r="A695" s="2"/>
      <c r="B695" s="2"/>
      <c r="C695" s="2"/>
      <c r="D695" s="276"/>
      <c r="E695" s="276"/>
      <c r="F695" s="276"/>
      <c r="G695" s="276"/>
      <c r="H695" s="276"/>
      <c r="I695" s="276"/>
      <c r="J695" s="276"/>
      <c r="K695" s="276"/>
      <c r="L695" s="276"/>
      <c r="M695" s="276"/>
      <c r="N695" s="276"/>
      <c r="O695" s="276"/>
      <c r="P695" s="276"/>
      <c r="Q695" s="276"/>
      <c r="R695" s="276"/>
      <c r="S695" s="276"/>
      <c r="T695" s="276"/>
      <c r="U695" s="276"/>
      <c r="V695" s="276"/>
      <c r="W695" s="276"/>
      <c r="X695" s="276"/>
      <c r="Y695" s="276"/>
      <c r="Z695" s="276"/>
    </row>
    <row r="696" ht="15.75" customHeight="1">
      <c r="A696" s="2"/>
      <c r="B696" s="2"/>
      <c r="C696" s="2"/>
      <c r="D696" s="276"/>
      <c r="E696" s="276"/>
      <c r="F696" s="276"/>
      <c r="G696" s="276"/>
      <c r="H696" s="276"/>
      <c r="I696" s="276"/>
      <c r="J696" s="276"/>
      <c r="K696" s="276"/>
      <c r="L696" s="276"/>
      <c r="M696" s="276"/>
      <c r="N696" s="276"/>
      <c r="O696" s="276"/>
      <c r="P696" s="276"/>
      <c r="Q696" s="276"/>
      <c r="R696" s="276"/>
      <c r="S696" s="276"/>
      <c r="T696" s="276"/>
      <c r="U696" s="276"/>
      <c r="V696" s="276"/>
      <c r="W696" s="276"/>
      <c r="X696" s="276"/>
      <c r="Y696" s="276"/>
      <c r="Z696" s="276"/>
    </row>
    <row r="697" ht="15.75" customHeight="1">
      <c r="A697" s="2"/>
      <c r="B697" s="2"/>
      <c r="C697" s="2"/>
      <c r="D697" s="276"/>
      <c r="E697" s="276"/>
      <c r="F697" s="276"/>
      <c r="G697" s="276"/>
      <c r="H697" s="276"/>
      <c r="I697" s="276"/>
      <c r="J697" s="276"/>
      <c r="K697" s="276"/>
      <c r="L697" s="276"/>
      <c r="M697" s="276"/>
      <c r="N697" s="276"/>
      <c r="O697" s="276"/>
      <c r="P697" s="276"/>
      <c r="Q697" s="276"/>
      <c r="R697" s="276"/>
      <c r="S697" s="276"/>
      <c r="T697" s="276"/>
      <c r="U697" s="276"/>
      <c r="V697" s="276"/>
      <c r="W697" s="276"/>
      <c r="X697" s="276"/>
      <c r="Y697" s="276"/>
      <c r="Z697" s="276"/>
    </row>
    <row r="698" ht="15.75" customHeight="1">
      <c r="A698" s="2"/>
      <c r="B698" s="2"/>
      <c r="C698" s="2"/>
      <c r="D698" s="276"/>
      <c r="E698" s="276"/>
      <c r="F698" s="276"/>
      <c r="G698" s="276"/>
      <c r="H698" s="276"/>
      <c r="I698" s="276"/>
      <c r="J698" s="276"/>
      <c r="K698" s="276"/>
      <c r="L698" s="276"/>
      <c r="M698" s="276"/>
      <c r="N698" s="276"/>
      <c r="O698" s="276"/>
      <c r="P698" s="276"/>
      <c r="Q698" s="276"/>
      <c r="R698" s="276"/>
      <c r="S698" s="276"/>
      <c r="T698" s="276"/>
      <c r="U698" s="276"/>
      <c r="V698" s="276"/>
      <c r="W698" s="276"/>
      <c r="X698" s="276"/>
      <c r="Y698" s="276"/>
      <c r="Z698" s="276"/>
    </row>
    <row r="699" ht="15.75" customHeight="1">
      <c r="A699" s="2"/>
      <c r="B699" s="2"/>
      <c r="C699" s="2"/>
      <c r="D699" s="276"/>
      <c r="E699" s="276"/>
      <c r="F699" s="276"/>
      <c r="G699" s="276"/>
      <c r="H699" s="276"/>
      <c r="I699" s="276"/>
      <c r="J699" s="276"/>
      <c r="K699" s="276"/>
      <c r="L699" s="276"/>
      <c r="M699" s="276"/>
      <c r="N699" s="276"/>
      <c r="O699" s="276"/>
      <c r="P699" s="276"/>
      <c r="Q699" s="276"/>
      <c r="R699" s="276"/>
      <c r="S699" s="276"/>
      <c r="T699" s="276"/>
      <c r="U699" s="276"/>
      <c r="V699" s="276"/>
      <c r="W699" s="276"/>
      <c r="X699" s="276"/>
      <c r="Y699" s="276"/>
      <c r="Z699" s="276"/>
    </row>
    <row r="700" ht="15.75" customHeight="1">
      <c r="A700" s="2"/>
      <c r="B700" s="2"/>
      <c r="C700" s="2"/>
      <c r="D700" s="276"/>
      <c r="E700" s="276"/>
      <c r="F700" s="276"/>
      <c r="G700" s="276"/>
      <c r="H700" s="276"/>
      <c r="I700" s="276"/>
      <c r="J700" s="276"/>
      <c r="K700" s="276"/>
      <c r="L700" s="276"/>
      <c r="M700" s="276"/>
      <c r="N700" s="276"/>
      <c r="O700" s="276"/>
      <c r="P700" s="276"/>
      <c r="Q700" s="276"/>
      <c r="R700" s="276"/>
      <c r="S700" s="276"/>
      <c r="T700" s="276"/>
      <c r="U700" s="276"/>
      <c r="V700" s="276"/>
      <c r="W700" s="276"/>
      <c r="X700" s="276"/>
      <c r="Y700" s="276"/>
      <c r="Z700" s="276"/>
    </row>
    <row r="701" ht="15.75" customHeight="1">
      <c r="A701" s="2"/>
      <c r="B701" s="2"/>
      <c r="C701" s="2"/>
      <c r="D701" s="276"/>
      <c r="E701" s="276"/>
      <c r="F701" s="276"/>
      <c r="G701" s="276"/>
      <c r="H701" s="276"/>
      <c r="I701" s="276"/>
      <c r="J701" s="276"/>
      <c r="K701" s="276"/>
      <c r="L701" s="276"/>
      <c r="M701" s="276"/>
      <c r="N701" s="276"/>
      <c r="O701" s="276"/>
      <c r="P701" s="276"/>
      <c r="Q701" s="276"/>
      <c r="R701" s="276"/>
      <c r="S701" s="276"/>
      <c r="T701" s="276"/>
      <c r="U701" s="276"/>
      <c r="V701" s="276"/>
      <c r="W701" s="276"/>
      <c r="X701" s="276"/>
      <c r="Y701" s="276"/>
      <c r="Z701" s="276"/>
    </row>
    <row r="702" ht="15.75" customHeight="1">
      <c r="A702" s="2"/>
      <c r="B702" s="2"/>
      <c r="C702" s="2"/>
      <c r="D702" s="276"/>
      <c r="E702" s="276"/>
      <c r="F702" s="276"/>
      <c r="G702" s="276"/>
      <c r="H702" s="276"/>
      <c r="I702" s="276"/>
      <c r="J702" s="276"/>
      <c r="K702" s="276"/>
      <c r="L702" s="276"/>
      <c r="M702" s="276"/>
      <c r="N702" s="276"/>
      <c r="O702" s="276"/>
      <c r="P702" s="276"/>
      <c r="Q702" s="276"/>
      <c r="R702" s="276"/>
      <c r="S702" s="276"/>
      <c r="T702" s="276"/>
      <c r="U702" s="276"/>
      <c r="V702" s="276"/>
      <c r="W702" s="276"/>
      <c r="X702" s="276"/>
      <c r="Y702" s="276"/>
      <c r="Z702" s="276"/>
    </row>
    <row r="703" ht="15.75" customHeight="1">
      <c r="A703" s="2"/>
      <c r="B703" s="2"/>
      <c r="C703" s="2"/>
      <c r="D703" s="276"/>
      <c r="E703" s="276"/>
      <c r="F703" s="276"/>
      <c r="G703" s="276"/>
      <c r="H703" s="276"/>
      <c r="I703" s="276"/>
      <c r="J703" s="276"/>
      <c r="K703" s="276"/>
      <c r="L703" s="276"/>
      <c r="M703" s="276"/>
      <c r="N703" s="276"/>
      <c r="O703" s="276"/>
      <c r="P703" s="276"/>
      <c r="Q703" s="276"/>
      <c r="R703" s="276"/>
      <c r="S703" s="276"/>
      <c r="T703" s="276"/>
      <c r="U703" s="276"/>
      <c r="V703" s="276"/>
      <c r="W703" s="276"/>
      <c r="X703" s="276"/>
      <c r="Y703" s="276"/>
      <c r="Z703" s="276"/>
    </row>
    <row r="704" ht="15.75" customHeight="1">
      <c r="A704" s="2"/>
      <c r="B704" s="2"/>
      <c r="C704" s="2"/>
      <c r="D704" s="276"/>
      <c r="E704" s="276"/>
      <c r="F704" s="276"/>
      <c r="G704" s="276"/>
      <c r="H704" s="276"/>
      <c r="I704" s="276"/>
      <c r="J704" s="276"/>
      <c r="K704" s="276"/>
      <c r="L704" s="276"/>
      <c r="M704" s="276"/>
      <c r="N704" s="276"/>
      <c r="O704" s="276"/>
      <c r="P704" s="276"/>
      <c r="Q704" s="276"/>
      <c r="R704" s="276"/>
      <c r="S704" s="276"/>
      <c r="T704" s="276"/>
      <c r="U704" s="276"/>
      <c r="V704" s="276"/>
      <c r="W704" s="276"/>
      <c r="X704" s="276"/>
      <c r="Y704" s="276"/>
      <c r="Z704" s="276"/>
    </row>
    <row r="705" ht="15.75" customHeight="1">
      <c r="A705" s="2"/>
      <c r="B705" s="2"/>
      <c r="C705" s="2"/>
      <c r="D705" s="276"/>
      <c r="E705" s="276"/>
      <c r="F705" s="276"/>
      <c r="G705" s="276"/>
      <c r="H705" s="276"/>
      <c r="I705" s="276"/>
      <c r="J705" s="276"/>
      <c r="K705" s="276"/>
      <c r="L705" s="276"/>
      <c r="M705" s="276"/>
      <c r="N705" s="276"/>
      <c r="O705" s="276"/>
      <c r="P705" s="276"/>
      <c r="Q705" s="276"/>
      <c r="R705" s="276"/>
      <c r="S705" s="276"/>
      <c r="T705" s="276"/>
      <c r="U705" s="276"/>
      <c r="V705" s="276"/>
      <c r="W705" s="276"/>
      <c r="X705" s="276"/>
      <c r="Y705" s="276"/>
      <c r="Z705" s="276"/>
    </row>
    <row r="706" ht="15.75" customHeight="1">
      <c r="A706" s="2"/>
      <c r="B706" s="2"/>
      <c r="C706" s="2"/>
      <c r="D706" s="276"/>
      <c r="E706" s="276"/>
      <c r="F706" s="276"/>
      <c r="G706" s="276"/>
      <c r="H706" s="276"/>
      <c r="I706" s="276"/>
      <c r="J706" s="276"/>
      <c r="K706" s="276"/>
      <c r="L706" s="276"/>
      <c r="M706" s="276"/>
      <c r="N706" s="276"/>
      <c r="O706" s="276"/>
      <c r="P706" s="276"/>
      <c r="Q706" s="276"/>
      <c r="R706" s="276"/>
      <c r="S706" s="276"/>
      <c r="T706" s="276"/>
      <c r="U706" s="276"/>
      <c r="V706" s="276"/>
      <c r="W706" s="276"/>
      <c r="X706" s="276"/>
      <c r="Y706" s="276"/>
      <c r="Z706" s="276"/>
    </row>
    <row r="707" ht="15.75" customHeight="1">
      <c r="A707" s="2"/>
      <c r="B707" s="2"/>
      <c r="C707" s="2"/>
      <c r="D707" s="276"/>
      <c r="E707" s="276"/>
      <c r="F707" s="276"/>
      <c r="G707" s="276"/>
      <c r="H707" s="276"/>
      <c r="I707" s="276"/>
      <c r="J707" s="276"/>
      <c r="K707" s="276"/>
      <c r="L707" s="276"/>
      <c r="M707" s="276"/>
      <c r="N707" s="276"/>
      <c r="O707" s="276"/>
      <c r="P707" s="276"/>
      <c r="Q707" s="276"/>
      <c r="R707" s="276"/>
      <c r="S707" s="276"/>
      <c r="T707" s="276"/>
      <c r="U707" s="276"/>
      <c r="V707" s="276"/>
      <c r="W707" s="276"/>
      <c r="X707" s="276"/>
      <c r="Y707" s="276"/>
      <c r="Z707" s="276"/>
    </row>
    <row r="708" ht="15.75" customHeight="1">
      <c r="A708" s="2"/>
      <c r="B708" s="2"/>
      <c r="C708" s="2"/>
      <c r="D708" s="276"/>
      <c r="E708" s="276"/>
      <c r="F708" s="276"/>
      <c r="G708" s="276"/>
      <c r="H708" s="276"/>
      <c r="I708" s="276"/>
      <c r="J708" s="276"/>
      <c r="K708" s="276"/>
      <c r="L708" s="276"/>
      <c r="M708" s="276"/>
      <c r="N708" s="276"/>
      <c r="O708" s="276"/>
      <c r="P708" s="276"/>
      <c r="Q708" s="276"/>
      <c r="R708" s="276"/>
      <c r="S708" s="276"/>
      <c r="T708" s="276"/>
      <c r="U708" s="276"/>
      <c r="V708" s="276"/>
      <c r="W708" s="276"/>
      <c r="X708" s="276"/>
      <c r="Y708" s="276"/>
      <c r="Z708" s="276"/>
    </row>
    <row r="709" ht="15.75" customHeight="1">
      <c r="A709" s="2"/>
      <c r="B709" s="2"/>
      <c r="C709" s="2"/>
      <c r="D709" s="276"/>
      <c r="E709" s="276"/>
      <c r="F709" s="276"/>
      <c r="G709" s="276"/>
      <c r="H709" s="276"/>
      <c r="I709" s="276"/>
      <c r="J709" s="276"/>
      <c r="K709" s="276"/>
      <c r="L709" s="276"/>
      <c r="M709" s="276"/>
      <c r="N709" s="276"/>
      <c r="O709" s="276"/>
      <c r="P709" s="276"/>
      <c r="Q709" s="276"/>
      <c r="R709" s="276"/>
      <c r="S709" s="276"/>
      <c r="T709" s="276"/>
      <c r="U709" s="276"/>
      <c r="V709" s="276"/>
      <c r="W709" s="276"/>
      <c r="X709" s="276"/>
      <c r="Y709" s="276"/>
      <c r="Z709" s="276"/>
    </row>
    <row r="710" ht="15.75" customHeight="1">
      <c r="A710" s="2"/>
      <c r="B710" s="2"/>
      <c r="C710" s="2"/>
      <c r="D710" s="276"/>
      <c r="E710" s="276"/>
      <c r="F710" s="276"/>
      <c r="G710" s="276"/>
      <c r="H710" s="276"/>
      <c r="I710" s="276"/>
      <c r="J710" s="276"/>
      <c r="K710" s="276"/>
      <c r="L710" s="276"/>
      <c r="M710" s="276"/>
      <c r="N710" s="276"/>
      <c r="O710" s="276"/>
      <c r="P710" s="276"/>
      <c r="Q710" s="276"/>
      <c r="R710" s="276"/>
      <c r="S710" s="276"/>
      <c r="T710" s="276"/>
      <c r="U710" s="276"/>
      <c r="V710" s="276"/>
      <c r="W710" s="276"/>
      <c r="X710" s="276"/>
      <c r="Y710" s="276"/>
      <c r="Z710" s="276"/>
    </row>
    <row r="711" ht="15.75" customHeight="1">
      <c r="A711" s="2"/>
      <c r="B711" s="2"/>
      <c r="C711" s="2"/>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row>
    <row r="712" ht="15.75" customHeight="1">
      <c r="A712" s="2"/>
      <c r="B712" s="2"/>
      <c r="C712" s="2"/>
      <c r="D712" s="276"/>
      <c r="E712" s="276"/>
      <c r="F712" s="276"/>
      <c r="G712" s="276"/>
      <c r="H712" s="276"/>
      <c r="I712" s="276"/>
      <c r="J712" s="276"/>
      <c r="K712" s="276"/>
      <c r="L712" s="276"/>
      <c r="M712" s="276"/>
      <c r="N712" s="276"/>
      <c r="O712" s="276"/>
      <c r="P712" s="276"/>
      <c r="Q712" s="276"/>
      <c r="R712" s="276"/>
      <c r="S712" s="276"/>
      <c r="T712" s="276"/>
      <c r="U712" s="276"/>
      <c r="V712" s="276"/>
      <c r="W712" s="276"/>
      <c r="X712" s="276"/>
      <c r="Y712" s="276"/>
      <c r="Z712" s="276"/>
    </row>
    <row r="713" ht="15.75" customHeight="1">
      <c r="A713" s="2"/>
      <c r="B713" s="2"/>
      <c r="C713" s="2"/>
      <c r="D713" s="276"/>
      <c r="E713" s="276"/>
      <c r="F713" s="276"/>
      <c r="G713" s="276"/>
      <c r="H713" s="276"/>
      <c r="I713" s="276"/>
      <c r="J713" s="276"/>
      <c r="K713" s="276"/>
      <c r="L713" s="276"/>
      <c r="M713" s="276"/>
      <c r="N713" s="276"/>
      <c r="O713" s="276"/>
      <c r="P713" s="276"/>
      <c r="Q713" s="276"/>
      <c r="R713" s="276"/>
      <c r="S713" s="276"/>
      <c r="T713" s="276"/>
      <c r="U713" s="276"/>
      <c r="V713" s="276"/>
      <c r="W713" s="276"/>
      <c r="X713" s="276"/>
      <c r="Y713" s="276"/>
      <c r="Z713" s="276"/>
    </row>
    <row r="714" ht="15.75" customHeight="1">
      <c r="A714" s="2"/>
      <c r="B714" s="2"/>
      <c r="C714" s="2"/>
      <c r="D714" s="276"/>
      <c r="E714" s="276"/>
      <c r="F714" s="276"/>
      <c r="G714" s="276"/>
      <c r="H714" s="276"/>
      <c r="I714" s="276"/>
      <c r="J714" s="276"/>
      <c r="K714" s="276"/>
      <c r="L714" s="276"/>
      <c r="M714" s="276"/>
      <c r="N714" s="276"/>
      <c r="O714" s="276"/>
      <c r="P714" s="276"/>
      <c r="Q714" s="276"/>
      <c r="R714" s="276"/>
      <c r="S714" s="276"/>
      <c r="T714" s="276"/>
      <c r="U714" s="276"/>
      <c r="V714" s="276"/>
      <c r="W714" s="276"/>
      <c r="X714" s="276"/>
      <c r="Y714" s="276"/>
      <c r="Z714" s="276"/>
    </row>
    <row r="715" ht="15.75" customHeight="1">
      <c r="A715" s="2"/>
      <c r="B715" s="2"/>
      <c r="C715" s="2"/>
      <c r="D715" s="276"/>
      <c r="E715" s="276"/>
      <c r="F715" s="276"/>
      <c r="G715" s="276"/>
      <c r="H715" s="276"/>
      <c r="I715" s="276"/>
      <c r="J715" s="276"/>
      <c r="K715" s="276"/>
      <c r="L715" s="276"/>
      <c r="M715" s="276"/>
      <c r="N715" s="276"/>
      <c r="O715" s="276"/>
      <c r="P715" s="276"/>
      <c r="Q715" s="276"/>
      <c r="R715" s="276"/>
      <c r="S715" s="276"/>
      <c r="T715" s="276"/>
      <c r="U715" s="276"/>
      <c r="V715" s="276"/>
      <c r="W715" s="276"/>
      <c r="X715" s="276"/>
      <c r="Y715" s="276"/>
      <c r="Z715" s="276"/>
    </row>
    <row r="716" ht="15.75" customHeight="1">
      <c r="A716" s="2"/>
      <c r="B716" s="2"/>
      <c r="C716" s="2"/>
      <c r="D716" s="276"/>
      <c r="E716" s="276"/>
      <c r="F716" s="276"/>
      <c r="G716" s="276"/>
      <c r="H716" s="276"/>
      <c r="I716" s="276"/>
      <c r="J716" s="276"/>
      <c r="K716" s="276"/>
      <c r="L716" s="276"/>
      <c r="M716" s="276"/>
      <c r="N716" s="276"/>
      <c r="O716" s="276"/>
      <c r="P716" s="276"/>
      <c r="Q716" s="276"/>
      <c r="R716" s="276"/>
      <c r="S716" s="276"/>
      <c r="T716" s="276"/>
      <c r="U716" s="276"/>
      <c r="V716" s="276"/>
      <c r="W716" s="276"/>
      <c r="X716" s="276"/>
      <c r="Y716" s="276"/>
      <c r="Z716" s="276"/>
    </row>
    <row r="717" ht="15.75" customHeight="1">
      <c r="A717" s="2"/>
      <c r="B717" s="2"/>
      <c r="C717" s="2"/>
      <c r="D717" s="276"/>
      <c r="E717" s="276"/>
      <c r="F717" s="276"/>
      <c r="G717" s="276"/>
      <c r="H717" s="276"/>
      <c r="I717" s="276"/>
      <c r="J717" s="276"/>
      <c r="K717" s="276"/>
      <c r="L717" s="276"/>
      <c r="M717" s="276"/>
      <c r="N717" s="276"/>
      <c r="O717" s="276"/>
      <c r="P717" s="276"/>
      <c r="Q717" s="276"/>
      <c r="R717" s="276"/>
      <c r="S717" s="276"/>
      <c r="T717" s="276"/>
      <c r="U717" s="276"/>
      <c r="V717" s="276"/>
      <c r="W717" s="276"/>
      <c r="X717" s="276"/>
      <c r="Y717" s="276"/>
      <c r="Z717" s="276"/>
    </row>
    <row r="718" ht="15.75" customHeight="1">
      <c r="A718" s="2"/>
      <c r="B718" s="2"/>
      <c r="C718" s="2"/>
      <c r="D718" s="276"/>
      <c r="E718" s="276"/>
      <c r="F718" s="276"/>
      <c r="G718" s="276"/>
      <c r="H718" s="276"/>
      <c r="I718" s="276"/>
      <c r="J718" s="276"/>
      <c r="K718" s="276"/>
      <c r="L718" s="276"/>
      <c r="M718" s="276"/>
      <c r="N718" s="276"/>
      <c r="O718" s="276"/>
      <c r="P718" s="276"/>
      <c r="Q718" s="276"/>
      <c r="R718" s="276"/>
      <c r="S718" s="276"/>
      <c r="T718" s="276"/>
      <c r="U718" s="276"/>
      <c r="V718" s="276"/>
      <c r="W718" s="276"/>
      <c r="X718" s="276"/>
      <c r="Y718" s="276"/>
      <c r="Z718" s="276"/>
    </row>
    <row r="719" ht="15.75" customHeight="1">
      <c r="A719" s="2"/>
      <c r="B719" s="2"/>
      <c r="C719" s="2"/>
      <c r="D719" s="276"/>
      <c r="E719" s="276"/>
      <c r="F719" s="276"/>
      <c r="G719" s="276"/>
      <c r="H719" s="276"/>
      <c r="I719" s="276"/>
      <c r="J719" s="276"/>
      <c r="K719" s="276"/>
      <c r="L719" s="276"/>
      <c r="M719" s="276"/>
      <c r="N719" s="276"/>
      <c r="O719" s="276"/>
      <c r="P719" s="276"/>
      <c r="Q719" s="276"/>
      <c r="R719" s="276"/>
      <c r="S719" s="276"/>
      <c r="T719" s="276"/>
      <c r="U719" s="276"/>
      <c r="V719" s="276"/>
      <c r="W719" s="276"/>
      <c r="X719" s="276"/>
      <c r="Y719" s="276"/>
      <c r="Z719" s="276"/>
    </row>
    <row r="720" ht="15.75" customHeight="1">
      <c r="A720" s="2"/>
      <c r="B720" s="2"/>
      <c r="C720" s="2"/>
      <c r="D720" s="276"/>
      <c r="E720" s="276"/>
      <c r="F720" s="276"/>
      <c r="G720" s="276"/>
      <c r="H720" s="276"/>
      <c r="I720" s="276"/>
      <c r="J720" s="276"/>
      <c r="K720" s="276"/>
      <c r="L720" s="276"/>
      <c r="M720" s="276"/>
      <c r="N720" s="276"/>
      <c r="O720" s="276"/>
      <c r="P720" s="276"/>
      <c r="Q720" s="276"/>
      <c r="R720" s="276"/>
      <c r="S720" s="276"/>
      <c r="T720" s="276"/>
      <c r="U720" s="276"/>
      <c r="V720" s="276"/>
      <c r="W720" s="276"/>
      <c r="X720" s="276"/>
      <c r="Y720" s="276"/>
      <c r="Z720" s="276"/>
    </row>
    <row r="721" ht="15.75" customHeight="1">
      <c r="A721" s="2"/>
      <c r="B721" s="2"/>
      <c r="C721" s="2"/>
      <c r="D721" s="276"/>
      <c r="E721" s="276"/>
      <c r="F721" s="276"/>
      <c r="G721" s="276"/>
      <c r="H721" s="276"/>
      <c r="I721" s="276"/>
      <c r="J721" s="276"/>
      <c r="K721" s="276"/>
      <c r="L721" s="276"/>
      <c r="M721" s="276"/>
      <c r="N721" s="276"/>
      <c r="O721" s="276"/>
      <c r="P721" s="276"/>
      <c r="Q721" s="276"/>
      <c r="R721" s="276"/>
      <c r="S721" s="276"/>
      <c r="T721" s="276"/>
      <c r="U721" s="276"/>
      <c r="V721" s="276"/>
      <c r="W721" s="276"/>
      <c r="X721" s="276"/>
      <c r="Y721" s="276"/>
      <c r="Z721" s="276"/>
    </row>
    <row r="722" ht="15.75" customHeight="1">
      <c r="A722" s="2"/>
      <c r="B722" s="2"/>
      <c r="C722" s="2"/>
      <c r="D722" s="276"/>
      <c r="E722" s="276"/>
      <c r="F722" s="276"/>
      <c r="G722" s="276"/>
      <c r="H722" s="276"/>
      <c r="I722" s="276"/>
      <c r="J722" s="276"/>
      <c r="K722" s="276"/>
      <c r="L722" s="276"/>
      <c r="M722" s="276"/>
      <c r="N722" s="276"/>
      <c r="O722" s="276"/>
      <c r="P722" s="276"/>
      <c r="Q722" s="276"/>
      <c r="R722" s="276"/>
      <c r="S722" s="276"/>
      <c r="T722" s="276"/>
      <c r="U722" s="276"/>
      <c r="V722" s="276"/>
      <c r="W722" s="276"/>
      <c r="X722" s="276"/>
      <c r="Y722" s="276"/>
      <c r="Z722" s="276"/>
    </row>
    <row r="723" ht="15.75" customHeight="1">
      <c r="A723" s="2"/>
      <c r="B723" s="2"/>
      <c r="C723" s="2"/>
      <c r="D723" s="276"/>
      <c r="E723" s="276"/>
      <c r="F723" s="276"/>
      <c r="G723" s="276"/>
      <c r="H723" s="276"/>
      <c r="I723" s="276"/>
      <c r="J723" s="276"/>
      <c r="K723" s="276"/>
      <c r="L723" s="276"/>
      <c r="M723" s="276"/>
      <c r="N723" s="276"/>
      <c r="O723" s="276"/>
      <c r="P723" s="276"/>
      <c r="Q723" s="276"/>
      <c r="R723" s="276"/>
      <c r="S723" s="276"/>
      <c r="T723" s="276"/>
      <c r="U723" s="276"/>
      <c r="V723" s="276"/>
      <c r="W723" s="276"/>
      <c r="X723" s="276"/>
      <c r="Y723" s="276"/>
      <c r="Z723" s="276"/>
    </row>
    <row r="724" ht="15.75" customHeight="1">
      <c r="A724" s="2"/>
      <c r="B724" s="2"/>
      <c r="C724" s="2"/>
      <c r="D724" s="276"/>
      <c r="E724" s="276"/>
      <c r="F724" s="276"/>
      <c r="G724" s="276"/>
      <c r="H724" s="276"/>
      <c r="I724" s="276"/>
      <c r="J724" s="276"/>
      <c r="K724" s="276"/>
      <c r="L724" s="276"/>
      <c r="M724" s="276"/>
      <c r="N724" s="276"/>
      <c r="O724" s="276"/>
      <c r="P724" s="276"/>
      <c r="Q724" s="276"/>
      <c r="R724" s="276"/>
      <c r="S724" s="276"/>
      <c r="T724" s="276"/>
      <c r="U724" s="276"/>
      <c r="V724" s="276"/>
      <c r="W724" s="276"/>
      <c r="X724" s="276"/>
      <c r="Y724" s="276"/>
      <c r="Z724" s="276"/>
    </row>
    <row r="725" ht="15.75" customHeight="1">
      <c r="A725" s="2"/>
      <c r="B725" s="2"/>
      <c r="C725" s="2"/>
      <c r="D725" s="276"/>
      <c r="E725" s="276"/>
      <c r="F725" s="276"/>
      <c r="G725" s="276"/>
      <c r="H725" s="276"/>
      <c r="I725" s="276"/>
      <c r="J725" s="276"/>
      <c r="K725" s="276"/>
      <c r="L725" s="276"/>
      <c r="M725" s="276"/>
      <c r="N725" s="276"/>
      <c r="O725" s="276"/>
      <c r="P725" s="276"/>
      <c r="Q725" s="276"/>
      <c r="R725" s="276"/>
      <c r="S725" s="276"/>
      <c r="T725" s="276"/>
      <c r="U725" s="276"/>
      <c r="V725" s="276"/>
      <c r="W725" s="276"/>
      <c r="X725" s="276"/>
      <c r="Y725" s="276"/>
      <c r="Z725" s="276"/>
    </row>
    <row r="726" ht="15.75" customHeight="1">
      <c r="A726" s="2"/>
      <c r="B726" s="2"/>
      <c r="C726" s="2"/>
      <c r="D726" s="276"/>
      <c r="E726" s="276"/>
      <c r="F726" s="276"/>
      <c r="G726" s="276"/>
      <c r="H726" s="276"/>
      <c r="I726" s="276"/>
      <c r="J726" s="276"/>
      <c r="K726" s="276"/>
      <c r="L726" s="276"/>
      <c r="M726" s="276"/>
      <c r="N726" s="276"/>
      <c r="O726" s="276"/>
      <c r="P726" s="276"/>
      <c r="Q726" s="276"/>
      <c r="R726" s="276"/>
      <c r="S726" s="276"/>
      <c r="T726" s="276"/>
      <c r="U726" s="276"/>
      <c r="V726" s="276"/>
      <c r="W726" s="276"/>
      <c r="X726" s="276"/>
      <c r="Y726" s="276"/>
      <c r="Z726" s="276"/>
    </row>
    <row r="727" ht="15.75" customHeight="1">
      <c r="A727" s="2"/>
      <c r="B727" s="2"/>
      <c r="C727" s="2"/>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row>
    <row r="728" ht="15.75" customHeight="1">
      <c r="A728" s="2"/>
      <c r="B728" s="2"/>
      <c r="C728" s="2"/>
      <c r="D728" s="276"/>
      <c r="E728" s="276"/>
      <c r="F728" s="276"/>
      <c r="G728" s="276"/>
      <c r="H728" s="276"/>
      <c r="I728" s="276"/>
      <c r="J728" s="276"/>
      <c r="K728" s="276"/>
      <c r="L728" s="276"/>
      <c r="M728" s="276"/>
      <c r="N728" s="276"/>
      <c r="O728" s="276"/>
      <c r="P728" s="276"/>
      <c r="Q728" s="276"/>
      <c r="R728" s="276"/>
      <c r="S728" s="276"/>
      <c r="T728" s="276"/>
      <c r="U728" s="276"/>
      <c r="V728" s="276"/>
      <c r="W728" s="276"/>
      <c r="X728" s="276"/>
      <c r="Y728" s="276"/>
      <c r="Z728" s="276"/>
    </row>
    <row r="729" ht="15.75" customHeight="1">
      <c r="A729" s="2"/>
      <c r="B729" s="2"/>
      <c r="C729" s="2"/>
      <c r="D729" s="276"/>
      <c r="E729" s="276"/>
      <c r="F729" s="276"/>
      <c r="G729" s="276"/>
      <c r="H729" s="276"/>
      <c r="I729" s="276"/>
      <c r="J729" s="276"/>
      <c r="K729" s="276"/>
      <c r="L729" s="276"/>
      <c r="M729" s="276"/>
      <c r="N729" s="276"/>
      <c r="O729" s="276"/>
      <c r="P729" s="276"/>
      <c r="Q729" s="276"/>
      <c r="R729" s="276"/>
      <c r="S729" s="276"/>
      <c r="T729" s="276"/>
      <c r="U729" s="276"/>
      <c r="V729" s="276"/>
      <c r="W729" s="276"/>
      <c r="X729" s="276"/>
      <c r="Y729" s="276"/>
      <c r="Z729" s="276"/>
    </row>
    <row r="730" ht="15.75" customHeight="1">
      <c r="A730" s="2"/>
      <c r="B730" s="2"/>
      <c r="C730" s="2"/>
      <c r="D730" s="276"/>
      <c r="E730" s="276"/>
      <c r="F730" s="276"/>
      <c r="G730" s="276"/>
      <c r="H730" s="276"/>
      <c r="I730" s="276"/>
      <c r="J730" s="276"/>
      <c r="K730" s="276"/>
      <c r="L730" s="276"/>
      <c r="M730" s="276"/>
      <c r="N730" s="276"/>
      <c r="O730" s="276"/>
      <c r="P730" s="276"/>
      <c r="Q730" s="276"/>
      <c r="R730" s="276"/>
      <c r="S730" s="276"/>
      <c r="T730" s="276"/>
      <c r="U730" s="276"/>
      <c r="V730" s="276"/>
      <c r="W730" s="276"/>
      <c r="X730" s="276"/>
      <c r="Y730" s="276"/>
      <c r="Z730" s="276"/>
    </row>
    <row r="731" ht="15.75" customHeight="1">
      <c r="A731" s="2"/>
      <c r="B731" s="2"/>
      <c r="C731" s="2"/>
      <c r="D731" s="276"/>
      <c r="E731" s="276"/>
      <c r="F731" s="276"/>
      <c r="G731" s="276"/>
      <c r="H731" s="276"/>
      <c r="I731" s="276"/>
      <c r="J731" s="276"/>
      <c r="K731" s="276"/>
      <c r="L731" s="276"/>
      <c r="M731" s="276"/>
      <c r="N731" s="276"/>
      <c r="O731" s="276"/>
      <c r="P731" s="276"/>
      <c r="Q731" s="276"/>
      <c r="R731" s="276"/>
      <c r="S731" s="276"/>
      <c r="T731" s="276"/>
      <c r="U731" s="276"/>
      <c r="V731" s="276"/>
      <c r="W731" s="276"/>
      <c r="X731" s="276"/>
      <c r="Y731" s="276"/>
      <c r="Z731" s="276"/>
    </row>
    <row r="732" ht="15.75" customHeight="1">
      <c r="A732" s="2"/>
      <c r="B732" s="2"/>
      <c r="C732" s="2"/>
      <c r="D732" s="276"/>
      <c r="E732" s="276"/>
      <c r="F732" s="276"/>
      <c r="G732" s="276"/>
      <c r="H732" s="276"/>
      <c r="I732" s="276"/>
      <c r="J732" s="276"/>
      <c r="K732" s="276"/>
      <c r="L732" s="276"/>
      <c r="M732" s="276"/>
      <c r="N732" s="276"/>
      <c r="O732" s="276"/>
      <c r="P732" s="276"/>
      <c r="Q732" s="276"/>
      <c r="R732" s="276"/>
      <c r="S732" s="276"/>
      <c r="T732" s="276"/>
      <c r="U732" s="276"/>
      <c r="V732" s="276"/>
      <c r="W732" s="276"/>
      <c r="X732" s="276"/>
      <c r="Y732" s="276"/>
      <c r="Z732" s="276"/>
    </row>
    <row r="733" ht="15.75" customHeight="1">
      <c r="A733" s="2"/>
      <c r="B733" s="2"/>
      <c r="C733" s="2"/>
      <c r="D733" s="276"/>
      <c r="E733" s="276"/>
      <c r="F733" s="276"/>
      <c r="G733" s="276"/>
      <c r="H733" s="276"/>
      <c r="I733" s="276"/>
      <c r="J733" s="276"/>
      <c r="K733" s="276"/>
      <c r="L733" s="276"/>
      <c r="M733" s="276"/>
      <c r="N733" s="276"/>
      <c r="O733" s="276"/>
      <c r="P733" s="276"/>
      <c r="Q733" s="276"/>
      <c r="R733" s="276"/>
      <c r="S733" s="276"/>
      <c r="T733" s="276"/>
      <c r="U733" s="276"/>
      <c r="V733" s="276"/>
      <c r="W733" s="276"/>
      <c r="X733" s="276"/>
      <c r="Y733" s="276"/>
      <c r="Z733" s="276"/>
    </row>
    <row r="734" ht="15.75" customHeight="1">
      <c r="A734" s="2"/>
      <c r="B734" s="2"/>
      <c r="C734" s="2"/>
      <c r="D734" s="276"/>
      <c r="E734" s="276"/>
      <c r="F734" s="276"/>
      <c r="G734" s="276"/>
      <c r="H734" s="276"/>
      <c r="I734" s="276"/>
      <c r="J734" s="276"/>
      <c r="K734" s="276"/>
      <c r="L734" s="276"/>
      <c r="M734" s="276"/>
      <c r="N734" s="276"/>
      <c r="O734" s="276"/>
      <c r="P734" s="276"/>
      <c r="Q734" s="276"/>
      <c r="R734" s="276"/>
      <c r="S734" s="276"/>
      <c r="T734" s="276"/>
      <c r="U734" s="276"/>
      <c r="V734" s="276"/>
      <c r="W734" s="276"/>
      <c r="X734" s="276"/>
      <c r="Y734" s="276"/>
      <c r="Z734" s="276"/>
    </row>
    <row r="735" ht="15.75" customHeight="1">
      <c r="A735" s="2"/>
      <c r="B735" s="2"/>
      <c r="C735" s="2"/>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row>
    <row r="736" ht="15.75" customHeight="1">
      <c r="A736" s="2"/>
      <c r="B736" s="2"/>
      <c r="C736" s="2"/>
      <c r="D736" s="276"/>
      <c r="E736" s="276"/>
      <c r="F736" s="276"/>
      <c r="G736" s="276"/>
      <c r="H736" s="276"/>
      <c r="I736" s="276"/>
      <c r="J736" s="276"/>
      <c r="K736" s="276"/>
      <c r="L736" s="276"/>
      <c r="M736" s="276"/>
      <c r="N736" s="276"/>
      <c r="O736" s="276"/>
      <c r="P736" s="276"/>
      <c r="Q736" s="276"/>
      <c r="R736" s="276"/>
      <c r="S736" s="276"/>
      <c r="T736" s="276"/>
      <c r="U736" s="276"/>
      <c r="V736" s="276"/>
      <c r="W736" s="276"/>
      <c r="X736" s="276"/>
      <c r="Y736" s="276"/>
      <c r="Z736" s="276"/>
    </row>
    <row r="737" ht="15.75" customHeight="1">
      <c r="A737" s="2"/>
      <c r="B737" s="2"/>
      <c r="C737" s="2"/>
      <c r="D737" s="276"/>
      <c r="E737" s="276"/>
      <c r="F737" s="276"/>
      <c r="G737" s="276"/>
      <c r="H737" s="276"/>
      <c r="I737" s="276"/>
      <c r="J737" s="276"/>
      <c r="K737" s="276"/>
      <c r="L737" s="276"/>
      <c r="M737" s="276"/>
      <c r="N737" s="276"/>
      <c r="O737" s="276"/>
      <c r="P737" s="276"/>
      <c r="Q737" s="276"/>
      <c r="R737" s="276"/>
      <c r="S737" s="276"/>
      <c r="T737" s="276"/>
      <c r="U737" s="276"/>
      <c r="V737" s="276"/>
      <c r="W737" s="276"/>
      <c r="X737" s="276"/>
      <c r="Y737" s="276"/>
      <c r="Z737" s="276"/>
    </row>
    <row r="738" ht="15.75" customHeight="1">
      <c r="A738" s="2"/>
      <c r="B738" s="2"/>
      <c r="C738" s="2"/>
      <c r="D738" s="276"/>
      <c r="E738" s="276"/>
      <c r="F738" s="276"/>
      <c r="G738" s="276"/>
      <c r="H738" s="276"/>
      <c r="I738" s="276"/>
      <c r="J738" s="276"/>
      <c r="K738" s="276"/>
      <c r="L738" s="276"/>
      <c r="M738" s="276"/>
      <c r="N738" s="276"/>
      <c r="O738" s="276"/>
      <c r="P738" s="276"/>
      <c r="Q738" s="276"/>
      <c r="R738" s="276"/>
      <c r="S738" s="276"/>
      <c r="T738" s="276"/>
      <c r="U738" s="276"/>
      <c r="V738" s="276"/>
      <c r="W738" s="276"/>
      <c r="X738" s="276"/>
      <c r="Y738" s="276"/>
      <c r="Z738" s="276"/>
    </row>
    <row r="739" ht="15.75" customHeight="1">
      <c r="A739" s="2"/>
      <c r="B739" s="2"/>
      <c r="C739" s="2"/>
      <c r="D739" s="276"/>
      <c r="E739" s="276"/>
      <c r="F739" s="276"/>
      <c r="G739" s="276"/>
      <c r="H739" s="276"/>
      <c r="I739" s="276"/>
      <c r="J739" s="276"/>
      <c r="K739" s="276"/>
      <c r="L739" s="276"/>
      <c r="M739" s="276"/>
      <c r="N739" s="276"/>
      <c r="O739" s="276"/>
      <c r="P739" s="276"/>
      <c r="Q739" s="276"/>
      <c r="R739" s="276"/>
      <c r="S739" s="276"/>
      <c r="T739" s="276"/>
      <c r="U739" s="276"/>
      <c r="V739" s="276"/>
      <c r="W739" s="276"/>
      <c r="X739" s="276"/>
      <c r="Y739" s="276"/>
      <c r="Z739" s="276"/>
    </row>
    <row r="740" ht="15.75" customHeight="1">
      <c r="A740" s="2"/>
      <c r="B740" s="2"/>
      <c r="C740" s="2"/>
      <c r="D740" s="276"/>
      <c r="E740" s="276"/>
      <c r="F740" s="276"/>
      <c r="G740" s="276"/>
      <c r="H740" s="276"/>
      <c r="I740" s="276"/>
      <c r="J740" s="276"/>
      <c r="K740" s="276"/>
      <c r="L740" s="276"/>
      <c r="M740" s="276"/>
      <c r="N740" s="276"/>
      <c r="O740" s="276"/>
      <c r="P740" s="276"/>
      <c r="Q740" s="276"/>
      <c r="R740" s="276"/>
      <c r="S740" s="276"/>
      <c r="T740" s="276"/>
      <c r="U740" s="276"/>
      <c r="V740" s="276"/>
      <c r="W740" s="276"/>
      <c r="X740" s="276"/>
      <c r="Y740" s="276"/>
      <c r="Z740" s="276"/>
    </row>
    <row r="741" ht="15.75" customHeight="1">
      <c r="A741" s="2"/>
      <c r="B741" s="2"/>
      <c r="C741" s="2"/>
      <c r="D741" s="276"/>
      <c r="E741" s="276"/>
      <c r="F741" s="276"/>
      <c r="G741" s="276"/>
      <c r="H741" s="276"/>
      <c r="I741" s="276"/>
      <c r="J741" s="276"/>
      <c r="K741" s="276"/>
      <c r="L741" s="276"/>
      <c r="M741" s="276"/>
      <c r="N741" s="276"/>
      <c r="O741" s="276"/>
      <c r="P741" s="276"/>
      <c r="Q741" s="276"/>
      <c r="R741" s="276"/>
      <c r="S741" s="276"/>
      <c r="T741" s="276"/>
      <c r="U741" s="276"/>
      <c r="V741" s="276"/>
      <c r="W741" s="276"/>
      <c r="X741" s="276"/>
      <c r="Y741" s="276"/>
      <c r="Z741" s="276"/>
    </row>
    <row r="742" ht="15.75" customHeight="1">
      <c r="A742" s="2"/>
      <c r="B742" s="2"/>
      <c r="C742" s="2"/>
      <c r="D742" s="276"/>
      <c r="E742" s="276"/>
      <c r="F742" s="276"/>
      <c r="G742" s="276"/>
      <c r="H742" s="276"/>
      <c r="I742" s="276"/>
      <c r="J742" s="276"/>
      <c r="K742" s="276"/>
      <c r="L742" s="276"/>
      <c r="M742" s="276"/>
      <c r="N742" s="276"/>
      <c r="O742" s="276"/>
      <c r="P742" s="276"/>
      <c r="Q742" s="276"/>
      <c r="R742" s="276"/>
      <c r="S742" s="276"/>
      <c r="T742" s="276"/>
      <c r="U742" s="276"/>
      <c r="V742" s="276"/>
      <c r="W742" s="276"/>
      <c r="X742" s="276"/>
      <c r="Y742" s="276"/>
      <c r="Z742" s="276"/>
    </row>
    <row r="743" ht="15.75" customHeight="1">
      <c r="A743" s="2"/>
      <c r="B743" s="2"/>
      <c r="C743" s="2"/>
      <c r="D743" s="276"/>
      <c r="E743" s="276"/>
      <c r="F743" s="276"/>
      <c r="G743" s="276"/>
      <c r="H743" s="276"/>
      <c r="I743" s="276"/>
      <c r="J743" s="276"/>
      <c r="K743" s="276"/>
      <c r="L743" s="276"/>
      <c r="M743" s="276"/>
      <c r="N743" s="276"/>
      <c r="O743" s="276"/>
      <c r="P743" s="276"/>
      <c r="Q743" s="276"/>
      <c r="R743" s="276"/>
      <c r="S743" s="276"/>
      <c r="T743" s="276"/>
      <c r="U743" s="276"/>
      <c r="V743" s="276"/>
      <c r="W743" s="276"/>
      <c r="X743" s="276"/>
      <c r="Y743" s="276"/>
      <c r="Z743" s="276"/>
    </row>
    <row r="744" ht="15.75" customHeight="1">
      <c r="A744" s="2"/>
      <c r="B744" s="2"/>
      <c r="C744" s="2"/>
      <c r="D744" s="276"/>
      <c r="E744" s="276"/>
      <c r="F744" s="276"/>
      <c r="G744" s="276"/>
      <c r="H744" s="276"/>
      <c r="I744" s="276"/>
      <c r="J744" s="276"/>
      <c r="K744" s="276"/>
      <c r="L744" s="276"/>
      <c r="M744" s="276"/>
      <c r="N744" s="276"/>
      <c r="O744" s="276"/>
      <c r="P744" s="276"/>
      <c r="Q744" s="276"/>
      <c r="R744" s="276"/>
      <c r="S744" s="276"/>
      <c r="T744" s="276"/>
      <c r="U744" s="276"/>
      <c r="V744" s="276"/>
      <c r="W744" s="276"/>
      <c r="X744" s="276"/>
      <c r="Y744" s="276"/>
      <c r="Z744" s="276"/>
    </row>
    <row r="745" ht="15.75" customHeight="1">
      <c r="A745" s="2"/>
      <c r="B745" s="2"/>
      <c r="C745" s="2"/>
      <c r="D745" s="276"/>
      <c r="E745" s="276"/>
      <c r="F745" s="276"/>
      <c r="G745" s="276"/>
      <c r="H745" s="276"/>
      <c r="I745" s="276"/>
      <c r="J745" s="276"/>
      <c r="K745" s="276"/>
      <c r="L745" s="276"/>
      <c r="M745" s="276"/>
      <c r="N745" s="276"/>
      <c r="O745" s="276"/>
      <c r="P745" s="276"/>
      <c r="Q745" s="276"/>
      <c r="R745" s="276"/>
      <c r="S745" s="276"/>
      <c r="T745" s="276"/>
      <c r="U745" s="276"/>
      <c r="V745" s="276"/>
      <c r="W745" s="276"/>
      <c r="X745" s="276"/>
      <c r="Y745" s="276"/>
      <c r="Z745" s="276"/>
    </row>
    <row r="746" ht="15.75" customHeight="1">
      <c r="A746" s="2"/>
      <c r="B746" s="2"/>
      <c r="C746" s="2"/>
      <c r="D746" s="276"/>
      <c r="E746" s="276"/>
      <c r="F746" s="276"/>
      <c r="G746" s="276"/>
      <c r="H746" s="276"/>
      <c r="I746" s="276"/>
      <c r="J746" s="276"/>
      <c r="K746" s="276"/>
      <c r="L746" s="276"/>
      <c r="M746" s="276"/>
      <c r="N746" s="276"/>
      <c r="O746" s="276"/>
      <c r="P746" s="276"/>
      <c r="Q746" s="276"/>
      <c r="R746" s="276"/>
      <c r="S746" s="276"/>
      <c r="T746" s="276"/>
      <c r="U746" s="276"/>
      <c r="V746" s="276"/>
      <c r="W746" s="276"/>
      <c r="X746" s="276"/>
      <c r="Y746" s="276"/>
      <c r="Z746" s="276"/>
    </row>
    <row r="747" ht="15.75" customHeight="1">
      <c r="A747" s="2"/>
      <c r="B747" s="2"/>
      <c r="C747" s="2"/>
      <c r="D747" s="276"/>
      <c r="E747" s="276"/>
      <c r="F747" s="276"/>
      <c r="G747" s="276"/>
      <c r="H747" s="276"/>
      <c r="I747" s="276"/>
      <c r="J747" s="276"/>
      <c r="K747" s="276"/>
      <c r="L747" s="276"/>
      <c r="M747" s="276"/>
      <c r="N747" s="276"/>
      <c r="O747" s="276"/>
      <c r="P747" s="276"/>
      <c r="Q747" s="276"/>
      <c r="R747" s="276"/>
      <c r="S747" s="276"/>
      <c r="T747" s="276"/>
      <c r="U747" s="276"/>
      <c r="V747" s="276"/>
      <c r="W747" s="276"/>
      <c r="X747" s="276"/>
      <c r="Y747" s="276"/>
      <c r="Z747" s="276"/>
    </row>
    <row r="748" ht="15.75" customHeight="1">
      <c r="A748" s="2"/>
      <c r="B748" s="2"/>
      <c r="C748" s="2"/>
      <c r="D748" s="276"/>
      <c r="E748" s="276"/>
      <c r="F748" s="276"/>
      <c r="G748" s="276"/>
      <c r="H748" s="276"/>
      <c r="I748" s="276"/>
      <c r="J748" s="276"/>
      <c r="K748" s="276"/>
      <c r="L748" s="276"/>
      <c r="M748" s="276"/>
      <c r="N748" s="276"/>
      <c r="O748" s="276"/>
      <c r="P748" s="276"/>
      <c r="Q748" s="276"/>
      <c r="R748" s="276"/>
      <c r="S748" s="276"/>
      <c r="T748" s="276"/>
      <c r="U748" s="276"/>
      <c r="V748" s="276"/>
      <c r="W748" s="276"/>
      <c r="X748" s="276"/>
      <c r="Y748" s="276"/>
      <c r="Z748" s="276"/>
    </row>
    <row r="749" ht="15.75" customHeight="1">
      <c r="A749" s="2"/>
      <c r="B749" s="2"/>
      <c r="C749" s="2"/>
      <c r="D749" s="276"/>
      <c r="E749" s="276"/>
      <c r="F749" s="276"/>
      <c r="G749" s="276"/>
      <c r="H749" s="276"/>
      <c r="I749" s="276"/>
      <c r="J749" s="276"/>
      <c r="K749" s="276"/>
      <c r="L749" s="276"/>
      <c r="M749" s="276"/>
      <c r="N749" s="276"/>
      <c r="O749" s="276"/>
      <c r="P749" s="276"/>
      <c r="Q749" s="276"/>
      <c r="R749" s="276"/>
      <c r="S749" s="276"/>
      <c r="T749" s="276"/>
      <c r="U749" s="276"/>
      <c r="V749" s="276"/>
      <c r="W749" s="276"/>
      <c r="X749" s="276"/>
      <c r="Y749" s="276"/>
      <c r="Z749" s="276"/>
    </row>
    <row r="750" ht="15.75" customHeight="1">
      <c r="A750" s="2"/>
      <c r="B750" s="2"/>
      <c r="C750" s="2"/>
      <c r="D750" s="276"/>
      <c r="E750" s="276"/>
      <c r="F750" s="276"/>
      <c r="G750" s="276"/>
      <c r="H750" s="276"/>
      <c r="I750" s="276"/>
      <c r="J750" s="276"/>
      <c r="K750" s="276"/>
      <c r="L750" s="276"/>
      <c r="M750" s="276"/>
      <c r="N750" s="276"/>
      <c r="O750" s="276"/>
      <c r="P750" s="276"/>
      <c r="Q750" s="276"/>
      <c r="R750" s="276"/>
      <c r="S750" s="276"/>
      <c r="T750" s="276"/>
      <c r="U750" s="276"/>
      <c r="V750" s="276"/>
      <c r="W750" s="276"/>
      <c r="X750" s="276"/>
      <c r="Y750" s="276"/>
      <c r="Z750" s="276"/>
    </row>
    <row r="751" ht="15.75" customHeight="1">
      <c r="A751" s="2"/>
      <c r="B751" s="2"/>
      <c r="C751" s="2"/>
      <c r="D751" s="276"/>
      <c r="E751" s="276"/>
      <c r="F751" s="276"/>
      <c r="G751" s="276"/>
      <c r="H751" s="276"/>
      <c r="I751" s="276"/>
      <c r="J751" s="276"/>
      <c r="K751" s="276"/>
      <c r="L751" s="276"/>
      <c r="M751" s="276"/>
      <c r="N751" s="276"/>
      <c r="O751" s="276"/>
      <c r="P751" s="276"/>
      <c r="Q751" s="276"/>
      <c r="R751" s="276"/>
      <c r="S751" s="276"/>
      <c r="T751" s="276"/>
      <c r="U751" s="276"/>
      <c r="V751" s="276"/>
      <c r="W751" s="276"/>
      <c r="X751" s="276"/>
      <c r="Y751" s="276"/>
      <c r="Z751" s="276"/>
    </row>
    <row r="752" ht="15.75" customHeight="1">
      <c r="A752" s="2"/>
      <c r="B752" s="2"/>
      <c r="C752" s="2"/>
      <c r="D752" s="276"/>
      <c r="E752" s="276"/>
      <c r="F752" s="276"/>
      <c r="G752" s="276"/>
      <c r="H752" s="276"/>
      <c r="I752" s="276"/>
      <c r="J752" s="276"/>
      <c r="K752" s="276"/>
      <c r="L752" s="276"/>
      <c r="M752" s="276"/>
      <c r="N752" s="276"/>
      <c r="O752" s="276"/>
      <c r="P752" s="276"/>
      <c r="Q752" s="276"/>
      <c r="R752" s="276"/>
      <c r="S752" s="276"/>
      <c r="T752" s="276"/>
      <c r="U752" s="276"/>
      <c r="V752" s="276"/>
      <c r="W752" s="276"/>
      <c r="X752" s="276"/>
      <c r="Y752" s="276"/>
      <c r="Z752" s="276"/>
    </row>
    <row r="753" ht="15.75" customHeight="1">
      <c r="A753" s="2"/>
      <c r="B753" s="2"/>
      <c r="C753" s="2"/>
      <c r="D753" s="276"/>
      <c r="E753" s="276"/>
      <c r="F753" s="276"/>
      <c r="G753" s="276"/>
      <c r="H753" s="276"/>
      <c r="I753" s="276"/>
      <c r="J753" s="276"/>
      <c r="K753" s="276"/>
      <c r="L753" s="276"/>
      <c r="M753" s="276"/>
      <c r="N753" s="276"/>
      <c r="O753" s="276"/>
      <c r="P753" s="276"/>
      <c r="Q753" s="276"/>
      <c r="R753" s="276"/>
      <c r="S753" s="276"/>
      <c r="T753" s="276"/>
      <c r="U753" s="276"/>
      <c r="V753" s="276"/>
      <c r="W753" s="276"/>
      <c r="X753" s="276"/>
      <c r="Y753" s="276"/>
      <c r="Z753" s="276"/>
    </row>
    <row r="754" ht="15.75" customHeight="1">
      <c r="A754" s="2"/>
      <c r="B754" s="2"/>
      <c r="C754" s="2"/>
      <c r="D754" s="276"/>
      <c r="E754" s="276"/>
      <c r="F754" s="276"/>
      <c r="G754" s="276"/>
      <c r="H754" s="276"/>
      <c r="I754" s="276"/>
      <c r="J754" s="276"/>
      <c r="K754" s="276"/>
      <c r="L754" s="276"/>
      <c r="M754" s="276"/>
      <c r="N754" s="276"/>
      <c r="O754" s="276"/>
      <c r="P754" s="276"/>
      <c r="Q754" s="276"/>
      <c r="R754" s="276"/>
      <c r="S754" s="276"/>
      <c r="T754" s="276"/>
      <c r="U754" s="276"/>
      <c r="V754" s="276"/>
      <c r="W754" s="276"/>
      <c r="X754" s="276"/>
      <c r="Y754" s="276"/>
      <c r="Z754" s="276"/>
    </row>
    <row r="755" ht="15.75" customHeight="1">
      <c r="A755" s="2"/>
      <c r="B755" s="2"/>
      <c r="C755" s="2"/>
      <c r="D755" s="276"/>
      <c r="E755" s="276"/>
      <c r="F755" s="276"/>
      <c r="G755" s="276"/>
      <c r="H755" s="276"/>
      <c r="I755" s="276"/>
      <c r="J755" s="276"/>
      <c r="K755" s="276"/>
      <c r="L755" s="276"/>
      <c r="M755" s="276"/>
      <c r="N755" s="276"/>
      <c r="O755" s="276"/>
      <c r="P755" s="276"/>
      <c r="Q755" s="276"/>
      <c r="R755" s="276"/>
      <c r="S755" s="276"/>
      <c r="T755" s="276"/>
      <c r="U755" s="276"/>
      <c r="V755" s="276"/>
      <c r="W755" s="276"/>
      <c r="X755" s="276"/>
      <c r="Y755" s="276"/>
      <c r="Z755" s="276"/>
    </row>
    <row r="756" ht="15.75" customHeight="1">
      <c r="A756" s="2"/>
      <c r="B756" s="2"/>
      <c r="C756" s="2"/>
      <c r="D756" s="276"/>
      <c r="E756" s="276"/>
      <c r="F756" s="276"/>
      <c r="G756" s="276"/>
      <c r="H756" s="276"/>
      <c r="I756" s="276"/>
      <c r="J756" s="276"/>
      <c r="K756" s="276"/>
      <c r="L756" s="276"/>
      <c r="M756" s="276"/>
      <c r="N756" s="276"/>
      <c r="O756" s="276"/>
      <c r="P756" s="276"/>
      <c r="Q756" s="276"/>
      <c r="R756" s="276"/>
      <c r="S756" s="276"/>
      <c r="T756" s="276"/>
      <c r="U756" s="276"/>
      <c r="V756" s="276"/>
      <c r="W756" s="276"/>
      <c r="X756" s="276"/>
      <c r="Y756" s="276"/>
      <c r="Z756" s="276"/>
    </row>
    <row r="757" ht="15.75" customHeight="1">
      <c r="A757" s="2"/>
      <c r="B757" s="2"/>
      <c r="C757" s="2"/>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row>
    <row r="758" ht="15.75" customHeight="1">
      <c r="A758" s="2"/>
      <c r="B758" s="2"/>
      <c r="C758" s="2"/>
      <c r="D758" s="276"/>
      <c r="E758" s="276"/>
      <c r="F758" s="276"/>
      <c r="G758" s="276"/>
      <c r="H758" s="276"/>
      <c r="I758" s="276"/>
      <c r="J758" s="276"/>
      <c r="K758" s="276"/>
      <c r="L758" s="276"/>
      <c r="M758" s="276"/>
      <c r="N758" s="276"/>
      <c r="O758" s="276"/>
      <c r="P758" s="276"/>
      <c r="Q758" s="276"/>
      <c r="R758" s="276"/>
      <c r="S758" s="276"/>
      <c r="T758" s="276"/>
      <c r="U758" s="276"/>
      <c r="V758" s="276"/>
      <c r="W758" s="276"/>
      <c r="X758" s="276"/>
      <c r="Y758" s="276"/>
      <c r="Z758" s="276"/>
    </row>
    <row r="759" ht="15.75" customHeight="1">
      <c r="A759" s="2"/>
      <c r="B759" s="2"/>
      <c r="C759" s="2"/>
      <c r="D759" s="276"/>
      <c r="E759" s="276"/>
      <c r="F759" s="276"/>
      <c r="G759" s="276"/>
      <c r="H759" s="276"/>
      <c r="I759" s="276"/>
      <c r="J759" s="276"/>
      <c r="K759" s="276"/>
      <c r="L759" s="276"/>
      <c r="M759" s="276"/>
      <c r="N759" s="276"/>
      <c r="O759" s="276"/>
      <c r="P759" s="276"/>
      <c r="Q759" s="276"/>
      <c r="R759" s="276"/>
      <c r="S759" s="276"/>
      <c r="T759" s="276"/>
      <c r="U759" s="276"/>
      <c r="V759" s="276"/>
      <c r="W759" s="276"/>
      <c r="X759" s="276"/>
      <c r="Y759" s="276"/>
      <c r="Z759" s="276"/>
    </row>
    <row r="760" ht="15.75" customHeight="1">
      <c r="A760" s="2"/>
      <c r="B760" s="2"/>
      <c r="C760" s="2"/>
      <c r="D760" s="276"/>
      <c r="E760" s="276"/>
      <c r="F760" s="276"/>
      <c r="G760" s="276"/>
      <c r="H760" s="276"/>
      <c r="I760" s="276"/>
      <c r="J760" s="276"/>
      <c r="K760" s="276"/>
      <c r="L760" s="276"/>
      <c r="M760" s="276"/>
      <c r="N760" s="276"/>
      <c r="O760" s="276"/>
      <c r="P760" s="276"/>
      <c r="Q760" s="276"/>
      <c r="R760" s="276"/>
      <c r="S760" s="276"/>
      <c r="T760" s="276"/>
      <c r="U760" s="276"/>
      <c r="V760" s="276"/>
      <c r="W760" s="276"/>
      <c r="X760" s="276"/>
      <c r="Y760" s="276"/>
      <c r="Z760" s="276"/>
    </row>
    <row r="761" ht="15.75" customHeight="1">
      <c r="A761" s="2"/>
      <c r="B761" s="2"/>
      <c r="C761" s="2"/>
      <c r="D761" s="276"/>
      <c r="E761" s="276"/>
      <c r="F761" s="276"/>
      <c r="G761" s="276"/>
      <c r="H761" s="276"/>
      <c r="I761" s="276"/>
      <c r="J761" s="276"/>
      <c r="K761" s="276"/>
      <c r="L761" s="276"/>
      <c r="M761" s="276"/>
      <c r="N761" s="276"/>
      <c r="O761" s="276"/>
      <c r="P761" s="276"/>
      <c r="Q761" s="276"/>
      <c r="R761" s="276"/>
      <c r="S761" s="276"/>
      <c r="T761" s="276"/>
      <c r="U761" s="276"/>
      <c r="V761" s="276"/>
      <c r="W761" s="276"/>
      <c r="X761" s="276"/>
      <c r="Y761" s="276"/>
      <c r="Z761" s="276"/>
    </row>
    <row r="762" ht="15.75" customHeight="1">
      <c r="A762" s="2"/>
      <c r="B762" s="2"/>
      <c r="C762" s="2"/>
      <c r="D762" s="276"/>
      <c r="E762" s="276"/>
      <c r="F762" s="276"/>
      <c r="G762" s="276"/>
      <c r="H762" s="276"/>
      <c r="I762" s="276"/>
      <c r="J762" s="276"/>
      <c r="K762" s="276"/>
      <c r="L762" s="276"/>
      <c r="M762" s="276"/>
      <c r="N762" s="276"/>
      <c r="O762" s="276"/>
      <c r="P762" s="276"/>
      <c r="Q762" s="276"/>
      <c r="R762" s="276"/>
      <c r="S762" s="276"/>
      <c r="T762" s="276"/>
      <c r="U762" s="276"/>
      <c r="V762" s="276"/>
      <c r="W762" s="276"/>
      <c r="X762" s="276"/>
      <c r="Y762" s="276"/>
      <c r="Z762" s="276"/>
    </row>
    <row r="763" ht="15.75" customHeight="1">
      <c r="A763" s="2"/>
      <c r="B763" s="2"/>
      <c r="C763" s="2"/>
      <c r="D763" s="276"/>
      <c r="E763" s="276"/>
      <c r="F763" s="276"/>
      <c r="G763" s="276"/>
      <c r="H763" s="276"/>
      <c r="I763" s="276"/>
      <c r="J763" s="276"/>
      <c r="K763" s="276"/>
      <c r="L763" s="276"/>
      <c r="M763" s="276"/>
      <c r="N763" s="276"/>
      <c r="O763" s="276"/>
      <c r="P763" s="276"/>
      <c r="Q763" s="276"/>
      <c r="R763" s="276"/>
      <c r="S763" s="276"/>
      <c r="T763" s="276"/>
      <c r="U763" s="276"/>
      <c r="V763" s="276"/>
      <c r="W763" s="276"/>
      <c r="X763" s="276"/>
      <c r="Y763" s="276"/>
      <c r="Z763" s="276"/>
    </row>
    <row r="764" ht="15.75" customHeight="1">
      <c r="A764" s="2"/>
      <c r="B764" s="2"/>
      <c r="C764" s="2"/>
      <c r="D764" s="276"/>
      <c r="E764" s="276"/>
      <c r="F764" s="276"/>
      <c r="G764" s="276"/>
      <c r="H764" s="276"/>
      <c r="I764" s="276"/>
      <c r="J764" s="276"/>
      <c r="K764" s="276"/>
      <c r="L764" s="276"/>
      <c r="M764" s="276"/>
      <c r="N764" s="276"/>
      <c r="O764" s="276"/>
      <c r="P764" s="276"/>
      <c r="Q764" s="276"/>
      <c r="R764" s="276"/>
      <c r="S764" s="276"/>
      <c r="T764" s="276"/>
      <c r="U764" s="276"/>
      <c r="V764" s="276"/>
      <c r="W764" s="276"/>
      <c r="X764" s="276"/>
      <c r="Y764" s="276"/>
      <c r="Z764" s="276"/>
    </row>
    <row r="765" ht="15.75" customHeight="1">
      <c r="A765" s="2"/>
      <c r="B765" s="2"/>
      <c r="C765" s="2"/>
      <c r="D765" s="276"/>
      <c r="E765" s="276"/>
      <c r="F765" s="276"/>
      <c r="G765" s="276"/>
      <c r="H765" s="276"/>
      <c r="I765" s="276"/>
      <c r="J765" s="276"/>
      <c r="K765" s="276"/>
      <c r="L765" s="276"/>
      <c r="M765" s="276"/>
      <c r="N765" s="276"/>
      <c r="O765" s="276"/>
      <c r="P765" s="276"/>
      <c r="Q765" s="276"/>
      <c r="R765" s="276"/>
      <c r="S765" s="276"/>
      <c r="T765" s="276"/>
      <c r="U765" s="276"/>
      <c r="V765" s="276"/>
      <c r="W765" s="276"/>
      <c r="X765" s="276"/>
      <c r="Y765" s="276"/>
      <c r="Z765" s="276"/>
    </row>
    <row r="766" ht="15.75" customHeight="1">
      <c r="A766" s="2"/>
      <c r="B766" s="2"/>
      <c r="C766" s="2"/>
      <c r="D766" s="276"/>
      <c r="E766" s="276"/>
      <c r="F766" s="276"/>
      <c r="G766" s="276"/>
      <c r="H766" s="276"/>
      <c r="I766" s="276"/>
      <c r="J766" s="276"/>
      <c r="K766" s="276"/>
      <c r="L766" s="276"/>
      <c r="M766" s="276"/>
      <c r="N766" s="276"/>
      <c r="O766" s="276"/>
      <c r="P766" s="276"/>
      <c r="Q766" s="276"/>
      <c r="R766" s="276"/>
      <c r="S766" s="276"/>
      <c r="T766" s="276"/>
      <c r="U766" s="276"/>
      <c r="V766" s="276"/>
      <c r="W766" s="276"/>
      <c r="X766" s="276"/>
      <c r="Y766" s="276"/>
      <c r="Z766" s="276"/>
    </row>
    <row r="767" ht="15.75" customHeight="1">
      <c r="A767" s="2"/>
      <c r="B767" s="2"/>
      <c r="C767" s="2"/>
      <c r="D767" s="276"/>
      <c r="E767" s="276"/>
      <c r="F767" s="276"/>
      <c r="G767" s="276"/>
      <c r="H767" s="276"/>
      <c r="I767" s="276"/>
      <c r="J767" s="276"/>
      <c r="K767" s="276"/>
      <c r="L767" s="276"/>
      <c r="M767" s="276"/>
      <c r="N767" s="276"/>
      <c r="O767" s="276"/>
      <c r="P767" s="276"/>
      <c r="Q767" s="276"/>
      <c r="R767" s="276"/>
      <c r="S767" s="276"/>
      <c r="T767" s="276"/>
      <c r="U767" s="276"/>
      <c r="V767" s="276"/>
      <c r="W767" s="276"/>
      <c r="X767" s="276"/>
      <c r="Y767" s="276"/>
      <c r="Z767" s="276"/>
    </row>
    <row r="768" ht="15.75" customHeight="1">
      <c r="A768" s="2"/>
      <c r="B768" s="2"/>
      <c r="C768" s="2"/>
      <c r="D768" s="276"/>
      <c r="E768" s="276"/>
      <c r="F768" s="276"/>
      <c r="G768" s="276"/>
      <c r="H768" s="276"/>
      <c r="I768" s="276"/>
      <c r="J768" s="276"/>
      <c r="K768" s="276"/>
      <c r="L768" s="276"/>
      <c r="M768" s="276"/>
      <c r="N768" s="276"/>
      <c r="O768" s="276"/>
      <c r="P768" s="276"/>
      <c r="Q768" s="276"/>
      <c r="R768" s="276"/>
      <c r="S768" s="276"/>
      <c r="T768" s="276"/>
      <c r="U768" s="276"/>
      <c r="V768" s="276"/>
      <c r="W768" s="276"/>
      <c r="X768" s="276"/>
      <c r="Y768" s="276"/>
      <c r="Z768" s="276"/>
    </row>
    <row r="769" ht="15.75" customHeight="1">
      <c r="A769" s="2"/>
      <c r="B769" s="2"/>
      <c r="C769" s="2"/>
      <c r="D769" s="276"/>
      <c r="E769" s="276"/>
      <c r="F769" s="276"/>
      <c r="G769" s="276"/>
      <c r="H769" s="276"/>
      <c r="I769" s="276"/>
      <c r="J769" s="276"/>
      <c r="K769" s="276"/>
      <c r="L769" s="276"/>
      <c r="M769" s="276"/>
      <c r="N769" s="276"/>
      <c r="O769" s="276"/>
      <c r="P769" s="276"/>
      <c r="Q769" s="276"/>
      <c r="R769" s="276"/>
      <c r="S769" s="276"/>
      <c r="T769" s="276"/>
      <c r="U769" s="276"/>
      <c r="V769" s="276"/>
      <c r="W769" s="276"/>
      <c r="X769" s="276"/>
      <c r="Y769" s="276"/>
      <c r="Z769" s="276"/>
    </row>
    <row r="770" ht="15.75" customHeight="1">
      <c r="A770" s="2"/>
      <c r="B770" s="2"/>
      <c r="C770" s="2"/>
      <c r="D770" s="276"/>
      <c r="E770" s="276"/>
      <c r="F770" s="276"/>
      <c r="G770" s="276"/>
      <c r="H770" s="276"/>
      <c r="I770" s="276"/>
      <c r="J770" s="276"/>
      <c r="K770" s="276"/>
      <c r="L770" s="276"/>
      <c r="M770" s="276"/>
      <c r="N770" s="276"/>
      <c r="O770" s="276"/>
      <c r="P770" s="276"/>
      <c r="Q770" s="276"/>
      <c r="R770" s="276"/>
      <c r="S770" s="276"/>
      <c r="T770" s="276"/>
      <c r="U770" s="276"/>
      <c r="V770" s="276"/>
      <c r="W770" s="276"/>
      <c r="X770" s="276"/>
      <c r="Y770" s="276"/>
      <c r="Z770" s="276"/>
    </row>
    <row r="771" ht="15.75" customHeight="1">
      <c r="A771" s="2"/>
      <c r="B771" s="2"/>
      <c r="C771" s="2"/>
      <c r="D771" s="276"/>
      <c r="E771" s="276"/>
      <c r="F771" s="276"/>
      <c r="G771" s="276"/>
      <c r="H771" s="276"/>
      <c r="I771" s="276"/>
      <c r="J771" s="276"/>
      <c r="K771" s="276"/>
      <c r="L771" s="276"/>
      <c r="M771" s="276"/>
      <c r="N771" s="276"/>
      <c r="O771" s="276"/>
      <c r="P771" s="276"/>
      <c r="Q771" s="276"/>
      <c r="R771" s="276"/>
      <c r="S771" s="276"/>
      <c r="T771" s="276"/>
      <c r="U771" s="276"/>
      <c r="V771" s="276"/>
      <c r="W771" s="276"/>
      <c r="X771" s="276"/>
      <c r="Y771" s="276"/>
      <c r="Z771" s="276"/>
    </row>
    <row r="772" ht="15.75" customHeight="1">
      <c r="A772" s="2"/>
      <c r="B772" s="2"/>
      <c r="C772" s="2"/>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row>
    <row r="773" ht="15.75" customHeight="1">
      <c r="A773" s="2"/>
      <c r="B773" s="2"/>
      <c r="C773" s="2"/>
      <c r="D773" s="276"/>
      <c r="E773" s="276"/>
      <c r="F773" s="276"/>
      <c r="G773" s="276"/>
      <c r="H773" s="276"/>
      <c r="I773" s="276"/>
      <c r="J773" s="276"/>
      <c r="K773" s="276"/>
      <c r="L773" s="276"/>
      <c r="M773" s="276"/>
      <c r="N773" s="276"/>
      <c r="O773" s="276"/>
      <c r="P773" s="276"/>
      <c r="Q773" s="276"/>
      <c r="R773" s="276"/>
      <c r="S773" s="276"/>
      <c r="T773" s="276"/>
      <c r="U773" s="276"/>
      <c r="V773" s="276"/>
      <c r="W773" s="276"/>
      <c r="X773" s="276"/>
      <c r="Y773" s="276"/>
      <c r="Z773" s="276"/>
    </row>
    <row r="774" ht="15.75" customHeight="1">
      <c r="A774" s="2"/>
      <c r="B774" s="2"/>
      <c r="C774" s="2"/>
      <c r="D774" s="276"/>
      <c r="E774" s="276"/>
      <c r="F774" s="276"/>
      <c r="G774" s="276"/>
      <c r="H774" s="276"/>
      <c r="I774" s="276"/>
      <c r="J774" s="276"/>
      <c r="K774" s="276"/>
      <c r="L774" s="276"/>
      <c r="M774" s="276"/>
      <c r="N774" s="276"/>
      <c r="O774" s="276"/>
      <c r="P774" s="276"/>
      <c r="Q774" s="276"/>
      <c r="R774" s="276"/>
      <c r="S774" s="276"/>
      <c r="T774" s="276"/>
      <c r="U774" s="276"/>
      <c r="V774" s="276"/>
      <c r="W774" s="276"/>
      <c r="X774" s="276"/>
      <c r="Y774" s="276"/>
      <c r="Z774" s="276"/>
    </row>
    <row r="775" ht="15.75" customHeight="1">
      <c r="A775" s="2"/>
      <c r="B775" s="2"/>
      <c r="C775" s="2"/>
      <c r="D775" s="276"/>
      <c r="E775" s="276"/>
      <c r="F775" s="276"/>
      <c r="G775" s="276"/>
      <c r="H775" s="276"/>
      <c r="I775" s="276"/>
      <c r="J775" s="276"/>
      <c r="K775" s="276"/>
      <c r="L775" s="276"/>
      <c r="M775" s="276"/>
      <c r="N775" s="276"/>
      <c r="O775" s="276"/>
      <c r="P775" s="276"/>
      <c r="Q775" s="276"/>
      <c r="R775" s="276"/>
      <c r="S775" s="276"/>
      <c r="T775" s="276"/>
      <c r="U775" s="276"/>
      <c r="V775" s="276"/>
      <c r="W775" s="276"/>
      <c r="X775" s="276"/>
      <c r="Y775" s="276"/>
      <c r="Z775" s="276"/>
    </row>
    <row r="776" ht="15.75" customHeight="1">
      <c r="A776" s="2"/>
      <c r="B776" s="2"/>
      <c r="C776" s="2"/>
      <c r="D776" s="276"/>
      <c r="E776" s="276"/>
      <c r="F776" s="276"/>
      <c r="G776" s="276"/>
      <c r="H776" s="276"/>
      <c r="I776" s="276"/>
      <c r="J776" s="276"/>
      <c r="K776" s="276"/>
      <c r="L776" s="276"/>
      <c r="M776" s="276"/>
      <c r="N776" s="276"/>
      <c r="O776" s="276"/>
      <c r="P776" s="276"/>
      <c r="Q776" s="276"/>
      <c r="R776" s="276"/>
      <c r="S776" s="276"/>
      <c r="T776" s="276"/>
      <c r="U776" s="276"/>
      <c r="V776" s="276"/>
      <c r="W776" s="276"/>
      <c r="X776" s="276"/>
      <c r="Y776" s="276"/>
      <c r="Z776" s="276"/>
    </row>
    <row r="777" ht="15.75" customHeight="1">
      <c r="A777" s="2"/>
      <c r="B777" s="2"/>
      <c r="C777" s="2"/>
      <c r="D777" s="276"/>
      <c r="E777" s="276"/>
      <c r="F777" s="276"/>
      <c r="G777" s="276"/>
      <c r="H777" s="276"/>
      <c r="I777" s="276"/>
      <c r="J777" s="276"/>
      <c r="K777" s="276"/>
      <c r="L777" s="276"/>
      <c r="M777" s="276"/>
      <c r="N777" s="276"/>
      <c r="O777" s="276"/>
      <c r="P777" s="276"/>
      <c r="Q777" s="276"/>
      <c r="R777" s="276"/>
      <c r="S777" s="276"/>
      <c r="T777" s="276"/>
      <c r="U777" s="276"/>
      <c r="V777" s="276"/>
      <c r="W777" s="276"/>
      <c r="X777" s="276"/>
      <c r="Y777" s="276"/>
      <c r="Z777" s="276"/>
    </row>
    <row r="778" ht="15.75" customHeight="1">
      <c r="A778" s="2"/>
      <c r="B778" s="2"/>
      <c r="C778" s="2"/>
      <c r="D778" s="276"/>
      <c r="E778" s="276"/>
      <c r="F778" s="276"/>
      <c r="G778" s="276"/>
      <c r="H778" s="276"/>
      <c r="I778" s="276"/>
      <c r="J778" s="276"/>
      <c r="K778" s="276"/>
      <c r="L778" s="276"/>
      <c r="M778" s="276"/>
      <c r="N778" s="276"/>
      <c r="O778" s="276"/>
      <c r="P778" s="276"/>
      <c r="Q778" s="276"/>
      <c r="R778" s="276"/>
      <c r="S778" s="276"/>
      <c r="T778" s="276"/>
      <c r="U778" s="276"/>
      <c r="V778" s="276"/>
      <c r="W778" s="276"/>
      <c r="X778" s="276"/>
      <c r="Y778" s="276"/>
      <c r="Z778" s="276"/>
    </row>
    <row r="779" ht="15.75" customHeight="1">
      <c r="A779" s="2"/>
      <c r="B779" s="2"/>
      <c r="C779" s="2"/>
      <c r="D779" s="276"/>
      <c r="E779" s="276"/>
      <c r="F779" s="276"/>
      <c r="G779" s="276"/>
      <c r="H779" s="276"/>
      <c r="I779" s="276"/>
      <c r="J779" s="276"/>
      <c r="K779" s="276"/>
      <c r="L779" s="276"/>
      <c r="M779" s="276"/>
      <c r="N779" s="276"/>
      <c r="O779" s="276"/>
      <c r="P779" s="276"/>
      <c r="Q779" s="276"/>
      <c r="R779" s="276"/>
      <c r="S779" s="276"/>
      <c r="T779" s="276"/>
      <c r="U779" s="276"/>
      <c r="V779" s="276"/>
      <c r="W779" s="276"/>
      <c r="X779" s="276"/>
      <c r="Y779" s="276"/>
      <c r="Z779" s="276"/>
    </row>
    <row r="780" ht="15.75" customHeight="1">
      <c r="A780" s="2"/>
      <c r="B780" s="2"/>
      <c r="C780" s="2"/>
      <c r="D780" s="276"/>
      <c r="E780" s="276"/>
      <c r="F780" s="276"/>
      <c r="G780" s="276"/>
      <c r="H780" s="276"/>
      <c r="I780" s="276"/>
      <c r="J780" s="276"/>
      <c r="K780" s="276"/>
      <c r="L780" s="276"/>
      <c r="M780" s="276"/>
      <c r="N780" s="276"/>
      <c r="O780" s="276"/>
      <c r="P780" s="276"/>
      <c r="Q780" s="276"/>
      <c r="R780" s="276"/>
      <c r="S780" s="276"/>
      <c r="T780" s="276"/>
      <c r="U780" s="276"/>
      <c r="V780" s="276"/>
      <c r="W780" s="276"/>
      <c r="X780" s="276"/>
      <c r="Y780" s="276"/>
      <c r="Z780" s="276"/>
    </row>
    <row r="781" ht="15.75" customHeight="1">
      <c r="A781" s="2"/>
      <c r="B781" s="2"/>
      <c r="C781" s="2"/>
      <c r="D781" s="276"/>
      <c r="E781" s="276"/>
      <c r="F781" s="276"/>
      <c r="G781" s="276"/>
      <c r="H781" s="276"/>
      <c r="I781" s="276"/>
      <c r="J781" s="276"/>
      <c r="K781" s="276"/>
      <c r="L781" s="276"/>
      <c r="M781" s="276"/>
      <c r="N781" s="276"/>
      <c r="O781" s="276"/>
      <c r="P781" s="276"/>
      <c r="Q781" s="276"/>
      <c r="R781" s="276"/>
      <c r="S781" s="276"/>
      <c r="T781" s="276"/>
      <c r="U781" s="276"/>
      <c r="V781" s="276"/>
      <c r="W781" s="276"/>
      <c r="X781" s="276"/>
      <c r="Y781" s="276"/>
      <c r="Z781" s="276"/>
    </row>
    <row r="782" ht="15.75" customHeight="1">
      <c r="A782" s="2"/>
      <c r="B782" s="2"/>
      <c r="C782" s="2"/>
      <c r="D782" s="276"/>
      <c r="E782" s="276"/>
      <c r="F782" s="276"/>
      <c r="G782" s="276"/>
      <c r="H782" s="276"/>
      <c r="I782" s="276"/>
      <c r="J782" s="276"/>
      <c r="K782" s="276"/>
      <c r="L782" s="276"/>
      <c r="M782" s="276"/>
      <c r="N782" s="276"/>
      <c r="O782" s="276"/>
      <c r="P782" s="276"/>
      <c r="Q782" s="276"/>
      <c r="R782" s="276"/>
      <c r="S782" s="276"/>
      <c r="T782" s="276"/>
      <c r="U782" s="276"/>
      <c r="V782" s="276"/>
      <c r="W782" s="276"/>
      <c r="X782" s="276"/>
      <c r="Y782" s="276"/>
      <c r="Z782" s="276"/>
    </row>
    <row r="783" ht="15.75" customHeight="1">
      <c r="A783" s="2"/>
      <c r="B783" s="2"/>
      <c r="C783" s="2"/>
      <c r="D783" s="276"/>
      <c r="E783" s="276"/>
      <c r="F783" s="276"/>
      <c r="G783" s="276"/>
      <c r="H783" s="276"/>
      <c r="I783" s="276"/>
      <c r="J783" s="276"/>
      <c r="K783" s="276"/>
      <c r="L783" s="276"/>
      <c r="M783" s="276"/>
      <c r="N783" s="276"/>
      <c r="O783" s="276"/>
      <c r="P783" s="276"/>
      <c r="Q783" s="276"/>
      <c r="R783" s="276"/>
      <c r="S783" s="276"/>
      <c r="T783" s="276"/>
      <c r="U783" s="276"/>
      <c r="V783" s="276"/>
      <c r="W783" s="276"/>
      <c r="X783" s="276"/>
      <c r="Y783" s="276"/>
      <c r="Z783" s="276"/>
    </row>
    <row r="784" ht="15.75" customHeight="1">
      <c r="A784" s="2"/>
      <c r="B784" s="2"/>
      <c r="C784" s="2"/>
      <c r="D784" s="276"/>
      <c r="E784" s="276"/>
      <c r="F784" s="276"/>
      <c r="G784" s="276"/>
      <c r="H784" s="276"/>
      <c r="I784" s="276"/>
      <c r="J784" s="276"/>
      <c r="K784" s="276"/>
      <c r="L784" s="276"/>
      <c r="M784" s="276"/>
      <c r="N784" s="276"/>
      <c r="O784" s="276"/>
      <c r="P784" s="276"/>
      <c r="Q784" s="276"/>
      <c r="R784" s="276"/>
      <c r="S784" s="276"/>
      <c r="T784" s="276"/>
      <c r="U784" s="276"/>
      <c r="V784" s="276"/>
      <c r="W784" s="276"/>
      <c r="X784" s="276"/>
      <c r="Y784" s="276"/>
      <c r="Z784" s="276"/>
    </row>
    <row r="785" ht="15.75" customHeight="1">
      <c r="A785" s="2"/>
      <c r="B785" s="2"/>
      <c r="C785" s="2"/>
      <c r="D785" s="276"/>
      <c r="E785" s="276"/>
      <c r="F785" s="276"/>
      <c r="G785" s="276"/>
      <c r="H785" s="276"/>
      <c r="I785" s="276"/>
      <c r="J785" s="276"/>
      <c r="K785" s="276"/>
      <c r="L785" s="276"/>
      <c r="M785" s="276"/>
      <c r="N785" s="276"/>
      <c r="O785" s="276"/>
      <c r="P785" s="276"/>
      <c r="Q785" s="276"/>
      <c r="R785" s="276"/>
      <c r="S785" s="276"/>
      <c r="T785" s="276"/>
      <c r="U785" s="276"/>
      <c r="V785" s="276"/>
      <c r="W785" s="276"/>
      <c r="X785" s="276"/>
      <c r="Y785" s="276"/>
      <c r="Z785" s="276"/>
    </row>
    <row r="786" ht="15.75" customHeight="1">
      <c r="A786" s="2"/>
      <c r="B786" s="2"/>
      <c r="C786" s="2"/>
      <c r="D786" s="276"/>
      <c r="E786" s="276"/>
      <c r="F786" s="276"/>
      <c r="G786" s="276"/>
      <c r="H786" s="276"/>
      <c r="I786" s="276"/>
      <c r="J786" s="276"/>
      <c r="K786" s="276"/>
      <c r="L786" s="276"/>
      <c r="M786" s="276"/>
      <c r="N786" s="276"/>
      <c r="O786" s="276"/>
      <c r="P786" s="276"/>
      <c r="Q786" s="276"/>
      <c r="R786" s="276"/>
      <c r="S786" s="276"/>
      <c r="T786" s="276"/>
      <c r="U786" s="276"/>
      <c r="V786" s="276"/>
      <c r="W786" s="276"/>
      <c r="X786" s="276"/>
      <c r="Y786" s="276"/>
      <c r="Z786" s="276"/>
    </row>
    <row r="787" ht="15.75" customHeight="1">
      <c r="A787" s="2"/>
      <c r="B787" s="2"/>
      <c r="C787" s="2"/>
      <c r="D787" s="276"/>
      <c r="E787" s="276"/>
      <c r="F787" s="276"/>
      <c r="G787" s="276"/>
      <c r="H787" s="276"/>
      <c r="I787" s="276"/>
      <c r="J787" s="276"/>
      <c r="K787" s="276"/>
      <c r="L787" s="276"/>
      <c r="M787" s="276"/>
      <c r="N787" s="276"/>
      <c r="O787" s="276"/>
      <c r="P787" s="276"/>
      <c r="Q787" s="276"/>
      <c r="R787" s="276"/>
      <c r="S787" s="276"/>
      <c r="T787" s="276"/>
      <c r="U787" s="276"/>
      <c r="V787" s="276"/>
      <c r="W787" s="276"/>
      <c r="X787" s="276"/>
      <c r="Y787" s="276"/>
      <c r="Z787" s="276"/>
    </row>
    <row r="788" ht="15.75" customHeight="1">
      <c r="A788" s="2"/>
      <c r="B788" s="2"/>
      <c r="C788" s="2"/>
      <c r="D788" s="276"/>
      <c r="E788" s="276"/>
      <c r="F788" s="276"/>
      <c r="G788" s="276"/>
      <c r="H788" s="276"/>
      <c r="I788" s="276"/>
      <c r="J788" s="276"/>
      <c r="K788" s="276"/>
      <c r="L788" s="276"/>
      <c r="M788" s="276"/>
      <c r="N788" s="276"/>
      <c r="O788" s="276"/>
      <c r="P788" s="276"/>
      <c r="Q788" s="276"/>
      <c r="R788" s="276"/>
      <c r="S788" s="276"/>
      <c r="T788" s="276"/>
      <c r="U788" s="276"/>
      <c r="V788" s="276"/>
      <c r="W788" s="276"/>
      <c r="X788" s="276"/>
      <c r="Y788" s="276"/>
      <c r="Z788" s="276"/>
    </row>
    <row r="789" ht="15.75" customHeight="1">
      <c r="A789" s="2"/>
      <c r="B789" s="2"/>
      <c r="C789" s="2"/>
      <c r="D789" s="276"/>
      <c r="E789" s="276"/>
      <c r="F789" s="276"/>
      <c r="G789" s="276"/>
      <c r="H789" s="276"/>
      <c r="I789" s="276"/>
      <c r="J789" s="276"/>
      <c r="K789" s="276"/>
      <c r="L789" s="276"/>
      <c r="M789" s="276"/>
      <c r="N789" s="276"/>
      <c r="O789" s="276"/>
      <c r="P789" s="276"/>
      <c r="Q789" s="276"/>
      <c r="R789" s="276"/>
      <c r="S789" s="276"/>
      <c r="T789" s="276"/>
      <c r="U789" s="276"/>
      <c r="V789" s="276"/>
      <c r="W789" s="276"/>
      <c r="X789" s="276"/>
      <c r="Y789" s="276"/>
      <c r="Z789" s="276"/>
    </row>
    <row r="790" ht="15.75" customHeight="1">
      <c r="A790" s="2"/>
      <c r="B790" s="2"/>
      <c r="C790" s="2"/>
      <c r="D790" s="276"/>
      <c r="E790" s="276"/>
      <c r="F790" s="276"/>
      <c r="G790" s="276"/>
      <c r="H790" s="276"/>
      <c r="I790" s="276"/>
      <c r="J790" s="276"/>
      <c r="K790" s="276"/>
      <c r="L790" s="276"/>
      <c r="M790" s="276"/>
      <c r="N790" s="276"/>
      <c r="O790" s="276"/>
      <c r="P790" s="276"/>
      <c r="Q790" s="276"/>
      <c r="R790" s="276"/>
      <c r="S790" s="276"/>
      <c r="T790" s="276"/>
      <c r="U790" s="276"/>
      <c r="V790" s="276"/>
      <c r="W790" s="276"/>
      <c r="X790" s="276"/>
      <c r="Y790" s="276"/>
      <c r="Z790" s="276"/>
    </row>
    <row r="791" ht="15.75" customHeight="1">
      <c r="A791" s="2"/>
      <c r="B791" s="2"/>
      <c r="C791" s="2"/>
      <c r="D791" s="276"/>
      <c r="E791" s="276"/>
      <c r="F791" s="276"/>
      <c r="G791" s="276"/>
      <c r="H791" s="276"/>
      <c r="I791" s="276"/>
      <c r="J791" s="276"/>
      <c r="K791" s="276"/>
      <c r="L791" s="276"/>
      <c r="M791" s="276"/>
      <c r="N791" s="276"/>
      <c r="O791" s="276"/>
      <c r="P791" s="276"/>
      <c r="Q791" s="276"/>
      <c r="R791" s="276"/>
      <c r="S791" s="276"/>
      <c r="T791" s="276"/>
      <c r="U791" s="276"/>
      <c r="V791" s="276"/>
      <c r="W791" s="276"/>
      <c r="X791" s="276"/>
      <c r="Y791" s="276"/>
      <c r="Z791" s="276"/>
    </row>
    <row r="792" ht="15.75" customHeight="1">
      <c r="A792" s="2"/>
      <c r="B792" s="2"/>
      <c r="C792" s="2"/>
      <c r="D792" s="276"/>
      <c r="E792" s="276"/>
      <c r="F792" s="276"/>
      <c r="G792" s="276"/>
      <c r="H792" s="276"/>
      <c r="I792" s="276"/>
      <c r="J792" s="276"/>
      <c r="K792" s="276"/>
      <c r="L792" s="276"/>
      <c r="M792" s="276"/>
      <c r="N792" s="276"/>
      <c r="O792" s="276"/>
      <c r="P792" s="276"/>
      <c r="Q792" s="276"/>
      <c r="R792" s="276"/>
      <c r="S792" s="276"/>
      <c r="T792" s="276"/>
      <c r="U792" s="276"/>
      <c r="V792" s="276"/>
      <c r="W792" s="276"/>
      <c r="X792" s="276"/>
      <c r="Y792" s="276"/>
      <c r="Z792" s="276"/>
    </row>
    <row r="793" ht="15.75" customHeight="1">
      <c r="A793" s="2"/>
      <c r="B793" s="2"/>
      <c r="C793" s="2"/>
      <c r="D793" s="276"/>
      <c r="E793" s="276"/>
      <c r="F793" s="276"/>
      <c r="G793" s="276"/>
      <c r="H793" s="276"/>
      <c r="I793" s="276"/>
      <c r="J793" s="276"/>
      <c r="K793" s="276"/>
      <c r="L793" s="276"/>
      <c r="M793" s="276"/>
      <c r="N793" s="276"/>
      <c r="O793" s="276"/>
      <c r="P793" s="276"/>
      <c r="Q793" s="276"/>
      <c r="R793" s="276"/>
      <c r="S793" s="276"/>
      <c r="T793" s="276"/>
      <c r="U793" s="276"/>
      <c r="V793" s="276"/>
      <c r="W793" s="276"/>
      <c r="X793" s="276"/>
      <c r="Y793" s="276"/>
      <c r="Z793" s="276"/>
    </row>
    <row r="794" ht="15.75" customHeight="1">
      <c r="A794" s="2"/>
      <c r="B794" s="2"/>
      <c r="C794" s="2"/>
      <c r="D794" s="276"/>
      <c r="E794" s="276"/>
      <c r="F794" s="276"/>
      <c r="G794" s="276"/>
      <c r="H794" s="276"/>
      <c r="I794" s="276"/>
      <c r="J794" s="276"/>
      <c r="K794" s="276"/>
      <c r="L794" s="276"/>
      <c r="M794" s="276"/>
      <c r="N794" s="276"/>
      <c r="O794" s="276"/>
      <c r="P794" s="276"/>
      <c r="Q794" s="276"/>
      <c r="R794" s="276"/>
      <c r="S794" s="276"/>
      <c r="T794" s="276"/>
      <c r="U794" s="276"/>
      <c r="V794" s="276"/>
      <c r="W794" s="276"/>
      <c r="X794" s="276"/>
      <c r="Y794" s="276"/>
      <c r="Z794" s="276"/>
    </row>
    <row r="795" ht="15.75" customHeight="1">
      <c r="A795" s="2"/>
      <c r="B795" s="2"/>
      <c r="C795" s="2"/>
      <c r="D795" s="276"/>
      <c r="E795" s="276"/>
      <c r="F795" s="276"/>
      <c r="G795" s="276"/>
      <c r="H795" s="276"/>
      <c r="I795" s="276"/>
      <c r="J795" s="276"/>
      <c r="K795" s="276"/>
      <c r="L795" s="276"/>
      <c r="M795" s="276"/>
      <c r="N795" s="276"/>
      <c r="O795" s="276"/>
      <c r="P795" s="276"/>
      <c r="Q795" s="276"/>
      <c r="R795" s="276"/>
      <c r="S795" s="276"/>
      <c r="T795" s="276"/>
      <c r="U795" s="276"/>
      <c r="V795" s="276"/>
      <c r="W795" s="276"/>
      <c r="X795" s="276"/>
      <c r="Y795" s="276"/>
      <c r="Z795" s="276"/>
    </row>
    <row r="796" ht="15.75" customHeight="1">
      <c r="A796" s="2"/>
      <c r="B796" s="2"/>
      <c r="C796" s="2"/>
      <c r="D796" s="276"/>
      <c r="E796" s="276"/>
      <c r="F796" s="276"/>
      <c r="G796" s="276"/>
      <c r="H796" s="276"/>
      <c r="I796" s="276"/>
      <c r="J796" s="276"/>
      <c r="K796" s="276"/>
      <c r="L796" s="276"/>
      <c r="M796" s="276"/>
      <c r="N796" s="276"/>
      <c r="O796" s="276"/>
      <c r="P796" s="276"/>
      <c r="Q796" s="276"/>
      <c r="R796" s="276"/>
      <c r="S796" s="276"/>
      <c r="T796" s="276"/>
      <c r="U796" s="276"/>
      <c r="V796" s="276"/>
      <c r="W796" s="276"/>
      <c r="X796" s="276"/>
      <c r="Y796" s="276"/>
      <c r="Z796" s="276"/>
    </row>
    <row r="797" ht="15.75" customHeight="1">
      <c r="A797" s="2"/>
      <c r="B797" s="2"/>
      <c r="C797" s="2"/>
      <c r="D797" s="276"/>
      <c r="E797" s="276"/>
      <c r="F797" s="276"/>
      <c r="G797" s="276"/>
      <c r="H797" s="276"/>
      <c r="I797" s="276"/>
      <c r="J797" s="276"/>
      <c r="K797" s="276"/>
      <c r="L797" s="276"/>
      <c r="M797" s="276"/>
      <c r="N797" s="276"/>
      <c r="O797" s="276"/>
      <c r="P797" s="276"/>
      <c r="Q797" s="276"/>
      <c r="R797" s="276"/>
      <c r="S797" s="276"/>
      <c r="T797" s="276"/>
      <c r="U797" s="276"/>
      <c r="V797" s="276"/>
      <c r="W797" s="276"/>
      <c r="X797" s="276"/>
      <c r="Y797" s="276"/>
      <c r="Z797" s="276"/>
    </row>
    <row r="798" ht="15.75" customHeight="1">
      <c r="A798" s="2"/>
      <c r="B798" s="2"/>
      <c r="C798" s="2"/>
      <c r="D798" s="276"/>
      <c r="E798" s="276"/>
      <c r="F798" s="276"/>
      <c r="G798" s="276"/>
      <c r="H798" s="276"/>
      <c r="I798" s="276"/>
      <c r="J798" s="276"/>
      <c r="K798" s="276"/>
      <c r="L798" s="276"/>
      <c r="M798" s="276"/>
      <c r="N798" s="276"/>
      <c r="O798" s="276"/>
      <c r="P798" s="276"/>
      <c r="Q798" s="276"/>
      <c r="R798" s="276"/>
      <c r="S798" s="276"/>
      <c r="T798" s="276"/>
      <c r="U798" s="276"/>
      <c r="V798" s="276"/>
      <c r="W798" s="276"/>
      <c r="X798" s="276"/>
      <c r="Y798" s="276"/>
      <c r="Z798" s="276"/>
    </row>
    <row r="799" ht="15.75" customHeight="1">
      <c r="A799" s="2"/>
      <c r="B799" s="2"/>
      <c r="C799" s="2"/>
      <c r="D799" s="276"/>
      <c r="E799" s="276"/>
      <c r="F799" s="276"/>
      <c r="G799" s="276"/>
      <c r="H799" s="276"/>
      <c r="I799" s="276"/>
      <c r="J799" s="276"/>
      <c r="K799" s="276"/>
      <c r="L799" s="276"/>
      <c r="M799" s="276"/>
      <c r="N799" s="276"/>
      <c r="O799" s="276"/>
      <c r="P799" s="276"/>
      <c r="Q799" s="276"/>
      <c r="R799" s="276"/>
      <c r="S799" s="276"/>
      <c r="T799" s="276"/>
      <c r="U799" s="276"/>
      <c r="V799" s="276"/>
      <c r="W799" s="276"/>
      <c r="X799" s="276"/>
      <c r="Y799" s="276"/>
      <c r="Z799" s="276"/>
    </row>
    <row r="800" ht="15.75" customHeight="1">
      <c r="A800" s="2"/>
      <c r="B800" s="2"/>
      <c r="C800" s="2"/>
      <c r="D800" s="276"/>
      <c r="E800" s="276"/>
      <c r="F800" s="276"/>
      <c r="G800" s="276"/>
      <c r="H800" s="276"/>
      <c r="I800" s="276"/>
      <c r="J800" s="276"/>
      <c r="K800" s="276"/>
      <c r="L800" s="276"/>
      <c r="M800" s="276"/>
      <c r="N800" s="276"/>
      <c r="O800" s="276"/>
      <c r="P800" s="276"/>
      <c r="Q800" s="276"/>
      <c r="R800" s="276"/>
      <c r="S800" s="276"/>
      <c r="T800" s="276"/>
      <c r="U800" s="276"/>
      <c r="V800" s="276"/>
      <c r="W800" s="276"/>
      <c r="X800" s="276"/>
      <c r="Y800" s="276"/>
      <c r="Z800" s="276"/>
    </row>
    <row r="801" ht="15.75" customHeight="1">
      <c r="A801" s="2"/>
      <c r="B801" s="2"/>
      <c r="C801" s="2"/>
      <c r="D801" s="276"/>
      <c r="E801" s="276"/>
      <c r="F801" s="276"/>
      <c r="G801" s="276"/>
      <c r="H801" s="276"/>
      <c r="I801" s="276"/>
      <c r="J801" s="276"/>
      <c r="K801" s="276"/>
      <c r="L801" s="276"/>
      <c r="M801" s="276"/>
      <c r="N801" s="276"/>
      <c r="O801" s="276"/>
      <c r="P801" s="276"/>
      <c r="Q801" s="276"/>
      <c r="R801" s="276"/>
      <c r="S801" s="276"/>
      <c r="T801" s="276"/>
      <c r="U801" s="276"/>
      <c r="V801" s="276"/>
      <c r="W801" s="276"/>
      <c r="X801" s="276"/>
      <c r="Y801" s="276"/>
      <c r="Z801" s="276"/>
    </row>
    <row r="802" ht="15.75" customHeight="1">
      <c r="A802" s="2"/>
      <c r="B802" s="2"/>
      <c r="C802" s="2"/>
      <c r="D802" s="276"/>
      <c r="E802" s="276"/>
      <c r="F802" s="276"/>
      <c r="G802" s="276"/>
      <c r="H802" s="276"/>
      <c r="I802" s="276"/>
      <c r="J802" s="276"/>
      <c r="K802" s="276"/>
      <c r="L802" s="276"/>
      <c r="M802" s="276"/>
      <c r="N802" s="276"/>
      <c r="O802" s="276"/>
      <c r="P802" s="276"/>
      <c r="Q802" s="276"/>
      <c r="R802" s="276"/>
      <c r="S802" s="276"/>
      <c r="T802" s="276"/>
      <c r="U802" s="276"/>
      <c r="V802" s="276"/>
      <c r="W802" s="276"/>
      <c r="X802" s="276"/>
      <c r="Y802" s="276"/>
      <c r="Z802" s="276"/>
    </row>
    <row r="803" ht="15.75" customHeight="1">
      <c r="A803" s="2"/>
      <c r="B803" s="2"/>
      <c r="C803" s="2"/>
      <c r="D803" s="276"/>
      <c r="E803" s="276"/>
      <c r="F803" s="276"/>
      <c r="G803" s="276"/>
      <c r="H803" s="276"/>
      <c r="I803" s="276"/>
      <c r="J803" s="276"/>
      <c r="K803" s="276"/>
      <c r="L803" s="276"/>
      <c r="M803" s="276"/>
      <c r="N803" s="276"/>
      <c r="O803" s="276"/>
      <c r="P803" s="276"/>
      <c r="Q803" s="276"/>
      <c r="R803" s="276"/>
      <c r="S803" s="276"/>
      <c r="T803" s="276"/>
      <c r="U803" s="276"/>
      <c r="V803" s="276"/>
      <c r="W803" s="276"/>
      <c r="X803" s="276"/>
      <c r="Y803" s="276"/>
      <c r="Z803" s="276"/>
    </row>
    <row r="804" ht="15.75" customHeight="1">
      <c r="A804" s="2"/>
      <c r="B804" s="2"/>
      <c r="C804" s="2"/>
      <c r="D804" s="276"/>
      <c r="E804" s="276"/>
      <c r="F804" s="276"/>
      <c r="G804" s="276"/>
      <c r="H804" s="276"/>
      <c r="I804" s="276"/>
      <c r="J804" s="276"/>
      <c r="K804" s="276"/>
      <c r="L804" s="276"/>
      <c r="M804" s="276"/>
      <c r="N804" s="276"/>
      <c r="O804" s="276"/>
      <c r="P804" s="276"/>
      <c r="Q804" s="276"/>
      <c r="R804" s="276"/>
      <c r="S804" s="276"/>
      <c r="T804" s="276"/>
      <c r="U804" s="276"/>
      <c r="V804" s="276"/>
      <c r="W804" s="276"/>
      <c r="X804" s="276"/>
      <c r="Y804" s="276"/>
      <c r="Z804" s="276"/>
    </row>
    <row r="805" ht="15.75" customHeight="1">
      <c r="A805" s="2"/>
      <c r="B805" s="2"/>
      <c r="C805" s="2"/>
      <c r="D805" s="276"/>
      <c r="E805" s="276"/>
      <c r="F805" s="276"/>
      <c r="G805" s="276"/>
      <c r="H805" s="276"/>
      <c r="I805" s="276"/>
      <c r="J805" s="276"/>
      <c r="K805" s="276"/>
      <c r="L805" s="276"/>
      <c r="M805" s="276"/>
      <c r="N805" s="276"/>
      <c r="O805" s="276"/>
      <c r="P805" s="276"/>
      <c r="Q805" s="276"/>
      <c r="R805" s="276"/>
      <c r="S805" s="276"/>
      <c r="T805" s="276"/>
      <c r="U805" s="276"/>
      <c r="V805" s="276"/>
      <c r="W805" s="276"/>
      <c r="X805" s="276"/>
      <c r="Y805" s="276"/>
      <c r="Z805" s="276"/>
    </row>
    <row r="806" ht="15.75" customHeight="1">
      <c r="A806" s="2"/>
      <c r="B806" s="2"/>
      <c r="C806" s="2"/>
      <c r="D806" s="276"/>
      <c r="E806" s="276"/>
      <c r="F806" s="276"/>
      <c r="G806" s="276"/>
      <c r="H806" s="276"/>
      <c r="I806" s="276"/>
      <c r="J806" s="276"/>
      <c r="K806" s="276"/>
      <c r="L806" s="276"/>
      <c r="M806" s="276"/>
      <c r="N806" s="276"/>
      <c r="O806" s="276"/>
      <c r="P806" s="276"/>
      <c r="Q806" s="276"/>
      <c r="R806" s="276"/>
      <c r="S806" s="276"/>
      <c r="T806" s="276"/>
      <c r="U806" s="276"/>
      <c r="V806" s="276"/>
      <c r="W806" s="276"/>
      <c r="X806" s="276"/>
      <c r="Y806" s="276"/>
      <c r="Z806" s="276"/>
    </row>
    <row r="807" ht="15.75" customHeight="1">
      <c r="A807" s="2"/>
      <c r="B807" s="2"/>
      <c r="C807" s="2"/>
      <c r="D807" s="276"/>
      <c r="E807" s="276"/>
      <c r="F807" s="276"/>
      <c r="G807" s="276"/>
      <c r="H807" s="276"/>
      <c r="I807" s="276"/>
      <c r="J807" s="276"/>
      <c r="K807" s="276"/>
      <c r="L807" s="276"/>
      <c r="M807" s="276"/>
      <c r="N807" s="276"/>
      <c r="O807" s="276"/>
      <c r="P807" s="276"/>
      <c r="Q807" s="276"/>
      <c r="R807" s="276"/>
      <c r="S807" s="276"/>
      <c r="T807" s="276"/>
      <c r="U807" s="276"/>
      <c r="V807" s="276"/>
      <c r="W807" s="276"/>
      <c r="X807" s="276"/>
      <c r="Y807" s="276"/>
      <c r="Z807" s="276"/>
    </row>
    <row r="808" ht="15.75" customHeight="1">
      <c r="A808" s="2"/>
      <c r="B808" s="2"/>
      <c r="C808" s="2"/>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row>
    <row r="809" ht="15.75" customHeight="1">
      <c r="A809" s="2"/>
      <c r="B809" s="2"/>
      <c r="C809" s="2"/>
      <c r="D809" s="276"/>
      <c r="E809" s="276"/>
      <c r="F809" s="276"/>
      <c r="G809" s="276"/>
      <c r="H809" s="276"/>
      <c r="I809" s="276"/>
      <c r="J809" s="276"/>
      <c r="K809" s="276"/>
      <c r="L809" s="276"/>
      <c r="M809" s="276"/>
      <c r="N809" s="276"/>
      <c r="O809" s="276"/>
      <c r="P809" s="276"/>
      <c r="Q809" s="276"/>
      <c r="R809" s="276"/>
      <c r="S809" s="276"/>
      <c r="T809" s="276"/>
      <c r="U809" s="276"/>
      <c r="V809" s="276"/>
      <c r="W809" s="276"/>
      <c r="X809" s="276"/>
      <c r="Y809" s="276"/>
      <c r="Z809" s="276"/>
    </row>
    <row r="810" ht="15.75" customHeight="1">
      <c r="A810" s="2"/>
      <c r="B810" s="2"/>
      <c r="C810" s="2"/>
      <c r="D810" s="276"/>
      <c r="E810" s="276"/>
      <c r="F810" s="276"/>
      <c r="G810" s="276"/>
      <c r="H810" s="276"/>
      <c r="I810" s="276"/>
      <c r="J810" s="276"/>
      <c r="K810" s="276"/>
      <c r="L810" s="276"/>
      <c r="M810" s="276"/>
      <c r="N810" s="276"/>
      <c r="O810" s="276"/>
      <c r="P810" s="276"/>
      <c r="Q810" s="276"/>
      <c r="R810" s="276"/>
      <c r="S810" s="276"/>
      <c r="T810" s="276"/>
      <c r="U810" s="276"/>
      <c r="V810" s="276"/>
      <c r="W810" s="276"/>
      <c r="X810" s="276"/>
      <c r="Y810" s="276"/>
      <c r="Z810" s="276"/>
    </row>
    <row r="811" ht="15.75" customHeight="1">
      <c r="A811" s="2"/>
      <c r="B811" s="2"/>
      <c r="C811" s="2"/>
      <c r="D811" s="276"/>
      <c r="E811" s="276"/>
      <c r="F811" s="276"/>
      <c r="G811" s="276"/>
      <c r="H811" s="276"/>
      <c r="I811" s="276"/>
      <c r="J811" s="276"/>
      <c r="K811" s="276"/>
      <c r="L811" s="276"/>
      <c r="M811" s="276"/>
      <c r="N811" s="276"/>
      <c r="O811" s="276"/>
      <c r="P811" s="276"/>
      <c r="Q811" s="276"/>
      <c r="R811" s="276"/>
      <c r="S811" s="276"/>
      <c r="T811" s="276"/>
      <c r="U811" s="276"/>
      <c r="V811" s="276"/>
      <c r="W811" s="276"/>
      <c r="X811" s="276"/>
      <c r="Y811" s="276"/>
      <c r="Z811" s="276"/>
    </row>
    <row r="812" ht="15.75" customHeight="1">
      <c r="A812" s="2"/>
      <c r="B812" s="2"/>
      <c r="C812" s="2"/>
      <c r="D812" s="276"/>
      <c r="E812" s="276"/>
      <c r="F812" s="276"/>
      <c r="G812" s="276"/>
      <c r="H812" s="276"/>
      <c r="I812" s="276"/>
      <c r="J812" s="276"/>
      <c r="K812" s="276"/>
      <c r="L812" s="276"/>
      <c r="M812" s="276"/>
      <c r="N812" s="276"/>
      <c r="O812" s="276"/>
      <c r="P812" s="276"/>
      <c r="Q812" s="276"/>
      <c r="R812" s="276"/>
      <c r="S812" s="276"/>
      <c r="T812" s="276"/>
      <c r="U812" s="276"/>
      <c r="V812" s="276"/>
      <c r="W812" s="276"/>
      <c r="X812" s="276"/>
      <c r="Y812" s="276"/>
      <c r="Z812" s="276"/>
    </row>
    <row r="813" ht="15.75" customHeight="1">
      <c r="A813" s="2"/>
      <c r="B813" s="2"/>
      <c r="C813" s="2"/>
      <c r="D813" s="276"/>
      <c r="E813" s="276"/>
      <c r="F813" s="276"/>
      <c r="G813" s="276"/>
      <c r="H813" s="276"/>
      <c r="I813" s="276"/>
      <c r="J813" s="276"/>
      <c r="K813" s="276"/>
      <c r="L813" s="276"/>
      <c r="M813" s="276"/>
      <c r="N813" s="276"/>
      <c r="O813" s="276"/>
      <c r="P813" s="276"/>
      <c r="Q813" s="276"/>
      <c r="R813" s="276"/>
      <c r="S813" s="276"/>
      <c r="T813" s="276"/>
      <c r="U813" s="276"/>
      <c r="V813" s="276"/>
      <c r="W813" s="276"/>
      <c r="X813" s="276"/>
      <c r="Y813" s="276"/>
      <c r="Z813" s="276"/>
    </row>
    <row r="814" ht="15.75" customHeight="1">
      <c r="A814" s="2"/>
      <c r="B814" s="2"/>
      <c r="C814" s="2"/>
      <c r="D814" s="276"/>
      <c r="E814" s="276"/>
      <c r="F814" s="276"/>
      <c r="G814" s="276"/>
      <c r="H814" s="276"/>
      <c r="I814" s="276"/>
      <c r="J814" s="276"/>
      <c r="K814" s="276"/>
      <c r="L814" s="276"/>
      <c r="M814" s="276"/>
      <c r="N814" s="276"/>
      <c r="O814" s="276"/>
      <c r="P814" s="276"/>
      <c r="Q814" s="276"/>
      <c r="R814" s="276"/>
      <c r="S814" s="276"/>
      <c r="T814" s="276"/>
      <c r="U814" s="276"/>
      <c r="V814" s="276"/>
      <c r="W814" s="276"/>
      <c r="X814" s="276"/>
      <c r="Y814" s="276"/>
      <c r="Z814" s="276"/>
    </row>
    <row r="815" ht="15.75" customHeight="1">
      <c r="A815" s="2"/>
      <c r="B815" s="2"/>
      <c r="C815" s="2"/>
      <c r="D815" s="276"/>
      <c r="E815" s="276"/>
      <c r="F815" s="276"/>
      <c r="G815" s="276"/>
      <c r="H815" s="276"/>
      <c r="I815" s="276"/>
      <c r="J815" s="276"/>
      <c r="K815" s="276"/>
      <c r="L815" s="276"/>
      <c r="M815" s="276"/>
      <c r="N815" s="276"/>
      <c r="O815" s="276"/>
      <c r="P815" s="276"/>
      <c r="Q815" s="276"/>
      <c r="R815" s="276"/>
      <c r="S815" s="276"/>
      <c r="T815" s="276"/>
      <c r="U815" s="276"/>
      <c r="V815" s="276"/>
      <c r="W815" s="276"/>
      <c r="X815" s="276"/>
      <c r="Y815" s="276"/>
      <c r="Z815" s="276"/>
    </row>
    <row r="816" ht="15.75" customHeight="1">
      <c r="A816" s="2"/>
      <c r="B816" s="2"/>
      <c r="C816" s="2"/>
      <c r="D816" s="276"/>
      <c r="E816" s="276"/>
      <c r="F816" s="276"/>
      <c r="G816" s="276"/>
      <c r="H816" s="276"/>
      <c r="I816" s="276"/>
      <c r="J816" s="276"/>
      <c r="K816" s="276"/>
      <c r="L816" s="276"/>
      <c r="M816" s="276"/>
      <c r="N816" s="276"/>
      <c r="O816" s="276"/>
      <c r="P816" s="276"/>
      <c r="Q816" s="276"/>
      <c r="R816" s="276"/>
      <c r="S816" s="276"/>
      <c r="T816" s="276"/>
      <c r="U816" s="276"/>
      <c r="V816" s="276"/>
      <c r="W816" s="276"/>
      <c r="X816" s="276"/>
      <c r="Y816" s="276"/>
      <c r="Z816" s="276"/>
    </row>
    <row r="817" ht="15.75" customHeight="1">
      <c r="A817" s="2"/>
      <c r="B817" s="2"/>
      <c r="C817" s="2"/>
      <c r="D817" s="276"/>
      <c r="E817" s="276"/>
      <c r="F817" s="276"/>
      <c r="G817" s="276"/>
      <c r="H817" s="276"/>
      <c r="I817" s="276"/>
      <c r="J817" s="276"/>
      <c r="K817" s="276"/>
      <c r="L817" s="276"/>
      <c r="M817" s="276"/>
      <c r="N817" s="276"/>
      <c r="O817" s="276"/>
      <c r="P817" s="276"/>
      <c r="Q817" s="276"/>
      <c r="R817" s="276"/>
      <c r="S817" s="276"/>
      <c r="T817" s="276"/>
      <c r="U817" s="276"/>
      <c r="V817" s="276"/>
      <c r="W817" s="276"/>
      <c r="X817" s="276"/>
      <c r="Y817" s="276"/>
      <c r="Z817" s="276"/>
    </row>
    <row r="818" ht="15.75" customHeight="1">
      <c r="A818" s="2"/>
      <c r="B818" s="2"/>
      <c r="C818" s="2"/>
      <c r="D818" s="276"/>
      <c r="E818" s="276"/>
      <c r="F818" s="276"/>
      <c r="G818" s="276"/>
      <c r="H818" s="276"/>
      <c r="I818" s="276"/>
      <c r="J818" s="276"/>
      <c r="K818" s="276"/>
      <c r="L818" s="276"/>
      <c r="M818" s="276"/>
      <c r="N818" s="276"/>
      <c r="O818" s="276"/>
      <c r="P818" s="276"/>
      <c r="Q818" s="276"/>
      <c r="R818" s="276"/>
      <c r="S818" s="276"/>
      <c r="T818" s="276"/>
      <c r="U818" s="276"/>
      <c r="V818" s="276"/>
      <c r="W818" s="276"/>
      <c r="X818" s="276"/>
      <c r="Y818" s="276"/>
      <c r="Z818" s="276"/>
    </row>
    <row r="819" ht="15.75" customHeight="1">
      <c r="A819" s="2"/>
      <c r="B819" s="2"/>
      <c r="C819" s="2"/>
      <c r="D819" s="276"/>
      <c r="E819" s="276"/>
      <c r="F819" s="276"/>
      <c r="G819" s="276"/>
      <c r="H819" s="276"/>
      <c r="I819" s="276"/>
      <c r="J819" s="276"/>
      <c r="K819" s="276"/>
      <c r="L819" s="276"/>
      <c r="M819" s="276"/>
      <c r="N819" s="276"/>
      <c r="O819" s="276"/>
      <c r="P819" s="276"/>
      <c r="Q819" s="276"/>
      <c r="R819" s="276"/>
      <c r="S819" s="276"/>
      <c r="T819" s="276"/>
      <c r="U819" s="276"/>
      <c r="V819" s="276"/>
      <c r="W819" s="276"/>
      <c r="X819" s="276"/>
      <c r="Y819" s="276"/>
      <c r="Z819" s="276"/>
    </row>
    <row r="820" ht="15.75" customHeight="1">
      <c r="A820" s="2"/>
      <c r="B820" s="2"/>
      <c r="C820" s="2"/>
      <c r="D820" s="276"/>
      <c r="E820" s="276"/>
      <c r="F820" s="276"/>
      <c r="G820" s="276"/>
      <c r="H820" s="276"/>
      <c r="I820" s="276"/>
      <c r="J820" s="276"/>
      <c r="K820" s="276"/>
      <c r="L820" s="276"/>
      <c r="M820" s="276"/>
      <c r="N820" s="276"/>
      <c r="O820" s="276"/>
      <c r="P820" s="276"/>
      <c r="Q820" s="276"/>
      <c r="R820" s="276"/>
      <c r="S820" s="276"/>
      <c r="T820" s="276"/>
      <c r="U820" s="276"/>
      <c r="V820" s="276"/>
      <c r="W820" s="276"/>
      <c r="X820" s="276"/>
      <c r="Y820" s="276"/>
      <c r="Z820" s="276"/>
    </row>
    <row r="821" ht="15.75" customHeight="1">
      <c r="A821" s="2"/>
      <c r="B821" s="2"/>
      <c r="C821" s="2"/>
      <c r="D821" s="276"/>
      <c r="E821" s="276"/>
      <c r="F821" s="276"/>
      <c r="G821" s="276"/>
      <c r="H821" s="276"/>
      <c r="I821" s="276"/>
      <c r="J821" s="276"/>
      <c r="K821" s="276"/>
      <c r="L821" s="276"/>
      <c r="M821" s="276"/>
      <c r="N821" s="276"/>
      <c r="O821" s="276"/>
      <c r="P821" s="276"/>
      <c r="Q821" s="276"/>
      <c r="R821" s="276"/>
      <c r="S821" s="276"/>
      <c r="T821" s="276"/>
      <c r="U821" s="276"/>
      <c r="V821" s="276"/>
      <c r="W821" s="276"/>
      <c r="X821" s="276"/>
      <c r="Y821" s="276"/>
      <c r="Z821" s="276"/>
    </row>
    <row r="822" ht="15.75" customHeight="1">
      <c r="A822" s="2"/>
      <c r="B822" s="2"/>
      <c r="C822" s="2"/>
      <c r="D822" s="276"/>
      <c r="E822" s="276"/>
      <c r="F822" s="276"/>
      <c r="G822" s="276"/>
      <c r="H822" s="276"/>
      <c r="I822" s="276"/>
      <c r="J822" s="276"/>
      <c r="K822" s="276"/>
      <c r="L822" s="276"/>
      <c r="M822" s="276"/>
      <c r="N822" s="276"/>
      <c r="O822" s="276"/>
      <c r="P822" s="276"/>
      <c r="Q822" s="276"/>
      <c r="R822" s="276"/>
      <c r="S822" s="276"/>
      <c r="T822" s="276"/>
      <c r="U822" s="276"/>
      <c r="V822" s="276"/>
      <c r="W822" s="276"/>
      <c r="X822" s="276"/>
      <c r="Y822" s="276"/>
      <c r="Z822" s="276"/>
    </row>
    <row r="823" ht="15.75" customHeight="1">
      <c r="A823" s="2"/>
      <c r="B823" s="2"/>
      <c r="C823" s="2"/>
      <c r="D823" s="276"/>
      <c r="E823" s="276"/>
      <c r="F823" s="276"/>
      <c r="G823" s="276"/>
      <c r="H823" s="276"/>
      <c r="I823" s="276"/>
      <c r="J823" s="276"/>
      <c r="K823" s="276"/>
      <c r="L823" s="276"/>
      <c r="M823" s="276"/>
      <c r="N823" s="276"/>
      <c r="O823" s="276"/>
      <c r="P823" s="276"/>
      <c r="Q823" s="276"/>
      <c r="R823" s="276"/>
      <c r="S823" s="276"/>
      <c r="T823" s="276"/>
      <c r="U823" s="276"/>
      <c r="V823" s="276"/>
      <c r="W823" s="276"/>
      <c r="X823" s="276"/>
      <c r="Y823" s="276"/>
      <c r="Z823" s="276"/>
    </row>
    <row r="824" ht="15.75" customHeight="1">
      <c r="A824" s="2"/>
      <c r="B824" s="2"/>
      <c r="C824" s="2"/>
      <c r="D824" s="276"/>
      <c r="E824" s="276"/>
      <c r="F824" s="276"/>
      <c r="G824" s="276"/>
      <c r="H824" s="276"/>
      <c r="I824" s="276"/>
      <c r="J824" s="276"/>
      <c r="K824" s="276"/>
      <c r="L824" s="276"/>
      <c r="M824" s="276"/>
      <c r="N824" s="276"/>
      <c r="O824" s="276"/>
      <c r="P824" s="276"/>
      <c r="Q824" s="276"/>
      <c r="R824" s="276"/>
      <c r="S824" s="276"/>
      <c r="T824" s="276"/>
      <c r="U824" s="276"/>
      <c r="V824" s="276"/>
      <c r="W824" s="276"/>
      <c r="X824" s="276"/>
      <c r="Y824" s="276"/>
      <c r="Z824" s="276"/>
    </row>
    <row r="825" ht="15.75" customHeight="1">
      <c r="A825" s="2"/>
      <c r="B825" s="2"/>
      <c r="C825" s="2"/>
      <c r="D825" s="276"/>
      <c r="E825" s="276"/>
      <c r="F825" s="276"/>
      <c r="G825" s="276"/>
      <c r="H825" s="276"/>
      <c r="I825" s="276"/>
      <c r="J825" s="276"/>
      <c r="K825" s="276"/>
      <c r="L825" s="276"/>
      <c r="M825" s="276"/>
      <c r="N825" s="276"/>
      <c r="O825" s="276"/>
      <c r="P825" s="276"/>
      <c r="Q825" s="276"/>
      <c r="R825" s="276"/>
      <c r="S825" s="276"/>
      <c r="T825" s="276"/>
      <c r="U825" s="276"/>
      <c r="V825" s="276"/>
      <c r="W825" s="276"/>
      <c r="X825" s="276"/>
      <c r="Y825" s="276"/>
      <c r="Z825" s="276"/>
    </row>
    <row r="826" ht="15.75" customHeight="1">
      <c r="A826" s="2"/>
      <c r="B826" s="2"/>
      <c r="C826" s="2"/>
      <c r="D826" s="276"/>
      <c r="E826" s="276"/>
      <c r="F826" s="276"/>
      <c r="G826" s="276"/>
      <c r="H826" s="276"/>
      <c r="I826" s="276"/>
      <c r="J826" s="276"/>
      <c r="K826" s="276"/>
      <c r="L826" s="276"/>
      <c r="M826" s="276"/>
      <c r="N826" s="276"/>
      <c r="O826" s="276"/>
      <c r="P826" s="276"/>
      <c r="Q826" s="276"/>
      <c r="R826" s="276"/>
      <c r="S826" s="276"/>
      <c r="T826" s="276"/>
      <c r="U826" s="276"/>
      <c r="V826" s="276"/>
      <c r="W826" s="276"/>
      <c r="X826" s="276"/>
      <c r="Y826" s="276"/>
      <c r="Z826" s="276"/>
    </row>
    <row r="827" ht="15.75" customHeight="1">
      <c r="A827" s="2"/>
      <c r="B827" s="2"/>
      <c r="C827" s="2"/>
      <c r="D827" s="276"/>
      <c r="E827" s="276"/>
      <c r="F827" s="276"/>
      <c r="G827" s="276"/>
      <c r="H827" s="276"/>
      <c r="I827" s="276"/>
      <c r="J827" s="276"/>
      <c r="K827" s="276"/>
      <c r="L827" s="276"/>
      <c r="M827" s="276"/>
      <c r="N827" s="276"/>
      <c r="O827" s="276"/>
      <c r="P827" s="276"/>
      <c r="Q827" s="276"/>
      <c r="R827" s="276"/>
      <c r="S827" s="276"/>
      <c r="T827" s="276"/>
      <c r="U827" s="276"/>
      <c r="V827" s="276"/>
      <c r="W827" s="276"/>
      <c r="X827" s="276"/>
      <c r="Y827" s="276"/>
      <c r="Z827" s="276"/>
    </row>
    <row r="828" ht="15.75" customHeight="1">
      <c r="A828" s="2"/>
      <c r="B828" s="2"/>
      <c r="C828" s="2"/>
      <c r="D828" s="276"/>
      <c r="E828" s="276"/>
      <c r="F828" s="276"/>
      <c r="G828" s="276"/>
      <c r="H828" s="276"/>
      <c r="I828" s="276"/>
      <c r="J828" s="276"/>
      <c r="K828" s="276"/>
      <c r="L828" s="276"/>
      <c r="M828" s="276"/>
      <c r="N828" s="276"/>
      <c r="O828" s="276"/>
      <c r="P828" s="276"/>
      <c r="Q828" s="276"/>
      <c r="R828" s="276"/>
      <c r="S828" s="276"/>
      <c r="T828" s="276"/>
      <c r="U828" s="276"/>
      <c r="V828" s="276"/>
      <c r="W828" s="276"/>
      <c r="X828" s="276"/>
      <c r="Y828" s="276"/>
      <c r="Z828" s="276"/>
    </row>
    <row r="829" ht="15.75" customHeight="1">
      <c r="A829" s="2"/>
      <c r="B829" s="2"/>
      <c r="C829" s="2"/>
      <c r="D829" s="276"/>
      <c r="E829" s="276"/>
      <c r="F829" s="276"/>
      <c r="G829" s="276"/>
      <c r="H829" s="276"/>
      <c r="I829" s="276"/>
      <c r="J829" s="276"/>
      <c r="K829" s="276"/>
      <c r="L829" s="276"/>
      <c r="M829" s="276"/>
      <c r="N829" s="276"/>
      <c r="O829" s="276"/>
      <c r="P829" s="276"/>
      <c r="Q829" s="276"/>
      <c r="R829" s="276"/>
      <c r="S829" s="276"/>
      <c r="T829" s="276"/>
      <c r="U829" s="276"/>
      <c r="V829" s="276"/>
      <c r="W829" s="276"/>
      <c r="X829" s="276"/>
      <c r="Y829" s="276"/>
      <c r="Z829" s="276"/>
    </row>
    <row r="830" ht="15.75" customHeight="1">
      <c r="A830" s="2"/>
      <c r="B830" s="2"/>
      <c r="C830" s="2"/>
      <c r="D830" s="276"/>
      <c r="E830" s="276"/>
      <c r="F830" s="276"/>
      <c r="G830" s="276"/>
      <c r="H830" s="276"/>
      <c r="I830" s="276"/>
      <c r="J830" s="276"/>
      <c r="K830" s="276"/>
      <c r="L830" s="276"/>
      <c r="M830" s="276"/>
      <c r="N830" s="276"/>
      <c r="O830" s="276"/>
      <c r="P830" s="276"/>
      <c r="Q830" s="276"/>
      <c r="R830" s="276"/>
      <c r="S830" s="276"/>
      <c r="T830" s="276"/>
      <c r="U830" s="276"/>
      <c r="V830" s="276"/>
      <c r="W830" s="276"/>
      <c r="X830" s="276"/>
      <c r="Y830" s="276"/>
      <c r="Z830" s="276"/>
    </row>
    <row r="831" ht="15.75" customHeight="1">
      <c r="A831" s="2"/>
      <c r="B831" s="2"/>
      <c r="C831" s="2"/>
      <c r="D831" s="276"/>
      <c r="E831" s="276"/>
      <c r="F831" s="276"/>
      <c r="G831" s="276"/>
      <c r="H831" s="276"/>
      <c r="I831" s="276"/>
      <c r="J831" s="276"/>
      <c r="K831" s="276"/>
      <c r="L831" s="276"/>
      <c r="M831" s="276"/>
      <c r="N831" s="276"/>
      <c r="O831" s="276"/>
      <c r="P831" s="276"/>
      <c r="Q831" s="276"/>
      <c r="R831" s="276"/>
      <c r="S831" s="276"/>
      <c r="T831" s="276"/>
      <c r="U831" s="276"/>
      <c r="V831" s="276"/>
      <c r="W831" s="276"/>
      <c r="X831" s="276"/>
      <c r="Y831" s="276"/>
      <c r="Z831" s="276"/>
    </row>
    <row r="832" ht="15.75" customHeight="1">
      <c r="A832" s="2"/>
      <c r="B832" s="2"/>
      <c r="C832" s="2"/>
      <c r="D832" s="276"/>
      <c r="E832" s="276"/>
      <c r="F832" s="276"/>
      <c r="G832" s="276"/>
      <c r="H832" s="276"/>
      <c r="I832" s="276"/>
      <c r="J832" s="276"/>
      <c r="K832" s="276"/>
      <c r="L832" s="276"/>
      <c r="M832" s="276"/>
      <c r="N832" s="276"/>
      <c r="O832" s="276"/>
      <c r="P832" s="276"/>
      <c r="Q832" s="276"/>
      <c r="R832" s="276"/>
      <c r="S832" s="276"/>
      <c r="T832" s="276"/>
      <c r="U832" s="276"/>
      <c r="V832" s="276"/>
      <c r="W832" s="276"/>
      <c r="X832" s="276"/>
      <c r="Y832" s="276"/>
      <c r="Z832" s="276"/>
    </row>
    <row r="833" ht="15.75" customHeight="1">
      <c r="A833" s="2"/>
      <c r="B833" s="2"/>
      <c r="C833" s="2"/>
      <c r="D833" s="276"/>
      <c r="E833" s="276"/>
      <c r="F833" s="276"/>
      <c r="G833" s="276"/>
      <c r="H833" s="276"/>
      <c r="I833" s="276"/>
      <c r="J833" s="276"/>
      <c r="K833" s="276"/>
      <c r="L833" s="276"/>
      <c r="M833" s="276"/>
      <c r="N833" s="276"/>
      <c r="O833" s="276"/>
      <c r="P833" s="276"/>
      <c r="Q833" s="276"/>
      <c r="R833" s="276"/>
      <c r="S833" s="276"/>
      <c r="T833" s="276"/>
      <c r="U833" s="276"/>
      <c r="V833" s="276"/>
      <c r="W833" s="276"/>
      <c r="X833" s="276"/>
      <c r="Y833" s="276"/>
      <c r="Z833" s="276"/>
    </row>
    <row r="834" ht="15.75" customHeight="1">
      <c r="A834" s="2"/>
      <c r="B834" s="2"/>
      <c r="C834" s="2"/>
      <c r="D834" s="276"/>
      <c r="E834" s="276"/>
      <c r="F834" s="276"/>
      <c r="G834" s="276"/>
      <c r="H834" s="276"/>
      <c r="I834" s="276"/>
      <c r="J834" s="276"/>
      <c r="K834" s="276"/>
      <c r="L834" s="276"/>
      <c r="M834" s="276"/>
      <c r="N834" s="276"/>
      <c r="O834" s="276"/>
      <c r="P834" s="276"/>
      <c r="Q834" s="276"/>
      <c r="R834" s="276"/>
      <c r="S834" s="276"/>
      <c r="T834" s="276"/>
      <c r="U834" s="276"/>
      <c r="V834" s="276"/>
      <c r="W834" s="276"/>
      <c r="X834" s="276"/>
      <c r="Y834" s="276"/>
      <c r="Z834" s="276"/>
    </row>
    <row r="835" ht="15.75" customHeight="1">
      <c r="A835" s="2"/>
      <c r="B835" s="2"/>
      <c r="C835" s="2"/>
      <c r="D835" s="276"/>
      <c r="E835" s="276"/>
      <c r="F835" s="276"/>
      <c r="G835" s="276"/>
      <c r="H835" s="276"/>
      <c r="I835" s="276"/>
      <c r="J835" s="276"/>
      <c r="K835" s="276"/>
      <c r="L835" s="276"/>
      <c r="M835" s="276"/>
      <c r="N835" s="276"/>
      <c r="O835" s="276"/>
      <c r="P835" s="276"/>
      <c r="Q835" s="276"/>
      <c r="R835" s="276"/>
      <c r="S835" s="276"/>
      <c r="T835" s="276"/>
      <c r="U835" s="276"/>
      <c r="V835" s="276"/>
      <c r="W835" s="276"/>
      <c r="X835" s="276"/>
      <c r="Y835" s="276"/>
      <c r="Z835" s="276"/>
    </row>
    <row r="836" ht="15.75" customHeight="1">
      <c r="A836" s="2"/>
      <c r="B836" s="2"/>
      <c r="C836" s="2"/>
      <c r="D836" s="276"/>
      <c r="E836" s="276"/>
      <c r="F836" s="276"/>
      <c r="G836" s="276"/>
      <c r="H836" s="276"/>
      <c r="I836" s="276"/>
      <c r="J836" s="276"/>
      <c r="K836" s="276"/>
      <c r="L836" s="276"/>
      <c r="M836" s="276"/>
      <c r="N836" s="276"/>
      <c r="O836" s="276"/>
      <c r="P836" s="276"/>
      <c r="Q836" s="276"/>
      <c r="R836" s="276"/>
      <c r="S836" s="276"/>
      <c r="T836" s="276"/>
      <c r="U836" s="276"/>
      <c r="V836" s="276"/>
      <c r="W836" s="276"/>
      <c r="X836" s="276"/>
      <c r="Y836" s="276"/>
      <c r="Z836" s="276"/>
    </row>
    <row r="837" ht="15.75" customHeight="1">
      <c r="A837" s="2"/>
      <c r="B837" s="2"/>
      <c r="C837" s="2"/>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row>
    <row r="838" ht="15.75" customHeight="1">
      <c r="A838" s="2"/>
      <c r="B838" s="2"/>
      <c r="C838" s="2"/>
      <c r="D838" s="276"/>
      <c r="E838" s="276"/>
      <c r="F838" s="276"/>
      <c r="G838" s="276"/>
      <c r="H838" s="276"/>
      <c r="I838" s="276"/>
      <c r="J838" s="276"/>
      <c r="K838" s="276"/>
      <c r="L838" s="276"/>
      <c r="M838" s="276"/>
      <c r="N838" s="276"/>
      <c r="O838" s="276"/>
      <c r="P838" s="276"/>
      <c r="Q838" s="276"/>
      <c r="R838" s="276"/>
      <c r="S838" s="276"/>
      <c r="T838" s="276"/>
      <c r="U838" s="276"/>
      <c r="V838" s="276"/>
      <c r="W838" s="276"/>
      <c r="X838" s="276"/>
      <c r="Y838" s="276"/>
      <c r="Z838" s="276"/>
    </row>
    <row r="839" ht="15.75" customHeight="1">
      <c r="A839" s="2"/>
      <c r="B839" s="2"/>
      <c r="C839" s="2"/>
      <c r="D839" s="276"/>
      <c r="E839" s="276"/>
      <c r="F839" s="276"/>
      <c r="G839" s="276"/>
      <c r="H839" s="276"/>
      <c r="I839" s="276"/>
      <c r="J839" s="276"/>
      <c r="K839" s="276"/>
      <c r="L839" s="276"/>
      <c r="M839" s="276"/>
      <c r="N839" s="276"/>
      <c r="O839" s="276"/>
      <c r="P839" s="276"/>
      <c r="Q839" s="276"/>
      <c r="R839" s="276"/>
      <c r="S839" s="276"/>
      <c r="T839" s="276"/>
      <c r="U839" s="276"/>
      <c r="V839" s="276"/>
      <c r="W839" s="276"/>
      <c r="X839" s="276"/>
      <c r="Y839" s="276"/>
      <c r="Z839" s="276"/>
    </row>
    <row r="840" ht="15.75" customHeight="1">
      <c r="A840" s="2"/>
      <c r="B840" s="2"/>
      <c r="C840" s="2"/>
      <c r="D840" s="276"/>
      <c r="E840" s="276"/>
      <c r="F840" s="276"/>
      <c r="G840" s="276"/>
      <c r="H840" s="276"/>
      <c r="I840" s="276"/>
      <c r="J840" s="276"/>
      <c r="K840" s="276"/>
      <c r="L840" s="276"/>
      <c r="M840" s="276"/>
      <c r="N840" s="276"/>
      <c r="O840" s="276"/>
      <c r="P840" s="276"/>
      <c r="Q840" s="276"/>
      <c r="R840" s="276"/>
      <c r="S840" s="276"/>
      <c r="T840" s="276"/>
      <c r="U840" s="276"/>
      <c r="V840" s="276"/>
      <c r="W840" s="276"/>
      <c r="X840" s="276"/>
      <c r="Y840" s="276"/>
      <c r="Z840" s="276"/>
    </row>
    <row r="841" ht="15.75" customHeight="1">
      <c r="A841" s="2"/>
      <c r="B841" s="2"/>
      <c r="C841" s="2"/>
      <c r="D841" s="276"/>
      <c r="E841" s="276"/>
      <c r="F841" s="276"/>
      <c r="G841" s="276"/>
      <c r="H841" s="276"/>
      <c r="I841" s="276"/>
      <c r="J841" s="276"/>
      <c r="K841" s="276"/>
      <c r="L841" s="276"/>
      <c r="M841" s="276"/>
      <c r="N841" s="276"/>
      <c r="O841" s="276"/>
      <c r="P841" s="276"/>
      <c r="Q841" s="276"/>
      <c r="R841" s="276"/>
      <c r="S841" s="276"/>
      <c r="T841" s="276"/>
      <c r="U841" s="276"/>
      <c r="V841" s="276"/>
      <c r="W841" s="276"/>
      <c r="X841" s="276"/>
      <c r="Y841" s="276"/>
      <c r="Z841" s="276"/>
    </row>
    <row r="842" ht="15.75" customHeight="1">
      <c r="A842" s="2"/>
      <c r="B842" s="2"/>
      <c r="C842" s="2"/>
      <c r="D842" s="276"/>
      <c r="E842" s="276"/>
      <c r="F842" s="276"/>
      <c r="G842" s="276"/>
      <c r="H842" s="276"/>
      <c r="I842" s="276"/>
      <c r="J842" s="276"/>
      <c r="K842" s="276"/>
      <c r="L842" s="276"/>
      <c r="M842" s="276"/>
      <c r="N842" s="276"/>
      <c r="O842" s="276"/>
      <c r="P842" s="276"/>
      <c r="Q842" s="276"/>
      <c r="R842" s="276"/>
      <c r="S842" s="276"/>
      <c r="T842" s="276"/>
      <c r="U842" s="276"/>
      <c r="V842" s="276"/>
      <c r="W842" s="276"/>
      <c r="X842" s="276"/>
      <c r="Y842" s="276"/>
      <c r="Z842" s="276"/>
    </row>
    <row r="843" ht="15.75" customHeight="1">
      <c r="A843" s="2"/>
      <c r="B843" s="2"/>
      <c r="C843" s="2"/>
      <c r="D843" s="276"/>
      <c r="E843" s="276"/>
      <c r="F843" s="276"/>
      <c r="G843" s="276"/>
      <c r="H843" s="276"/>
      <c r="I843" s="276"/>
      <c r="J843" s="276"/>
      <c r="K843" s="276"/>
      <c r="L843" s="276"/>
      <c r="M843" s="276"/>
      <c r="N843" s="276"/>
      <c r="O843" s="276"/>
      <c r="P843" s="276"/>
      <c r="Q843" s="276"/>
      <c r="R843" s="276"/>
      <c r="S843" s="276"/>
      <c r="T843" s="276"/>
      <c r="U843" s="276"/>
      <c r="V843" s="276"/>
      <c r="W843" s="276"/>
      <c r="X843" s="276"/>
      <c r="Y843" s="276"/>
      <c r="Z843" s="276"/>
    </row>
    <row r="844" ht="15.75" customHeight="1">
      <c r="A844" s="2"/>
      <c r="B844" s="2"/>
      <c r="C844" s="2"/>
      <c r="D844" s="276"/>
      <c r="E844" s="276"/>
      <c r="F844" s="276"/>
      <c r="G844" s="276"/>
      <c r="H844" s="276"/>
      <c r="I844" s="276"/>
      <c r="J844" s="276"/>
      <c r="K844" s="276"/>
      <c r="L844" s="276"/>
      <c r="M844" s="276"/>
      <c r="N844" s="276"/>
      <c r="O844" s="276"/>
      <c r="P844" s="276"/>
      <c r="Q844" s="276"/>
      <c r="R844" s="276"/>
      <c r="S844" s="276"/>
      <c r="T844" s="276"/>
      <c r="U844" s="276"/>
      <c r="V844" s="276"/>
      <c r="W844" s="276"/>
      <c r="X844" s="276"/>
      <c r="Y844" s="276"/>
      <c r="Z844" s="276"/>
    </row>
    <row r="845" ht="15.75" customHeight="1">
      <c r="A845" s="2"/>
      <c r="B845" s="2"/>
      <c r="C845" s="2"/>
      <c r="D845" s="276"/>
      <c r="E845" s="276"/>
      <c r="F845" s="276"/>
      <c r="G845" s="276"/>
      <c r="H845" s="276"/>
      <c r="I845" s="276"/>
      <c r="J845" s="276"/>
      <c r="K845" s="276"/>
      <c r="L845" s="276"/>
      <c r="M845" s="276"/>
      <c r="N845" s="276"/>
      <c r="O845" s="276"/>
      <c r="P845" s="276"/>
      <c r="Q845" s="276"/>
      <c r="R845" s="276"/>
      <c r="S845" s="276"/>
      <c r="T845" s="276"/>
      <c r="U845" s="276"/>
      <c r="V845" s="276"/>
      <c r="W845" s="276"/>
      <c r="X845" s="276"/>
      <c r="Y845" s="276"/>
      <c r="Z845" s="276"/>
    </row>
    <row r="846" ht="15.75" customHeight="1">
      <c r="A846" s="2"/>
      <c r="B846" s="2"/>
      <c r="C846" s="2"/>
      <c r="D846" s="276"/>
      <c r="E846" s="276"/>
      <c r="F846" s="276"/>
      <c r="G846" s="276"/>
      <c r="H846" s="276"/>
      <c r="I846" s="276"/>
      <c r="J846" s="276"/>
      <c r="K846" s="276"/>
      <c r="L846" s="276"/>
      <c r="M846" s="276"/>
      <c r="N846" s="276"/>
      <c r="O846" s="276"/>
      <c r="P846" s="276"/>
      <c r="Q846" s="276"/>
      <c r="R846" s="276"/>
      <c r="S846" s="276"/>
      <c r="T846" s="276"/>
      <c r="U846" s="276"/>
      <c r="V846" s="276"/>
      <c r="W846" s="276"/>
      <c r="X846" s="276"/>
      <c r="Y846" s="276"/>
      <c r="Z846" s="276"/>
    </row>
    <row r="847" ht="15.75" customHeight="1">
      <c r="A847" s="2"/>
      <c r="B847" s="2"/>
      <c r="C847" s="2"/>
      <c r="D847" s="276"/>
      <c r="E847" s="276"/>
      <c r="F847" s="276"/>
      <c r="G847" s="276"/>
      <c r="H847" s="276"/>
      <c r="I847" s="276"/>
      <c r="J847" s="276"/>
      <c r="K847" s="276"/>
      <c r="L847" s="276"/>
      <c r="M847" s="276"/>
      <c r="N847" s="276"/>
      <c r="O847" s="276"/>
      <c r="P847" s="276"/>
      <c r="Q847" s="276"/>
      <c r="R847" s="276"/>
      <c r="S847" s="276"/>
      <c r="T847" s="276"/>
      <c r="U847" s="276"/>
      <c r="V847" s="276"/>
      <c r="W847" s="276"/>
      <c r="X847" s="276"/>
      <c r="Y847" s="276"/>
      <c r="Z847" s="276"/>
    </row>
    <row r="848" ht="15.75" customHeight="1">
      <c r="A848" s="2"/>
      <c r="B848" s="2"/>
      <c r="C848" s="2"/>
      <c r="D848" s="276"/>
      <c r="E848" s="276"/>
      <c r="F848" s="276"/>
      <c r="G848" s="276"/>
      <c r="H848" s="276"/>
      <c r="I848" s="276"/>
      <c r="J848" s="276"/>
      <c r="K848" s="276"/>
      <c r="L848" s="276"/>
      <c r="M848" s="276"/>
      <c r="N848" s="276"/>
      <c r="O848" s="276"/>
      <c r="P848" s="276"/>
      <c r="Q848" s="276"/>
      <c r="R848" s="276"/>
      <c r="S848" s="276"/>
      <c r="T848" s="276"/>
      <c r="U848" s="276"/>
      <c r="V848" s="276"/>
      <c r="W848" s="276"/>
      <c r="X848" s="276"/>
      <c r="Y848" s="276"/>
      <c r="Z848" s="276"/>
    </row>
    <row r="849" ht="15.75" customHeight="1">
      <c r="A849" s="2"/>
      <c r="B849" s="2"/>
      <c r="C849" s="2"/>
      <c r="D849" s="276"/>
      <c r="E849" s="276"/>
      <c r="F849" s="276"/>
      <c r="G849" s="276"/>
      <c r="H849" s="276"/>
      <c r="I849" s="276"/>
      <c r="J849" s="276"/>
      <c r="K849" s="276"/>
      <c r="L849" s="276"/>
      <c r="M849" s="276"/>
      <c r="N849" s="276"/>
      <c r="O849" s="276"/>
      <c r="P849" s="276"/>
      <c r="Q849" s="276"/>
      <c r="R849" s="276"/>
      <c r="S849" s="276"/>
      <c r="T849" s="276"/>
      <c r="U849" s="276"/>
      <c r="V849" s="276"/>
      <c r="W849" s="276"/>
      <c r="X849" s="276"/>
      <c r="Y849" s="276"/>
      <c r="Z849" s="276"/>
    </row>
    <row r="850" ht="15.75" customHeight="1">
      <c r="A850" s="2"/>
      <c r="B850" s="2"/>
      <c r="C850" s="2"/>
      <c r="D850" s="276"/>
      <c r="E850" s="276"/>
      <c r="F850" s="276"/>
      <c r="G850" s="276"/>
      <c r="H850" s="276"/>
      <c r="I850" s="276"/>
      <c r="J850" s="276"/>
      <c r="K850" s="276"/>
      <c r="L850" s="276"/>
      <c r="M850" s="276"/>
      <c r="N850" s="276"/>
      <c r="O850" s="276"/>
      <c r="P850" s="276"/>
      <c r="Q850" s="276"/>
      <c r="R850" s="276"/>
      <c r="S850" s="276"/>
      <c r="T850" s="276"/>
      <c r="U850" s="276"/>
      <c r="V850" s="276"/>
      <c r="W850" s="276"/>
      <c r="X850" s="276"/>
      <c r="Y850" s="276"/>
      <c r="Z850" s="276"/>
    </row>
    <row r="851" ht="15.75" customHeight="1">
      <c r="A851" s="2"/>
      <c r="B851" s="2"/>
      <c r="C851" s="2"/>
      <c r="D851" s="276"/>
      <c r="E851" s="276"/>
      <c r="F851" s="276"/>
      <c r="G851" s="276"/>
      <c r="H851" s="276"/>
      <c r="I851" s="276"/>
      <c r="J851" s="276"/>
      <c r="K851" s="276"/>
      <c r="L851" s="276"/>
      <c r="M851" s="276"/>
      <c r="N851" s="276"/>
      <c r="O851" s="276"/>
      <c r="P851" s="276"/>
      <c r="Q851" s="276"/>
      <c r="R851" s="276"/>
      <c r="S851" s="276"/>
      <c r="T851" s="276"/>
      <c r="U851" s="276"/>
      <c r="V851" s="276"/>
      <c r="W851" s="276"/>
      <c r="X851" s="276"/>
      <c r="Y851" s="276"/>
      <c r="Z851" s="276"/>
    </row>
    <row r="852" ht="15.75" customHeight="1">
      <c r="A852" s="2"/>
      <c r="B852" s="2"/>
      <c r="C852" s="2"/>
      <c r="D852" s="276"/>
      <c r="E852" s="276"/>
      <c r="F852" s="276"/>
      <c r="G852" s="276"/>
      <c r="H852" s="276"/>
      <c r="I852" s="276"/>
      <c r="J852" s="276"/>
      <c r="K852" s="276"/>
      <c r="L852" s="276"/>
      <c r="M852" s="276"/>
      <c r="N852" s="276"/>
      <c r="O852" s="276"/>
      <c r="P852" s="276"/>
      <c r="Q852" s="276"/>
      <c r="R852" s="276"/>
      <c r="S852" s="276"/>
      <c r="T852" s="276"/>
      <c r="U852" s="276"/>
      <c r="V852" s="276"/>
      <c r="W852" s="276"/>
      <c r="X852" s="276"/>
      <c r="Y852" s="276"/>
      <c r="Z852" s="276"/>
    </row>
    <row r="853" ht="15.75" customHeight="1">
      <c r="A853" s="2"/>
      <c r="B853" s="2"/>
      <c r="C853" s="2"/>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row>
    <row r="854" ht="15.75" customHeight="1">
      <c r="A854" s="2"/>
      <c r="B854" s="2"/>
      <c r="C854" s="2"/>
      <c r="D854" s="276"/>
      <c r="E854" s="276"/>
      <c r="F854" s="276"/>
      <c r="G854" s="276"/>
      <c r="H854" s="276"/>
      <c r="I854" s="276"/>
      <c r="J854" s="276"/>
      <c r="K854" s="276"/>
      <c r="L854" s="276"/>
      <c r="M854" s="276"/>
      <c r="N854" s="276"/>
      <c r="O854" s="276"/>
      <c r="P854" s="276"/>
      <c r="Q854" s="276"/>
      <c r="R854" s="276"/>
      <c r="S854" s="276"/>
      <c r="T854" s="276"/>
      <c r="U854" s="276"/>
      <c r="V854" s="276"/>
      <c r="W854" s="276"/>
      <c r="X854" s="276"/>
      <c r="Y854" s="276"/>
      <c r="Z854" s="276"/>
    </row>
    <row r="855" ht="15.75" customHeight="1">
      <c r="A855" s="2"/>
      <c r="B855" s="2"/>
      <c r="C855" s="2"/>
      <c r="D855" s="276"/>
      <c r="E855" s="276"/>
      <c r="F855" s="276"/>
      <c r="G855" s="276"/>
      <c r="H855" s="276"/>
      <c r="I855" s="276"/>
      <c r="J855" s="276"/>
      <c r="K855" s="276"/>
      <c r="L855" s="276"/>
      <c r="M855" s="276"/>
      <c r="N855" s="276"/>
      <c r="O855" s="276"/>
      <c r="P855" s="276"/>
      <c r="Q855" s="276"/>
      <c r="R855" s="276"/>
      <c r="S855" s="276"/>
      <c r="T855" s="276"/>
      <c r="U855" s="276"/>
      <c r="V855" s="276"/>
      <c r="W855" s="276"/>
      <c r="X855" s="276"/>
      <c r="Y855" s="276"/>
      <c r="Z855" s="276"/>
    </row>
    <row r="856" ht="15.75" customHeight="1">
      <c r="A856" s="2"/>
      <c r="B856" s="2"/>
      <c r="C856" s="2"/>
      <c r="D856" s="276"/>
      <c r="E856" s="276"/>
      <c r="F856" s="276"/>
      <c r="G856" s="276"/>
      <c r="H856" s="276"/>
      <c r="I856" s="276"/>
      <c r="J856" s="276"/>
      <c r="K856" s="276"/>
      <c r="L856" s="276"/>
      <c r="M856" s="276"/>
      <c r="N856" s="276"/>
      <c r="O856" s="276"/>
      <c r="P856" s="276"/>
      <c r="Q856" s="276"/>
      <c r="R856" s="276"/>
      <c r="S856" s="276"/>
      <c r="T856" s="276"/>
      <c r="U856" s="276"/>
      <c r="V856" s="276"/>
      <c r="W856" s="276"/>
      <c r="X856" s="276"/>
      <c r="Y856" s="276"/>
      <c r="Z856" s="276"/>
    </row>
    <row r="857" ht="15.75" customHeight="1">
      <c r="A857" s="2"/>
      <c r="B857" s="2"/>
      <c r="C857" s="2"/>
      <c r="D857" s="276"/>
      <c r="E857" s="276"/>
      <c r="F857" s="276"/>
      <c r="G857" s="276"/>
      <c r="H857" s="276"/>
      <c r="I857" s="276"/>
      <c r="J857" s="276"/>
      <c r="K857" s="276"/>
      <c r="L857" s="276"/>
      <c r="M857" s="276"/>
      <c r="N857" s="276"/>
      <c r="O857" s="276"/>
      <c r="P857" s="276"/>
      <c r="Q857" s="276"/>
      <c r="R857" s="276"/>
      <c r="S857" s="276"/>
      <c r="T857" s="276"/>
      <c r="U857" s="276"/>
      <c r="V857" s="276"/>
      <c r="W857" s="276"/>
      <c r="X857" s="276"/>
      <c r="Y857" s="276"/>
      <c r="Z857" s="276"/>
    </row>
    <row r="858" ht="15.75" customHeight="1">
      <c r="A858" s="2"/>
      <c r="B858" s="2"/>
      <c r="C858" s="2"/>
      <c r="D858" s="276"/>
      <c r="E858" s="276"/>
      <c r="F858" s="276"/>
      <c r="G858" s="276"/>
      <c r="H858" s="276"/>
      <c r="I858" s="276"/>
      <c r="J858" s="276"/>
      <c r="K858" s="276"/>
      <c r="L858" s="276"/>
      <c r="M858" s="276"/>
      <c r="N858" s="276"/>
      <c r="O858" s="276"/>
      <c r="P858" s="276"/>
      <c r="Q858" s="276"/>
      <c r="R858" s="276"/>
      <c r="S858" s="276"/>
      <c r="T858" s="276"/>
      <c r="U858" s="276"/>
      <c r="V858" s="276"/>
      <c r="W858" s="276"/>
      <c r="X858" s="276"/>
      <c r="Y858" s="276"/>
      <c r="Z858" s="276"/>
    </row>
    <row r="859" ht="15.75" customHeight="1">
      <c r="A859" s="2"/>
      <c r="B859" s="2"/>
      <c r="C859" s="2"/>
      <c r="D859" s="276"/>
      <c r="E859" s="276"/>
      <c r="F859" s="276"/>
      <c r="G859" s="276"/>
      <c r="H859" s="276"/>
      <c r="I859" s="276"/>
      <c r="J859" s="276"/>
      <c r="K859" s="276"/>
      <c r="L859" s="276"/>
      <c r="M859" s="276"/>
      <c r="N859" s="276"/>
      <c r="O859" s="276"/>
      <c r="P859" s="276"/>
      <c r="Q859" s="276"/>
      <c r="R859" s="276"/>
      <c r="S859" s="276"/>
      <c r="T859" s="276"/>
      <c r="U859" s="276"/>
      <c r="V859" s="276"/>
      <c r="W859" s="276"/>
      <c r="X859" s="276"/>
      <c r="Y859" s="276"/>
      <c r="Z859" s="276"/>
    </row>
    <row r="860" ht="15.75" customHeight="1">
      <c r="A860" s="2"/>
      <c r="B860" s="2"/>
      <c r="C860" s="2"/>
      <c r="D860" s="276"/>
      <c r="E860" s="276"/>
      <c r="F860" s="276"/>
      <c r="G860" s="276"/>
      <c r="H860" s="276"/>
      <c r="I860" s="276"/>
      <c r="J860" s="276"/>
      <c r="K860" s="276"/>
      <c r="L860" s="276"/>
      <c r="M860" s="276"/>
      <c r="N860" s="276"/>
      <c r="O860" s="276"/>
      <c r="P860" s="276"/>
      <c r="Q860" s="276"/>
      <c r="R860" s="276"/>
      <c r="S860" s="276"/>
      <c r="T860" s="276"/>
      <c r="U860" s="276"/>
      <c r="V860" s="276"/>
      <c r="W860" s="276"/>
      <c r="X860" s="276"/>
      <c r="Y860" s="276"/>
      <c r="Z860" s="276"/>
    </row>
    <row r="861" ht="15.75" customHeight="1">
      <c r="A861" s="2"/>
      <c r="B861" s="2"/>
      <c r="C861" s="2"/>
      <c r="D861" s="276"/>
      <c r="E861" s="276"/>
      <c r="F861" s="276"/>
      <c r="G861" s="276"/>
      <c r="H861" s="276"/>
      <c r="I861" s="276"/>
      <c r="J861" s="276"/>
      <c r="K861" s="276"/>
      <c r="L861" s="276"/>
      <c r="M861" s="276"/>
      <c r="N861" s="276"/>
      <c r="O861" s="276"/>
      <c r="P861" s="276"/>
      <c r="Q861" s="276"/>
      <c r="R861" s="276"/>
      <c r="S861" s="276"/>
      <c r="T861" s="276"/>
      <c r="U861" s="276"/>
      <c r="V861" s="276"/>
      <c r="W861" s="276"/>
      <c r="X861" s="276"/>
      <c r="Y861" s="276"/>
      <c r="Z861" s="276"/>
    </row>
    <row r="862" ht="15.75" customHeight="1">
      <c r="A862" s="2"/>
      <c r="B862" s="2"/>
      <c r="C862" s="2"/>
      <c r="D862" s="276"/>
      <c r="E862" s="276"/>
      <c r="F862" s="276"/>
      <c r="G862" s="276"/>
      <c r="H862" s="276"/>
      <c r="I862" s="276"/>
      <c r="J862" s="276"/>
      <c r="K862" s="276"/>
      <c r="L862" s="276"/>
      <c r="M862" s="276"/>
      <c r="N862" s="276"/>
      <c r="O862" s="276"/>
      <c r="P862" s="276"/>
      <c r="Q862" s="276"/>
      <c r="R862" s="276"/>
      <c r="S862" s="276"/>
      <c r="T862" s="276"/>
      <c r="U862" s="276"/>
      <c r="V862" s="276"/>
      <c r="W862" s="276"/>
      <c r="X862" s="276"/>
      <c r="Y862" s="276"/>
      <c r="Z862" s="276"/>
    </row>
    <row r="863" ht="15.75" customHeight="1">
      <c r="A863" s="2"/>
      <c r="B863" s="2"/>
      <c r="C863" s="2"/>
      <c r="D863" s="276"/>
      <c r="E863" s="276"/>
      <c r="F863" s="276"/>
      <c r="G863" s="276"/>
      <c r="H863" s="276"/>
      <c r="I863" s="276"/>
      <c r="J863" s="276"/>
      <c r="K863" s="276"/>
      <c r="L863" s="276"/>
      <c r="M863" s="276"/>
      <c r="N863" s="276"/>
      <c r="O863" s="276"/>
      <c r="P863" s="276"/>
      <c r="Q863" s="276"/>
      <c r="R863" s="276"/>
      <c r="S863" s="276"/>
      <c r="T863" s="276"/>
      <c r="U863" s="276"/>
      <c r="V863" s="276"/>
      <c r="W863" s="276"/>
      <c r="X863" s="276"/>
      <c r="Y863" s="276"/>
      <c r="Z863" s="276"/>
    </row>
    <row r="864" ht="15.75" customHeight="1">
      <c r="A864" s="2"/>
      <c r="B864" s="2"/>
      <c r="C864" s="2"/>
      <c r="D864" s="276"/>
      <c r="E864" s="276"/>
      <c r="F864" s="276"/>
      <c r="G864" s="276"/>
      <c r="H864" s="276"/>
      <c r="I864" s="276"/>
      <c r="J864" s="276"/>
      <c r="K864" s="276"/>
      <c r="L864" s="276"/>
      <c r="M864" s="276"/>
      <c r="N864" s="276"/>
      <c r="O864" s="276"/>
      <c r="P864" s="276"/>
      <c r="Q864" s="276"/>
      <c r="R864" s="276"/>
      <c r="S864" s="276"/>
      <c r="T864" s="276"/>
      <c r="U864" s="276"/>
      <c r="V864" s="276"/>
      <c r="W864" s="276"/>
      <c r="X864" s="276"/>
      <c r="Y864" s="276"/>
      <c r="Z864" s="276"/>
    </row>
    <row r="865" ht="15.75" customHeight="1">
      <c r="A865" s="2"/>
      <c r="B865" s="2"/>
      <c r="C865" s="2"/>
      <c r="D865" s="276"/>
      <c r="E865" s="276"/>
      <c r="F865" s="276"/>
      <c r="G865" s="276"/>
      <c r="H865" s="276"/>
      <c r="I865" s="276"/>
      <c r="J865" s="276"/>
      <c r="K865" s="276"/>
      <c r="L865" s="276"/>
      <c r="M865" s="276"/>
      <c r="N865" s="276"/>
      <c r="O865" s="276"/>
      <c r="P865" s="276"/>
      <c r="Q865" s="276"/>
      <c r="R865" s="276"/>
      <c r="S865" s="276"/>
      <c r="T865" s="276"/>
      <c r="U865" s="276"/>
      <c r="V865" s="276"/>
      <c r="W865" s="276"/>
      <c r="X865" s="276"/>
      <c r="Y865" s="276"/>
      <c r="Z865" s="276"/>
    </row>
    <row r="866" ht="15.75" customHeight="1">
      <c r="A866" s="2"/>
      <c r="B866" s="2"/>
      <c r="C866" s="2"/>
      <c r="D866" s="276"/>
      <c r="E866" s="276"/>
      <c r="F866" s="276"/>
      <c r="G866" s="276"/>
      <c r="H866" s="276"/>
      <c r="I866" s="276"/>
      <c r="J866" s="276"/>
      <c r="K866" s="276"/>
      <c r="L866" s="276"/>
      <c r="M866" s="276"/>
      <c r="N866" s="276"/>
      <c r="O866" s="276"/>
      <c r="P866" s="276"/>
      <c r="Q866" s="276"/>
      <c r="R866" s="276"/>
      <c r="S866" s="276"/>
      <c r="T866" s="276"/>
      <c r="U866" s="276"/>
      <c r="V866" s="276"/>
      <c r="W866" s="276"/>
      <c r="X866" s="276"/>
      <c r="Y866" s="276"/>
      <c r="Z866" s="276"/>
    </row>
    <row r="867" ht="15.75" customHeight="1">
      <c r="A867" s="2"/>
      <c r="B867" s="2"/>
      <c r="C867" s="2"/>
      <c r="D867" s="276"/>
      <c r="E867" s="276"/>
      <c r="F867" s="276"/>
      <c r="G867" s="276"/>
      <c r="H867" s="276"/>
      <c r="I867" s="276"/>
      <c r="J867" s="276"/>
      <c r="K867" s="276"/>
      <c r="L867" s="276"/>
      <c r="M867" s="276"/>
      <c r="N867" s="276"/>
      <c r="O867" s="276"/>
      <c r="P867" s="276"/>
      <c r="Q867" s="276"/>
      <c r="R867" s="276"/>
      <c r="S867" s="276"/>
      <c r="T867" s="276"/>
      <c r="U867" s="276"/>
      <c r="V867" s="276"/>
      <c r="W867" s="276"/>
      <c r="X867" s="276"/>
      <c r="Y867" s="276"/>
      <c r="Z867" s="276"/>
    </row>
    <row r="868" ht="15.75" customHeight="1">
      <c r="A868" s="2"/>
      <c r="B868" s="2"/>
      <c r="C868" s="2"/>
      <c r="D868" s="276"/>
      <c r="E868" s="276"/>
      <c r="F868" s="276"/>
      <c r="G868" s="276"/>
      <c r="H868" s="276"/>
      <c r="I868" s="276"/>
      <c r="J868" s="276"/>
      <c r="K868" s="276"/>
      <c r="L868" s="276"/>
      <c r="M868" s="276"/>
      <c r="N868" s="276"/>
      <c r="O868" s="276"/>
      <c r="P868" s="276"/>
      <c r="Q868" s="276"/>
      <c r="R868" s="276"/>
      <c r="S868" s="276"/>
      <c r="T868" s="276"/>
      <c r="U868" s="276"/>
      <c r="V868" s="276"/>
      <c r="W868" s="276"/>
      <c r="X868" s="276"/>
      <c r="Y868" s="276"/>
      <c r="Z868" s="276"/>
    </row>
    <row r="869" ht="15.75" customHeight="1">
      <c r="A869" s="2"/>
      <c r="B869" s="2"/>
      <c r="C869" s="2"/>
      <c r="D869" s="276"/>
      <c r="E869" s="276"/>
      <c r="F869" s="276"/>
      <c r="G869" s="276"/>
      <c r="H869" s="276"/>
      <c r="I869" s="276"/>
      <c r="J869" s="276"/>
      <c r="K869" s="276"/>
      <c r="L869" s="276"/>
      <c r="M869" s="276"/>
      <c r="N869" s="276"/>
      <c r="O869" s="276"/>
      <c r="P869" s="276"/>
      <c r="Q869" s="276"/>
      <c r="R869" s="276"/>
      <c r="S869" s="276"/>
      <c r="T869" s="276"/>
      <c r="U869" s="276"/>
      <c r="V869" s="276"/>
      <c r="W869" s="276"/>
      <c r="X869" s="276"/>
      <c r="Y869" s="276"/>
      <c r="Z869" s="276"/>
    </row>
    <row r="870" ht="15.75" customHeight="1">
      <c r="A870" s="2"/>
      <c r="B870" s="2"/>
      <c r="C870" s="2"/>
      <c r="D870" s="276"/>
      <c r="E870" s="276"/>
      <c r="F870" s="276"/>
      <c r="G870" s="276"/>
      <c r="H870" s="276"/>
      <c r="I870" s="276"/>
      <c r="J870" s="276"/>
      <c r="K870" s="276"/>
      <c r="L870" s="276"/>
      <c r="M870" s="276"/>
      <c r="N870" s="276"/>
      <c r="O870" s="276"/>
      <c r="P870" s="276"/>
      <c r="Q870" s="276"/>
      <c r="R870" s="276"/>
      <c r="S870" s="276"/>
      <c r="T870" s="276"/>
      <c r="U870" s="276"/>
      <c r="V870" s="276"/>
      <c r="W870" s="276"/>
      <c r="X870" s="276"/>
      <c r="Y870" s="276"/>
      <c r="Z870" s="276"/>
    </row>
    <row r="871" ht="15.75" customHeight="1">
      <c r="A871" s="2"/>
      <c r="B871" s="2"/>
      <c r="C871" s="2"/>
      <c r="D871" s="276"/>
      <c r="E871" s="276"/>
      <c r="F871" s="276"/>
      <c r="G871" s="276"/>
      <c r="H871" s="276"/>
      <c r="I871" s="276"/>
      <c r="J871" s="276"/>
      <c r="K871" s="276"/>
      <c r="L871" s="276"/>
      <c r="M871" s="276"/>
      <c r="N871" s="276"/>
      <c r="O871" s="276"/>
      <c r="P871" s="276"/>
      <c r="Q871" s="276"/>
      <c r="R871" s="276"/>
      <c r="S871" s="276"/>
      <c r="T871" s="276"/>
      <c r="U871" s="276"/>
      <c r="V871" s="276"/>
      <c r="W871" s="276"/>
      <c r="X871" s="276"/>
      <c r="Y871" s="276"/>
      <c r="Z871" s="276"/>
    </row>
    <row r="872" ht="15.75" customHeight="1">
      <c r="A872" s="2"/>
      <c r="B872" s="2"/>
      <c r="C872" s="2"/>
      <c r="D872" s="276"/>
      <c r="E872" s="276"/>
      <c r="F872" s="276"/>
      <c r="G872" s="276"/>
      <c r="H872" s="276"/>
      <c r="I872" s="276"/>
      <c r="J872" s="276"/>
      <c r="K872" s="276"/>
      <c r="L872" s="276"/>
      <c r="M872" s="276"/>
      <c r="N872" s="276"/>
      <c r="O872" s="276"/>
      <c r="P872" s="276"/>
      <c r="Q872" s="276"/>
      <c r="R872" s="276"/>
      <c r="S872" s="276"/>
      <c r="T872" s="276"/>
      <c r="U872" s="276"/>
      <c r="V872" s="276"/>
      <c r="W872" s="276"/>
      <c r="X872" s="276"/>
      <c r="Y872" s="276"/>
      <c r="Z872" s="276"/>
    </row>
    <row r="873" ht="15.75" customHeight="1">
      <c r="A873" s="2"/>
      <c r="B873" s="2"/>
      <c r="C873" s="2"/>
      <c r="D873" s="276"/>
      <c r="E873" s="276"/>
      <c r="F873" s="276"/>
      <c r="G873" s="276"/>
      <c r="H873" s="276"/>
      <c r="I873" s="276"/>
      <c r="J873" s="276"/>
      <c r="K873" s="276"/>
      <c r="L873" s="276"/>
      <c r="M873" s="276"/>
      <c r="N873" s="276"/>
      <c r="O873" s="276"/>
      <c r="P873" s="276"/>
      <c r="Q873" s="276"/>
      <c r="R873" s="276"/>
      <c r="S873" s="276"/>
      <c r="T873" s="276"/>
      <c r="U873" s="276"/>
      <c r="V873" s="276"/>
      <c r="W873" s="276"/>
      <c r="X873" s="276"/>
      <c r="Y873" s="276"/>
      <c r="Z873" s="276"/>
    </row>
    <row r="874" ht="15.75" customHeight="1">
      <c r="A874" s="2"/>
      <c r="B874" s="2"/>
      <c r="C874" s="2"/>
      <c r="D874" s="276"/>
      <c r="E874" s="276"/>
      <c r="F874" s="276"/>
      <c r="G874" s="276"/>
      <c r="H874" s="276"/>
      <c r="I874" s="276"/>
      <c r="J874" s="276"/>
      <c r="K874" s="276"/>
      <c r="L874" s="276"/>
      <c r="M874" s="276"/>
      <c r="N874" s="276"/>
      <c r="O874" s="276"/>
      <c r="P874" s="276"/>
      <c r="Q874" s="276"/>
      <c r="R874" s="276"/>
      <c r="S874" s="276"/>
      <c r="T874" s="276"/>
      <c r="U874" s="276"/>
      <c r="V874" s="276"/>
      <c r="W874" s="276"/>
      <c r="X874" s="276"/>
      <c r="Y874" s="276"/>
      <c r="Z874" s="276"/>
    </row>
    <row r="875" ht="15.75" customHeight="1">
      <c r="A875" s="2"/>
      <c r="B875" s="2"/>
      <c r="C875" s="2"/>
      <c r="D875" s="276"/>
      <c r="E875" s="276"/>
      <c r="F875" s="276"/>
      <c r="G875" s="276"/>
      <c r="H875" s="276"/>
      <c r="I875" s="276"/>
      <c r="J875" s="276"/>
      <c r="K875" s="276"/>
      <c r="L875" s="276"/>
      <c r="M875" s="276"/>
      <c r="N875" s="276"/>
      <c r="O875" s="276"/>
      <c r="P875" s="276"/>
      <c r="Q875" s="276"/>
      <c r="R875" s="276"/>
      <c r="S875" s="276"/>
      <c r="T875" s="276"/>
      <c r="U875" s="276"/>
      <c r="V875" s="276"/>
      <c r="W875" s="276"/>
      <c r="X875" s="276"/>
      <c r="Y875" s="276"/>
      <c r="Z875" s="276"/>
    </row>
    <row r="876" ht="15.75" customHeight="1">
      <c r="A876" s="2"/>
      <c r="B876" s="2"/>
      <c r="C876" s="2"/>
      <c r="D876" s="276"/>
      <c r="E876" s="276"/>
      <c r="F876" s="276"/>
      <c r="G876" s="276"/>
      <c r="H876" s="276"/>
      <c r="I876" s="276"/>
      <c r="J876" s="276"/>
      <c r="K876" s="276"/>
      <c r="L876" s="276"/>
      <c r="M876" s="276"/>
      <c r="N876" s="276"/>
      <c r="O876" s="276"/>
      <c r="P876" s="276"/>
      <c r="Q876" s="276"/>
      <c r="R876" s="276"/>
      <c r="S876" s="276"/>
      <c r="T876" s="276"/>
      <c r="U876" s="276"/>
      <c r="V876" s="276"/>
      <c r="W876" s="276"/>
      <c r="X876" s="276"/>
      <c r="Y876" s="276"/>
      <c r="Z876" s="276"/>
    </row>
    <row r="877" ht="15.75" customHeight="1">
      <c r="A877" s="2"/>
      <c r="B877" s="2"/>
      <c r="C877" s="2"/>
      <c r="D877" s="276"/>
      <c r="E877" s="276"/>
      <c r="F877" s="276"/>
      <c r="G877" s="276"/>
      <c r="H877" s="276"/>
      <c r="I877" s="276"/>
      <c r="J877" s="276"/>
      <c r="K877" s="276"/>
      <c r="L877" s="276"/>
      <c r="M877" s="276"/>
      <c r="N877" s="276"/>
      <c r="O877" s="276"/>
      <c r="P877" s="276"/>
      <c r="Q877" s="276"/>
      <c r="R877" s="276"/>
      <c r="S877" s="276"/>
      <c r="T877" s="276"/>
      <c r="U877" s="276"/>
      <c r="V877" s="276"/>
      <c r="W877" s="276"/>
      <c r="X877" s="276"/>
      <c r="Y877" s="276"/>
      <c r="Z877" s="276"/>
    </row>
    <row r="878" ht="15.75" customHeight="1">
      <c r="A878" s="2"/>
      <c r="B878" s="2"/>
      <c r="C878" s="2"/>
      <c r="D878" s="276"/>
      <c r="E878" s="276"/>
      <c r="F878" s="276"/>
      <c r="G878" s="276"/>
      <c r="H878" s="276"/>
      <c r="I878" s="276"/>
      <c r="J878" s="276"/>
      <c r="K878" s="276"/>
      <c r="L878" s="276"/>
      <c r="M878" s="276"/>
      <c r="N878" s="276"/>
      <c r="O878" s="276"/>
      <c r="P878" s="276"/>
      <c r="Q878" s="276"/>
      <c r="R878" s="276"/>
      <c r="S878" s="276"/>
      <c r="T878" s="276"/>
      <c r="U878" s="276"/>
      <c r="V878" s="276"/>
      <c r="W878" s="276"/>
      <c r="X878" s="276"/>
      <c r="Y878" s="276"/>
      <c r="Z878" s="276"/>
    </row>
    <row r="879" ht="15.75" customHeight="1">
      <c r="A879" s="2"/>
      <c r="B879" s="2"/>
      <c r="C879" s="2"/>
      <c r="D879" s="276"/>
      <c r="E879" s="276"/>
      <c r="F879" s="276"/>
      <c r="G879" s="276"/>
      <c r="H879" s="276"/>
      <c r="I879" s="276"/>
      <c r="J879" s="276"/>
      <c r="K879" s="276"/>
      <c r="L879" s="276"/>
      <c r="M879" s="276"/>
      <c r="N879" s="276"/>
      <c r="O879" s="276"/>
      <c r="P879" s="276"/>
      <c r="Q879" s="276"/>
      <c r="R879" s="276"/>
      <c r="S879" s="276"/>
      <c r="T879" s="276"/>
      <c r="U879" s="276"/>
      <c r="V879" s="276"/>
      <c r="W879" s="276"/>
      <c r="X879" s="276"/>
      <c r="Y879" s="276"/>
      <c r="Z879" s="276"/>
    </row>
    <row r="880" ht="15.75" customHeight="1">
      <c r="A880" s="2"/>
      <c r="B880" s="2"/>
      <c r="C880" s="2"/>
      <c r="D880" s="276"/>
      <c r="E880" s="276"/>
      <c r="F880" s="276"/>
      <c r="G880" s="276"/>
      <c r="H880" s="276"/>
      <c r="I880" s="276"/>
      <c r="J880" s="276"/>
      <c r="K880" s="276"/>
      <c r="L880" s="276"/>
      <c r="M880" s="276"/>
      <c r="N880" s="276"/>
      <c r="O880" s="276"/>
      <c r="P880" s="276"/>
      <c r="Q880" s="276"/>
      <c r="R880" s="276"/>
      <c r="S880" s="276"/>
      <c r="T880" s="276"/>
      <c r="U880" s="276"/>
      <c r="V880" s="276"/>
      <c r="W880" s="276"/>
      <c r="X880" s="276"/>
      <c r="Y880" s="276"/>
      <c r="Z880" s="276"/>
    </row>
    <row r="881" ht="15.75" customHeight="1">
      <c r="A881" s="2"/>
      <c r="B881" s="2"/>
      <c r="C881" s="2"/>
      <c r="D881" s="276"/>
      <c r="E881" s="276"/>
      <c r="F881" s="276"/>
      <c r="G881" s="276"/>
      <c r="H881" s="276"/>
      <c r="I881" s="276"/>
      <c r="J881" s="276"/>
      <c r="K881" s="276"/>
      <c r="L881" s="276"/>
      <c r="M881" s="276"/>
      <c r="N881" s="276"/>
      <c r="O881" s="276"/>
      <c r="P881" s="276"/>
      <c r="Q881" s="276"/>
      <c r="R881" s="276"/>
      <c r="S881" s="276"/>
      <c r="T881" s="276"/>
      <c r="U881" s="276"/>
      <c r="V881" s="276"/>
      <c r="W881" s="276"/>
      <c r="X881" s="276"/>
      <c r="Y881" s="276"/>
      <c r="Z881" s="276"/>
    </row>
    <row r="882" ht="15.75" customHeight="1">
      <c r="A882" s="2"/>
      <c r="B882" s="2"/>
      <c r="C882" s="2"/>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row>
    <row r="883" ht="15.75" customHeight="1">
      <c r="A883" s="2"/>
      <c r="B883" s="2"/>
      <c r="C883" s="2"/>
      <c r="D883" s="276"/>
      <c r="E883" s="276"/>
      <c r="F883" s="276"/>
      <c r="G883" s="276"/>
      <c r="H883" s="276"/>
      <c r="I883" s="276"/>
      <c r="J883" s="276"/>
      <c r="K883" s="276"/>
      <c r="L883" s="276"/>
      <c r="M883" s="276"/>
      <c r="N883" s="276"/>
      <c r="O883" s="276"/>
      <c r="P883" s="276"/>
      <c r="Q883" s="276"/>
      <c r="R883" s="276"/>
      <c r="S883" s="276"/>
      <c r="T883" s="276"/>
      <c r="U883" s="276"/>
      <c r="V883" s="276"/>
      <c r="W883" s="276"/>
      <c r="X883" s="276"/>
      <c r="Y883" s="276"/>
      <c r="Z883" s="276"/>
    </row>
    <row r="884" ht="15.75" customHeight="1">
      <c r="A884" s="2"/>
      <c r="B884" s="2"/>
      <c r="C884" s="2"/>
      <c r="D884" s="276"/>
      <c r="E884" s="276"/>
      <c r="F884" s="276"/>
      <c r="G884" s="276"/>
      <c r="H884" s="276"/>
      <c r="I884" s="276"/>
      <c r="J884" s="276"/>
      <c r="K884" s="276"/>
      <c r="L884" s="276"/>
      <c r="M884" s="276"/>
      <c r="N884" s="276"/>
      <c r="O884" s="276"/>
      <c r="P884" s="276"/>
      <c r="Q884" s="276"/>
      <c r="R884" s="276"/>
      <c r="S884" s="276"/>
      <c r="T884" s="276"/>
      <c r="U884" s="276"/>
      <c r="V884" s="276"/>
      <c r="W884" s="276"/>
      <c r="X884" s="276"/>
      <c r="Y884" s="276"/>
      <c r="Z884" s="276"/>
    </row>
    <row r="885" ht="15.75" customHeight="1">
      <c r="A885" s="2"/>
      <c r="B885" s="2"/>
      <c r="C885" s="2"/>
      <c r="D885" s="276"/>
      <c r="E885" s="276"/>
      <c r="F885" s="276"/>
      <c r="G885" s="276"/>
      <c r="H885" s="276"/>
      <c r="I885" s="276"/>
      <c r="J885" s="276"/>
      <c r="K885" s="276"/>
      <c r="L885" s="276"/>
      <c r="M885" s="276"/>
      <c r="N885" s="276"/>
      <c r="O885" s="276"/>
      <c r="P885" s="276"/>
      <c r="Q885" s="276"/>
      <c r="R885" s="276"/>
      <c r="S885" s="276"/>
      <c r="T885" s="276"/>
      <c r="U885" s="276"/>
      <c r="V885" s="276"/>
      <c r="W885" s="276"/>
      <c r="X885" s="276"/>
      <c r="Y885" s="276"/>
      <c r="Z885" s="276"/>
    </row>
    <row r="886" ht="15.75" customHeight="1">
      <c r="A886" s="2"/>
      <c r="B886" s="2"/>
      <c r="C886" s="2"/>
      <c r="D886" s="276"/>
      <c r="E886" s="276"/>
      <c r="F886" s="276"/>
      <c r="G886" s="276"/>
      <c r="H886" s="276"/>
      <c r="I886" s="276"/>
      <c r="J886" s="276"/>
      <c r="K886" s="276"/>
      <c r="L886" s="276"/>
      <c r="M886" s="276"/>
      <c r="N886" s="276"/>
      <c r="O886" s="276"/>
      <c r="P886" s="276"/>
      <c r="Q886" s="276"/>
      <c r="R886" s="276"/>
      <c r="S886" s="276"/>
      <c r="T886" s="276"/>
      <c r="U886" s="276"/>
      <c r="V886" s="276"/>
      <c r="W886" s="276"/>
      <c r="X886" s="276"/>
      <c r="Y886" s="276"/>
      <c r="Z886" s="276"/>
    </row>
    <row r="887" ht="15.75" customHeight="1">
      <c r="A887" s="2"/>
      <c r="B887" s="2"/>
      <c r="C887" s="2"/>
      <c r="D887" s="276"/>
      <c r="E887" s="276"/>
      <c r="F887" s="276"/>
      <c r="G887" s="276"/>
      <c r="H887" s="276"/>
      <c r="I887" s="276"/>
      <c r="J887" s="276"/>
      <c r="K887" s="276"/>
      <c r="L887" s="276"/>
      <c r="M887" s="276"/>
      <c r="N887" s="276"/>
      <c r="O887" s="276"/>
      <c r="P887" s="276"/>
      <c r="Q887" s="276"/>
      <c r="R887" s="276"/>
      <c r="S887" s="276"/>
      <c r="T887" s="276"/>
      <c r="U887" s="276"/>
      <c r="V887" s="276"/>
      <c r="W887" s="276"/>
      <c r="X887" s="276"/>
      <c r="Y887" s="276"/>
      <c r="Z887" s="276"/>
    </row>
    <row r="888" ht="15.75" customHeight="1">
      <c r="A888" s="2"/>
      <c r="B888" s="2"/>
      <c r="C888" s="2"/>
      <c r="D888" s="276"/>
      <c r="E888" s="276"/>
      <c r="F888" s="276"/>
      <c r="G888" s="276"/>
      <c r="H888" s="276"/>
      <c r="I888" s="276"/>
      <c r="J888" s="276"/>
      <c r="K888" s="276"/>
      <c r="L888" s="276"/>
      <c r="M888" s="276"/>
      <c r="N888" s="276"/>
      <c r="O888" s="276"/>
      <c r="P888" s="276"/>
      <c r="Q888" s="276"/>
      <c r="R888" s="276"/>
      <c r="S888" s="276"/>
      <c r="T888" s="276"/>
      <c r="U888" s="276"/>
      <c r="V888" s="276"/>
      <c r="W888" s="276"/>
      <c r="X888" s="276"/>
      <c r="Y888" s="276"/>
      <c r="Z888" s="276"/>
    </row>
    <row r="889" ht="15.75" customHeight="1">
      <c r="A889" s="2"/>
      <c r="B889" s="2"/>
      <c r="C889" s="2"/>
      <c r="D889" s="276"/>
      <c r="E889" s="276"/>
      <c r="F889" s="276"/>
      <c r="G889" s="276"/>
      <c r="H889" s="276"/>
      <c r="I889" s="276"/>
      <c r="J889" s="276"/>
      <c r="K889" s="276"/>
      <c r="L889" s="276"/>
      <c r="M889" s="276"/>
      <c r="N889" s="276"/>
      <c r="O889" s="276"/>
      <c r="P889" s="276"/>
      <c r="Q889" s="276"/>
      <c r="R889" s="276"/>
      <c r="S889" s="276"/>
      <c r="T889" s="276"/>
      <c r="U889" s="276"/>
      <c r="V889" s="276"/>
      <c r="W889" s="276"/>
      <c r="X889" s="276"/>
      <c r="Y889" s="276"/>
      <c r="Z889" s="276"/>
    </row>
    <row r="890" ht="15.75" customHeight="1">
      <c r="A890" s="2"/>
      <c r="B890" s="2"/>
      <c r="C890" s="2"/>
      <c r="D890" s="276"/>
      <c r="E890" s="276"/>
      <c r="F890" s="276"/>
      <c r="G890" s="276"/>
      <c r="H890" s="276"/>
      <c r="I890" s="276"/>
      <c r="J890" s="276"/>
      <c r="K890" s="276"/>
      <c r="L890" s="276"/>
      <c r="M890" s="276"/>
      <c r="N890" s="276"/>
      <c r="O890" s="276"/>
      <c r="P890" s="276"/>
      <c r="Q890" s="276"/>
      <c r="R890" s="276"/>
      <c r="S890" s="276"/>
      <c r="T890" s="276"/>
      <c r="U890" s="276"/>
      <c r="V890" s="276"/>
      <c r="W890" s="276"/>
      <c r="X890" s="276"/>
      <c r="Y890" s="276"/>
      <c r="Z890" s="276"/>
    </row>
    <row r="891" ht="15.75" customHeight="1">
      <c r="A891" s="2"/>
      <c r="B891" s="2"/>
      <c r="C891" s="2"/>
      <c r="D891" s="276"/>
      <c r="E891" s="276"/>
      <c r="F891" s="276"/>
      <c r="G891" s="276"/>
      <c r="H891" s="276"/>
      <c r="I891" s="276"/>
      <c r="J891" s="276"/>
      <c r="K891" s="276"/>
      <c r="L891" s="276"/>
      <c r="M891" s="276"/>
      <c r="N891" s="276"/>
      <c r="O891" s="276"/>
      <c r="P891" s="276"/>
      <c r="Q891" s="276"/>
      <c r="R891" s="276"/>
      <c r="S891" s="276"/>
      <c r="T891" s="276"/>
      <c r="U891" s="276"/>
      <c r="V891" s="276"/>
      <c r="W891" s="276"/>
      <c r="X891" s="276"/>
      <c r="Y891" s="276"/>
      <c r="Z891" s="276"/>
    </row>
    <row r="892" ht="15.75" customHeight="1">
      <c r="A892" s="2"/>
      <c r="B892" s="2"/>
      <c r="C892" s="2"/>
      <c r="D892" s="276"/>
      <c r="E892" s="276"/>
      <c r="F892" s="276"/>
      <c r="G892" s="276"/>
      <c r="H892" s="276"/>
      <c r="I892" s="276"/>
      <c r="J892" s="276"/>
      <c r="K892" s="276"/>
      <c r="L892" s="276"/>
      <c r="M892" s="276"/>
      <c r="N892" s="276"/>
      <c r="O892" s="276"/>
      <c r="P892" s="276"/>
      <c r="Q892" s="276"/>
      <c r="R892" s="276"/>
      <c r="S892" s="276"/>
      <c r="T892" s="276"/>
      <c r="U892" s="276"/>
      <c r="V892" s="276"/>
      <c r="W892" s="276"/>
      <c r="X892" s="276"/>
      <c r="Y892" s="276"/>
      <c r="Z892" s="276"/>
    </row>
    <row r="893" ht="15.75" customHeight="1">
      <c r="A893" s="2"/>
      <c r="B893" s="2"/>
      <c r="C893" s="2"/>
      <c r="D893" s="276"/>
      <c r="E893" s="276"/>
      <c r="F893" s="276"/>
      <c r="G893" s="276"/>
      <c r="H893" s="276"/>
      <c r="I893" s="276"/>
      <c r="J893" s="276"/>
      <c r="K893" s="276"/>
      <c r="L893" s="276"/>
      <c r="M893" s="276"/>
      <c r="N893" s="276"/>
      <c r="O893" s="276"/>
      <c r="P893" s="276"/>
      <c r="Q893" s="276"/>
      <c r="R893" s="276"/>
      <c r="S893" s="276"/>
      <c r="T893" s="276"/>
      <c r="U893" s="276"/>
      <c r="V893" s="276"/>
      <c r="W893" s="276"/>
      <c r="X893" s="276"/>
      <c r="Y893" s="276"/>
      <c r="Z893" s="276"/>
    </row>
    <row r="894" ht="15.75" customHeight="1">
      <c r="A894" s="2"/>
      <c r="B894" s="2"/>
      <c r="C894" s="2"/>
      <c r="D894" s="276"/>
      <c r="E894" s="276"/>
      <c r="F894" s="276"/>
      <c r="G894" s="276"/>
      <c r="H894" s="276"/>
      <c r="I894" s="276"/>
      <c r="J894" s="276"/>
      <c r="K894" s="276"/>
      <c r="L894" s="276"/>
      <c r="M894" s="276"/>
      <c r="N894" s="276"/>
      <c r="O894" s="276"/>
      <c r="P894" s="276"/>
      <c r="Q894" s="276"/>
      <c r="R894" s="276"/>
      <c r="S894" s="276"/>
      <c r="T894" s="276"/>
      <c r="U894" s="276"/>
      <c r="V894" s="276"/>
      <c r="W894" s="276"/>
      <c r="X894" s="276"/>
      <c r="Y894" s="276"/>
      <c r="Z894" s="276"/>
    </row>
    <row r="895" ht="15.75" customHeight="1">
      <c r="A895" s="2"/>
      <c r="B895" s="2"/>
      <c r="C895" s="2"/>
      <c r="D895" s="276"/>
      <c r="E895" s="276"/>
      <c r="F895" s="276"/>
      <c r="G895" s="276"/>
      <c r="H895" s="276"/>
      <c r="I895" s="276"/>
      <c r="J895" s="276"/>
      <c r="K895" s="276"/>
      <c r="L895" s="276"/>
      <c r="M895" s="276"/>
      <c r="N895" s="276"/>
      <c r="O895" s="276"/>
      <c r="P895" s="276"/>
      <c r="Q895" s="276"/>
      <c r="R895" s="276"/>
      <c r="S895" s="276"/>
      <c r="T895" s="276"/>
      <c r="U895" s="276"/>
      <c r="V895" s="276"/>
      <c r="W895" s="276"/>
      <c r="X895" s="276"/>
      <c r="Y895" s="276"/>
      <c r="Z895" s="276"/>
    </row>
    <row r="896" ht="15.75" customHeight="1">
      <c r="A896" s="2"/>
      <c r="B896" s="2"/>
      <c r="C896" s="2"/>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row>
    <row r="897" ht="15.75" customHeight="1">
      <c r="A897" s="2"/>
      <c r="B897" s="2"/>
      <c r="C897" s="2"/>
      <c r="D897" s="276"/>
      <c r="E897" s="276"/>
      <c r="F897" s="276"/>
      <c r="G897" s="276"/>
      <c r="H897" s="276"/>
      <c r="I897" s="276"/>
      <c r="J897" s="276"/>
      <c r="K897" s="276"/>
      <c r="L897" s="276"/>
      <c r="M897" s="276"/>
      <c r="N897" s="276"/>
      <c r="O897" s="276"/>
      <c r="P897" s="276"/>
      <c r="Q897" s="276"/>
      <c r="R897" s="276"/>
      <c r="S897" s="276"/>
      <c r="T897" s="276"/>
      <c r="U897" s="276"/>
      <c r="V897" s="276"/>
      <c r="W897" s="276"/>
      <c r="X897" s="276"/>
      <c r="Y897" s="276"/>
      <c r="Z897" s="276"/>
    </row>
    <row r="898" ht="15.75" customHeight="1">
      <c r="A898" s="2"/>
      <c r="B898" s="2"/>
      <c r="C898" s="2"/>
      <c r="D898" s="276"/>
      <c r="E898" s="276"/>
      <c r="F898" s="276"/>
      <c r="G898" s="276"/>
      <c r="H898" s="276"/>
      <c r="I898" s="276"/>
      <c r="J898" s="276"/>
      <c r="K898" s="276"/>
      <c r="L898" s="276"/>
      <c r="M898" s="276"/>
      <c r="N898" s="276"/>
      <c r="O898" s="276"/>
      <c r="P898" s="276"/>
      <c r="Q898" s="276"/>
      <c r="R898" s="276"/>
      <c r="S898" s="276"/>
      <c r="T898" s="276"/>
      <c r="U898" s="276"/>
      <c r="V898" s="276"/>
      <c r="W898" s="276"/>
      <c r="X898" s="276"/>
      <c r="Y898" s="276"/>
      <c r="Z898" s="276"/>
    </row>
    <row r="899" ht="15.75" customHeight="1">
      <c r="A899" s="2"/>
      <c r="B899" s="2"/>
      <c r="C899" s="2"/>
      <c r="D899" s="276"/>
      <c r="E899" s="276"/>
      <c r="F899" s="276"/>
      <c r="G899" s="276"/>
      <c r="H899" s="276"/>
      <c r="I899" s="276"/>
      <c r="J899" s="276"/>
      <c r="K899" s="276"/>
      <c r="L899" s="276"/>
      <c r="M899" s="276"/>
      <c r="N899" s="276"/>
      <c r="O899" s="276"/>
      <c r="P899" s="276"/>
      <c r="Q899" s="276"/>
      <c r="R899" s="276"/>
      <c r="S899" s="276"/>
      <c r="T899" s="276"/>
      <c r="U899" s="276"/>
      <c r="V899" s="276"/>
      <c r="W899" s="276"/>
      <c r="X899" s="276"/>
      <c r="Y899" s="276"/>
      <c r="Z899" s="276"/>
    </row>
    <row r="900" ht="15.75" customHeight="1">
      <c r="A900" s="2"/>
      <c r="B900" s="2"/>
      <c r="C900" s="2"/>
      <c r="D900" s="276"/>
      <c r="E900" s="276"/>
      <c r="F900" s="276"/>
      <c r="G900" s="276"/>
      <c r="H900" s="276"/>
      <c r="I900" s="276"/>
      <c r="J900" s="276"/>
      <c r="K900" s="276"/>
      <c r="L900" s="276"/>
      <c r="M900" s="276"/>
      <c r="N900" s="276"/>
      <c r="O900" s="276"/>
      <c r="P900" s="276"/>
      <c r="Q900" s="276"/>
      <c r="R900" s="276"/>
      <c r="S900" s="276"/>
      <c r="T900" s="276"/>
      <c r="U900" s="276"/>
      <c r="V900" s="276"/>
      <c r="W900" s="276"/>
      <c r="X900" s="276"/>
      <c r="Y900" s="276"/>
      <c r="Z900" s="276"/>
    </row>
    <row r="901" ht="15.75" customHeight="1">
      <c r="A901" s="2"/>
      <c r="B901" s="2"/>
      <c r="C901" s="2"/>
      <c r="D901" s="276"/>
      <c r="E901" s="276"/>
      <c r="F901" s="276"/>
      <c r="G901" s="276"/>
      <c r="H901" s="276"/>
      <c r="I901" s="276"/>
      <c r="J901" s="276"/>
      <c r="K901" s="276"/>
      <c r="L901" s="276"/>
      <c r="M901" s="276"/>
      <c r="N901" s="276"/>
      <c r="O901" s="276"/>
      <c r="P901" s="276"/>
      <c r="Q901" s="276"/>
      <c r="R901" s="276"/>
      <c r="S901" s="276"/>
      <c r="T901" s="276"/>
      <c r="U901" s="276"/>
      <c r="V901" s="276"/>
      <c r="W901" s="276"/>
      <c r="X901" s="276"/>
      <c r="Y901" s="276"/>
      <c r="Z901" s="276"/>
    </row>
    <row r="902" ht="15.75" customHeight="1">
      <c r="A902" s="2"/>
      <c r="B902" s="2"/>
      <c r="C902" s="2"/>
      <c r="D902" s="276"/>
      <c r="E902" s="276"/>
      <c r="F902" s="276"/>
      <c r="G902" s="276"/>
      <c r="H902" s="276"/>
      <c r="I902" s="276"/>
      <c r="J902" s="276"/>
      <c r="K902" s="276"/>
      <c r="L902" s="276"/>
      <c r="M902" s="276"/>
      <c r="N902" s="276"/>
      <c r="O902" s="276"/>
      <c r="P902" s="276"/>
      <c r="Q902" s="276"/>
      <c r="R902" s="276"/>
      <c r="S902" s="276"/>
      <c r="T902" s="276"/>
      <c r="U902" s="276"/>
      <c r="V902" s="276"/>
      <c r="W902" s="276"/>
      <c r="X902" s="276"/>
      <c r="Y902" s="276"/>
      <c r="Z902" s="276"/>
    </row>
    <row r="903" ht="15.75" customHeight="1">
      <c r="A903" s="2"/>
      <c r="B903" s="2"/>
      <c r="C903" s="2"/>
      <c r="D903" s="276"/>
      <c r="E903" s="276"/>
      <c r="F903" s="276"/>
      <c r="G903" s="276"/>
      <c r="H903" s="276"/>
      <c r="I903" s="276"/>
      <c r="J903" s="276"/>
      <c r="K903" s="276"/>
      <c r="L903" s="276"/>
      <c r="M903" s="276"/>
      <c r="N903" s="276"/>
      <c r="O903" s="276"/>
      <c r="P903" s="276"/>
      <c r="Q903" s="276"/>
      <c r="R903" s="276"/>
      <c r="S903" s="276"/>
      <c r="T903" s="276"/>
      <c r="U903" s="276"/>
      <c r="V903" s="276"/>
      <c r="W903" s="276"/>
      <c r="X903" s="276"/>
      <c r="Y903" s="276"/>
      <c r="Z903" s="276"/>
    </row>
    <row r="904" ht="15.75" customHeight="1">
      <c r="A904" s="2"/>
      <c r="B904" s="2"/>
      <c r="C904" s="2"/>
      <c r="D904" s="276"/>
      <c r="E904" s="276"/>
      <c r="F904" s="276"/>
      <c r="G904" s="276"/>
      <c r="H904" s="276"/>
      <c r="I904" s="276"/>
      <c r="J904" s="276"/>
      <c r="K904" s="276"/>
      <c r="L904" s="276"/>
      <c r="M904" s="276"/>
      <c r="N904" s="276"/>
      <c r="O904" s="276"/>
      <c r="P904" s="276"/>
      <c r="Q904" s="276"/>
      <c r="R904" s="276"/>
      <c r="S904" s="276"/>
      <c r="T904" s="276"/>
      <c r="U904" s="276"/>
      <c r="V904" s="276"/>
      <c r="W904" s="276"/>
      <c r="X904" s="276"/>
      <c r="Y904" s="276"/>
      <c r="Z904" s="276"/>
    </row>
    <row r="905" ht="15.75" customHeight="1">
      <c r="A905" s="2"/>
      <c r="B905" s="2"/>
      <c r="C905" s="2"/>
      <c r="D905" s="276"/>
      <c r="E905" s="276"/>
      <c r="F905" s="276"/>
      <c r="G905" s="276"/>
      <c r="H905" s="276"/>
      <c r="I905" s="276"/>
      <c r="J905" s="276"/>
      <c r="K905" s="276"/>
      <c r="L905" s="276"/>
      <c r="M905" s="276"/>
      <c r="N905" s="276"/>
      <c r="O905" s="276"/>
      <c r="P905" s="276"/>
      <c r="Q905" s="276"/>
      <c r="R905" s="276"/>
      <c r="S905" s="276"/>
      <c r="T905" s="276"/>
      <c r="U905" s="276"/>
      <c r="V905" s="276"/>
      <c r="W905" s="276"/>
      <c r="X905" s="276"/>
      <c r="Y905" s="276"/>
      <c r="Z905" s="276"/>
    </row>
    <row r="906" ht="15.75" customHeight="1">
      <c r="A906" s="2"/>
      <c r="B906" s="2"/>
      <c r="C906" s="2"/>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row>
    <row r="907" ht="15.75" customHeight="1">
      <c r="A907" s="2"/>
      <c r="B907" s="2"/>
      <c r="C907" s="2"/>
      <c r="D907" s="276"/>
      <c r="E907" s="276"/>
      <c r="F907" s="276"/>
      <c r="G907" s="276"/>
      <c r="H907" s="276"/>
      <c r="I907" s="276"/>
      <c r="J907" s="276"/>
      <c r="K907" s="276"/>
      <c r="L907" s="276"/>
      <c r="M907" s="276"/>
      <c r="N907" s="276"/>
      <c r="O907" s="276"/>
      <c r="P907" s="276"/>
      <c r="Q907" s="276"/>
      <c r="R907" s="276"/>
      <c r="S907" s="276"/>
      <c r="T907" s="276"/>
      <c r="U907" s="276"/>
      <c r="V907" s="276"/>
      <c r="W907" s="276"/>
      <c r="X907" s="276"/>
      <c r="Y907" s="276"/>
      <c r="Z907" s="276"/>
    </row>
    <row r="908" ht="15.75" customHeight="1">
      <c r="A908" s="2"/>
      <c r="B908" s="2"/>
      <c r="C908" s="2"/>
      <c r="D908" s="276"/>
      <c r="E908" s="276"/>
      <c r="F908" s="276"/>
      <c r="G908" s="276"/>
      <c r="H908" s="276"/>
      <c r="I908" s="276"/>
      <c r="J908" s="276"/>
      <c r="K908" s="276"/>
      <c r="L908" s="276"/>
      <c r="M908" s="276"/>
      <c r="N908" s="276"/>
      <c r="O908" s="276"/>
      <c r="P908" s="276"/>
      <c r="Q908" s="276"/>
      <c r="R908" s="276"/>
      <c r="S908" s="276"/>
      <c r="T908" s="276"/>
      <c r="U908" s="276"/>
      <c r="V908" s="276"/>
      <c r="W908" s="276"/>
      <c r="X908" s="276"/>
      <c r="Y908" s="276"/>
      <c r="Z908" s="276"/>
    </row>
    <row r="909" ht="15.75" customHeight="1">
      <c r="A909" s="2"/>
      <c r="B909" s="2"/>
      <c r="C909" s="2"/>
      <c r="D909" s="276"/>
      <c r="E909" s="276"/>
      <c r="F909" s="276"/>
      <c r="G909" s="276"/>
      <c r="H909" s="276"/>
      <c r="I909" s="276"/>
      <c r="J909" s="276"/>
      <c r="K909" s="276"/>
      <c r="L909" s="276"/>
      <c r="M909" s="276"/>
      <c r="N909" s="276"/>
      <c r="O909" s="276"/>
      <c r="P909" s="276"/>
      <c r="Q909" s="276"/>
      <c r="R909" s="276"/>
      <c r="S909" s="276"/>
      <c r="T909" s="276"/>
      <c r="U909" s="276"/>
      <c r="V909" s="276"/>
      <c r="W909" s="276"/>
      <c r="X909" s="276"/>
      <c r="Y909" s="276"/>
      <c r="Z909" s="276"/>
    </row>
    <row r="910" ht="15.75" customHeight="1">
      <c r="A910" s="2"/>
      <c r="B910" s="2"/>
      <c r="C910" s="2"/>
      <c r="D910" s="276"/>
      <c r="E910" s="276"/>
      <c r="F910" s="276"/>
      <c r="G910" s="276"/>
      <c r="H910" s="276"/>
      <c r="I910" s="276"/>
      <c r="J910" s="276"/>
      <c r="K910" s="276"/>
      <c r="L910" s="276"/>
      <c r="M910" s="276"/>
      <c r="N910" s="276"/>
      <c r="O910" s="276"/>
      <c r="P910" s="276"/>
      <c r="Q910" s="276"/>
      <c r="R910" s="276"/>
      <c r="S910" s="276"/>
      <c r="T910" s="276"/>
      <c r="U910" s="276"/>
      <c r="V910" s="276"/>
      <c r="W910" s="276"/>
      <c r="X910" s="276"/>
      <c r="Y910" s="276"/>
      <c r="Z910" s="276"/>
    </row>
    <row r="911" ht="15.75" customHeight="1">
      <c r="A911" s="2"/>
      <c r="B911" s="2"/>
      <c r="C911" s="2"/>
      <c r="D911" s="276"/>
      <c r="E911" s="276"/>
      <c r="F911" s="276"/>
      <c r="G911" s="276"/>
      <c r="H911" s="276"/>
      <c r="I911" s="276"/>
      <c r="J911" s="276"/>
      <c r="K911" s="276"/>
      <c r="L911" s="276"/>
      <c r="M911" s="276"/>
      <c r="N911" s="276"/>
      <c r="O911" s="276"/>
      <c r="P911" s="276"/>
      <c r="Q911" s="276"/>
      <c r="R911" s="276"/>
      <c r="S911" s="276"/>
      <c r="T911" s="276"/>
      <c r="U911" s="276"/>
      <c r="V911" s="276"/>
      <c r="W911" s="276"/>
      <c r="X911" s="276"/>
      <c r="Y911" s="276"/>
      <c r="Z911" s="276"/>
    </row>
    <row r="912" ht="15.75" customHeight="1">
      <c r="A912" s="2"/>
      <c r="B912" s="2"/>
      <c r="C912" s="2"/>
      <c r="D912" s="276"/>
      <c r="E912" s="276"/>
      <c r="F912" s="276"/>
      <c r="G912" s="276"/>
      <c r="H912" s="276"/>
      <c r="I912" s="276"/>
      <c r="J912" s="276"/>
      <c r="K912" s="276"/>
      <c r="L912" s="276"/>
      <c r="M912" s="276"/>
      <c r="N912" s="276"/>
      <c r="O912" s="276"/>
      <c r="P912" s="276"/>
      <c r="Q912" s="276"/>
      <c r="R912" s="276"/>
      <c r="S912" s="276"/>
      <c r="T912" s="276"/>
      <c r="U912" s="276"/>
      <c r="V912" s="276"/>
      <c r="W912" s="276"/>
      <c r="X912" s="276"/>
      <c r="Y912" s="276"/>
      <c r="Z912" s="276"/>
    </row>
    <row r="913" ht="15.75" customHeight="1">
      <c r="A913" s="2"/>
      <c r="B913" s="2"/>
      <c r="C913" s="2"/>
      <c r="D913" s="276"/>
      <c r="E913" s="276"/>
      <c r="F913" s="276"/>
      <c r="G913" s="276"/>
      <c r="H913" s="276"/>
      <c r="I913" s="276"/>
      <c r="J913" s="276"/>
      <c r="K913" s="276"/>
      <c r="L913" s="276"/>
      <c r="M913" s="276"/>
      <c r="N913" s="276"/>
      <c r="O913" s="276"/>
      <c r="P913" s="276"/>
      <c r="Q913" s="276"/>
      <c r="R913" s="276"/>
      <c r="S913" s="276"/>
      <c r="T913" s="276"/>
      <c r="U913" s="276"/>
      <c r="V913" s="276"/>
      <c r="W913" s="276"/>
      <c r="X913" s="276"/>
      <c r="Y913" s="276"/>
      <c r="Z913" s="276"/>
    </row>
    <row r="914" ht="15.75" customHeight="1">
      <c r="A914" s="2"/>
      <c r="B914" s="2"/>
      <c r="C914" s="2"/>
      <c r="D914" s="276"/>
      <c r="E914" s="276"/>
      <c r="F914" s="276"/>
      <c r="G914" s="276"/>
      <c r="H914" s="276"/>
      <c r="I914" s="276"/>
      <c r="J914" s="276"/>
      <c r="K914" s="276"/>
      <c r="L914" s="276"/>
      <c r="M914" s="276"/>
      <c r="N914" s="276"/>
      <c r="O914" s="276"/>
      <c r="P914" s="276"/>
      <c r="Q914" s="276"/>
      <c r="R914" s="276"/>
      <c r="S914" s="276"/>
      <c r="T914" s="276"/>
      <c r="U914" s="276"/>
      <c r="V914" s="276"/>
      <c r="W914" s="276"/>
      <c r="X914" s="276"/>
      <c r="Y914" s="276"/>
      <c r="Z914" s="276"/>
    </row>
    <row r="915" ht="15.75" customHeight="1">
      <c r="A915" s="2"/>
      <c r="B915" s="2"/>
      <c r="C915" s="2"/>
      <c r="D915" s="276"/>
      <c r="E915" s="276"/>
      <c r="F915" s="276"/>
      <c r="G915" s="276"/>
      <c r="H915" s="276"/>
      <c r="I915" s="276"/>
      <c r="J915" s="276"/>
      <c r="K915" s="276"/>
      <c r="L915" s="276"/>
      <c r="M915" s="276"/>
      <c r="N915" s="276"/>
      <c r="O915" s="276"/>
      <c r="P915" s="276"/>
      <c r="Q915" s="276"/>
      <c r="R915" s="276"/>
      <c r="S915" s="276"/>
      <c r="T915" s="276"/>
      <c r="U915" s="276"/>
      <c r="V915" s="276"/>
      <c r="W915" s="276"/>
      <c r="X915" s="276"/>
      <c r="Y915" s="276"/>
      <c r="Z915" s="276"/>
    </row>
    <row r="916" ht="15.75" customHeight="1">
      <c r="A916" s="2"/>
      <c r="B916" s="2"/>
      <c r="C916" s="2"/>
      <c r="D916" s="276"/>
      <c r="E916" s="276"/>
      <c r="F916" s="276"/>
      <c r="G916" s="276"/>
      <c r="H916" s="276"/>
      <c r="I916" s="276"/>
      <c r="J916" s="276"/>
      <c r="K916" s="276"/>
      <c r="L916" s="276"/>
      <c r="M916" s="276"/>
      <c r="N916" s="276"/>
      <c r="O916" s="276"/>
      <c r="P916" s="276"/>
      <c r="Q916" s="276"/>
      <c r="R916" s="276"/>
      <c r="S916" s="276"/>
      <c r="T916" s="276"/>
      <c r="U916" s="276"/>
      <c r="V916" s="276"/>
      <c r="W916" s="276"/>
      <c r="X916" s="276"/>
      <c r="Y916" s="276"/>
      <c r="Z916" s="276"/>
    </row>
    <row r="917" ht="15.75" customHeight="1">
      <c r="A917" s="2"/>
      <c r="B917" s="2"/>
      <c r="C917" s="2"/>
      <c r="D917" s="276"/>
      <c r="E917" s="276"/>
      <c r="F917" s="276"/>
      <c r="G917" s="276"/>
      <c r="H917" s="276"/>
      <c r="I917" s="276"/>
      <c r="J917" s="276"/>
      <c r="K917" s="276"/>
      <c r="L917" s="276"/>
      <c r="M917" s="276"/>
      <c r="N917" s="276"/>
      <c r="O917" s="276"/>
      <c r="P917" s="276"/>
      <c r="Q917" s="276"/>
      <c r="R917" s="276"/>
      <c r="S917" s="276"/>
      <c r="T917" s="276"/>
      <c r="U917" s="276"/>
      <c r="V917" s="276"/>
      <c r="W917" s="276"/>
      <c r="X917" s="276"/>
      <c r="Y917" s="276"/>
      <c r="Z917" s="276"/>
    </row>
    <row r="918" ht="15.75" customHeight="1">
      <c r="A918" s="2"/>
      <c r="B918" s="2"/>
      <c r="C918" s="2"/>
      <c r="D918" s="276"/>
      <c r="E918" s="276"/>
      <c r="F918" s="276"/>
      <c r="G918" s="276"/>
      <c r="H918" s="276"/>
      <c r="I918" s="276"/>
      <c r="J918" s="276"/>
      <c r="K918" s="276"/>
      <c r="L918" s="276"/>
      <c r="M918" s="276"/>
      <c r="N918" s="276"/>
      <c r="O918" s="276"/>
      <c r="P918" s="276"/>
      <c r="Q918" s="276"/>
      <c r="R918" s="276"/>
      <c r="S918" s="276"/>
      <c r="T918" s="276"/>
      <c r="U918" s="276"/>
      <c r="V918" s="276"/>
      <c r="W918" s="276"/>
      <c r="X918" s="276"/>
      <c r="Y918" s="276"/>
      <c r="Z918" s="276"/>
    </row>
    <row r="919" ht="15.75" customHeight="1">
      <c r="A919" s="2"/>
      <c r="B919" s="2"/>
      <c r="C919" s="2"/>
      <c r="D919" s="276"/>
      <c r="E919" s="276"/>
      <c r="F919" s="276"/>
      <c r="G919" s="276"/>
      <c r="H919" s="276"/>
      <c r="I919" s="276"/>
      <c r="J919" s="276"/>
      <c r="K919" s="276"/>
      <c r="L919" s="276"/>
      <c r="M919" s="276"/>
      <c r="N919" s="276"/>
      <c r="O919" s="276"/>
      <c r="P919" s="276"/>
      <c r="Q919" s="276"/>
      <c r="R919" s="276"/>
      <c r="S919" s="276"/>
      <c r="T919" s="276"/>
      <c r="U919" s="276"/>
      <c r="V919" s="276"/>
      <c r="W919" s="276"/>
      <c r="X919" s="276"/>
      <c r="Y919" s="276"/>
      <c r="Z919" s="276"/>
    </row>
    <row r="920" ht="15.75" customHeight="1">
      <c r="A920" s="2"/>
      <c r="B920" s="2"/>
      <c r="C920" s="2"/>
      <c r="D920" s="276"/>
      <c r="E920" s="276"/>
      <c r="F920" s="276"/>
      <c r="G920" s="276"/>
      <c r="H920" s="276"/>
      <c r="I920" s="276"/>
      <c r="J920" s="276"/>
      <c r="K920" s="276"/>
      <c r="L920" s="276"/>
      <c r="M920" s="276"/>
      <c r="N920" s="276"/>
      <c r="O920" s="276"/>
      <c r="P920" s="276"/>
      <c r="Q920" s="276"/>
      <c r="R920" s="276"/>
      <c r="S920" s="276"/>
      <c r="T920" s="276"/>
      <c r="U920" s="276"/>
      <c r="V920" s="276"/>
      <c r="W920" s="276"/>
      <c r="X920" s="276"/>
      <c r="Y920" s="276"/>
      <c r="Z920" s="276"/>
    </row>
    <row r="921" ht="15.75" customHeight="1">
      <c r="A921" s="2"/>
      <c r="B921" s="2"/>
      <c r="C921" s="2"/>
      <c r="D921" s="276"/>
      <c r="E921" s="276"/>
      <c r="F921" s="276"/>
      <c r="G921" s="276"/>
      <c r="H921" s="276"/>
      <c r="I921" s="276"/>
      <c r="J921" s="276"/>
      <c r="K921" s="276"/>
      <c r="L921" s="276"/>
      <c r="M921" s="276"/>
      <c r="N921" s="276"/>
      <c r="O921" s="276"/>
      <c r="P921" s="276"/>
      <c r="Q921" s="276"/>
      <c r="R921" s="276"/>
      <c r="S921" s="276"/>
      <c r="T921" s="276"/>
      <c r="U921" s="276"/>
      <c r="V921" s="276"/>
      <c r="W921" s="276"/>
      <c r="X921" s="276"/>
      <c r="Y921" s="276"/>
      <c r="Z921" s="276"/>
    </row>
    <row r="922" ht="15.75" customHeight="1">
      <c r="A922" s="2"/>
      <c r="B922" s="2"/>
      <c r="C922" s="2"/>
      <c r="D922" s="276"/>
      <c r="E922" s="276"/>
      <c r="F922" s="276"/>
      <c r="G922" s="276"/>
      <c r="H922" s="276"/>
      <c r="I922" s="276"/>
      <c r="J922" s="276"/>
      <c r="K922" s="276"/>
      <c r="L922" s="276"/>
      <c r="M922" s="276"/>
      <c r="N922" s="276"/>
      <c r="O922" s="276"/>
      <c r="P922" s="276"/>
      <c r="Q922" s="276"/>
      <c r="R922" s="276"/>
      <c r="S922" s="276"/>
      <c r="T922" s="276"/>
      <c r="U922" s="276"/>
      <c r="V922" s="276"/>
      <c r="W922" s="276"/>
      <c r="X922" s="276"/>
      <c r="Y922" s="276"/>
      <c r="Z922" s="276"/>
    </row>
    <row r="923" ht="15.75" customHeight="1">
      <c r="A923" s="2"/>
      <c r="B923" s="2"/>
      <c r="C923" s="2"/>
      <c r="D923" s="276"/>
      <c r="E923" s="276"/>
      <c r="F923" s="276"/>
      <c r="G923" s="276"/>
      <c r="H923" s="276"/>
      <c r="I923" s="276"/>
      <c r="J923" s="276"/>
      <c r="K923" s="276"/>
      <c r="L923" s="276"/>
      <c r="M923" s="276"/>
      <c r="N923" s="276"/>
      <c r="O923" s="276"/>
      <c r="P923" s="276"/>
      <c r="Q923" s="276"/>
      <c r="R923" s="276"/>
      <c r="S923" s="276"/>
      <c r="T923" s="276"/>
      <c r="U923" s="276"/>
      <c r="V923" s="276"/>
      <c r="W923" s="276"/>
      <c r="X923" s="276"/>
      <c r="Y923" s="276"/>
      <c r="Z923" s="276"/>
    </row>
    <row r="924" ht="15.75" customHeight="1">
      <c r="A924" s="2"/>
      <c r="B924" s="2"/>
      <c r="C924" s="2"/>
      <c r="D924" s="276"/>
      <c r="E924" s="276"/>
      <c r="F924" s="276"/>
      <c r="G924" s="276"/>
      <c r="H924" s="276"/>
      <c r="I924" s="276"/>
      <c r="J924" s="276"/>
      <c r="K924" s="276"/>
      <c r="L924" s="276"/>
      <c r="M924" s="276"/>
      <c r="N924" s="276"/>
      <c r="O924" s="276"/>
      <c r="P924" s="276"/>
      <c r="Q924" s="276"/>
      <c r="R924" s="276"/>
      <c r="S924" s="276"/>
      <c r="T924" s="276"/>
      <c r="U924" s="276"/>
      <c r="V924" s="276"/>
      <c r="W924" s="276"/>
      <c r="X924" s="276"/>
      <c r="Y924" s="276"/>
      <c r="Z924" s="276"/>
    </row>
    <row r="925" ht="15.75" customHeight="1">
      <c r="A925" s="2"/>
      <c r="B925" s="2"/>
      <c r="C925" s="2"/>
      <c r="D925" s="276"/>
      <c r="E925" s="276"/>
      <c r="F925" s="276"/>
      <c r="G925" s="276"/>
      <c r="H925" s="276"/>
      <c r="I925" s="276"/>
      <c r="J925" s="276"/>
      <c r="K925" s="276"/>
      <c r="L925" s="276"/>
      <c r="M925" s="276"/>
      <c r="N925" s="276"/>
      <c r="O925" s="276"/>
      <c r="P925" s="276"/>
      <c r="Q925" s="276"/>
      <c r="R925" s="276"/>
      <c r="S925" s="276"/>
      <c r="T925" s="276"/>
      <c r="U925" s="276"/>
      <c r="V925" s="276"/>
      <c r="W925" s="276"/>
      <c r="X925" s="276"/>
      <c r="Y925" s="276"/>
      <c r="Z925" s="276"/>
    </row>
    <row r="926" ht="15.75" customHeight="1">
      <c r="A926" s="2"/>
      <c r="B926" s="2"/>
      <c r="C926" s="2"/>
      <c r="D926" s="276"/>
      <c r="E926" s="276"/>
      <c r="F926" s="276"/>
      <c r="G926" s="276"/>
      <c r="H926" s="276"/>
      <c r="I926" s="276"/>
      <c r="J926" s="276"/>
      <c r="K926" s="276"/>
      <c r="L926" s="276"/>
      <c r="M926" s="276"/>
      <c r="N926" s="276"/>
      <c r="O926" s="276"/>
      <c r="P926" s="276"/>
      <c r="Q926" s="276"/>
      <c r="R926" s="276"/>
      <c r="S926" s="276"/>
      <c r="T926" s="276"/>
      <c r="U926" s="276"/>
      <c r="V926" s="276"/>
      <c r="W926" s="276"/>
      <c r="X926" s="276"/>
      <c r="Y926" s="276"/>
      <c r="Z926" s="276"/>
    </row>
    <row r="927" ht="15.75" customHeight="1">
      <c r="A927" s="2"/>
      <c r="B927" s="2"/>
      <c r="C927" s="2"/>
      <c r="D927" s="276"/>
      <c r="E927" s="276"/>
      <c r="F927" s="276"/>
      <c r="G927" s="276"/>
      <c r="H927" s="276"/>
      <c r="I927" s="276"/>
      <c r="J927" s="276"/>
      <c r="K927" s="276"/>
      <c r="L927" s="276"/>
      <c r="M927" s="276"/>
      <c r="N927" s="276"/>
      <c r="O927" s="276"/>
      <c r="P927" s="276"/>
      <c r="Q927" s="276"/>
      <c r="R927" s="276"/>
      <c r="S927" s="276"/>
      <c r="T927" s="276"/>
      <c r="U927" s="276"/>
      <c r="V927" s="276"/>
      <c r="W927" s="276"/>
      <c r="X927" s="276"/>
      <c r="Y927" s="276"/>
      <c r="Z927" s="276"/>
    </row>
    <row r="928" ht="15.75" customHeight="1">
      <c r="A928" s="2"/>
      <c r="B928" s="2"/>
      <c r="C928" s="2"/>
      <c r="D928" s="276"/>
      <c r="E928" s="276"/>
      <c r="F928" s="276"/>
      <c r="G928" s="276"/>
      <c r="H928" s="276"/>
      <c r="I928" s="276"/>
      <c r="J928" s="276"/>
      <c r="K928" s="276"/>
      <c r="L928" s="276"/>
      <c r="M928" s="276"/>
      <c r="N928" s="276"/>
      <c r="O928" s="276"/>
      <c r="P928" s="276"/>
      <c r="Q928" s="276"/>
      <c r="R928" s="276"/>
      <c r="S928" s="276"/>
      <c r="T928" s="276"/>
      <c r="U928" s="276"/>
      <c r="V928" s="276"/>
      <c r="W928" s="276"/>
      <c r="X928" s="276"/>
      <c r="Y928" s="276"/>
      <c r="Z928" s="276"/>
    </row>
    <row r="929" ht="15.75" customHeight="1">
      <c r="A929" s="2"/>
      <c r="B929" s="2"/>
      <c r="C929" s="2"/>
      <c r="D929" s="276"/>
      <c r="E929" s="276"/>
      <c r="F929" s="276"/>
      <c r="G929" s="276"/>
      <c r="H929" s="276"/>
      <c r="I929" s="276"/>
      <c r="J929" s="276"/>
      <c r="K929" s="276"/>
      <c r="L929" s="276"/>
      <c r="M929" s="276"/>
      <c r="N929" s="276"/>
      <c r="O929" s="276"/>
      <c r="P929" s="276"/>
      <c r="Q929" s="276"/>
      <c r="R929" s="276"/>
      <c r="S929" s="276"/>
      <c r="T929" s="276"/>
      <c r="U929" s="276"/>
      <c r="V929" s="276"/>
      <c r="W929" s="276"/>
      <c r="X929" s="276"/>
      <c r="Y929" s="276"/>
      <c r="Z929" s="276"/>
    </row>
    <row r="930" ht="15.75" customHeight="1">
      <c r="A930" s="2"/>
      <c r="B930" s="2"/>
      <c r="C930" s="2"/>
      <c r="D930" s="276"/>
      <c r="E930" s="276"/>
      <c r="F930" s="276"/>
      <c r="G930" s="276"/>
      <c r="H930" s="276"/>
      <c r="I930" s="276"/>
      <c r="J930" s="276"/>
      <c r="K930" s="276"/>
      <c r="L930" s="276"/>
      <c r="M930" s="276"/>
      <c r="N930" s="276"/>
      <c r="O930" s="276"/>
      <c r="P930" s="276"/>
      <c r="Q930" s="276"/>
      <c r="R930" s="276"/>
      <c r="S930" s="276"/>
      <c r="T930" s="276"/>
      <c r="U930" s="276"/>
      <c r="V930" s="276"/>
      <c r="W930" s="276"/>
      <c r="X930" s="276"/>
      <c r="Y930" s="276"/>
      <c r="Z930" s="276"/>
    </row>
    <row r="931" ht="15.75" customHeight="1">
      <c r="A931" s="2"/>
      <c r="B931" s="2"/>
      <c r="C931" s="2"/>
      <c r="D931" s="276"/>
      <c r="E931" s="276"/>
      <c r="F931" s="276"/>
      <c r="G931" s="276"/>
      <c r="H931" s="276"/>
      <c r="I931" s="276"/>
      <c r="J931" s="276"/>
      <c r="K931" s="276"/>
      <c r="L931" s="276"/>
      <c r="M931" s="276"/>
      <c r="N931" s="276"/>
      <c r="O931" s="276"/>
      <c r="P931" s="276"/>
      <c r="Q931" s="276"/>
      <c r="R931" s="276"/>
      <c r="S931" s="276"/>
      <c r="T931" s="276"/>
      <c r="U931" s="276"/>
      <c r="V931" s="276"/>
      <c r="W931" s="276"/>
      <c r="X931" s="276"/>
      <c r="Y931" s="276"/>
      <c r="Z931" s="276"/>
    </row>
    <row r="932" ht="15.75" customHeight="1">
      <c r="A932" s="2"/>
      <c r="B932" s="2"/>
      <c r="C932" s="2"/>
      <c r="D932" s="276"/>
      <c r="E932" s="276"/>
      <c r="F932" s="276"/>
      <c r="G932" s="276"/>
      <c r="H932" s="276"/>
      <c r="I932" s="276"/>
      <c r="J932" s="276"/>
      <c r="K932" s="276"/>
      <c r="L932" s="276"/>
      <c r="M932" s="276"/>
      <c r="N932" s="276"/>
      <c r="O932" s="276"/>
      <c r="P932" s="276"/>
      <c r="Q932" s="276"/>
      <c r="R932" s="276"/>
      <c r="S932" s="276"/>
      <c r="T932" s="276"/>
      <c r="U932" s="276"/>
      <c r="V932" s="276"/>
      <c r="W932" s="276"/>
      <c r="X932" s="276"/>
      <c r="Y932" s="276"/>
      <c r="Z932" s="276"/>
    </row>
    <row r="933" ht="15.75" customHeight="1">
      <c r="A933" s="2"/>
      <c r="B933" s="2"/>
      <c r="C933" s="2"/>
      <c r="D933" s="276"/>
      <c r="E933" s="276"/>
      <c r="F933" s="276"/>
      <c r="G933" s="276"/>
      <c r="H933" s="276"/>
      <c r="I933" s="276"/>
      <c r="J933" s="276"/>
      <c r="K933" s="276"/>
      <c r="L933" s="276"/>
      <c r="M933" s="276"/>
      <c r="N933" s="276"/>
      <c r="O933" s="276"/>
      <c r="P933" s="276"/>
      <c r="Q933" s="276"/>
      <c r="R933" s="276"/>
      <c r="S933" s="276"/>
      <c r="T933" s="276"/>
      <c r="U933" s="276"/>
      <c r="V933" s="276"/>
      <c r="W933" s="276"/>
      <c r="X933" s="276"/>
      <c r="Y933" s="276"/>
      <c r="Z933" s="276"/>
    </row>
    <row r="934" ht="15.75" customHeight="1">
      <c r="A934" s="2"/>
      <c r="B934" s="2"/>
      <c r="C934" s="2"/>
      <c r="D934" s="276"/>
      <c r="E934" s="276"/>
      <c r="F934" s="276"/>
      <c r="G934" s="276"/>
      <c r="H934" s="276"/>
      <c r="I934" s="276"/>
      <c r="J934" s="276"/>
      <c r="K934" s="276"/>
      <c r="L934" s="276"/>
      <c r="M934" s="276"/>
      <c r="N934" s="276"/>
      <c r="O934" s="276"/>
      <c r="P934" s="276"/>
      <c r="Q934" s="276"/>
      <c r="R934" s="276"/>
      <c r="S934" s="276"/>
      <c r="T934" s="276"/>
      <c r="U934" s="276"/>
      <c r="V934" s="276"/>
      <c r="W934" s="276"/>
      <c r="X934" s="276"/>
      <c r="Y934" s="276"/>
      <c r="Z934" s="276"/>
    </row>
    <row r="935" ht="15.75" customHeight="1">
      <c r="A935" s="2"/>
      <c r="B935" s="2"/>
      <c r="C935" s="2"/>
      <c r="D935" s="276"/>
      <c r="E935" s="276"/>
      <c r="F935" s="276"/>
      <c r="G935" s="276"/>
      <c r="H935" s="276"/>
      <c r="I935" s="276"/>
      <c r="J935" s="276"/>
      <c r="K935" s="276"/>
      <c r="L935" s="276"/>
      <c r="M935" s="276"/>
      <c r="N935" s="276"/>
      <c r="O935" s="276"/>
      <c r="P935" s="276"/>
      <c r="Q935" s="276"/>
      <c r="R935" s="276"/>
      <c r="S935" s="276"/>
      <c r="T935" s="276"/>
      <c r="U935" s="276"/>
      <c r="V935" s="276"/>
      <c r="W935" s="276"/>
      <c r="X935" s="276"/>
      <c r="Y935" s="276"/>
      <c r="Z935" s="276"/>
    </row>
    <row r="936" ht="15.75" customHeight="1">
      <c r="A936" s="2"/>
      <c r="B936" s="2"/>
      <c r="C936" s="2"/>
      <c r="D936" s="276"/>
      <c r="E936" s="276"/>
      <c r="F936" s="276"/>
      <c r="G936" s="276"/>
      <c r="H936" s="276"/>
      <c r="I936" s="276"/>
      <c r="J936" s="276"/>
      <c r="K936" s="276"/>
      <c r="L936" s="276"/>
      <c r="M936" s="276"/>
      <c r="N936" s="276"/>
      <c r="O936" s="276"/>
      <c r="P936" s="276"/>
      <c r="Q936" s="276"/>
      <c r="R936" s="276"/>
      <c r="S936" s="276"/>
      <c r="T936" s="276"/>
      <c r="U936" s="276"/>
      <c r="V936" s="276"/>
      <c r="W936" s="276"/>
      <c r="X936" s="276"/>
      <c r="Y936" s="276"/>
      <c r="Z936" s="276"/>
    </row>
    <row r="937" ht="15.75" customHeight="1">
      <c r="A937" s="2"/>
      <c r="B937" s="2"/>
      <c r="C937" s="2"/>
      <c r="D937" s="276"/>
      <c r="E937" s="276"/>
      <c r="F937" s="276"/>
      <c r="G937" s="276"/>
      <c r="H937" s="276"/>
      <c r="I937" s="276"/>
      <c r="J937" s="276"/>
      <c r="K937" s="276"/>
      <c r="L937" s="276"/>
      <c r="M937" s="276"/>
      <c r="N937" s="276"/>
      <c r="O937" s="276"/>
      <c r="P937" s="276"/>
      <c r="Q937" s="276"/>
      <c r="R937" s="276"/>
      <c r="S937" s="276"/>
      <c r="T937" s="276"/>
      <c r="U937" s="276"/>
      <c r="V937" s="276"/>
      <c r="W937" s="276"/>
      <c r="X937" s="276"/>
      <c r="Y937" s="276"/>
      <c r="Z937" s="276"/>
    </row>
    <row r="938" ht="15.75" customHeight="1">
      <c r="A938" s="2"/>
      <c r="B938" s="2"/>
      <c r="C938" s="2"/>
      <c r="D938" s="276"/>
      <c r="E938" s="276"/>
      <c r="F938" s="276"/>
      <c r="G938" s="276"/>
      <c r="H938" s="276"/>
      <c r="I938" s="276"/>
      <c r="J938" s="276"/>
      <c r="K938" s="276"/>
      <c r="L938" s="276"/>
      <c r="M938" s="276"/>
      <c r="N938" s="276"/>
      <c r="O938" s="276"/>
      <c r="P938" s="276"/>
      <c r="Q938" s="276"/>
      <c r="R938" s="276"/>
      <c r="S938" s="276"/>
      <c r="T938" s="276"/>
      <c r="U938" s="276"/>
      <c r="V938" s="276"/>
      <c r="W938" s="276"/>
      <c r="X938" s="276"/>
      <c r="Y938" s="276"/>
      <c r="Z938" s="276"/>
    </row>
    <row r="939" ht="15.75" customHeight="1">
      <c r="A939" s="2"/>
      <c r="B939" s="2"/>
      <c r="C939" s="2"/>
      <c r="D939" s="276"/>
      <c r="E939" s="276"/>
      <c r="F939" s="276"/>
      <c r="G939" s="276"/>
      <c r="H939" s="276"/>
      <c r="I939" s="276"/>
      <c r="J939" s="276"/>
      <c r="K939" s="276"/>
      <c r="L939" s="276"/>
      <c r="M939" s="276"/>
      <c r="N939" s="276"/>
      <c r="O939" s="276"/>
      <c r="P939" s="276"/>
      <c r="Q939" s="276"/>
      <c r="R939" s="276"/>
      <c r="S939" s="276"/>
      <c r="T939" s="276"/>
      <c r="U939" s="276"/>
      <c r="V939" s="276"/>
      <c r="W939" s="276"/>
      <c r="X939" s="276"/>
      <c r="Y939" s="276"/>
      <c r="Z939" s="276"/>
    </row>
    <row r="940" ht="15.75" customHeight="1">
      <c r="A940" s="2"/>
      <c r="B940" s="2"/>
      <c r="C940" s="2"/>
      <c r="D940" s="276"/>
      <c r="E940" s="276"/>
      <c r="F940" s="276"/>
      <c r="G940" s="276"/>
      <c r="H940" s="276"/>
      <c r="I940" s="276"/>
      <c r="J940" s="276"/>
      <c r="K940" s="276"/>
      <c r="L940" s="276"/>
      <c r="M940" s="276"/>
      <c r="N940" s="276"/>
      <c r="O940" s="276"/>
      <c r="P940" s="276"/>
      <c r="Q940" s="276"/>
      <c r="R940" s="276"/>
      <c r="S940" s="276"/>
      <c r="T940" s="276"/>
      <c r="U940" s="276"/>
      <c r="V940" s="276"/>
      <c r="W940" s="276"/>
      <c r="X940" s="276"/>
      <c r="Y940" s="276"/>
      <c r="Z940" s="276"/>
    </row>
    <row r="941" ht="15.75" customHeight="1">
      <c r="A941" s="2"/>
      <c r="B941" s="2"/>
      <c r="C941" s="2"/>
      <c r="D941" s="276"/>
      <c r="E941" s="276"/>
      <c r="F941" s="276"/>
      <c r="G941" s="276"/>
      <c r="H941" s="276"/>
      <c r="I941" s="276"/>
      <c r="J941" s="276"/>
      <c r="K941" s="276"/>
      <c r="L941" s="276"/>
      <c r="M941" s="276"/>
      <c r="N941" s="276"/>
      <c r="O941" s="276"/>
      <c r="P941" s="276"/>
      <c r="Q941" s="276"/>
      <c r="R941" s="276"/>
      <c r="S941" s="276"/>
      <c r="T941" s="276"/>
      <c r="U941" s="276"/>
      <c r="V941" s="276"/>
      <c r="W941" s="276"/>
      <c r="X941" s="276"/>
      <c r="Y941" s="276"/>
      <c r="Z941" s="276"/>
    </row>
    <row r="942" ht="15.75" customHeight="1">
      <c r="A942" s="2"/>
      <c r="B942" s="2"/>
      <c r="C942" s="2"/>
      <c r="D942" s="276"/>
      <c r="E942" s="276"/>
      <c r="F942" s="276"/>
      <c r="G942" s="276"/>
      <c r="H942" s="276"/>
      <c r="I942" s="276"/>
      <c r="J942" s="276"/>
      <c r="K942" s="276"/>
      <c r="L942" s="276"/>
      <c r="M942" s="276"/>
      <c r="N942" s="276"/>
      <c r="O942" s="276"/>
      <c r="P942" s="276"/>
      <c r="Q942" s="276"/>
      <c r="R942" s="276"/>
      <c r="S942" s="276"/>
      <c r="T942" s="276"/>
      <c r="U942" s="276"/>
      <c r="V942" s="276"/>
      <c r="W942" s="276"/>
      <c r="X942" s="276"/>
      <c r="Y942" s="276"/>
      <c r="Z942" s="276"/>
    </row>
    <row r="943" ht="15.75" customHeight="1">
      <c r="A943" s="2"/>
      <c r="B943" s="2"/>
      <c r="C943" s="2"/>
      <c r="D943" s="276"/>
      <c r="E943" s="276"/>
      <c r="F943" s="276"/>
      <c r="G943" s="276"/>
      <c r="H943" s="276"/>
      <c r="I943" s="276"/>
      <c r="J943" s="276"/>
      <c r="K943" s="276"/>
      <c r="L943" s="276"/>
      <c r="M943" s="276"/>
      <c r="N943" s="276"/>
      <c r="O943" s="276"/>
      <c r="P943" s="276"/>
      <c r="Q943" s="276"/>
      <c r="R943" s="276"/>
      <c r="S943" s="276"/>
      <c r="T943" s="276"/>
      <c r="U943" s="276"/>
      <c r="V943" s="276"/>
      <c r="W943" s="276"/>
      <c r="X943" s="276"/>
      <c r="Y943" s="276"/>
      <c r="Z943" s="276"/>
    </row>
    <row r="944" ht="15.75" customHeight="1">
      <c r="A944" s="2"/>
      <c r="B944" s="2"/>
      <c r="C944" s="2"/>
      <c r="D944" s="276"/>
      <c r="E944" s="276"/>
      <c r="F944" s="276"/>
      <c r="G944" s="276"/>
      <c r="H944" s="276"/>
      <c r="I944" s="276"/>
      <c r="J944" s="276"/>
      <c r="K944" s="276"/>
      <c r="L944" s="276"/>
      <c r="M944" s="276"/>
      <c r="N944" s="276"/>
      <c r="O944" s="276"/>
      <c r="P944" s="276"/>
      <c r="Q944" s="276"/>
      <c r="R944" s="276"/>
      <c r="S944" s="276"/>
      <c r="T944" s="276"/>
      <c r="U944" s="276"/>
      <c r="V944" s="276"/>
      <c r="W944" s="276"/>
      <c r="X944" s="276"/>
      <c r="Y944" s="276"/>
      <c r="Z944" s="276"/>
    </row>
    <row r="945" ht="15.75" customHeight="1">
      <c r="A945" s="2"/>
      <c r="B945" s="2"/>
      <c r="C945" s="2"/>
      <c r="D945" s="276"/>
      <c r="E945" s="276"/>
      <c r="F945" s="276"/>
      <c r="G945" s="276"/>
      <c r="H945" s="276"/>
      <c r="I945" s="276"/>
      <c r="J945" s="276"/>
      <c r="K945" s="276"/>
      <c r="L945" s="276"/>
      <c r="M945" s="276"/>
      <c r="N945" s="276"/>
      <c r="O945" s="276"/>
      <c r="P945" s="276"/>
      <c r="Q945" s="276"/>
      <c r="R945" s="276"/>
      <c r="S945" s="276"/>
      <c r="T945" s="276"/>
      <c r="U945" s="276"/>
      <c r="V945" s="276"/>
      <c r="W945" s="276"/>
      <c r="X945" s="276"/>
      <c r="Y945" s="276"/>
      <c r="Z945" s="276"/>
    </row>
    <row r="946" ht="15.75" customHeight="1">
      <c r="A946" s="2"/>
      <c r="B946" s="2"/>
      <c r="C946" s="2"/>
      <c r="D946" s="276"/>
      <c r="E946" s="276"/>
      <c r="F946" s="276"/>
      <c r="G946" s="276"/>
      <c r="H946" s="276"/>
      <c r="I946" s="276"/>
      <c r="J946" s="276"/>
      <c r="K946" s="276"/>
      <c r="L946" s="276"/>
      <c r="M946" s="276"/>
      <c r="N946" s="276"/>
      <c r="O946" s="276"/>
      <c r="P946" s="276"/>
      <c r="Q946" s="276"/>
      <c r="R946" s="276"/>
      <c r="S946" s="276"/>
      <c r="T946" s="276"/>
      <c r="U946" s="276"/>
      <c r="V946" s="276"/>
      <c r="W946" s="276"/>
      <c r="X946" s="276"/>
      <c r="Y946" s="276"/>
      <c r="Z946" s="276"/>
    </row>
    <row r="947" ht="15.75" customHeight="1">
      <c r="A947" s="2"/>
      <c r="B947" s="2"/>
      <c r="C947" s="2"/>
      <c r="D947" s="276"/>
      <c r="E947" s="276"/>
      <c r="F947" s="276"/>
      <c r="G947" s="276"/>
      <c r="H947" s="276"/>
      <c r="I947" s="276"/>
      <c r="J947" s="276"/>
      <c r="K947" s="276"/>
      <c r="L947" s="276"/>
      <c r="M947" s="276"/>
      <c r="N947" s="276"/>
      <c r="O947" s="276"/>
      <c r="P947" s="276"/>
      <c r="Q947" s="276"/>
      <c r="R947" s="276"/>
      <c r="S947" s="276"/>
      <c r="T947" s="276"/>
      <c r="U947" s="276"/>
      <c r="V947" s="276"/>
      <c r="W947" s="276"/>
      <c r="X947" s="276"/>
      <c r="Y947" s="276"/>
      <c r="Z947" s="276"/>
    </row>
    <row r="948" ht="15.75" customHeight="1">
      <c r="A948" s="2"/>
      <c r="B948" s="2"/>
      <c r="C948" s="2"/>
      <c r="D948" s="276"/>
      <c r="E948" s="276"/>
      <c r="F948" s="276"/>
      <c r="G948" s="276"/>
      <c r="H948" s="276"/>
      <c r="I948" s="276"/>
      <c r="J948" s="276"/>
      <c r="K948" s="276"/>
      <c r="L948" s="276"/>
      <c r="M948" s="276"/>
      <c r="N948" s="276"/>
      <c r="O948" s="276"/>
      <c r="P948" s="276"/>
      <c r="Q948" s="276"/>
      <c r="R948" s="276"/>
      <c r="S948" s="276"/>
      <c r="T948" s="276"/>
      <c r="U948" s="276"/>
      <c r="V948" s="276"/>
      <c r="W948" s="276"/>
      <c r="X948" s="276"/>
      <c r="Y948" s="276"/>
      <c r="Z948" s="276"/>
    </row>
    <row r="949" ht="15.75" customHeight="1">
      <c r="A949" s="2"/>
      <c r="B949" s="2"/>
      <c r="C949" s="2"/>
      <c r="D949" s="276"/>
      <c r="E949" s="276"/>
      <c r="F949" s="276"/>
      <c r="G949" s="276"/>
      <c r="H949" s="276"/>
      <c r="I949" s="276"/>
      <c r="J949" s="276"/>
      <c r="K949" s="276"/>
      <c r="L949" s="276"/>
      <c r="M949" s="276"/>
      <c r="N949" s="276"/>
      <c r="O949" s="276"/>
      <c r="P949" s="276"/>
      <c r="Q949" s="276"/>
      <c r="R949" s="276"/>
      <c r="S949" s="276"/>
      <c r="T949" s="276"/>
      <c r="U949" s="276"/>
      <c r="V949" s="276"/>
      <c r="W949" s="276"/>
      <c r="X949" s="276"/>
      <c r="Y949" s="276"/>
      <c r="Z949" s="276"/>
    </row>
    <row r="950" ht="15.75" customHeight="1">
      <c r="A950" s="2"/>
      <c r="B950" s="2"/>
      <c r="C950" s="2"/>
      <c r="D950" s="276"/>
      <c r="E950" s="276"/>
      <c r="F950" s="276"/>
      <c r="G950" s="276"/>
      <c r="H950" s="276"/>
      <c r="I950" s="276"/>
      <c r="J950" s="276"/>
      <c r="K950" s="276"/>
      <c r="L950" s="276"/>
      <c r="M950" s="276"/>
      <c r="N950" s="276"/>
      <c r="O950" s="276"/>
      <c r="P950" s="276"/>
      <c r="Q950" s="276"/>
      <c r="R950" s="276"/>
      <c r="S950" s="276"/>
      <c r="T950" s="276"/>
      <c r="U950" s="276"/>
      <c r="V950" s="276"/>
      <c r="W950" s="276"/>
      <c r="X950" s="276"/>
      <c r="Y950" s="276"/>
      <c r="Z950" s="276"/>
    </row>
    <row r="951" ht="15.75" customHeight="1">
      <c r="A951" s="2"/>
      <c r="B951" s="2"/>
      <c r="C951" s="2"/>
      <c r="D951" s="276"/>
      <c r="E951" s="276"/>
      <c r="F951" s="276"/>
      <c r="G951" s="276"/>
      <c r="H951" s="276"/>
      <c r="I951" s="276"/>
      <c r="J951" s="276"/>
      <c r="K951" s="276"/>
      <c r="L951" s="276"/>
      <c r="M951" s="276"/>
      <c r="N951" s="276"/>
      <c r="O951" s="276"/>
      <c r="P951" s="276"/>
      <c r="Q951" s="276"/>
      <c r="R951" s="276"/>
      <c r="S951" s="276"/>
      <c r="T951" s="276"/>
      <c r="U951" s="276"/>
      <c r="V951" s="276"/>
      <c r="W951" s="276"/>
      <c r="X951" s="276"/>
      <c r="Y951" s="276"/>
      <c r="Z951" s="276"/>
    </row>
    <row r="952" ht="15.75" customHeight="1">
      <c r="A952" s="2"/>
      <c r="B952" s="2"/>
      <c r="C952" s="2"/>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row>
    <row r="953" ht="15.75" customHeight="1">
      <c r="A953" s="2"/>
      <c r="B953" s="2"/>
      <c r="C953" s="2"/>
      <c r="D953" s="276"/>
      <c r="E953" s="276"/>
      <c r="F953" s="276"/>
      <c r="G953" s="276"/>
      <c r="H953" s="276"/>
      <c r="I953" s="276"/>
      <c r="J953" s="276"/>
      <c r="K953" s="276"/>
      <c r="L953" s="276"/>
      <c r="M953" s="276"/>
      <c r="N953" s="276"/>
      <c r="O953" s="276"/>
      <c r="P953" s="276"/>
      <c r="Q953" s="276"/>
      <c r="R953" s="276"/>
      <c r="S953" s="276"/>
      <c r="T953" s="276"/>
      <c r="U953" s="276"/>
      <c r="V953" s="276"/>
      <c r="W953" s="276"/>
      <c r="X953" s="276"/>
      <c r="Y953" s="276"/>
      <c r="Z953" s="276"/>
    </row>
    <row r="954" ht="15.75" customHeight="1">
      <c r="A954" s="2"/>
      <c r="B954" s="2"/>
      <c r="C954" s="2"/>
      <c r="D954" s="276"/>
      <c r="E954" s="276"/>
      <c r="F954" s="276"/>
      <c r="G954" s="276"/>
      <c r="H954" s="276"/>
      <c r="I954" s="276"/>
      <c r="J954" s="276"/>
      <c r="K954" s="276"/>
      <c r="L954" s="276"/>
      <c r="M954" s="276"/>
      <c r="N954" s="276"/>
      <c r="O954" s="276"/>
      <c r="P954" s="276"/>
      <c r="Q954" s="276"/>
      <c r="R954" s="276"/>
      <c r="S954" s="276"/>
      <c r="T954" s="276"/>
      <c r="U954" s="276"/>
      <c r="V954" s="276"/>
      <c r="W954" s="276"/>
      <c r="X954" s="276"/>
      <c r="Y954" s="276"/>
      <c r="Z954" s="276"/>
    </row>
    <row r="955" ht="15.75" customHeight="1">
      <c r="A955" s="2"/>
      <c r="B955" s="2"/>
      <c r="C955" s="2"/>
      <c r="D955" s="276"/>
      <c r="E955" s="276"/>
      <c r="F955" s="276"/>
      <c r="G955" s="276"/>
      <c r="H955" s="276"/>
      <c r="I955" s="276"/>
      <c r="J955" s="276"/>
      <c r="K955" s="276"/>
      <c r="L955" s="276"/>
      <c r="M955" s="276"/>
      <c r="N955" s="276"/>
      <c r="O955" s="276"/>
      <c r="P955" s="276"/>
      <c r="Q955" s="276"/>
      <c r="R955" s="276"/>
      <c r="S955" s="276"/>
      <c r="T955" s="276"/>
      <c r="U955" s="276"/>
      <c r="V955" s="276"/>
      <c r="W955" s="276"/>
      <c r="X955" s="276"/>
      <c r="Y955" s="276"/>
      <c r="Z955" s="276"/>
    </row>
    <row r="956" ht="15.75" customHeight="1">
      <c r="A956" s="2"/>
      <c r="B956" s="2"/>
      <c r="C956" s="2"/>
      <c r="D956" s="276"/>
      <c r="E956" s="276"/>
      <c r="F956" s="276"/>
      <c r="G956" s="276"/>
      <c r="H956" s="276"/>
      <c r="I956" s="276"/>
      <c r="J956" s="276"/>
      <c r="K956" s="276"/>
      <c r="L956" s="276"/>
      <c r="M956" s="276"/>
      <c r="N956" s="276"/>
      <c r="O956" s="276"/>
      <c r="P956" s="276"/>
      <c r="Q956" s="276"/>
      <c r="R956" s="276"/>
      <c r="S956" s="276"/>
      <c r="T956" s="276"/>
      <c r="U956" s="276"/>
      <c r="V956" s="276"/>
      <c r="W956" s="276"/>
      <c r="X956" s="276"/>
      <c r="Y956" s="276"/>
      <c r="Z956" s="276"/>
    </row>
    <row r="957" ht="15.75" customHeight="1">
      <c r="A957" s="2"/>
      <c r="B957" s="2"/>
      <c r="C957" s="2"/>
      <c r="D957" s="276"/>
      <c r="E957" s="276"/>
      <c r="F957" s="276"/>
      <c r="G957" s="276"/>
      <c r="H957" s="276"/>
      <c r="I957" s="276"/>
      <c r="J957" s="276"/>
      <c r="K957" s="276"/>
      <c r="L957" s="276"/>
      <c r="M957" s="276"/>
      <c r="N957" s="276"/>
      <c r="O957" s="276"/>
      <c r="P957" s="276"/>
      <c r="Q957" s="276"/>
      <c r="R957" s="276"/>
      <c r="S957" s="276"/>
      <c r="T957" s="276"/>
      <c r="U957" s="276"/>
      <c r="V957" s="276"/>
      <c r="W957" s="276"/>
      <c r="X957" s="276"/>
      <c r="Y957" s="276"/>
      <c r="Z957" s="276"/>
    </row>
    <row r="958" ht="15.75" customHeight="1">
      <c r="A958" s="2"/>
      <c r="B958" s="2"/>
      <c r="C958" s="2"/>
      <c r="D958" s="276"/>
      <c r="E958" s="276"/>
      <c r="F958" s="276"/>
      <c r="G958" s="276"/>
      <c r="H958" s="276"/>
      <c r="I958" s="276"/>
      <c r="J958" s="276"/>
      <c r="K958" s="276"/>
      <c r="L958" s="276"/>
      <c r="M958" s="276"/>
      <c r="N958" s="276"/>
      <c r="O958" s="276"/>
      <c r="P958" s="276"/>
      <c r="Q958" s="276"/>
      <c r="R958" s="276"/>
      <c r="S958" s="276"/>
      <c r="T958" s="276"/>
      <c r="U958" s="276"/>
      <c r="V958" s="276"/>
      <c r="W958" s="276"/>
      <c r="X958" s="276"/>
      <c r="Y958" s="276"/>
      <c r="Z958" s="276"/>
    </row>
    <row r="959" ht="15.75" customHeight="1">
      <c r="A959" s="2"/>
      <c r="B959" s="2"/>
      <c r="C959" s="2"/>
      <c r="D959" s="276"/>
      <c r="E959" s="276"/>
      <c r="F959" s="276"/>
      <c r="G959" s="276"/>
      <c r="H959" s="276"/>
      <c r="I959" s="276"/>
      <c r="J959" s="276"/>
      <c r="K959" s="276"/>
      <c r="L959" s="276"/>
      <c r="M959" s="276"/>
      <c r="N959" s="276"/>
      <c r="O959" s="276"/>
      <c r="P959" s="276"/>
      <c r="Q959" s="276"/>
      <c r="R959" s="276"/>
      <c r="S959" s="276"/>
      <c r="T959" s="276"/>
      <c r="U959" s="276"/>
      <c r="V959" s="276"/>
      <c r="W959" s="276"/>
      <c r="X959" s="276"/>
      <c r="Y959" s="276"/>
      <c r="Z959" s="276"/>
    </row>
    <row r="960" ht="15.75" customHeight="1">
      <c r="A960" s="2"/>
      <c r="B960" s="2"/>
      <c r="C960" s="2"/>
      <c r="D960" s="276"/>
      <c r="E960" s="276"/>
      <c r="F960" s="276"/>
      <c r="G960" s="276"/>
      <c r="H960" s="276"/>
      <c r="I960" s="276"/>
      <c r="J960" s="276"/>
      <c r="K960" s="276"/>
      <c r="L960" s="276"/>
      <c r="M960" s="276"/>
      <c r="N960" s="276"/>
      <c r="O960" s="276"/>
      <c r="P960" s="276"/>
      <c r="Q960" s="276"/>
      <c r="R960" s="276"/>
      <c r="S960" s="276"/>
      <c r="T960" s="276"/>
      <c r="U960" s="276"/>
      <c r="V960" s="276"/>
      <c r="W960" s="276"/>
      <c r="X960" s="276"/>
      <c r="Y960" s="276"/>
      <c r="Z960" s="276"/>
    </row>
    <row r="961" ht="15.75" customHeight="1">
      <c r="A961" s="2"/>
      <c r="B961" s="2"/>
      <c r="C961" s="2"/>
      <c r="D961" s="276"/>
      <c r="E961" s="276"/>
      <c r="F961" s="276"/>
      <c r="G961" s="276"/>
      <c r="H961" s="276"/>
      <c r="I961" s="276"/>
      <c r="J961" s="276"/>
      <c r="K961" s="276"/>
      <c r="L961" s="276"/>
      <c r="M961" s="276"/>
      <c r="N961" s="276"/>
      <c r="O961" s="276"/>
      <c r="P961" s="276"/>
      <c r="Q961" s="276"/>
      <c r="R961" s="276"/>
      <c r="S961" s="276"/>
      <c r="T961" s="276"/>
      <c r="U961" s="276"/>
      <c r="V961" s="276"/>
      <c r="W961" s="276"/>
      <c r="X961" s="276"/>
      <c r="Y961" s="276"/>
      <c r="Z961" s="276"/>
    </row>
    <row r="962" ht="15.75" customHeight="1">
      <c r="A962" s="2"/>
      <c r="B962" s="2"/>
      <c r="C962" s="2"/>
      <c r="D962" s="276"/>
      <c r="E962" s="276"/>
      <c r="F962" s="276"/>
      <c r="G962" s="276"/>
      <c r="H962" s="276"/>
      <c r="I962" s="276"/>
      <c r="J962" s="276"/>
      <c r="K962" s="276"/>
      <c r="L962" s="276"/>
      <c r="M962" s="276"/>
      <c r="N962" s="276"/>
      <c r="O962" s="276"/>
      <c r="P962" s="276"/>
      <c r="Q962" s="276"/>
      <c r="R962" s="276"/>
      <c r="S962" s="276"/>
      <c r="T962" s="276"/>
      <c r="U962" s="276"/>
      <c r="V962" s="276"/>
      <c r="W962" s="276"/>
      <c r="X962" s="276"/>
      <c r="Y962" s="276"/>
      <c r="Z962" s="276"/>
    </row>
    <row r="963" ht="15.75" customHeight="1">
      <c r="A963" s="2"/>
      <c r="B963" s="2"/>
      <c r="C963" s="2"/>
      <c r="D963" s="276"/>
      <c r="E963" s="276"/>
      <c r="F963" s="276"/>
      <c r="G963" s="276"/>
      <c r="H963" s="276"/>
      <c r="I963" s="276"/>
      <c r="J963" s="276"/>
      <c r="K963" s="276"/>
      <c r="L963" s="276"/>
      <c r="M963" s="276"/>
      <c r="N963" s="276"/>
      <c r="O963" s="276"/>
      <c r="P963" s="276"/>
      <c r="Q963" s="276"/>
      <c r="R963" s="276"/>
      <c r="S963" s="276"/>
      <c r="T963" s="276"/>
      <c r="U963" s="276"/>
      <c r="V963" s="276"/>
      <c r="W963" s="276"/>
      <c r="X963" s="276"/>
      <c r="Y963" s="276"/>
      <c r="Z963" s="276"/>
    </row>
    <row r="964" ht="15.75" customHeight="1">
      <c r="A964" s="2"/>
      <c r="B964" s="2"/>
      <c r="C964" s="2"/>
      <c r="D964" s="276"/>
      <c r="E964" s="276"/>
      <c r="F964" s="276"/>
      <c r="G964" s="276"/>
      <c r="H964" s="276"/>
      <c r="I964" s="276"/>
      <c r="J964" s="276"/>
      <c r="K964" s="276"/>
      <c r="L964" s="276"/>
      <c r="M964" s="276"/>
      <c r="N964" s="276"/>
      <c r="O964" s="276"/>
      <c r="P964" s="276"/>
      <c r="Q964" s="276"/>
      <c r="R964" s="276"/>
      <c r="S964" s="276"/>
      <c r="T964" s="276"/>
      <c r="U964" s="276"/>
      <c r="V964" s="276"/>
      <c r="W964" s="276"/>
      <c r="X964" s="276"/>
      <c r="Y964" s="276"/>
      <c r="Z964" s="276"/>
    </row>
    <row r="965" ht="15.75" customHeight="1">
      <c r="A965" s="2"/>
      <c r="B965" s="2"/>
      <c r="C965" s="2"/>
      <c r="D965" s="276"/>
      <c r="E965" s="276"/>
      <c r="F965" s="276"/>
      <c r="G965" s="276"/>
      <c r="H965" s="276"/>
      <c r="I965" s="276"/>
      <c r="J965" s="276"/>
      <c r="K965" s="276"/>
      <c r="L965" s="276"/>
      <c r="M965" s="276"/>
      <c r="N965" s="276"/>
      <c r="O965" s="276"/>
      <c r="P965" s="276"/>
      <c r="Q965" s="276"/>
      <c r="R965" s="276"/>
      <c r="S965" s="276"/>
      <c r="T965" s="276"/>
      <c r="U965" s="276"/>
      <c r="V965" s="276"/>
      <c r="W965" s="276"/>
      <c r="X965" s="276"/>
      <c r="Y965" s="276"/>
      <c r="Z965" s="276"/>
    </row>
    <row r="966" ht="15.75" customHeight="1">
      <c r="A966" s="2"/>
      <c r="B966" s="2"/>
      <c r="C966" s="2"/>
      <c r="D966" s="276"/>
      <c r="E966" s="276"/>
      <c r="F966" s="276"/>
      <c r="G966" s="276"/>
      <c r="H966" s="276"/>
      <c r="I966" s="276"/>
      <c r="J966" s="276"/>
      <c r="K966" s="276"/>
      <c r="L966" s="276"/>
      <c r="M966" s="276"/>
      <c r="N966" s="276"/>
      <c r="O966" s="276"/>
      <c r="P966" s="276"/>
      <c r="Q966" s="276"/>
      <c r="R966" s="276"/>
      <c r="S966" s="276"/>
      <c r="T966" s="276"/>
      <c r="U966" s="276"/>
      <c r="V966" s="276"/>
      <c r="W966" s="276"/>
      <c r="X966" s="276"/>
      <c r="Y966" s="276"/>
      <c r="Z966" s="276"/>
    </row>
    <row r="967" ht="15.75" customHeight="1">
      <c r="A967" s="2"/>
      <c r="B967" s="2"/>
      <c r="C967" s="2"/>
      <c r="D967" s="276"/>
      <c r="E967" s="276"/>
      <c r="F967" s="276"/>
      <c r="G967" s="276"/>
      <c r="H967" s="276"/>
      <c r="I967" s="276"/>
      <c r="J967" s="276"/>
      <c r="K967" s="276"/>
      <c r="L967" s="276"/>
      <c r="M967" s="276"/>
      <c r="N967" s="276"/>
      <c r="O967" s="276"/>
      <c r="P967" s="276"/>
      <c r="Q967" s="276"/>
      <c r="R967" s="276"/>
      <c r="S967" s="276"/>
      <c r="T967" s="276"/>
      <c r="U967" s="276"/>
      <c r="V967" s="276"/>
      <c r="W967" s="276"/>
      <c r="X967" s="276"/>
      <c r="Y967" s="276"/>
      <c r="Z967" s="276"/>
    </row>
    <row r="968" ht="15.75" customHeight="1">
      <c r="A968" s="2"/>
      <c r="B968" s="2"/>
      <c r="C968" s="2"/>
      <c r="D968" s="276"/>
      <c r="E968" s="276"/>
      <c r="F968" s="276"/>
      <c r="G968" s="276"/>
      <c r="H968" s="276"/>
      <c r="I968" s="276"/>
      <c r="J968" s="276"/>
      <c r="K968" s="276"/>
      <c r="L968" s="276"/>
      <c r="M968" s="276"/>
      <c r="N968" s="276"/>
      <c r="O968" s="276"/>
      <c r="P968" s="276"/>
      <c r="Q968" s="276"/>
      <c r="R968" s="276"/>
      <c r="S968" s="276"/>
      <c r="T968" s="276"/>
      <c r="U968" s="276"/>
      <c r="V968" s="276"/>
      <c r="W968" s="276"/>
      <c r="X968" s="276"/>
      <c r="Y968" s="276"/>
      <c r="Z968" s="276"/>
    </row>
    <row r="969" ht="15.75" customHeight="1">
      <c r="A969" s="2"/>
      <c r="B969" s="2"/>
      <c r="C969" s="2"/>
      <c r="D969" s="276"/>
      <c r="E969" s="276"/>
      <c r="F969" s="276"/>
      <c r="G969" s="276"/>
      <c r="H969" s="276"/>
      <c r="I969" s="276"/>
      <c r="J969" s="276"/>
      <c r="K969" s="276"/>
      <c r="L969" s="276"/>
      <c r="M969" s="276"/>
      <c r="N969" s="276"/>
      <c r="O969" s="276"/>
      <c r="P969" s="276"/>
      <c r="Q969" s="276"/>
      <c r="R969" s="276"/>
      <c r="S969" s="276"/>
      <c r="T969" s="276"/>
      <c r="U969" s="276"/>
      <c r="V969" s="276"/>
      <c r="W969" s="276"/>
      <c r="X969" s="276"/>
      <c r="Y969" s="276"/>
      <c r="Z969" s="276"/>
    </row>
    <row r="970" ht="15.75" customHeight="1">
      <c r="A970" s="2"/>
      <c r="B970" s="2"/>
      <c r="C970" s="2"/>
      <c r="D970" s="276"/>
      <c r="E970" s="276"/>
      <c r="F970" s="276"/>
      <c r="G970" s="276"/>
      <c r="H970" s="276"/>
      <c r="I970" s="276"/>
      <c r="J970" s="276"/>
      <c r="K970" s="276"/>
      <c r="L970" s="276"/>
      <c r="M970" s="276"/>
      <c r="N970" s="276"/>
      <c r="O970" s="276"/>
      <c r="P970" s="276"/>
      <c r="Q970" s="276"/>
      <c r="R970" s="276"/>
      <c r="S970" s="276"/>
      <c r="T970" s="276"/>
      <c r="U970" s="276"/>
      <c r="V970" s="276"/>
      <c r="W970" s="276"/>
      <c r="X970" s="276"/>
      <c r="Y970" s="276"/>
      <c r="Z970" s="276"/>
    </row>
    <row r="971" ht="15.75" customHeight="1">
      <c r="A971" s="2"/>
      <c r="B971" s="2"/>
      <c r="C971" s="2"/>
      <c r="D971" s="276"/>
      <c r="E971" s="276"/>
      <c r="F971" s="276"/>
      <c r="G971" s="276"/>
      <c r="H971" s="276"/>
      <c r="I971" s="276"/>
      <c r="J971" s="276"/>
      <c r="K971" s="276"/>
      <c r="L971" s="276"/>
      <c r="M971" s="276"/>
      <c r="N971" s="276"/>
      <c r="O971" s="276"/>
      <c r="P971" s="276"/>
      <c r="Q971" s="276"/>
      <c r="R971" s="276"/>
      <c r="S971" s="276"/>
      <c r="T971" s="276"/>
      <c r="U971" s="276"/>
      <c r="V971" s="276"/>
      <c r="W971" s="276"/>
      <c r="X971" s="276"/>
      <c r="Y971" s="276"/>
      <c r="Z971" s="276"/>
    </row>
    <row r="972" ht="15.75" customHeight="1">
      <c r="A972" s="2"/>
      <c r="B972" s="2"/>
      <c r="C972" s="2"/>
      <c r="D972" s="276"/>
      <c r="E972" s="276"/>
      <c r="F972" s="276"/>
      <c r="G972" s="276"/>
      <c r="H972" s="276"/>
      <c r="I972" s="276"/>
      <c r="J972" s="276"/>
      <c r="K972" s="276"/>
      <c r="L972" s="276"/>
      <c r="M972" s="276"/>
      <c r="N972" s="276"/>
      <c r="O972" s="276"/>
      <c r="P972" s="276"/>
      <c r="Q972" s="276"/>
      <c r="R972" s="276"/>
      <c r="S972" s="276"/>
      <c r="T972" s="276"/>
      <c r="U972" s="276"/>
      <c r="V972" s="276"/>
      <c r="W972" s="276"/>
      <c r="X972" s="276"/>
      <c r="Y972" s="276"/>
      <c r="Z972" s="276"/>
    </row>
    <row r="973" ht="15.75" customHeight="1">
      <c r="A973" s="2"/>
      <c r="B973" s="2"/>
      <c r="C973" s="2"/>
      <c r="D973" s="276"/>
      <c r="E973" s="276"/>
      <c r="F973" s="276"/>
      <c r="G973" s="276"/>
      <c r="H973" s="276"/>
      <c r="I973" s="276"/>
      <c r="J973" s="276"/>
      <c r="K973" s="276"/>
      <c r="L973" s="276"/>
      <c r="M973" s="276"/>
      <c r="N973" s="276"/>
      <c r="O973" s="276"/>
      <c r="P973" s="276"/>
      <c r="Q973" s="276"/>
      <c r="R973" s="276"/>
      <c r="S973" s="276"/>
      <c r="T973" s="276"/>
      <c r="U973" s="276"/>
      <c r="V973" s="276"/>
      <c r="W973" s="276"/>
      <c r="X973" s="276"/>
      <c r="Y973" s="276"/>
      <c r="Z973" s="276"/>
    </row>
    <row r="974" ht="15.75" customHeight="1">
      <c r="A974" s="2"/>
      <c r="B974" s="2"/>
      <c r="C974" s="2"/>
      <c r="D974" s="276"/>
      <c r="E974" s="276"/>
      <c r="F974" s="276"/>
      <c r="G974" s="276"/>
      <c r="H974" s="276"/>
      <c r="I974" s="276"/>
      <c r="J974" s="276"/>
      <c r="K974" s="276"/>
      <c r="L974" s="276"/>
      <c r="M974" s="276"/>
      <c r="N974" s="276"/>
      <c r="O974" s="276"/>
      <c r="P974" s="276"/>
      <c r="Q974" s="276"/>
      <c r="R974" s="276"/>
      <c r="S974" s="276"/>
      <c r="T974" s="276"/>
      <c r="U974" s="276"/>
      <c r="V974" s="276"/>
      <c r="W974" s="276"/>
      <c r="X974" s="276"/>
      <c r="Y974" s="276"/>
      <c r="Z974" s="276"/>
    </row>
    <row r="975" ht="15.75" customHeight="1">
      <c r="A975" s="2"/>
      <c r="B975" s="2"/>
      <c r="C975" s="2"/>
      <c r="D975" s="276"/>
      <c r="E975" s="276"/>
      <c r="F975" s="276"/>
      <c r="G975" s="276"/>
      <c r="H975" s="276"/>
      <c r="I975" s="276"/>
      <c r="J975" s="276"/>
      <c r="K975" s="276"/>
      <c r="L975" s="276"/>
      <c r="M975" s="276"/>
      <c r="N975" s="276"/>
      <c r="O975" s="276"/>
      <c r="P975" s="276"/>
      <c r="Q975" s="276"/>
      <c r="R975" s="276"/>
      <c r="S975" s="276"/>
      <c r="T975" s="276"/>
      <c r="U975" s="276"/>
      <c r="V975" s="276"/>
      <c r="W975" s="276"/>
      <c r="X975" s="276"/>
      <c r="Y975" s="276"/>
      <c r="Z975" s="276"/>
    </row>
    <row r="976" ht="15.75" customHeight="1">
      <c r="A976" s="2"/>
      <c r="B976" s="2"/>
      <c r="C976" s="2"/>
      <c r="D976" s="276"/>
      <c r="E976" s="276"/>
      <c r="F976" s="276"/>
      <c r="G976" s="276"/>
      <c r="H976" s="276"/>
      <c r="I976" s="276"/>
      <c r="J976" s="276"/>
      <c r="K976" s="276"/>
      <c r="L976" s="276"/>
      <c r="M976" s="276"/>
      <c r="N976" s="276"/>
      <c r="O976" s="276"/>
      <c r="P976" s="276"/>
      <c r="Q976" s="276"/>
      <c r="R976" s="276"/>
      <c r="S976" s="276"/>
      <c r="T976" s="276"/>
      <c r="U976" s="276"/>
      <c r="V976" s="276"/>
      <c r="W976" s="276"/>
      <c r="X976" s="276"/>
      <c r="Y976" s="276"/>
      <c r="Z976" s="276"/>
    </row>
    <row r="977" ht="15.75" customHeight="1">
      <c r="A977" s="2"/>
      <c r="B977" s="2"/>
      <c r="C977" s="2"/>
      <c r="D977" s="276"/>
      <c r="E977" s="276"/>
      <c r="F977" s="276"/>
      <c r="G977" s="276"/>
      <c r="H977" s="276"/>
      <c r="I977" s="276"/>
      <c r="J977" s="276"/>
      <c r="K977" s="276"/>
      <c r="L977" s="276"/>
      <c r="M977" s="276"/>
      <c r="N977" s="276"/>
      <c r="O977" s="276"/>
      <c r="P977" s="276"/>
      <c r="Q977" s="276"/>
      <c r="R977" s="276"/>
      <c r="S977" s="276"/>
      <c r="T977" s="276"/>
      <c r="U977" s="276"/>
      <c r="V977" s="276"/>
      <c r="W977" s="276"/>
      <c r="X977" s="276"/>
      <c r="Y977" s="276"/>
      <c r="Z977" s="276"/>
    </row>
    <row r="978" ht="15.75" customHeight="1">
      <c r="A978" s="2"/>
      <c r="B978" s="2"/>
      <c r="C978" s="2"/>
      <c r="D978" s="276"/>
      <c r="E978" s="276"/>
      <c r="F978" s="276"/>
      <c r="G978" s="276"/>
      <c r="H978" s="276"/>
      <c r="I978" s="276"/>
      <c r="J978" s="276"/>
      <c r="K978" s="276"/>
      <c r="L978" s="276"/>
      <c r="M978" s="276"/>
      <c r="N978" s="276"/>
      <c r="O978" s="276"/>
      <c r="P978" s="276"/>
      <c r="Q978" s="276"/>
      <c r="R978" s="276"/>
      <c r="S978" s="276"/>
      <c r="T978" s="276"/>
      <c r="U978" s="276"/>
      <c r="V978" s="276"/>
      <c r="W978" s="276"/>
      <c r="X978" s="276"/>
      <c r="Y978" s="276"/>
      <c r="Z978" s="276"/>
    </row>
    <row r="979" ht="15.75" customHeight="1">
      <c r="A979" s="2"/>
      <c r="B979" s="2"/>
      <c r="C979" s="2"/>
      <c r="D979" s="276"/>
      <c r="E979" s="276"/>
      <c r="F979" s="276"/>
      <c r="G979" s="276"/>
      <c r="H979" s="276"/>
      <c r="I979" s="276"/>
      <c r="J979" s="276"/>
      <c r="K979" s="276"/>
      <c r="L979" s="276"/>
      <c r="M979" s="276"/>
      <c r="N979" s="276"/>
      <c r="O979" s="276"/>
      <c r="P979" s="276"/>
      <c r="Q979" s="276"/>
      <c r="R979" s="276"/>
      <c r="S979" s="276"/>
      <c r="T979" s="276"/>
      <c r="U979" s="276"/>
      <c r="V979" s="276"/>
      <c r="W979" s="276"/>
      <c r="X979" s="276"/>
      <c r="Y979" s="276"/>
      <c r="Z979" s="276"/>
    </row>
    <row r="980" ht="15.75" customHeight="1">
      <c r="A980" s="2"/>
      <c r="B980" s="2"/>
      <c r="C980" s="2"/>
      <c r="D980" s="276"/>
      <c r="E980" s="276"/>
      <c r="F980" s="276"/>
      <c r="G980" s="276"/>
      <c r="H980" s="276"/>
      <c r="I980" s="276"/>
      <c r="J980" s="276"/>
      <c r="K980" s="276"/>
      <c r="L980" s="276"/>
      <c r="M980" s="276"/>
      <c r="N980" s="276"/>
      <c r="O980" s="276"/>
      <c r="P980" s="276"/>
      <c r="Q980" s="276"/>
      <c r="R980" s="276"/>
      <c r="S980" s="276"/>
      <c r="T980" s="276"/>
      <c r="U980" s="276"/>
      <c r="V980" s="276"/>
      <c r="W980" s="276"/>
      <c r="X980" s="276"/>
      <c r="Y980" s="276"/>
      <c r="Z980" s="276"/>
    </row>
    <row r="981" ht="15.75" customHeight="1">
      <c r="A981" s="2"/>
      <c r="B981" s="2"/>
      <c r="C981" s="2"/>
      <c r="D981" s="276"/>
      <c r="E981" s="276"/>
      <c r="F981" s="276"/>
      <c r="G981" s="276"/>
      <c r="H981" s="276"/>
      <c r="I981" s="276"/>
      <c r="J981" s="276"/>
      <c r="K981" s="276"/>
      <c r="L981" s="276"/>
      <c r="M981" s="276"/>
      <c r="N981" s="276"/>
      <c r="O981" s="276"/>
      <c r="P981" s="276"/>
      <c r="Q981" s="276"/>
      <c r="R981" s="276"/>
      <c r="S981" s="276"/>
      <c r="T981" s="276"/>
      <c r="U981" s="276"/>
      <c r="V981" s="276"/>
      <c r="W981" s="276"/>
      <c r="X981" s="276"/>
      <c r="Y981" s="276"/>
      <c r="Z981" s="276"/>
    </row>
    <row r="982" ht="15.75" customHeight="1">
      <c r="A982" s="2"/>
      <c r="B982" s="2"/>
      <c r="C982" s="2"/>
      <c r="D982" s="276"/>
      <c r="E982" s="276"/>
      <c r="F982" s="276"/>
      <c r="G982" s="276"/>
      <c r="H982" s="276"/>
      <c r="I982" s="276"/>
      <c r="J982" s="276"/>
      <c r="K982" s="276"/>
      <c r="L982" s="276"/>
      <c r="M982" s="276"/>
      <c r="N982" s="276"/>
      <c r="O982" s="276"/>
      <c r="P982" s="276"/>
      <c r="Q982" s="276"/>
      <c r="R982" s="276"/>
      <c r="S982" s="276"/>
      <c r="T982" s="276"/>
      <c r="U982" s="276"/>
      <c r="V982" s="276"/>
      <c r="W982" s="276"/>
      <c r="X982" s="276"/>
      <c r="Y982" s="276"/>
      <c r="Z982" s="276"/>
    </row>
    <row r="983" ht="15.75" customHeight="1">
      <c r="A983" s="2"/>
      <c r="B983" s="2"/>
      <c r="C983" s="2"/>
      <c r="D983" s="276"/>
      <c r="E983" s="276"/>
      <c r="F983" s="276"/>
      <c r="G983" s="276"/>
      <c r="H983" s="276"/>
      <c r="I983" s="276"/>
      <c r="J983" s="276"/>
      <c r="K983" s="276"/>
      <c r="L983" s="276"/>
      <c r="M983" s="276"/>
      <c r="N983" s="276"/>
      <c r="O983" s="276"/>
      <c r="P983" s="276"/>
      <c r="Q983" s="276"/>
      <c r="R983" s="276"/>
      <c r="S983" s="276"/>
      <c r="T983" s="276"/>
      <c r="U983" s="276"/>
      <c r="V983" s="276"/>
      <c r="W983" s="276"/>
      <c r="X983" s="276"/>
      <c r="Y983" s="276"/>
      <c r="Z983" s="276"/>
    </row>
    <row r="984" ht="15.75" customHeight="1">
      <c r="A984" s="2"/>
      <c r="B984" s="2"/>
      <c r="C984" s="2"/>
      <c r="D984" s="276"/>
      <c r="E984" s="276"/>
      <c r="F984" s="276"/>
      <c r="G984" s="276"/>
      <c r="H984" s="276"/>
      <c r="I984" s="276"/>
      <c r="J984" s="276"/>
      <c r="K984" s="276"/>
      <c r="L984" s="276"/>
      <c r="M984" s="276"/>
      <c r="N984" s="276"/>
      <c r="O984" s="276"/>
      <c r="P984" s="276"/>
      <c r="Q984" s="276"/>
      <c r="R984" s="276"/>
      <c r="S984" s="276"/>
      <c r="T984" s="276"/>
      <c r="U984" s="276"/>
      <c r="V984" s="276"/>
      <c r="W984" s="276"/>
      <c r="X984" s="276"/>
      <c r="Y984" s="276"/>
      <c r="Z984" s="276"/>
    </row>
    <row r="985" ht="15.75" customHeight="1">
      <c r="A985" s="2"/>
      <c r="B985" s="2"/>
      <c r="C985" s="2"/>
      <c r="D985" s="276"/>
      <c r="E985" s="276"/>
      <c r="F985" s="276"/>
      <c r="G985" s="276"/>
      <c r="H985" s="276"/>
      <c r="I985" s="276"/>
      <c r="J985" s="276"/>
      <c r="K985" s="276"/>
      <c r="L985" s="276"/>
      <c r="M985" s="276"/>
      <c r="N985" s="276"/>
      <c r="O985" s="276"/>
      <c r="P985" s="276"/>
      <c r="Q985" s="276"/>
      <c r="R985" s="276"/>
      <c r="S985" s="276"/>
      <c r="T985" s="276"/>
      <c r="U985" s="276"/>
      <c r="V985" s="276"/>
      <c r="W985" s="276"/>
      <c r="X985" s="276"/>
      <c r="Y985" s="276"/>
      <c r="Z985" s="276"/>
    </row>
    <row r="986" ht="15.75" customHeight="1">
      <c r="A986" s="2"/>
      <c r="B986" s="2"/>
      <c r="C986" s="2"/>
      <c r="D986" s="276"/>
      <c r="E986" s="276"/>
      <c r="F986" s="276"/>
      <c r="G986" s="276"/>
      <c r="H986" s="276"/>
      <c r="I986" s="276"/>
      <c r="J986" s="276"/>
      <c r="K986" s="276"/>
      <c r="L986" s="276"/>
      <c r="M986" s="276"/>
      <c r="N986" s="276"/>
      <c r="O986" s="276"/>
      <c r="P986" s="276"/>
      <c r="Q986" s="276"/>
      <c r="R986" s="276"/>
      <c r="S986" s="276"/>
      <c r="T986" s="276"/>
      <c r="U986" s="276"/>
      <c r="V986" s="276"/>
      <c r="W986" s="276"/>
      <c r="X986" s="276"/>
      <c r="Y986" s="276"/>
      <c r="Z986" s="276"/>
    </row>
    <row r="987" ht="15.75" customHeight="1">
      <c r="A987" s="2"/>
      <c r="B987" s="2"/>
      <c r="C987" s="2"/>
      <c r="D987" s="276"/>
      <c r="E987" s="276"/>
      <c r="F987" s="276"/>
      <c r="G987" s="276"/>
      <c r="H987" s="276"/>
      <c r="I987" s="276"/>
      <c r="J987" s="276"/>
      <c r="K987" s="276"/>
      <c r="L987" s="276"/>
      <c r="M987" s="276"/>
      <c r="N987" s="276"/>
      <c r="O987" s="276"/>
      <c r="P987" s="276"/>
      <c r="Q987" s="276"/>
      <c r="R987" s="276"/>
      <c r="S987" s="276"/>
      <c r="T987" s="276"/>
      <c r="U987" s="276"/>
      <c r="V987" s="276"/>
      <c r="W987" s="276"/>
      <c r="X987" s="276"/>
      <c r="Y987" s="276"/>
      <c r="Z987" s="276"/>
    </row>
    <row r="988" ht="15.75" customHeight="1">
      <c r="A988" s="2"/>
      <c r="B988" s="2"/>
      <c r="C988" s="2"/>
      <c r="D988" s="276"/>
      <c r="E988" s="276"/>
      <c r="F988" s="276"/>
      <c r="G988" s="276"/>
      <c r="H988" s="276"/>
      <c r="I988" s="276"/>
      <c r="J988" s="276"/>
      <c r="K988" s="276"/>
      <c r="L988" s="276"/>
      <c r="M988" s="276"/>
      <c r="N988" s="276"/>
      <c r="O988" s="276"/>
      <c r="P988" s="276"/>
      <c r="Q988" s="276"/>
      <c r="R988" s="276"/>
      <c r="S988" s="276"/>
      <c r="T988" s="276"/>
      <c r="U988" s="276"/>
      <c r="V988" s="276"/>
      <c r="W988" s="276"/>
      <c r="X988" s="276"/>
      <c r="Y988" s="276"/>
      <c r="Z988" s="276"/>
    </row>
    <row r="989" ht="15.75" customHeight="1">
      <c r="A989" s="2"/>
      <c r="B989" s="2"/>
      <c r="C989" s="2"/>
      <c r="D989" s="276"/>
      <c r="E989" s="276"/>
      <c r="F989" s="276"/>
      <c r="G989" s="276"/>
      <c r="H989" s="276"/>
      <c r="I989" s="276"/>
      <c r="J989" s="276"/>
      <c r="K989" s="276"/>
      <c r="L989" s="276"/>
      <c r="M989" s="276"/>
      <c r="N989" s="276"/>
      <c r="O989" s="276"/>
      <c r="P989" s="276"/>
      <c r="Q989" s="276"/>
      <c r="R989" s="276"/>
      <c r="S989" s="276"/>
      <c r="T989" s="276"/>
      <c r="U989" s="276"/>
      <c r="V989" s="276"/>
      <c r="W989" s="276"/>
      <c r="X989" s="276"/>
      <c r="Y989" s="276"/>
      <c r="Z989" s="276"/>
    </row>
    <row r="990" ht="15.75" customHeight="1">
      <c r="A990" s="2"/>
      <c r="B990" s="2"/>
      <c r="C990" s="2"/>
      <c r="D990" s="276"/>
      <c r="E990" s="276"/>
      <c r="F990" s="276"/>
      <c r="G990" s="276"/>
      <c r="H990" s="276"/>
      <c r="I990" s="276"/>
      <c r="J990" s="276"/>
      <c r="K990" s="276"/>
      <c r="L990" s="276"/>
      <c r="M990" s="276"/>
      <c r="N990" s="276"/>
      <c r="O990" s="276"/>
      <c r="P990" s="276"/>
      <c r="Q990" s="276"/>
      <c r="R990" s="276"/>
      <c r="S990" s="276"/>
      <c r="T990" s="276"/>
      <c r="U990" s="276"/>
      <c r="V990" s="276"/>
      <c r="W990" s="276"/>
      <c r="X990" s="276"/>
      <c r="Y990" s="276"/>
      <c r="Z990" s="276"/>
    </row>
    <row r="991" ht="15.75" customHeight="1">
      <c r="A991" s="2"/>
      <c r="B991" s="2"/>
      <c r="C991" s="2"/>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row>
    <row r="992" ht="15.75" customHeight="1">
      <c r="A992" s="2"/>
      <c r="B992" s="2"/>
      <c r="C992" s="2"/>
      <c r="D992" s="276"/>
      <c r="E992" s="276"/>
      <c r="F992" s="276"/>
      <c r="G992" s="276"/>
      <c r="H992" s="276"/>
      <c r="I992" s="276"/>
      <c r="J992" s="276"/>
      <c r="K992" s="276"/>
      <c r="L992" s="276"/>
      <c r="M992" s="276"/>
      <c r="N992" s="276"/>
      <c r="O992" s="276"/>
      <c r="P992" s="276"/>
      <c r="Q992" s="276"/>
      <c r="R992" s="276"/>
      <c r="S992" s="276"/>
      <c r="T992" s="276"/>
      <c r="U992" s="276"/>
      <c r="V992" s="276"/>
      <c r="W992" s="276"/>
      <c r="X992" s="276"/>
      <c r="Y992" s="276"/>
      <c r="Z992" s="276"/>
    </row>
    <row r="993" ht="15.75" customHeight="1">
      <c r="A993" s="2"/>
      <c r="B993" s="2"/>
      <c r="C993" s="2"/>
      <c r="D993" s="276"/>
      <c r="E993" s="276"/>
      <c r="F993" s="276"/>
      <c r="G993" s="276"/>
      <c r="H993" s="276"/>
      <c r="I993" s="276"/>
      <c r="J993" s="276"/>
      <c r="K993" s="276"/>
      <c r="L993" s="276"/>
      <c r="M993" s="276"/>
      <c r="N993" s="276"/>
      <c r="O993" s="276"/>
      <c r="P993" s="276"/>
      <c r="Q993" s="276"/>
      <c r="R993" s="276"/>
      <c r="S993" s="276"/>
      <c r="T993" s="276"/>
      <c r="U993" s="276"/>
      <c r="V993" s="276"/>
      <c r="W993" s="276"/>
      <c r="X993" s="276"/>
      <c r="Y993" s="276"/>
      <c r="Z993" s="276"/>
    </row>
    <row r="994" ht="15.75" customHeight="1">
      <c r="A994" s="2"/>
      <c r="B994" s="2"/>
      <c r="C994" s="2"/>
      <c r="D994" s="276"/>
      <c r="E994" s="276"/>
      <c r="F994" s="276"/>
      <c r="G994" s="276"/>
      <c r="H994" s="276"/>
      <c r="I994" s="276"/>
      <c r="J994" s="276"/>
      <c r="K994" s="276"/>
      <c r="L994" s="276"/>
      <c r="M994" s="276"/>
      <c r="N994" s="276"/>
      <c r="O994" s="276"/>
      <c r="P994" s="276"/>
      <c r="Q994" s="276"/>
      <c r="R994" s="276"/>
      <c r="S994" s="276"/>
      <c r="T994" s="276"/>
      <c r="U994" s="276"/>
      <c r="V994" s="276"/>
      <c r="W994" s="276"/>
      <c r="X994" s="276"/>
      <c r="Y994" s="276"/>
      <c r="Z994" s="276"/>
    </row>
    <row r="995" ht="15.75" customHeight="1">
      <c r="A995" s="2"/>
      <c r="B995" s="2"/>
      <c r="C995" s="2"/>
      <c r="D995" s="276"/>
      <c r="E995" s="276"/>
      <c r="F995" s="276"/>
      <c r="G995" s="276"/>
      <c r="H995" s="276"/>
      <c r="I995" s="276"/>
      <c r="J995" s="276"/>
      <c r="K995" s="276"/>
      <c r="L995" s="276"/>
      <c r="M995" s="276"/>
      <c r="N995" s="276"/>
      <c r="O995" s="276"/>
      <c r="P995" s="276"/>
      <c r="Q995" s="276"/>
      <c r="R995" s="276"/>
      <c r="S995" s="276"/>
      <c r="T995" s="276"/>
      <c r="U995" s="276"/>
      <c r="V995" s="276"/>
      <c r="W995" s="276"/>
      <c r="X995" s="276"/>
      <c r="Y995" s="276"/>
      <c r="Z995" s="276"/>
    </row>
    <row r="996" ht="15.75" customHeight="1">
      <c r="A996" s="2"/>
      <c r="B996" s="2"/>
      <c r="C996" s="2"/>
      <c r="D996" s="276"/>
      <c r="E996" s="276"/>
      <c r="F996" s="276"/>
      <c r="G996" s="276"/>
      <c r="H996" s="276"/>
      <c r="I996" s="276"/>
      <c r="J996" s="276"/>
      <c r="K996" s="276"/>
      <c r="L996" s="276"/>
      <c r="M996" s="276"/>
      <c r="N996" s="276"/>
      <c r="O996" s="276"/>
      <c r="P996" s="276"/>
      <c r="Q996" s="276"/>
      <c r="R996" s="276"/>
      <c r="S996" s="276"/>
      <c r="T996" s="276"/>
      <c r="U996" s="276"/>
      <c r="V996" s="276"/>
      <c r="W996" s="276"/>
      <c r="X996" s="276"/>
      <c r="Y996" s="276"/>
      <c r="Z996" s="276"/>
    </row>
    <row r="997" ht="15.75" customHeight="1">
      <c r="A997" s="2"/>
      <c r="B997" s="2"/>
      <c r="C997" s="2"/>
      <c r="D997" s="276"/>
      <c r="E997" s="276"/>
      <c r="F997" s="276"/>
      <c r="G997" s="276"/>
      <c r="H997" s="276"/>
      <c r="I997" s="276"/>
      <c r="J997" s="276"/>
      <c r="K997" s="276"/>
      <c r="L997" s="276"/>
      <c r="M997" s="276"/>
      <c r="N997" s="276"/>
      <c r="O997" s="276"/>
      <c r="P997" s="276"/>
      <c r="Q997" s="276"/>
      <c r="R997" s="276"/>
      <c r="S997" s="276"/>
      <c r="T997" s="276"/>
      <c r="U997" s="276"/>
      <c r="V997" s="276"/>
      <c r="W997" s="276"/>
      <c r="X997" s="276"/>
      <c r="Y997" s="276"/>
      <c r="Z997" s="276"/>
    </row>
    <row r="998" ht="15.75" customHeight="1">
      <c r="A998" s="2"/>
      <c r="B998" s="2"/>
      <c r="C998" s="2"/>
      <c r="D998" s="276"/>
      <c r="E998" s="276"/>
      <c r="F998" s="276"/>
      <c r="G998" s="276"/>
      <c r="H998" s="276"/>
      <c r="I998" s="276"/>
      <c r="J998" s="276"/>
      <c r="K998" s="276"/>
      <c r="L998" s="276"/>
      <c r="M998" s="276"/>
      <c r="N998" s="276"/>
      <c r="O998" s="276"/>
      <c r="P998" s="276"/>
      <c r="Q998" s="276"/>
      <c r="R998" s="276"/>
      <c r="S998" s="276"/>
      <c r="T998" s="276"/>
      <c r="U998" s="276"/>
      <c r="V998" s="276"/>
      <c r="W998" s="276"/>
      <c r="X998" s="276"/>
      <c r="Y998" s="276"/>
      <c r="Z998" s="276"/>
    </row>
    <row r="999" ht="15.75" customHeight="1">
      <c r="A999" s="2"/>
      <c r="B999" s="2"/>
      <c r="C999" s="2"/>
      <c r="D999" s="276"/>
      <c r="E999" s="276"/>
      <c r="F999" s="276"/>
      <c r="G999" s="276"/>
      <c r="H999" s="276"/>
      <c r="I999" s="276"/>
      <c r="J999" s="276"/>
      <c r="K999" s="276"/>
      <c r="L999" s="276"/>
      <c r="M999" s="276"/>
      <c r="N999" s="276"/>
      <c r="O999" s="276"/>
      <c r="P999" s="276"/>
      <c r="Q999" s="276"/>
      <c r="R999" s="276"/>
      <c r="S999" s="276"/>
      <c r="T999" s="276"/>
      <c r="U999" s="276"/>
      <c r="V999" s="276"/>
      <c r="W999" s="276"/>
      <c r="X999" s="276"/>
      <c r="Y999" s="276"/>
      <c r="Z999" s="276"/>
    </row>
    <row r="1000" ht="15.75" customHeight="1">
      <c r="A1000" s="2"/>
      <c r="B1000" s="2"/>
      <c r="C1000" s="2"/>
      <c r="D1000" s="276"/>
      <c r="E1000" s="276"/>
      <c r="F1000" s="276"/>
      <c r="G1000" s="276"/>
      <c r="H1000" s="276"/>
      <c r="I1000" s="276"/>
      <c r="J1000" s="276"/>
      <c r="K1000" s="276"/>
      <c r="L1000" s="276"/>
      <c r="M1000" s="276"/>
      <c r="N1000" s="276"/>
      <c r="O1000" s="276"/>
      <c r="P1000" s="276"/>
      <c r="Q1000" s="276"/>
      <c r="R1000" s="276"/>
      <c r="S1000" s="276"/>
      <c r="T1000" s="276"/>
      <c r="U1000" s="276"/>
      <c r="V1000" s="276"/>
      <c r="W1000" s="276"/>
      <c r="X1000" s="276"/>
      <c r="Y1000" s="276"/>
      <c r="Z1000" s="276"/>
    </row>
  </sheetData>
  <mergeCells count="8">
    <mergeCell ref="A1:C1"/>
    <mergeCell ref="E3:F4"/>
    <mergeCell ref="A12:C12"/>
    <mergeCell ref="A13:C13"/>
    <mergeCell ref="B14:C14"/>
    <mergeCell ref="B15:C15"/>
    <mergeCell ref="F15:F17"/>
    <mergeCell ref="B24:C24"/>
  </mergeCells>
  <dataValidations>
    <dataValidation type="list" allowBlank="1" showErrorMessage="1" sqref="B15">
      <formula1>$N$1:$N$19</formula1>
    </dataValidation>
    <dataValidation type="list" allowBlank="1" showErrorMessage="1" sqref="F9">
      <formula1>$N$27:$N$30</formula1>
    </dataValidation>
    <dataValidation type="list" allowBlank="1" showErrorMessage="1" sqref="B14">
      <formula1>$N$21:$N$25</formula1>
    </dataValidation>
  </dataValidations>
  <printOptions horizontalCentered="1"/>
  <pageMargins bottom="0.75" footer="0.0" header="0.0" left="0.25" right="0.25" top="0.75"/>
  <pageSetup fitToHeight="0" paperSize="9" orientation="portrait"/>
  <headerFooter>
    <oddFooter/>
  </headerFooter>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3.0" topLeftCell="A4" activePane="bottomLeft" state="frozen"/>
      <selection activeCell="B5" sqref="B5" pane="bottomLeft"/>
    </sheetView>
  </sheetViews>
  <sheetFormatPr customHeight="1" defaultColWidth="14.43" defaultRowHeight="15.0"/>
  <cols>
    <col customWidth="1" min="1" max="1" width="11.43"/>
    <col customWidth="1" min="2" max="2" width="41.43"/>
    <col customWidth="1" min="3" max="26" width="11.43"/>
  </cols>
  <sheetData>
    <row r="1" ht="12.75" customHeight="1">
      <c r="A1" s="314" t="s">
        <v>2143</v>
      </c>
      <c r="B1" s="314"/>
      <c r="C1" s="314"/>
      <c r="D1" s="314"/>
      <c r="E1" s="314"/>
      <c r="F1" s="314"/>
      <c r="G1" s="314"/>
      <c r="H1" s="314"/>
      <c r="I1" s="314"/>
      <c r="J1" s="314"/>
      <c r="K1" s="314"/>
      <c r="L1" s="314"/>
      <c r="M1" s="314"/>
      <c r="N1" s="314"/>
      <c r="O1" s="314"/>
      <c r="P1" s="314"/>
      <c r="Q1" s="314"/>
      <c r="R1" s="314"/>
      <c r="S1" s="314"/>
      <c r="T1" s="314"/>
      <c r="U1" s="314"/>
      <c r="V1" s="314"/>
      <c r="W1" s="314"/>
      <c r="X1" s="314"/>
      <c r="Y1" s="314"/>
      <c r="Z1" s="314"/>
    </row>
    <row r="2" ht="30.0" customHeight="1">
      <c r="A2" s="315" t="s">
        <v>2144</v>
      </c>
      <c r="B2" s="161"/>
      <c r="C2" s="2"/>
      <c r="D2" s="2"/>
      <c r="E2" s="2"/>
      <c r="F2" s="2"/>
      <c r="G2" s="2"/>
      <c r="H2" s="2"/>
      <c r="I2" s="2"/>
      <c r="J2" s="2"/>
      <c r="K2" s="2"/>
      <c r="L2" s="2"/>
      <c r="M2" s="2"/>
      <c r="N2" s="2"/>
      <c r="O2" s="2"/>
      <c r="P2" s="2"/>
      <c r="Q2" s="2"/>
      <c r="R2" s="2"/>
      <c r="S2" s="2"/>
      <c r="T2" s="2"/>
      <c r="U2" s="2"/>
      <c r="V2" s="2"/>
      <c r="W2" s="2"/>
      <c r="X2" s="2"/>
      <c r="Y2" s="2"/>
      <c r="Z2" s="2"/>
    </row>
    <row r="3" ht="12.75" customHeight="1">
      <c r="A3" s="316" t="s">
        <v>2145</v>
      </c>
      <c r="B3" s="316" t="s">
        <v>2146</v>
      </c>
      <c r="C3" s="2"/>
      <c r="D3" s="2"/>
      <c r="E3" s="2"/>
      <c r="F3" s="2"/>
      <c r="G3" s="2"/>
      <c r="H3" s="2"/>
      <c r="I3" s="2"/>
      <c r="J3" s="2"/>
      <c r="K3" s="2"/>
      <c r="L3" s="2"/>
      <c r="M3" s="2"/>
      <c r="N3" s="2"/>
      <c r="O3" s="2"/>
      <c r="P3" s="2"/>
      <c r="Q3" s="2"/>
      <c r="R3" s="2"/>
      <c r="S3" s="2"/>
      <c r="T3" s="2"/>
      <c r="U3" s="2"/>
      <c r="V3" s="2"/>
      <c r="W3" s="2"/>
      <c r="X3" s="2"/>
      <c r="Y3" s="2"/>
      <c r="Z3" s="2"/>
    </row>
    <row r="4" ht="12.75" customHeight="1">
      <c r="A4" s="317" t="s">
        <v>2147</v>
      </c>
      <c r="B4" s="317" t="s">
        <v>2148</v>
      </c>
      <c r="C4" s="2"/>
      <c r="D4" s="2"/>
      <c r="E4" s="2"/>
      <c r="F4" s="2"/>
      <c r="G4" s="2"/>
      <c r="H4" s="2"/>
      <c r="I4" s="2"/>
      <c r="J4" s="2"/>
      <c r="K4" s="2"/>
      <c r="L4" s="2"/>
      <c r="M4" s="2"/>
      <c r="N4" s="2"/>
      <c r="O4" s="2"/>
      <c r="P4" s="2"/>
      <c r="Q4" s="2"/>
      <c r="R4" s="2"/>
      <c r="S4" s="2"/>
      <c r="T4" s="2"/>
      <c r="U4" s="2"/>
      <c r="V4" s="2"/>
      <c r="W4" s="2"/>
      <c r="X4" s="2"/>
      <c r="Y4" s="2"/>
      <c r="Z4" s="2"/>
    </row>
    <row r="5" ht="12.75" customHeight="1">
      <c r="A5" s="317" t="s">
        <v>2149</v>
      </c>
      <c r="B5" s="317" t="s">
        <v>2150</v>
      </c>
      <c r="C5" s="2"/>
      <c r="D5" s="2"/>
      <c r="E5" s="2"/>
      <c r="F5" s="2"/>
      <c r="G5" s="2"/>
      <c r="H5" s="2"/>
      <c r="I5" s="2"/>
      <c r="J5" s="2"/>
      <c r="K5" s="2"/>
      <c r="L5" s="2"/>
      <c r="M5" s="2"/>
      <c r="N5" s="2"/>
      <c r="O5" s="2"/>
      <c r="P5" s="2"/>
      <c r="Q5" s="2"/>
      <c r="R5" s="2"/>
      <c r="S5" s="2"/>
      <c r="T5" s="2"/>
      <c r="U5" s="2"/>
      <c r="V5" s="2"/>
      <c r="W5" s="2"/>
      <c r="X5" s="2"/>
      <c r="Y5" s="2"/>
      <c r="Z5" s="2"/>
    </row>
    <row r="6" ht="12.75" customHeight="1">
      <c r="A6" s="317" t="s">
        <v>2151</v>
      </c>
      <c r="B6" s="317" t="s">
        <v>2152</v>
      </c>
      <c r="C6" s="2"/>
      <c r="D6" s="2"/>
      <c r="E6" s="2"/>
      <c r="F6" s="2"/>
      <c r="G6" s="2"/>
      <c r="H6" s="2"/>
      <c r="I6" s="2"/>
      <c r="J6" s="2"/>
      <c r="K6" s="2"/>
      <c r="L6" s="2"/>
      <c r="M6" s="2"/>
      <c r="N6" s="2"/>
      <c r="O6" s="2"/>
      <c r="P6" s="2"/>
      <c r="Q6" s="2"/>
      <c r="R6" s="2"/>
      <c r="S6" s="2"/>
      <c r="T6" s="2"/>
      <c r="U6" s="2"/>
      <c r="V6" s="2"/>
      <c r="W6" s="2"/>
      <c r="X6" s="2"/>
      <c r="Y6" s="2"/>
      <c r="Z6" s="2"/>
    </row>
    <row r="7" ht="12.75" customHeight="1">
      <c r="A7" s="317" t="s">
        <v>2153</v>
      </c>
      <c r="B7" s="317" t="s">
        <v>2154</v>
      </c>
      <c r="C7" s="2"/>
      <c r="D7" s="2"/>
      <c r="E7" s="2"/>
      <c r="F7" s="2"/>
      <c r="G7" s="2"/>
      <c r="H7" s="2"/>
      <c r="I7" s="2"/>
      <c r="J7" s="2"/>
      <c r="K7" s="2"/>
      <c r="L7" s="2"/>
      <c r="M7" s="2"/>
      <c r="N7" s="2"/>
      <c r="O7" s="2"/>
      <c r="P7" s="2"/>
      <c r="Q7" s="2"/>
      <c r="R7" s="2"/>
      <c r="S7" s="2"/>
      <c r="T7" s="2"/>
      <c r="U7" s="2"/>
      <c r="V7" s="2"/>
      <c r="W7" s="2"/>
      <c r="X7" s="2"/>
      <c r="Y7" s="2"/>
      <c r="Z7" s="2"/>
    </row>
    <row r="8" ht="12.75" customHeight="1">
      <c r="A8" s="317" t="s">
        <v>2155</v>
      </c>
      <c r="B8" s="317" t="s">
        <v>2156</v>
      </c>
      <c r="C8" s="2"/>
      <c r="D8" s="2"/>
      <c r="E8" s="2"/>
      <c r="F8" s="2"/>
      <c r="G8" s="2"/>
      <c r="H8" s="2"/>
      <c r="I8" s="2"/>
      <c r="J8" s="2"/>
      <c r="K8" s="2"/>
      <c r="L8" s="2"/>
      <c r="M8" s="2"/>
      <c r="N8" s="2"/>
      <c r="O8" s="2"/>
      <c r="P8" s="2"/>
      <c r="Q8" s="2"/>
      <c r="R8" s="2"/>
      <c r="S8" s="2"/>
      <c r="T8" s="2"/>
      <c r="U8" s="2"/>
      <c r="V8" s="2"/>
      <c r="W8" s="2"/>
      <c r="X8" s="2"/>
      <c r="Y8" s="2"/>
      <c r="Z8" s="2"/>
    </row>
    <row r="9" ht="12.75" customHeight="1">
      <c r="A9" s="317" t="s">
        <v>2157</v>
      </c>
      <c r="B9" s="317" t="s">
        <v>2158</v>
      </c>
      <c r="C9" s="2"/>
      <c r="D9" s="2"/>
      <c r="E9" s="2"/>
      <c r="F9" s="2"/>
      <c r="G9" s="2"/>
      <c r="H9" s="2"/>
      <c r="I9" s="2"/>
      <c r="J9" s="2"/>
      <c r="K9" s="2"/>
      <c r="L9" s="2"/>
      <c r="M9" s="2"/>
      <c r="N9" s="2"/>
      <c r="O9" s="2"/>
      <c r="P9" s="2"/>
      <c r="Q9" s="2"/>
      <c r="R9" s="2"/>
      <c r="S9" s="2"/>
      <c r="T9" s="2"/>
      <c r="U9" s="2"/>
      <c r="V9" s="2"/>
      <c r="W9" s="2"/>
      <c r="X9" s="2"/>
      <c r="Y9" s="2"/>
      <c r="Z9" s="2"/>
    </row>
    <row r="10" ht="12.75" customHeight="1">
      <c r="A10" s="317" t="s">
        <v>2159</v>
      </c>
      <c r="B10" s="317" t="s">
        <v>2160</v>
      </c>
      <c r="C10" s="2"/>
      <c r="D10" s="2"/>
      <c r="E10" s="2"/>
      <c r="F10" s="2"/>
      <c r="G10" s="2"/>
      <c r="H10" s="2"/>
      <c r="I10" s="2"/>
      <c r="J10" s="2"/>
      <c r="K10" s="2"/>
      <c r="L10" s="2"/>
      <c r="M10" s="2"/>
      <c r="N10" s="2"/>
      <c r="O10" s="2"/>
      <c r="P10" s="2"/>
      <c r="Q10" s="2"/>
      <c r="R10" s="2"/>
      <c r="S10" s="2"/>
      <c r="T10" s="2"/>
      <c r="U10" s="2"/>
      <c r="V10" s="2"/>
      <c r="W10" s="2"/>
      <c r="X10" s="2"/>
      <c r="Y10" s="2"/>
      <c r="Z10" s="2"/>
    </row>
    <row r="11" ht="12.75" customHeight="1">
      <c r="A11" s="317" t="s">
        <v>2161</v>
      </c>
      <c r="B11" s="317" t="s">
        <v>2162</v>
      </c>
      <c r="C11" s="2"/>
      <c r="D11" s="2"/>
      <c r="E11" s="2"/>
      <c r="F11" s="2"/>
      <c r="G11" s="2"/>
      <c r="H11" s="2"/>
      <c r="I11" s="2"/>
      <c r="J11" s="2"/>
      <c r="K11" s="2"/>
      <c r="L11" s="2"/>
      <c r="M11" s="2"/>
      <c r="N11" s="2"/>
      <c r="O11" s="2"/>
      <c r="P11" s="2"/>
      <c r="Q11" s="2"/>
      <c r="R11" s="2"/>
      <c r="S11" s="2"/>
      <c r="T11" s="2"/>
      <c r="U11" s="2"/>
      <c r="V11" s="2"/>
      <c r="W11" s="2"/>
      <c r="X11" s="2"/>
      <c r="Y11" s="2"/>
      <c r="Z11" s="2"/>
    </row>
    <row r="12" ht="12.75" customHeight="1">
      <c r="A12" s="317" t="s">
        <v>2163</v>
      </c>
      <c r="B12" s="317" t="s">
        <v>2164</v>
      </c>
      <c r="C12" s="2"/>
      <c r="D12" s="2"/>
      <c r="E12" s="2"/>
      <c r="F12" s="2"/>
      <c r="G12" s="2"/>
      <c r="H12" s="2"/>
      <c r="I12" s="2"/>
      <c r="J12" s="2"/>
      <c r="K12" s="2"/>
      <c r="L12" s="2"/>
      <c r="M12" s="2"/>
      <c r="N12" s="2"/>
      <c r="O12" s="2"/>
      <c r="P12" s="2"/>
      <c r="Q12" s="2"/>
      <c r="R12" s="2"/>
      <c r="S12" s="2"/>
      <c r="T12" s="2"/>
      <c r="U12" s="2"/>
      <c r="V12" s="2"/>
      <c r="W12" s="2"/>
      <c r="X12" s="2"/>
      <c r="Y12" s="2"/>
      <c r="Z12" s="2"/>
    </row>
    <row r="13" ht="12.75" customHeight="1">
      <c r="A13" s="317" t="s">
        <v>2165</v>
      </c>
      <c r="B13" s="317" t="s">
        <v>2166</v>
      </c>
      <c r="C13" s="2"/>
      <c r="D13" s="2"/>
      <c r="E13" s="2"/>
      <c r="F13" s="2"/>
      <c r="G13" s="2"/>
      <c r="H13" s="2"/>
      <c r="I13" s="2"/>
      <c r="J13" s="2"/>
      <c r="K13" s="2"/>
      <c r="L13" s="2"/>
      <c r="M13" s="2"/>
      <c r="N13" s="2"/>
      <c r="O13" s="2"/>
      <c r="P13" s="2"/>
      <c r="Q13" s="2"/>
      <c r="R13" s="2"/>
      <c r="S13" s="2"/>
      <c r="T13" s="2"/>
      <c r="U13" s="2"/>
      <c r="V13" s="2"/>
      <c r="W13" s="2"/>
      <c r="X13" s="2"/>
      <c r="Y13" s="2"/>
      <c r="Z13" s="2"/>
    </row>
    <row r="14" ht="12.75" customHeight="1">
      <c r="A14" s="317" t="s">
        <v>2167</v>
      </c>
      <c r="B14" s="317" t="s">
        <v>2168</v>
      </c>
      <c r="C14" s="2"/>
      <c r="D14" s="2"/>
      <c r="E14" s="2"/>
      <c r="F14" s="2"/>
      <c r="G14" s="2"/>
      <c r="H14" s="2"/>
      <c r="I14" s="2"/>
      <c r="J14" s="2"/>
      <c r="K14" s="2"/>
      <c r="L14" s="2"/>
      <c r="M14" s="2"/>
      <c r="N14" s="2"/>
      <c r="O14" s="2"/>
      <c r="P14" s="2"/>
      <c r="Q14" s="2"/>
      <c r="R14" s="2"/>
      <c r="S14" s="2"/>
      <c r="T14" s="2"/>
      <c r="U14" s="2"/>
      <c r="V14" s="2"/>
      <c r="W14" s="2"/>
      <c r="X14" s="2"/>
      <c r="Y14" s="2"/>
      <c r="Z14" s="2"/>
    </row>
    <row r="15" ht="12.75" customHeight="1">
      <c r="A15" s="317" t="s">
        <v>2169</v>
      </c>
      <c r="B15" s="317" t="s">
        <v>2170</v>
      </c>
      <c r="C15" s="2"/>
      <c r="D15" s="2"/>
      <c r="E15" s="2"/>
      <c r="F15" s="2"/>
      <c r="G15" s="2"/>
      <c r="H15" s="2"/>
      <c r="I15" s="2"/>
      <c r="J15" s="2"/>
      <c r="K15" s="2"/>
      <c r="L15" s="2"/>
      <c r="M15" s="2"/>
      <c r="N15" s="2"/>
      <c r="O15" s="2"/>
      <c r="P15" s="2"/>
      <c r="Q15" s="2"/>
      <c r="R15" s="2"/>
      <c r="S15" s="2"/>
      <c r="T15" s="2"/>
      <c r="U15" s="2"/>
      <c r="V15" s="2"/>
      <c r="W15" s="2"/>
      <c r="X15" s="2"/>
      <c r="Y15" s="2"/>
      <c r="Z15" s="2"/>
    </row>
    <row r="16" ht="12.75" customHeight="1">
      <c r="A16" s="317" t="s">
        <v>2171</v>
      </c>
      <c r="B16" s="317" t="s">
        <v>2172</v>
      </c>
      <c r="C16" s="2"/>
      <c r="D16" s="2"/>
      <c r="E16" s="2"/>
      <c r="F16" s="2"/>
      <c r="G16" s="2"/>
      <c r="H16" s="2"/>
      <c r="I16" s="2"/>
      <c r="J16" s="2"/>
      <c r="K16" s="2"/>
      <c r="L16" s="2"/>
      <c r="M16" s="2"/>
      <c r="N16" s="2"/>
      <c r="O16" s="2"/>
      <c r="P16" s="2"/>
      <c r="Q16" s="2"/>
      <c r="R16" s="2"/>
      <c r="S16" s="2"/>
      <c r="T16" s="2"/>
      <c r="U16" s="2"/>
      <c r="V16" s="2"/>
      <c r="W16" s="2"/>
      <c r="X16" s="2"/>
      <c r="Y16" s="2"/>
      <c r="Z16" s="2"/>
    </row>
    <row r="17" ht="12.75" customHeight="1">
      <c r="A17" s="317" t="s">
        <v>2173</v>
      </c>
      <c r="B17" s="317" t="s">
        <v>2174</v>
      </c>
      <c r="C17" s="2"/>
      <c r="D17" s="2"/>
      <c r="E17" s="2"/>
      <c r="F17" s="2"/>
      <c r="G17" s="2"/>
      <c r="H17" s="2"/>
      <c r="I17" s="2"/>
      <c r="J17" s="2"/>
      <c r="K17" s="2"/>
      <c r="L17" s="2"/>
      <c r="M17" s="2"/>
      <c r="N17" s="2"/>
      <c r="O17" s="2"/>
      <c r="P17" s="2"/>
      <c r="Q17" s="2"/>
      <c r="R17" s="2"/>
      <c r="S17" s="2"/>
      <c r="T17" s="2"/>
      <c r="U17" s="2"/>
      <c r="V17" s="2"/>
      <c r="W17" s="2"/>
      <c r="X17" s="2"/>
      <c r="Y17" s="2"/>
      <c r="Z17" s="2"/>
    </row>
    <row r="18" ht="12.75" customHeight="1">
      <c r="A18" s="317" t="s">
        <v>2175</v>
      </c>
      <c r="B18" s="317" t="s">
        <v>2176</v>
      </c>
      <c r="C18" s="2"/>
      <c r="D18" s="2"/>
      <c r="E18" s="2"/>
      <c r="F18" s="2"/>
      <c r="G18" s="2"/>
      <c r="H18" s="2"/>
      <c r="I18" s="2"/>
      <c r="J18" s="2"/>
      <c r="K18" s="2"/>
      <c r="L18" s="2"/>
      <c r="M18" s="2"/>
      <c r="N18" s="2"/>
      <c r="O18" s="2"/>
      <c r="P18" s="2"/>
      <c r="Q18" s="2"/>
      <c r="R18" s="2"/>
      <c r="S18" s="2"/>
      <c r="T18" s="2"/>
      <c r="U18" s="2"/>
      <c r="V18" s="2"/>
      <c r="W18" s="2"/>
      <c r="X18" s="2"/>
      <c r="Y18" s="2"/>
      <c r="Z18" s="2"/>
    </row>
    <row r="19" ht="12.75" customHeight="1">
      <c r="A19" s="317" t="s">
        <v>2177</v>
      </c>
      <c r="B19" s="317" t="s">
        <v>2178</v>
      </c>
      <c r="C19" s="2"/>
      <c r="D19" s="2"/>
      <c r="E19" s="2"/>
      <c r="F19" s="2"/>
      <c r="G19" s="2"/>
      <c r="H19" s="2"/>
      <c r="I19" s="2"/>
      <c r="J19" s="2"/>
      <c r="K19" s="2"/>
      <c r="L19" s="2"/>
      <c r="M19" s="2"/>
      <c r="N19" s="2"/>
      <c r="O19" s="2"/>
      <c r="P19" s="2"/>
      <c r="Q19" s="2"/>
      <c r="R19" s="2"/>
      <c r="S19" s="2"/>
      <c r="T19" s="2"/>
      <c r="U19" s="2"/>
      <c r="V19" s="2"/>
      <c r="W19" s="2"/>
      <c r="X19" s="2"/>
      <c r="Y19" s="2"/>
      <c r="Z19" s="2"/>
    </row>
    <row r="20" ht="12.75" customHeight="1">
      <c r="A20" s="317" t="s">
        <v>2179</v>
      </c>
      <c r="B20" s="317" t="s">
        <v>2180</v>
      </c>
      <c r="C20" s="2"/>
      <c r="D20" s="2"/>
      <c r="E20" s="2"/>
      <c r="F20" s="2"/>
      <c r="G20" s="2"/>
      <c r="H20" s="2"/>
      <c r="I20" s="2"/>
      <c r="J20" s="2"/>
      <c r="K20" s="2"/>
      <c r="L20" s="2"/>
      <c r="M20" s="2"/>
      <c r="N20" s="2"/>
      <c r="O20" s="2"/>
      <c r="P20" s="2"/>
      <c r="Q20" s="2"/>
      <c r="R20" s="2"/>
      <c r="S20" s="2"/>
      <c r="T20" s="2"/>
      <c r="U20" s="2"/>
      <c r="V20" s="2"/>
      <c r="W20" s="2"/>
      <c r="X20" s="2"/>
      <c r="Y20" s="2"/>
      <c r="Z20" s="2"/>
    </row>
    <row r="21" ht="12.75" customHeight="1">
      <c r="A21" s="317" t="s">
        <v>2181</v>
      </c>
      <c r="B21" s="317" t="s">
        <v>2182</v>
      </c>
      <c r="C21" s="2"/>
      <c r="D21" s="2"/>
      <c r="E21" s="2"/>
      <c r="F21" s="2"/>
      <c r="G21" s="2"/>
      <c r="H21" s="2"/>
      <c r="I21" s="2"/>
      <c r="J21" s="2"/>
      <c r="K21" s="2"/>
      <c r="L21" s="2"/>
      <c r="M21" s="2"/>
      <c r="N21" s="2"/>
      <c r="O21" s="2"/>
      <c r="P21" s="2"/>
      <c r="Q21" s="2"/>
      <c r="R21" s="2"/>
      <c r="S21" s="2"/>
      <c r="T21" s="2"/>
      <c r="U21" s="2"/>
      <c r="V21" s="2"/>
      <c r="W21" s="2"/>
      <c r="X21" s="2"/>
      <c r="Y21" s="2"/>
      <c r="Z21" s="2"/>
    </row>
    <row r="22" ht="12.75" customHeight="1">
      <c r="A22" s="318"/>
      <c r="B22" s="318"/>
      <c r="C22" s="2"/>
      <c r="D22" s="2"/>
      <c r="E22" s="2"/>
      <c r="F22" s="2"/>
      <c r="G22" s="2"/>
      <c r="H22" s="2"/>
      <c r="I22" s="2"/>
      <c r="J22" s="2"/>
      <c r="K22" s="2"/>
      <c r="L22" s="2"/>
      <c r="M22" s="2"/>
      <c r="N22" s="2"/>
      <c r="O22" s="2"/>
      <c r="P22" s="2"/>
      <c r="Q22" s="2"/>
      <c r="R22" s="2"/>
      <c r="S22" s="2"/>
      <c r="T22" s="2"/>
      <c r="U22" s="2"/>
      <c r="V22" s="2"/>
      <c r="W22" s="2"/>
      <c r="X22" s="2"/>
      <c r="Y22" s="2"/>
      <c r="Z22" s="2"/>
    </row>
    <row r="23" ht="12.75" customHeight="1">
      <c r="A23" s="318"/>
      <c r="B23" s="318"/>
      <c r="C23" s="2"/>
      <c r="D23" s="2"/>
      <c r="E23" s="2"/>
      <c r="F23" s="2"/>
      <c r="G23" s="2"/>
      <c r="H23" s="2"/>
      <c r="I23" s="2"/>
      <c r="J23" s="2"/>
      <c r="K23" s="2"/>
      <c r="L23" s="2"/>
      <c r="M23" s="2"/>
      <c r="N23" s="2"/>
      <c r="O23" s="2"/>
      <c r="P23" s="2"/>
      <c r="Q23" s="2"/>
      <c r="R23" s="2"/>
      <c r="S23" s="2"/>
      <c r="T23" s="2"/>
      <c r="U23" s="2"/>
      <c r="V23" s="2"/>
      <c r="W23" s="2"/>
      <c r="X23" s="2"/>
      <c r="Y23" s="2"/>
      <c r="Z23" s="2"/>
    </row>
    <row r="24" ht="12.75" customHeight="1">
      <c r="A24" s="318"/>
      <c r="B24" s="318"/>
      <c r="C24" s="2"/>
      <c r="D24" s="2"/>
      <c r="E24" s="2"/>
      <c r="F24" s="2"/>
      <c r="G24" s="2"/>
      <c r="H24" s="2"/>
      <c r="I24" s="2"/>
      <c r="J24" s="2"/>
      <c r="K24" s="2"/>
      <c r="L24" s="2"/>
      <c r="M24" s="2"/>
      <c r="N24" s="2"/>
      <c r="O24" s="2"/>
      <c r="P24" s="2"/>
      <c r="Q24" s="2"/>
      <c r="R24" s="2"/>
      <c r="S24" s="2"/>
      <c r="T24" s="2"/>
      <c r="U24" s="2"/>
      <c r="V24" s="2"/>
      <c r="W24" s="2"/>
      <c r="X24" s="2"/>
      <c r="Y24" s="2"/>
      <c r="Z24" s="2"/>
    </row>
    <row r="25" ht="12.75" customHeight="1">
      <c r="A25" s="318"/>
      <c r="B25" s="318"/>
      <c r="C25" s="2"/>
      <c r="D25" s="2"/>
      <c r="E25" s="2"/>
      <c r="F25" s="2"/>
      <c r="G25" s="2"/>
      <c r="H25" s="2"/>
      <c r="I25" s="2"/>
      <c r="J25" s="2"/>
      <c r="K25" s="2"/>
      <c r="L25" s="2"/>
      <c r="M25" s="2"/>
      <c r="N25" s="2"/>
      <c r="O25" s="2"/>
      <c r="P25" s="2"/>
      <c r="Q25" s="2"/>
      <c r="R25" s="2"/>
      <c r="S25" s="2"/>
      <c r="T25" s="2"/>
      <c r="U25" s="2"/>
      <c r="V25" s="2"/>
      <c r="W25" s="2"/>
      <c r="X25" s="2"/>
      <c r="Y25" s="2"/>
      <c r="Z25" s="2"/>
    </row>
    <row r="26" ht="12.75" customHeight="1">
      <c r="A26" s="318"/>
      <c r="B26" s="318"/>
      <c r="C26" s="2"/>
      <c r="D26" s="2"/>
      <c r="E26" s="2"/>
      <c r="F26" s="2"/>
      <c r="G26" s="2"/>
      <c r="H26" s="2"/>
      <c r="I26" s="2"/>
      <c r="J26" s="2"/>
      <c r="K26" s="2"/>
      <c r="L26" s="2"/>
      <c r="M26" s="2"/>
      <c r="N26" s="2"/>
      <c r="O26" s="2"/>
      <c r="P26" s="2"/>
      <c r="Q26" s="2"/>
      <c r="R26" s="2"/>
      <c r="S26" s="2"/>
      <c r="T26" s="2"/>
      <c r="U26" s="2"/>
      <c r="V26" s="2"/>
      <c r="W26" s="2"/>
      <c r="X26" s="2"/>
      <c r="Y26" s="2"/>
      <c r="Z26" s="2"/>
    </row>
    <row r="27" ht="12.75" customHeight="1">
      <c r="A27" s="318"/>
      <c r="B27" s="318"/>
      <c r="C27" s="2"/>
      <c r="D27" s="2"/>
      <c r="E27" s="2"/>
      <c r="F27" s="2"/>
      <c r="G27" s="2"/>
      <c r="H27" s="2"/>
      <c r="I27" s="2"/>
      <c r="J27" s="2"/>
      <c r="K27" s="2"/>
      <c r="L27" s="2"/>
      <c r="M27" s="2"/>
      <c r="N27" s="2"/>
      <c r="O27" s="2"/>
      <c r="P27" s="2"/>
      <c r="Q27" s="2"/>
      <c r="R27" s="2"/>
      <c r="S27" s="2"/>
      <c r="T27" s="2"/>
      <c r="U27" s="2"/>
      <c r="V27" s="2"/>
      <c r="W27" s="2"/>
      <c r="X27" s="2"/>
      <c r="Y27" s="2"/>
      <c r="Z27" s="2"/>
    </row>
    <row r="28" ht="12.75" customHeight="1">
      <c r="A28" s="318"/>
      <c r="B28" s="318"/>
      <c r="C28" s="2"/>
      <c r="D28" s="2"/>
      <c r="E28" s="2"/>
      <c r="F28" s="2"/>
      <c r="G28" s="2"/>
      <c r="H28" s="2"/>
      <c r="I28" s="2"/>
      <c r="J28" s="2"/>
      <c r="K28" s="2"/>
      <c r="L28" s="2"/>
      <c r="M28" s="2"/>
      <c r="N28" s="2"/>
      <c r="O28" s="2"/>
      <c r="P28" s="2"/>
      <c r="Q28" s="2"/>
      <c r="R28" s="2"/>
      <c r="S28" s="2"/>
      <c r="T28" s="2"/>
      <c r="U28" s="2"/>
      <c r="V28" s="2"/>
      <c r="W28" s="2"/>
      <c r="X28" s="2"/>
      <c r="Y28" s="2"/>
      <c r="Z28" s="2"/>
    </row>
    <row r="29" ht="12.75" customHeight="1">
      <c r="A29" s="318"/>
      <c r="B29" s="318"/>
      <c r="C29" s="2"/>
      <c r="D29" s="2"/>
      <c r="E29" s="2"/>
      <c r="F29" s="2"/>
      <c r="G29" s="2"/>
      <c r="H29" s="2"/>
      <c r="I29" s="2"/>
      <c r="J29" s="2"/>
      <c r="K29" s="2"/>
      <c r="L29" s="2"/>
      <c r="M29" s="2"/>
      <c r="N29" s="2"/>
      <c r="O29" s="2"/>
      <c r="P29" s="2"/>
      <c r="Q29" s="2"/>
      <c r="R29" s="2"/>
      <c r="S29" s="2"/>
      <c r="T29" s="2"/>
      <c r="U29" s="2"/>
      <c r="V29" s="2"/>
      <c r="W29" s="2"/>
      <c r="X29" s="2"/>
      <c r="Y29" s="2"/>
      <c r="Z29" s="2"/>
    </row>
    <row r="30" ht="12.75" customHeight="1">
      <c r="A30" s="318"/>
      <c r="B30" s="318"/>
      <c r="C30" s="2"/>
      <c r="D30" s="2"/>
      <c r="E30" s="2"/>
      <c r="F30" s="2"/>
      <c r="G30" s="2"/>
      <c r="H30" s="2"/>
      <c r="I30" s="2"/>
      <c r="J30" s="2"/>
      <c r="K30" s="2"/>
      <c r="L30" s="2"/>
      <c r="M30" s="2"/>
      <c r="N30" s="2"/>
      <c r="O30" s="2"/>
      <c r="P30" s="2"/>
      <c r="Q30" s="2"/>
      <c r="R30" s="2"/>
      <c r="S30" s="2"/>
      <c r="T30" s="2"/>
      <c r="U30" s="2"/>
      <c r="V30" s="2"/>
      <c r="W30" s="2"/>
      <c r="X30" s="2"/>
      <c r="Y30" s="2"/>
      <c r="Z30" s="2"/>
    </row>
    <row r="31" ht="12.75" customHeight="1">
      <c r="A31" s="318"/>
      <c r="B31" s="318"/>
      <c r="C31" s="2"/>
      <c r="D31" s="2"/>
      <c r="E31" s="2"/>
      <c r="F31" s="2"/>
      <c r="G31" s="2"/>
      <c r="H31" s="2"/>
      <c r="I31" s="2"/>
      <c r="J31" s="2"/>
      <c r="K31" s="2"/>
      <c r="L31" s="2"/>
      <c r="M31" s="2"/>
      <c r="N31" s="2"/>
      <c r="O31" s="2"/>
      <c r="P31" s="2"/>
      <c r="Q31" s="2"/>
      <c r="R31" s="2"/>
      <c r="S31" s="2"/>
      <c r="T31" s="2"/>
      <c r="U31" s="2"/>
      <c r="V31" s="2"/>
      <c r="W31" s="2"/>
      <c r="X31" s="2"/>
      <c r="Y31" s="2"/>
      <c r="Z31" s="2"/>
    </row>
    <row r="32" ht="12.75" customHeight="1">
      <c r="A32" s="318"/>
      <c r="B32" s="318"/>
      <c r="C32" s="2"/>
      <c r="D32" s="2"/>
      <c r="E32" s="2"/>
      <c r="F32" s="2"/>
      <c r="G32" s="2"/>
      <c r="H32" s="2"/>
      <c r="I32" s="2"/>
      <c r="J32" s="2"/>
      <c r="K32" s="2"/>
      <c r="L32" s="2"/>
      <c r="M32" s="2"/>
      <c r="N32" s="2"/>
      <c r="O32" s="2"/>
      <c r="P32" s="2"/>
      <c r="Q32" s="2"/>
      <c r="R32" s="2"/>
      <c r="S32" s="2"/>
      <c r="T32" s="2"/>
      <c r="U32" s="2"/>
      <c r="V32" s="2"/>
      <c r="W32" s="2"/>
      <c r="X32" s="2"/>
      <c r="Y32" s="2"/>
      <c r="Z32" s="2"/>
    </row>
    <row r="33" ht="12.75" customHeight="1">
      <c r="A33" s="318"/>
      <c r="B33" s="318"/>
      <c r="C33" s="2"/>
      <c r="D33" s="2"/>
      <c r="E33" s="2"/>
      <c r="F33" s="2"/>
      <c r="G33" s="2"/>
      <c r="H33" s="2"/>
      <c r="I33" s="2"/>
      <c r="J33" s="2"/>
      <c r="K33" s="2"/>
      <c r="L33" s="2"/>
      <c r="M33" s="2"/>
      <c r="N33" s="2"/>
      <c r="O33" s="2"/>
      <c r="P33" s="2"/>
      <c r="Q33" s="2"/>
      <c r="R33" s="2"/>
      <c r="S33" s="2"/>
      <c r="T33" s="2"/>
      <c r="U33" s="2"/>
      <c r="V33" s="2"/>
      <c r="W33" s="2"/>
      <c r="X33" s="2"/>
      <c r="Y33" s="2"/>
      <c r="Z33" s="2"/>
    </row>
    <row r="34" ht="12.75" customHeight="1">
      <c r="A34" s="318"/>
      <c r="B34" s="318"/>
      <c r="C34" s="2"/>
      <c r="D34" s="2"/>
      <c r="E34" s="2"/>
      <c r="F34" s="2"/>
      <c r="G34" s="2"/>
      <c r="H34" s="2"/>
      <c r="I34" s="2"/>
      <c r="J34" s="2"/>
      <c r="K34" s="2"/>
      <c r="L34" s="2"/>
      <c r="M34" s="2"/>
      <c r="N34" s="2"/>
      <c r="O34" s="2"/>
      <c r="P34" s="2"/>
      <c r="Q34" s="2"/>
      <c r="R34" s="2"/>
      <c r="S34" s="2"/>
      <c r="T34" s="2"/>
      <c r="U34" s="2"/>
      <c r="V34" s="2"/>
      <c r="W34" s="2"/>
      <c r="X34" s="2"/>
      <c r="Y34" s="2"/>
      <c r="Z34" s="2"/>
    </row>
    <row r="35" ht="12.75" customHeight="1">
      <c r="A35" s="318"/>
      <c r="B35" s="318"/>
      <c r="C35" s="2"/>
      <c r="D35" s="2"/>
      <c r="E35" s="2"/>
      <c r="F35" s="2"/>
      <c r="G35" s="2"/>
      <c r="H35" s="2"/>
      <c r="I35" s="2"/>
      <c r="J35" s="2"/>
      <c r="K35" s="2"/>
      <c r="L35" s="2"/>
      <c r="M35" s="2"/>
      <c r="N35" s="2"/>
      <c r="O35" s="2"/>
      <c r="P35" s="2"/>
      <c r="Q35" s="2"/>
      <c r="R35" s="2"/>
      <c r="S35" s="2"/>
      <c r="T35" s="2"/>
      <c r="U35" s="2"/>
      <c r="V35" s="2"/>
      <c r="W35" s="2"/>
      <c r="X35" s="2"/>
      <c r="Y35" s="2"/>
      <c r="Z35" s="2"/>
    </row>
    <row r="36" ht="12.75" customHeight="1">
      <c r="A36" s="318"/>
      <c r="B36" s="318"/>
      <c r="C36" s="2"/>
      <c r="D36" s="2"/>
      <c r="E36" s="2"/>
      <c r="F36" s="2"/>
      <c r="G36" s="2"/>
      <c r="H36" s="2"/>
      <c r="I36" s="2"/>
      <c r="J36" s="2"/>
      <c r="K36" s="2"/>
      <c r="L36" s="2"/>
      <c r="M36" s="2"/>
      <c r="N36" s="2"/>
      <c r="O36" s="2"/>
      <c r="P36" s="2"/>
      <c r="Q36" s="2"/>
      <c r="R36" s="2"/>
      <c r="S36" s="2"/>
      <c r="T36" s="2"/>
      <c r="U36" s="2"/>
      <c r="V36" s="2"/>
      <c r="W36" s="2"/>
      <c r="X36" s="2"/>
      <c r="Y36" s="2"/>
      <c r="Z36" s="2"/>
    </row>
    <row r="37" ht="12.75" customHeight="1">
      <c r="A37" s="318"/>
      <c r="B37" s="318"/>
      <c r="C37" s="2"/>
      <c r="D37" s="2"/>
      <c r="E37" s="2"/>
      <c r="F37" s="2"/>
      <c r="G37" s="2"/>
      <c r="H37" s="2"/>
      <c r="I37" s="2"/>
      <c r="J37" s="2"/>
      <c r="K37" s="2"/>
      <c r="L37" s="2"/>
      <c r="M37" s="2"/>
      <c r="N37" s="2"/>
      <c r="O37" s="2"/>
      <c r="P37" s="2"/>
      <c r="Q37" s="2"/>
      <c r="R37" s="2"/>
      <c r="S37" s="2"/>
      <c r="T37" s="2"/>
      <c r="U37" s="2"/>
      <c r="V37" s="2"/>
      <c r="W37" s="2"/>
      <c r="X37" s="2"/>
      <c r="Y37" s="2"/>
      <c r="Z37" s="2"/>
    </row>
    <row r="38" ht="12.75" customHeight="1">
      <c r="A38" s="318"/>
      <c r="B38" s="318"/>
      <c r="C38" s="2"/>
      <c r="D38" s="2"/>
      <c r="E38" s="2"/>
      <c r="F38" s="2"/>
      <c r="G38" s="2"/>
      <c r="H38" s="2"/>
      <c r="I38" s="2"/>
      <c r="J38" s="2"/>
      <c r="K38" s="2"/>
      <c r="L38" s="2"/>
      <c r="M38" s="2"/>
      <c r="N38" s="2"/>
      <c r="O38" s="2"/>
      <c r="P38" s="2"/>
      <c r="Q38" s="2"/>
      <c r="R38" s="2"/>
      <c r="S38" s="2"/>
      <c r="T38" s="2"/>
      <c r="U38" s="2"/>
      <c r="V38" s="2"/>
      <c r="W38" s="2"/>
      <c r="X38" s="2"/>
      <c r="Y38" s="2"/>
      <c r="Z38" s="2"/>
    </row>
    <row r="39" ht="12.75" customHeight="1">
      <c r="A39" s="318"/>
      <c r="B39" s="318"/>
      <c r="C39" s="2"/>
      <c r="D39" s="2"/>
      <c r="E39" s="2"/>
      <c r="F39" s="2"/>
      <c r="G39" s="2"/>
      <c r="H39" s="2"/>
      <c r="I39" s="2"/>
      <c r="J39" s="2"/>
      <c r="K39" s="2"/>
      <c r="L39" s="2"/>
      <c r="M39" s="2"/>
      <c r="N39" s="2"/>
      <c r="O39" s="2"/>
      <c r="P39" s="2"/>
      <c r="Q39" s="2"/>
      <c r="R39" s="2"/>
      <c r="S39" s="2"/>
      <c r="T39" s="2"/>
      <c r="U39" s="2"/>
      <c r="V39" s="2"/>
      <c r="W39" s="2"/>
      <c r="X39" s="2"/>
      <c r="Y39" s="2"/>
      <c r="Z39" s="2"/>
    </row>
    <row r="40" ht="12.75" customHeight="1">
      <c r="A40" s="318"/>
      <c r="B40" s="318"/>
      <c r="C40" s="2"/>
      <c r="D40" s="2"/>
      <c r="E40" s="2"/>
      <c r="F40" s="2"/>
      <c r="G40" s="2"/>
      <c r="H40" s="2"/>
      <c r="I40" s="2"/>
      <c r="J40" s="2"/>
      <c r="K40" s="2"/>
      <c r="L40" s="2"/>
      <c r="M40" s="2"/>
      <c r="N40" s="2"/>
      <c r="O40" s="2"/>
      <c r="P40" s="2"/>
      <c r="Q40" s="2"/>
      <c r="R40" s="2"/>
      <c r="S40" s="2"/>
      <c r="T40" s="2"/>
      <c r="U40" s="2"/>
      <c r="V40" s="2"/>
      <c r="W40" s="2"/>
      <c r="X40" s="2"/>
      <c r="Y40" s="2"/>
      <c r="Z40" s="2"/>
    </row>
    <row r="41" ht="12.75" customHeight="1">
      <c r="A41" s="318"/>
      <c r="B41" s="318"/>
      <c r="C41" s="2"/>
      <c r="D41" s="2"/>
      <c r="E41" s="2"/>
      <c r="F41" s="2"/>
      <c r="G41" s="2"/>
      <c r="H41" s="2"/>
      <c r="I41" s="2"/>
      <c r="J41" s="2"/>
      <c r="K41" s="2"/>
      <c r="L41" s="2"/>
      <c r="M41" s="2"/>
      <c r="N41" s="2"/>
      <c r="O41" s="2"/>
      <c r="P41" s="2"/>
      <c r="Q41" s="2"/>
      <c r="R41" s="2"/>
      <c r="S41" s="2"/>
      <c r="T41" s="2"/>
      <c r="U41" s="2"/>
      <c r="V41" s="2"/>
      <c r="W41" s="2"/>
      <c r="X41" s="2"/>
      <c r="Y41" s="2"/>
      <c r="Z41" s="2"/>
    </row>
    <row r="42" ht="12.75" customHeight="1">
      <c r="A42" s="318"/>
      <c r="B42" s="318"/>
      <c r="C42" s="2"/>
      <c r="D42" s="2"/>
      <c r="E42" s="2"/>
      <c r="F42" s="2"/>
      <c r="G42" s="2"/>
      <c r="H42" s="2"/>
      <c r="I42" s="2"/>
      <c r="J42" s="2"/>
      <c r="K42" s="2"/>
      <c r="L42" s="2"/>
      <c r="M42" s="2"/>
      <c r="N42" s="2"/>
      <c r="O42" s="2"/>
      <c r="P42" s="2"/>
      <c r="Q42" s="2"/>
      <c r="R42" s="2"/>
      <c r="S42" s="2"/>
      <c r="T42" s="2"/>
      <c r="U42" s="2"/>
      <c r="V42" s="2"/>
      <c r="W42" s="2"/>
      <c r="X42" s="2"/>
      <c r="Y42" s="2"/>
      <c r="Z42" s="2"/>
    </row>
    <row r="43" ht="12.75" customHeight="1">
      <c r="A43" s="318"/>
      <c r="B43" s="318"/>
      <c r="C43" s="2"/>
      <c r="D43" s="2"/>
      <c r="E43" s="2"/>
      <c r="F43" s="2"/>
      <c r="G43" s="2"/>
      <c r="H43" s="2"/>
      <c r="I43" s="2"/>
      <c r="J43" s="2"/>
      <c r="K43" s="2"/>
      <c r="L43" s="2"/>
      <c r="M43" s="2"/>
      <c r="N43" s="2"/>
      <c r="O43" s="2"/>
      <c r="P43" s="2"/>
      <c r="Q43" s="2"/>
      <c r="R43" s="2"/>
      <c r="S43" s="2"/>
      <c r="T43" s="2"/>
      <c r="U43" s="2"/>
      <c r="V43" s="2"/>
      <c r="W43" s="2"/>
      <c r="X43" s="2"/>
      <c r="Y43" s="2"/>
      <c r="Z43" s="2"/>
    </row>
    <row r="44" ht="12.75" customHeight="1">
      <c r="A44" s="318"/>
      <c r="B44" s="318"/>
      <c r="C44" s="2"/>
      <c r="D44" s="2"/>
      <c r="E44" s="2"/>
      <c r="F44" s="2"/>
      <c r="G44" s="2"/>
      <c r="H44" s="2"/>
      <c r="I44" s="2"/>
      <c r="J44" s="2"/>
      <c r="K44" s="2"/>
      <c r="L44" s="2"/>
      <c r="M44" s="2"/>
      <c r="N44" s="2"/>
      <c r="O44" s="2"/>
      <c r="P44" s="2"/>
      <c r="Q44" s="2"/>
      <c r="R44" s="2"/>
      <c r="S44" s="2"/>
      <c r="T44" s="2"/>
      <c r="U44" s="2"/>
      <c r="V44" s="2"/>
      <c r="W44" s="2"/>
      <c r="X44" s="2"/>
      <c r="Y44" s="2"/>
      <c r="Z44" s="2"/>
    </row>
    <row r="45" ht="12.75" customHeight="1">
      <c r="A45" s="318"/>
      <c r="B45" s="318"/>
      <c r="C45" s="2"/>
      <c r="D45" s="2"/>
      <c r="E45" s="2"/>
      <c r="F45" s="2"/>
      <c r="G45" s="2"/>
      <c r="H45" s="2"/>
      <c r="I45" s="2"/>
      <c r="J45" s="2"/>
      <c r="K45" s="2"/>
      <c r="L45" s="2"/>
      <c r="M45" s="2"/>
      <c r="N45" s="2"/>
      <c r="O45" s="2"/>
      <c r="P45" s="2"/>
      <c r="Q45" s="2"/>
      <c r="R45" s="2"/>
      <c r="S45" s="2"/>
      <c r="T45" s="2"/>
      <c r="U45" s="2"/>
      <c r="V45" s="2"/>
      <c r="W45" s="2"/>
      <c r="X45" s="2"/>
      <c r="Y45" s="2"/>
      <c r="Z45" s="2"/>
    </row>
    <row r="46" ht="12.75" customHeight="1">
      <c r="A46" s="318"/>
      <c r="B46" s="318"/>
      <c r="C46" s="2"/>
      <c r="D46" s="2"/>
      <c r="E46" s="2"/>
      <c r="F46" s="2"/>
      <c r="G46" s="2"/>
      <c r="H46" s="2"/>
      <c r="I46" s="2"/>
      <c r="J46" s="2"/>
      <c r="K46" s="2"/>
      <c r="L46" s="2"/>
      <c r="M46" s="2"/>
      <c r="N46" s="2"/>
      <c r="O46" s="2"/>
      <c r="P46" s="2"/>
      <c r="Q46" s="2"/>
      <c r="R46" s="2"/>
      <c r="S46" s="2"/>
      <c r="T46" s="2"/>
      <c r="U46" s="2"/>
      <c r="V46" s="2"/>
      <c r="W46" s="2"/>
      <c r="X46" s="2"/>
      <c r="Y46" s="2"/>
      <c r="Z46" s="2"/>
    </row>
    <row r="47" ht="12.75" customHeight="1">
      <c r="A47" s="318"/>
      <c r="B47" s="318"/>
      <c r="C47" s="2"/>
      <c r="D47" s="2"/>
      <c r="E47" s="2"/>
      <c r="F47" s="2"/>
      <c r="G47" s="2"/>
      <c r="H47" s="2"/>
      <c r="I47" s="2"/>
      <c r="J47" s="2"/>
      <c r="K47" s="2"/>
      <c r="L47" s="2"/>
      <c r="M47" s="2"/>
      <c r="N47" s="2"/>
      <c r="O47" s="2"/>
      <c r="P47" s="2"/>
      <c r="Q47" s="2"/>
      <c r="R47" s="2"/>
      <c r="S47" s="2"/>
      <c r="T47" s="2"/>
      <c r="U47" s="2"/>
      <c r="V47" s="2"/>
      <c r="W47" s="2"/>
      <c r="X47" s="2"/>
      <c r="Y47" s="2"/>
      <c r="Z47" s="2"/>
    </row>
    <row r="48" ht="12.75" customHeight="1">
      <c r="A48" s="318"/>
      <c r="B48" s="318"/>
      <c r="C48" s="2"/>
      <c r="D48" s="2"/>
      <c r="E48" s="2"/>
      <c r="F48" s="2"/>
      <c r="G48" s="2"/>
      <c r="H48" s="2"/>
      <c r="I48" s="2"/>
      <c r="J48" s="2"/>
      <c r="K48" s="2"/>
      <c r="L48" s="2"/>
      <c r="M48" s="2"/>
      <c r="N48" s="2"/>
      <c r="O48" s="2"/>
      <c r="P48" s="2"/>
      <c r="Q48" s="2"/>
      <c r="R48" s="2"/>
      <c r="S48" s="2"/>
      <c r="T48" s="2"/>
      <c r="U48" s="2"/>
      <c r="V48" s="2"/>
      <c r="W48" s="2"/>
      <c r="X48" s="2"/>
      <c r="Y48" s="2"/>
      <c r="Z48" s="2"/>
    </row>
    <row r="49" ht="12.75" customHeight="1">
      <c r="A49" s="318"/>
      <c r="B49" s="318"/>
      <c r="C49" s="2"/>
      <c r="D49" s="2"/>
      <c r="E49" s="2"/>
      <c r="F49" s="2"/>
      <c r="G49" s="2"/>
      <c r="H49" s="2"/>
      <c r="I49" s="2"/>
      <c r="J49" s="2"/>
      <c r="K49" s="2"/>
      <c r="L49" s="2"/>
      <c r="M49" s="2"/>
      <c r="N49" s="2"/>
      <c r="O49" s="2"/>
      <c r="P49" s="2"/>
      <c r="Q49" s="2"/>
      <c r="R49" s="2"/>
      <c r="S49" s="2"/>
      <c r="T49" s="2"/>
      <c r="U49" s="2"/>
      <c r="V49" s="2"/>
      <c r="W49" s="2"/>
      <c r="X49" s="2"/>
      <c r="Y49" s="2"/>
      <c r="Z49" s="2"/>
    </row>
    <row r="50" ht="12.75" customHeight="1">
      <c r="A50" s="318"/>
      <c r="B50" s="318"/>
      <c r="C50" s="2"/>
      <c r="D50" s="2"/>
      <c r="E50" s="2"/>
      <c r="F50" s="2"/>
      <c r="G50" s="2"/>
      <c r="H50" s="2"/>
      <c r="I50" s="2"/>
      <c r="J50" s="2"/>
      <c r="K50" s="2"/>
      <c r="L50" s="2"/>
      <c r="M50" s="2"/>
      <c r="N50" s="2"/>
      <c r="O50" s="2"/>
      <c r="P50" s="2"/>
      <c r="Q50" s="2"/>
      <c r="R50" s="2"/>
      <c r="S50" s="2"/>
      <c r="T50" s="2"/>
      <c r="U50" s="2"/>
      <c r="V50" s="2"/>
      <c r="W50" s="2"/>
      <c r="X50" s="2"/>
      <c r="Y50" s="2"/>
      <c r="Z50" s="2"/>
    </row>
    <row r="51" ht="12.75" customHeight="1">
      <c r="A51" s="318"/>
      <c r="B51" s="318"/>
      <c r="C51" s="2"/>
      <c r="D51" s="2"/>
      <c r="E51" s="2"/>
      <c r="F51" s="2"/>
      <c r="G51" s="2"/>
      <c r="H51" s="2"/>
      <c r="I51" s="2"/>
      <c r="J51" s="2"/>
      <c r="K51" s="2"/>
      <c r="L51" s="2"/>
      <c r="M51" s="2"/>
      <c r="N51" s="2"/>
      <c r="O51" s="2"/>
      <c r="P51" s="2"/>
      <c r="Q51" s="2"/>
      <c r="R51" s="2"/>
      <c r="S51" s="2"/>
      <c r="T51" s="2"/>
      <c r="U51" s="2"/>
      <c r="V51" s="2"/>
      <c r="W51" s="2"/>
      <c r="X51" s="2"/>
      <c r="Y51" s="2"/>
      <c r="Z51" s="2"/>
    </row>
    <row r="52" ht="12.75" customHeight="1">
      <c r="A52" s="318"/>
      <c r="B52" s="318"/>
      <c r="C52" s="2"/>
      <c r="D52" s="2"/>
      <c r="E52" s="2"/>
      <c r="F52" s="2"/>
      <c r="G52" s="2"/>
      <c r="H52" s="2"/>
      <c r="I52" s="2"/>
      <c r="J52" s="2"/>
      <c r="K52" s="2"/>
      <c r="L52" s="2"/>
      <c r="M52" s="2"/>
      <c r="N52" s="2"/>
      <c r="O52" s="2"/>
      <c r="P52" s="2"/>
      <c r="Q52" s="2"/>
      <c r="R52" s="2"/>
      <c r="S52" s="2"/>
      <c r="T52" s="2"/>
      <c r="U52" s="2"/>
      <c r="V52" s="2"/>
      <c r="W52" s="2"/>
      <c r="X52" s="2"/>
      <c r="Y52" s="2"/>
      <c r="Z52" s="2"/>
    </row>
    <row r="53" ht="12.75" customHeight="1">
      <c r="A53" s="318"/>
      <c r="B53" s="318"/>
      <c r="C53" s="2"/>
      <c r="D53" s="2"/>
      <c r="E53" s="2"/>
      <c r="F53" s="2"/>
      <c r="G53" s="2"/>
      <c r="H53" s="2"/>
      <c r="I53" s="2"/>
      <c r="J53" s="2"/>
      <c r="K53" s="2"/>
      <c r="L53" s="2"/>
      <c r="M53" s="2"/>
      <c r="N53" s="2"/>
      <c r="O53" s="2"/>
      <c r="P53" s="2"/>
      <c r="Q53" s="2"/>
      <c r="R53" s="2"/>
      <c r="S53" s="2"/>
      <c r="T53" s="2"/>
      <c r="U53" s="2"/>
      <c r="V53" s="2"/>
      <c r="W53" s="2"/>
      <c r="X53" s="2"/>
      <c r="Y53" s="2"/>
      <c r="Z53" s="2"/>
    </row>
    <row r="54" ht="12.75" customHeight="1">
      <c r="A54" s="318"/>
      <c r="B54" s="318"/>
      <c r="C54" s="2"/>
      <c r="D54" s="2"/>
      <c r="E54" s="2"/>
      <c r="F54" s="2"/>
      <c r="G54" s="2"/>
      <c r="H54" s="2"/>
      <c r="I54" s="2"/>
      <c r="J54" s="2"/>
      <c r="K54" s="2"/>
      <c r="L54" s="2"/>
      <c r="M54" s="2"/>
      <c r="N54" s="2"/>
      <c r="O54" s="2"/>
      <c r="P54" s="2"/>
      <c r="Q54" s="2"/>
      <c r="R54" s="2"/>
      <c r="S54" s="2"/>
      <c r="T54" s="2"/>
      <c r="U54" s="2"/>
      <c r="V54" s="2"/>
      <c r="W54" s="2"/>
      <c r="X54" s="2"/>
      <c r="Y54" s="2"/>
      <c r="Z54" s="2"/>
    </row>
    <row r="55" ht="12.75" customHeight="1">
      <c r="A55" s="318"/>
      <c r="B55" s="318"/>
      <c r="C55" s="2"/>
      <c r="D55" s="2"/>
      <c r="E55" s="2"/>
      <c r="F55" s="2"/>
      <c r="G55" s="2"/>
      <c r="H55" s="2"/>
      <c r="I55" s="2"/>
      <c r="J55" s="2"/>
      <c r="K55" s="2"/>
      <c r="L55" s="2"/>
      <c r="M55" s="2"/>
      <c r="N55" s="2"/>
      <c r="O55" s="2"/>
      <c r="P55" s="2"/>
      <c r="Q55" s="2"/>
      <c r="R55" s="2"/>
      <c r="S55" s="2"/>
      <c r="T55" s="2"/>
      <c r="U55" s="2"/>
      <c r="V55" s="2"/>
      <c r="W55" s="2"/>
      <c r="X55" s="2"/>
      <c r="Y55" s="2"/>
      <c r="Z55" s="2"/>
    </row>
    <row r="56" ht="12.75" customHeight="1">
      <c r="A56" s="318"/>
      <c r="B56" s="318"/>
      <c r="C56" s="2"/>
      <c r="D56" s="2"/>
      <c r="E56" s="2"/>
      <c r="F56" s="2"/>
      <c r="G56" s="2"/>
      <c r="H56" s="2"/>
      <c r="I56" s="2"/>
      <c r="J56" s="2"/>
      <c r="K56" s="2"/>
      <c r="L56" s="2"/>
      <c r="M56" s="2"/>
      <c r="N56" s="2"/>
      <c r="O56" s="2"/>
      <c r="P56" s="2"/>
      <c r="Q56" s="2"/>
      <c r="R56" s="2"/>
      <c r="S56" s="2"/>
      <c r="T56" s="2"/>
      <c r="U56" s="2"/>
      <c r="V56" s="2"/>
      <c r="W56" s="2"/>
      <c r="X56" s="2"/>
      <c r="Y56" s="2"/>
      <c r="Z56" s="2"/>
    </row>
    <row r="57" ht="12.75" customHeight="1">
      <c r="A57" s="318"/>
      <c r="B57" s="318"/>
      <c r="C57" s="2"/>
      <c r="D57" s="2"/>
      <c r="E57" s="2"/>
      <c r="F57" s="2"/>
      <c r="G57" s="2"/>
      <c r="H57" s="2"/>
      <c r="I57" s="2"/>
      <c r="J57" s="2"/>
      <c r="K57" s="2"/>
      <c r="L57" s="2"/>
      <c r="M57" s="2"/>
      <c r="N57" s="2"/>
      <c r="O57" s="2"/>
      <c r="P57" s="2"/>
      <c r="Q57" s="2"/>
      <c r="R57" s="2"/>
      <c r="S57" s="2"/>
      <c r="T57" s="2"/>
      <c r="U57" s="2"/>
      <c r="V57" s="2"/>
      <c r="W57" s="2"/>
      <c r="X57" s="2"/>
      <c r="Y57" s="2"/>
      <c r="Z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2:B2"/>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26.43"/>
    <col customWidth="1" min="2" max="2" width="10.86"/>
    <col customWidth="1" min="3" max="3" width="12.0"/>
    <col customWidth="1" min="4" max="4" width="9.43"/>
    <col customWidth="1" min="5" max="5" width="33.0"/>
    <col customWidth="1" min="6" max="6" width="9.43"/>
    <col customWidth="1" min="7" max="7" width="23.86"/>
    <col customWidth="1" min="8" max="8" width="11.43"/>
    <col customWidth="1" min="9" max="9" width="7.86"/>
    <col customWidth="1" min="10" max="10" width="5.43"/>
    <col customWidth="1" min="11" max="11" width="5.0"/>
    <col customWidth="1" min="12" max="12" width="11.43"/>
    <col customWidth="1" min="13" max="13" width="41.86"/>
    <col customWidth="1" min="14" max="26" width="11.43"/>
  </cols>
  <sheetData>
    <row r="1" ht="10.5" customHeight="1">
      <c r="A1" s="44" t="s">
        <v>95</v>
      </c>
      <c r="B1" s="45"/>
      <c r="C1" s="45"/>
      <c r="D1" s="45"/>
      <c r="E1" s="45"/>
      <c r="F1" s="45"/>
      <c r="G1" s="45"/>
      <c r="H1" s="6"/>
      <c r="I1" s="46"/>
      <c r="J1" s="47"/>
      <c r="K1" s="48"/>
      <c r="L1" s="48"/>
      <c r="M1" s="48"/>
      <c r="N1" s="48"/>
      <c r="O1" s="48"/>
      <c r="P1" s="48"/>
      <c r="Q1" s="48"/>
      <c r="R1" s="48"/>
      <c r="S1" s="48"/>
      <c r="T1" s="48"/>
      <c r="U1" s="48"/>
      <c r="V1" s="48"/>
      <c r="W1" s="48"/>
      <c r="X1" s="48"/>
      <c r="Y1" s="48"/>
      <c r="Z1" s="48"/>
    </row>
    <row r="2" ht="10.5" customHeight="1">
      <c r="A2" s="49" t="str">
        <f>Doklady!A100</f>
        <v>Priebežné čerpanie a vyúčtovanie finančných prostriedkov poskytnutých zo štátneho rozpočtu v oblasti športu v roku 2026</v>
      </c>
      <c r="B2" s="45"/>
      <c r="C2" s="45"/>
      <c r="D2" s="45"/>
      <c r="E2" s="45"/>
      <c r="F2" s="45"/>
      <c r="G2" s="6"/>
      <c r="H2" s="50" t="str">
        <f>+Doklady!I100</f>
        <v>V1</v>
      </c>
      <c r="I2" s="6"/>
      <c r="J2" s="51"/>
      <c r="K2" s="48"/>
      <c r="L2" s="48"/>
      <c r="M2" s="48"/>
      <c r="N2" s="48"/>
      <c r="O2" s="48"/>
      <c r="P2" s="48"/>
      <c r="Q2" s="48"/>
      <c r="R2" s="48"/>
      <c r="S2" s="48"/>
      <c r="T2" s="48"/>
      <c r="U2" s="48"/>
      <c r="V2" s="48"/>
      <c r="W2" s="48"/>
      <c r="X2" s="48"/>
      <c r="Y2" s="48"/>
      <c r="Z2" s="48"/>
    </row>
    <row r="3" ht="10.5" customHeight="1">
      <c r="A3" s="52"/>
      <c r="B3" s="52"/>
      <c r="C3" s="52"/>
      <c r="D3" s="52"/>
      <c r="E3" s="52"/>
      <c r="F3" s="52"/>
      <c r="G3" s="52"/>
      <c r="H3" s="53">
        <f>+Doklady!I101</f>
        <v>46053</v>
      </c>
      <c r="I3" s="6"/>
      <c r="J3" s="51"/>
      <c r="K3" s="48"/>
      <c r="L3" s="48"/>
      <c r="M3" s="48"/>
      <c r="N3" s="48"/>
      <c r="O3" s="48"/>
      <c r="P3" s="48"/>
      <c r="Q3" s="48"/>
      <c r="R3" s="48"/>
      <c r="S3" s="48"/>
      <c r="T3" s="48"/>
      <c r="U3" s="48"/>
      <c r="V3" s="48"/>
      <c r="W3" s="48"/>
      <c r="X3" s="48"/>
      <c r="Y3" s="48"/>
      <c r="Z3" s="48"/>
    </row>
    <row r="4" ht="15.75" customHeight="1">
      <c r="A4" s="54" t="s">
        <v>96</v>
      </c>
      <c r="B4" s="55" t="s">
        <v>97</v>
      </c>
      <c r="C4" s="56"/>
      <c r="D4" s="56"/>
      <c r="E4" s="57"/>
      <c r="F4" s="58"/>
      <c r="G4" s="58"/>
      <c r="H4" s="48"/>
      <c r="I4" s="59"/>
      <c r="J4" s="51"/>
      <c r="K4" s="48"/>
      <c r="L4" s="48"/>
      <c r="M4" s="48"/>
      <c r="N4" s="48"/>
      <c r="O4" s="48"/>
      <c r="P4" s="48"/>
      <c r="Q4" s="48"/>
      <c r="R4" s="48"/>
      <c r="S4" s="48"/>
      <c r="T4" s="48"/>
      <c r="U4" s="48"/>
      <c r="V4" s="48"/>
      <c r="W4" s="48"/>
      <c r="X4" s="48"/>
      <c r="Y4" s="48"/>
      <c r="Z4" s="48"/>
    </row>
    <row r="5" ht="15.75" hidden="1" customHeight="1">
      <c r="A5" s="54"/>
      <c r="B5" s="60"/>
      <c r="C5" s="60"/>
      <c r="D5" s="60"/>
      <c r="E5" s="60"/>
      <c r="F5" s="60"/>
      <c r="G5" s="60"/>
      <c r="H5" s="60"/>
      <c r="I5" s="61"/>
      <c r="J5" s="51"/>
      <c r="K5" s="48"/>
      <c r="L5" s="48"/>
      <c r="M5" s="48"/>
      <c r="N5" s="48"/>
      <c r="O5" s="48"/>
      <c r="P5" s="48"/>
      <c r="Q5" s="48"/>
      <c r="R5" s="48"/>
      <c r="S5" s="48"/>
      <c r="T5" s="48"/>
      <c r="U5" s="48"/>
      <c r="V5" s="48"/>
      <c r="W5" s="48"/>
      <c r="X5" s="48"/>
      <c r="Y5" s="48"/>
      <c r="Z5" s="48"/>
    </row>
    <row r="6" ht="3.75" customHeight="1">
      <c r="A6" s="54"/>
      <c r="B6" s="60"/>
      <c r="C6" s="60"/>
      <c r="D6" s="60"/>
      <c r="E6" s="48"/>
      <c r="F6" s="48"/>
      <c r="G6" s="48"/>
      <c r="H6" s="48"/>
      <c r="I6" s="59"/>
      <c r="J6" s="62"/>
      <c r="K6" s="62"/>
      <c r="L6" s="48"/>
      <c r="M6" s="48"/>
      <c r="N6" s="48"/>
      <c r="O6" s="48"/>
      <c r="P6" s="48"/>
      <c r="Q6" s="48"/>
      <c r="R6" s="48"/>
      <c r="S6" s="48"/>
      <c r="T6" s="48"/>
      <c r="U6" s="48"/>
      <c r="V6" s="48"/>
      <c r="W6" s="48"/>
      <c r="X6" s="48"/>
      <c r="Y6" s="48"/>
      <c r="Z6" s="48"/>
    </row>
    <row r="7" ht="10.5" customHeight="1">
      <c r="A7" s="63" t="s">
        <v>98</v>
      </c>
      <c r="B7" s="63" t="s">
        <v>99</v>
      </c>
      <c r="C7" s="63" t="s">
        <v>100</v>
      </c>
      <c r="D7" s="63" t="s">
        <v>101</v>
      </c>
      <c r="E7" s="63" t="s">
        <v>102</v>
      </c>
      <c r="F7" s="63" t="s">
        <v>103</v>
      </c>
      <c r="G7" s="63" t="s">
        <v>104</v>
      </c>
      <c r="H7" s="64" t="s">
        <v>105</v>
      </c>
      <c r="I7" s="65" t="s">
        <v>106</v>
      </c>
      <c r="J7" s="62"/>
      <c r="K7" s="66"/>
      <c r="L7" s="66"/>
      <c r="M7" s="66"/>
      <c r="N7" s="66"/>
      <c r="O7" s="66"/>
      <c r="P7" s="66"/>
      <c r="Q7" s="66"/>
      <c r="R7" s="66"/>
      <c r="S7" s="66"/>
      <c r="T7" s="66"/>
      <c r="U7" s="66"/>
      <c r="V7" s="66"/>
      <c r="W7" s="66"/>
      <c r="X7" s="66"/>
      <c r="Y7" s="66"/>
      <c r="Z7" s="66"/>
    </row>
    <row r="8" ht="10.5" customHeight="1">
      <c r="A8" s="67" t="s">
        <v>107</v>
      </c>
      <c r="B8" s="68" t="s">
        <v>108</v>
      </c>
      <c r="C8" s="68" t="s">
        <v>109</v>
      </c>
      <c r="D8" s="69">
        <v>46146.0</v>
      </c>
      <c r="E8" s="67" t="s">
        <v>110</v>
      </c>
      <c r="F8" s="67"/>
      <c r="G8" s="67" t="s">
        <v>111</v>
      </c>
      <c r="H8" s="70">
        <v>1350.0</v>
      </c>
      <c r="I8" s="71">
        <v>3.0</v>
      </c>
      <c r="J8" s="62"/>
      <c r="K8" s="48"/>
      <c r="L8" s="48"/>
      <c r="M8" s="48"/>
      <c r="N8" s="48"/>
      <c r="O8" s="48"/>
      <c r="P8" s="48"/>
      <c r="Q8" s="48"/>
      <c r="R8" s="48"/>
      <c r="S8" s="48"/>
      <c r="T8" s="48"/>
      <c r="U8" s="48"/>
      <c r="V8" s="48"/>
      <c r="W8" s="48"/>
      <c r="X8" s="48"/>
      <c r="Y8" s="48"/>
      <c r="Z8" s="48"/>
    </row>
    <row r="9" ht="10.5" customHeight="1">
      <c r="A9" s="67" t="s">
        <v>107</v>
      </c>
      <c r="B9" s="68" t="s">
        <v>112</v>
      </c>
      <c r="C9" s="68" t="s">
        <v>113</v>
      </c>
      <c r="D9" s="69">
        <v>46147.0</v>
      </c>
      <c r="E9" s="67" t="s">
        <v>114</v>
      </c>
      <c r="F9" s="67"/>
      <c r="G9" s="67" t="s">
        <v>115</v>
      </c>
      <c r="H9" s="70">
        <v>100.0</v>
      </c>
      <c r="I9" s="71">
        <v>3.0</v>
      </c>
      <c r="J9" s="62"/>
      <c r="K9" s="48"/>
      <c r="L9" s="48"/>
      <c r="M9" s="48"/>
      <c r="N9" s="48"/>
      <c r="O9" s="48"/>
      <c r="P9" s="48"/>
      <c r="Q9" s="48"/>
      <c r="R9" s="48"/>
      <c r="S9" s="48"/>
      <c r="T9" s="48"/>
      <c r="U9" s="48"/>
      <c r="V9" s="48"/>
      <c r="W9" s="48"/>
      <c r="X9" s="48"/>
      <c r="Y9" s="48"/>
      <c r="Z9" s="48"/>
    </row>
    <row r="10" ht="10.5" customHeight="1">
      <c r="A10" s="67" t="s">
        <v>107</v>
      </c>
      <c r="B10" s="68" t="s">
        <v>116</v>
      </c>
      <c r="C10" s="68" t="s">
        <v>117</v>
      </c>
      <c r="D10" s="69">
        <v>46148.0</v>
      </c>
      <c r="E10" s="67" t="s">
        <v>118</v>
      </c>
      <c r="F10" s="67"/>
      <c r="G10" s="67" t="s">
        <v>119</v>
      </c>
      <c r="H10" s="70">
        <v>50.0</v>
      </c>
      <c r="I10" s="71">
        <v>3.0</v>
      </c>
      <c r="J10" s="62"/>
      <c r="K10" s="48"/>
      <c r="L10" s="48"/>
      <c r="M10" s="48"/>
      <c r="N10" s="48"/>
      <c r="O10" s="48"/>
      <c r="P10" s="48"/>
      <c r="Q10" s="48"/>
      <c r="R10" s="48"/>
      <c r="S10" s="48"/>
      <c r="T10" s="48"/>
      <c r="U10" s="48"/>
      <c r="V10" s="48"/>
      <c r="W10" s="48"/>
      <c r="X10" s="48"/>
      <c r="Y10" s="48"/>
      <c r="Z10" s="48"/>
    </row>
    <row r="11" ht="10.5" customHeight="1">
      <c r="A11" s="67" t="s">
        <v>107</v>
      </c>
      <c r="B11" s="68" t="s">
        <v>120</v>
      </c>
      <c r="C11" s="68" t="s">
        <v>121</v>
      </c>
      <c r="D11" s="69">
        <v>46149.0</v>
      </c>
      <c r="E11" s="67" t="s">
        <v>122</v>
      </c>
      <c r="F11" s="67"/>
      <c r="G11" s="67" t="s">
        <v>123</v>
      </c>
      <c r="H11" s="70">
        <v>200.0</v>
      </c>
      <c r="I11" s="71">
        <v>3.0</v>
      </c>
      <c r="J11" s="62"/>
      <c r="K11" s="48"/>
      <c r="L11" s="48"/>
      <c r="M11" s="48"/>
      <c r="N11" s="48"/>
      <c r="O11" s="48"/>
      <c r="P11" s="48"/>
      <c r="Q11" s="48"/>
      <c r="R11" s="48"/>
      <c r="S11" s="48"/>
      <c r="T11" s="48"/>
      <c r="U11" s="48"/>
      <c r="V11" s="48"/>
      <c r="W11" s="48"/>
      <c r="X11" s="48"/>
      <c r="Y11" s="48"/>
      <c r="Z11" s="48"/>
    </row>
    <row r="12" ht="10.5" customHeight="1">
      <c r="A12" s="67" t="s">
        <v>107</v>
      </c>
      <c r="B12" s="68" t="s">
        <v>124</v>
      </c>
      <c r="C12" s="68" t="s">
        <v>125</v>
      </c>
      <c r="D12" s="69">
        <v>46150.0</v>
      </c>
      <c r="E12" s="67" t="s">
        <v>126</v>
      </c>
      <c r="F12" s="67"/>
      <c r="G12" s="67" t="s">
        <v>127</v>
      </c>
      <c r="H12" s="70">
        <v>180.0</v>
      </c>
      <c r="I12" s="71">
        <v>3.0</v>
      </c>
      <c r="J12" s="62"/>
      <c r="K12" s="48"/>
      <c r="L12" s="48"/>
      <c r="M12" s="48"/>
      <c r="N12" s="48"/>
      <c r="O12" s="48"/>
      <c r="P12" s="48"/>
      <c r="Q12" s="48"/>
      <c r="R12" s="48"/>
      <c r="S12" s="48"/>
      <c r="T12" s="48"/>
      <c r="U12" s="48"/>
      <c r="V12" s="48"/>
      <c r="W12" s="48"/>
      <c r="X12" s="48"/>
      <c r="Y12" s="48"/>
      <c r="Z12" s="48"/>
    </row>
    <row r="13" ht="10.5" customHeight="1">
      <c r="A13" s="67" t="s">
        <v>107</v>
      </c>
      <c r="B13" s="68" t="s">
        <v>128</v>
      </c>
      <c r="C13" s="68" t="s">
        <v>129</v>
      </c>
      <c r="D13" s="69">
        <v>46151.0</v>
      </c>
      <c r="E13" s="67" t="s">
        <v>130</v>
      </c>
      <c r="F13" s="67"/>
      <c r="G13" s="67" t="s">
        <v>131</v>
      </c>
      <c r="H13" s="70">
        <v>505.0</v>
      </c>
      <c r="I13" s="71">
        <v>3.0</v>
      </c>
      <c r="J13" s="62"/>
      <c r="K13" s="48"/>
      <c r="L13" s="48"/>
      <c r="M13" s="48"/>
      <c r="N13" s="48"/>
      <c r="O13" s="48"/>
      <c r="P13" s="48"/>
      <c r="Q13" s="48"/>
      <c r="R13" s="48"/>
      <c r="S13" s="48"/>
      <c r="T13" s="48"/>
      <c r="U13" s="48"/>
      <c r="V13" s="48"/>
      <c r="W13" s="48"/>
      <c r="X13" s="48"/>
      <c r="Y13" s="48"/>
      <c r="Z13" s="48"/>
    </row>
    <row r="14" ht="10.5" customHeight="1">
      <c r="A14" s="67" t="s">
        <v>107</v>
      </c>
      <c r="B14" s="68" t="s">
        <v>132</v>
      </c>
      <c r="C14" s="68" t="s">
        <v>133</v>
      </c>
      <c r="D14" s="69">
        <v>46152.0</v>
      </c>
      <c r="E14" s="67" t="s">
        <v>134</v>
      </c>
      <c r="F14" s="67"/>
      <c r="G14" s="67" t="s">
        <v>135</v>
      </c>
      <c r="H14" s="70">
        <v>4700.0</v>
      </c>
      <c r="I14" s="71">
        <v>2.0</v>
      </c>
      <c r="J14" s="62"/>
      <c r="K14" s="48"/>
      <c r="L14" s="48"/>
      <c r="M14" s="48"/>
      <c r="N14" s="48"/>
      <c r="O14" s="48"/>
      <c r="P14" s="48"/>
      <c r="Q14" s="48"/>
      <c r="R14" s="48"/>
      <c r="S14" s="48"/>
      <c r="T14" s="48"/>
      <c r="U14" s="48"/>
      <c r="V14" s="48"/>
      <c r="W14" s="48"/>
      <c r="X14" s="48"/>
      <c r="Y14" s="48"/>
      <c r="Z14" s="48"/>
    </row>
    <row r="15" ht="10.5" customHeight="1">
      <c r="A15" s="67" t="s">
        <v>107</v>
      </c>
      <c r="B15" s="68" t="s">
        <v>136</v>
      </c>
      <c r="C15" s="68" t="s">
        <v>137</v>
      </c>
      <c r="D15" s="69">
        <v>46153.0</v>
      </c>
      <c r="E15" s="67" t="s">
        <v>138</v>
      </c>
      <c r="F15" s="67"/>
      <c r="G15" s="67" t="s">
        <v>139</v>
      </c>
      <c r="H15" s="70">
        <v>3330.0</v>
      </c>
      <c r="I15" s="71">
        <v>2.0</v>
      </c>
      <c r="J15" s="62"/>
      <c r="K15" s="48"/>
      <c r="L15" s="48"/>
      <c r="M15" s="48"/>
      <c r="N15" s="48"/>
      <c r="O15" s="48"/>
      <c r="P15" s="48"/>
      <c r="Q15" s="48"/>
      <c r="R15" s="48"/>
      <c r="S15" s="48"/>
      <c r="T15" s="48"/>
      <c r="U15" s="48"/>
      <c r="V15" s="48"/>
      <c r="W15" s="48"/>
      <c r="X15" s="48"/>
      <c r="Y15" s="48"/>
      <c r="Z15" s="48"/>
    </row>
    <row r="16" ht="10.5" customHeight="1">
      <c r="A16" s="67" t="s">
        <v>107</v>
      </c>
      <c r="B16" s="68" t="s">
        <v>140</v>
      </c>
      <c r="C16" s="68" t="s">
        <v>141</v>
      </c>
      <c r="D16" s="69">
        <v>46154.0</v>
      </c>
      <c r="E16" s="67" t="s">
        <v>142</v>
      </c>
      <c r="F16" s="67"/>
      <c r="G16" s="67" t="s">
        <v>143</v>
      </c>
      <c r="H16" s="70">
        <v>1000.0</v>
      </c>
      <c r="I16" s="71">
        <v>2.0</v>
      </c>
      <c r="J16" s="62"/>
      <c r="K16" s="48"/>
      <c r="L16" s="48"/>
      <c r="M16" s="48"/>
      <c r="N16" s="48"/>
      <c r="O16" s="48"/>
      <c r="P16" s="48"/>
      <c r="Q16" s="48"/>
      <c r="R16" s="48"/>
      <c r="S16" s="48"/>
      <c r="T16" s="48"/>
      <c r="U16" s="48"/>
      <c r="V16" s="48"/>
      <c r="W16" s="48"/>
      <c r="X16" s="48"/>
      <c r="Y16" s="48"/>
      <c r="Z16" s="48"/>
    </row>
    <row r="17" ht="10.5" customHeight="1">
      <c r="A17" s="67" t="s">
        <v>107</v>
      </c>
      <c r="B17" s="68" t="s">
        <v>144</v>
      </c>
      <c r="C17" s="68" t="s">
        <v>145</v>
      </c>
      <c r="D17" s="69">
        <v>46155.0</v>
      </c>
      <c r="E17" s="67" t="s">
        <v>146</v>
      </c>
      <c r="F17" s="67"/>
      <c r="G17" s="67" t="s">
        <v>147</v>
      </c>
      <c r="H17" s="70">
        <v>300.0</v>
      </c>
      <c r="I17" s="71">
        <v>2.0</v>
      </c>
      <c r="J17" s="62"/>
      <c r="K17" s="48"/>
      <c r="L17" s="48"/>
      <c r="M17" s="48"/>
      <c r="N17" s="48"/>
      <c r="O17" s="48"/>
      <c r="P17" s="48"/>
      <c r="Q17" s="48"/>
      <c r="R17" s="48"/>
      <c r="S17" s="48"/>
      <c r="T17" s="48"/>
      <c r="U17" s="48"/>
      <c r="V17" s="48"/>
      <c r="W17" s="48"/>
      <c r="X17" s="48"/>
      <c r="Y17" s="48"/>
      <c r="Z17" s="48"/>
    </row>
    <row r="18" ht="10.5" customHeight="1">
      <c r="A18" s="67" t="s">
        <v>107</v>
      </c>
      <c r="B18" s="68" t="s">
        <v>148</v>
      </c>
      <c r="C18" s="68" t="s">
        <v>149</v>
      </c>
      <c r="D18" s="69">
        <v>46156.0</v>
      </c>
      <c r="E18" s="67" t="s">
        <v>150</v>
      </c>
      <c r="F18" s="67"/>
      <c r="G18" s="67" t="s">
        <v>151</v>
      </c>
      <c r="H18" s="70">
        <v>600.0</v>
      </c>
      <c r="I18" s="71">
        <v>2.0</v>
      </c>
      <c r="J18" s="62"/>
      <c r="K18" s="48"/>
      <c r="L18" s="48"/>
      <c r="M18" s="48"/>
      <c r="N18" s="48"/>
      <c r="O18" s="48"/>
      <c r="P18" s="48"/>
      <c r="Q18" s="48"/>
      <c r="R18" s="48"/>
      <c r="S18" s="48"/>
      <c r="T18" s="48"/>
      <c r="U18" s="48"/>
      <c r="V18" s="48"/>
      <c r="W18" s="48"/>
      <c r="X18" s="48"/>
      <c r="Y18" s="48"/>
      <c r="Z18" s="48"/>
    </row>
    <row r="19" ht="10.5" customHeight="1">
      <c r="A19" s="67" t="s">
        <v>107</v>
      </c>
      <c r="B19" s="68" t="s">
        <v>152</v>
      </c>
      <c r="C19" s="68" t="s">
        <v>153</v>
      </c>
      <c r="D19" s="69">
        <v>46157.0</v>
      </c>
      <c r="E19" s="67" t="s">
        <v>154</v>
      </c>
      <c r="F19" s="67"/>
      <c r="G19" s="67" t="s">
        <v>155</v>
      </c>
      <c r="H19" s="70">
        <v>25.9</v>
      </c>
      <c r="I19" s="71">
        <v>2.0</v>
      </c>
      <c r="J19" s="62"/>
      <c r="K19" s="48"/>
      <c r="L19" s="48"/>
      <c r="M19" s="48"/>
      <c r="N19" s="48"/>
      <c r="O19" s="48"/>
      <c r="P19" s="48"/>
      <c r="Q19" s="48"/>
      <c r="R19" s="48"/>
      <c r="S19" s="48"/>
      <c r="T19" s="48"/>
      <c r="U19" s="48"/>
      <c r="V19" s="48"/>
      <c r="W19" s="48"/>
      <c r="X19" s="48"/>
      <c r="Y19" s="48"/>
      <c r="Z19" s="48"/>
    </row>
    <row r="20" ht="10.5" customHeight="1">
      <c r="A20" s="67" t="s">
        <v>107</v>
      </c>
      <c r="B20" s="68" t="s">
        <v>156</v>
      </c>
      <c r="C20" s="68" t="s">
        <v>157</v>
      </c>
      <c r="D20" s="69">
        <v>46158.0</v>
      </c>
      <c r="E20" s="67" t="s">
        <v>158</v>
      </c>
      <c r="F20" s="67"/>
      <c r="G20" s="67" t="s">
        <v>159</v>
      </c>
      <c r="H20" s="70">
        <v>60.0</v>
      </c>
      <c r="I20" s="71">
        <v>2.0</v>
      </c>
      <c r="J20" s="62"/>
      <c r="K20" s="48"/>
      <c r="L20" s="48"/>
      <c r="M20" s="48"/>
      <c r="N20" s="48"/>
      <c r="O20" s="48"/>
      <c r="P20" s="48"/>
      <c r="Q20" s="48"/>
      <c r="R20" s="48"/>
      <c r="S20" s="48"/>
      <c r="T20" s="48"/>
      <c r="U20" s="48"/>
      <c r="V20" s="48"/>
      <c r="W20" s="48"/>
      <c r="X20" s="48"/>
      <c r="Y20" s="48"/>
      <c r="Z20" s="48"/>
    </row>
    <row r="21" ht="10.5" customHeight="1">
      <c r="A21" s="67" t="s">
        <v>107</v>
      </c>
      <c r="B21" s="68" t="s">
        <v>160</v>
      </c>
      <c r="C21" s="68" t="s">
        <v>161</v>
      </c>
      <c r="D21" s="69">
        <v>46160.0</v>
      </c>
      <c r="E21" s="67" t="s">
        <v>162</v>
      </c>
      <c r="F21" s="67"/>
      <c r="G21" s="67" t="s">
        <v>163</v>
      </c>
      <c r="H21" s="70">
        <v>200.0</v>
      </c>
      <c r="I21" s="71">
        <v>5.0</v>
      </c>
      <c r="J21" s="62"/>
      <c r="K21" s="48"/>
      <c r="L21" s="48"/>
      <c r="M21" s="62"/>
      <c r="N21" s="62"/>
      <c r="O21" s="62"/>
      <c r="P21" s="62"/>
      <c r="Q21" s="62"/>
      <c r="R21" s="62"/>
      <c r="S21" s="48"/>
      <c r="T21" s="48"/>
      <c r="U21" s="48"/>
      <c r="V21" s="48"/>
      <c r="W21" s="48"/>
      <c r="X21" s="48"/>
      <c r="Y21" s="48"/>
      <c r="Z21" s="48"/>
    </row>
    <row r="22" ht="10.5" customHeight="1">
      <c r="A22" s="67" t="s">
        <v>107</v>
      </c>
      <c r="B22" s="68" t="s">
        <v>164</v>
      </c>
      <c r="C22" s="68" t="s">
        <v>164</v>
      </c>
      <c r="D22" s="69">
        <v>46161.0</v>
      </c>
      <c r="E22" s="67" t="s">
        <v>165</v>
      </c>
      <c r="F22" s="67"/>
      <c r="G22" s="67" t="s">
        <v>166</v>
      </c>
      <c r="H22" s="70">
        <v>8780.0</v>
      </c>
      <c r="I22" s="71">
        <v>4.0</v>
      </c>
      <c r="J22" s="62"/>
      <c r="K22" s="48"/>
      <c r="L22" s="48"/>
      <c r="M22" s="62"/>
      <c r="N22" s="62"/>
      <c r="O22" s="62"/>
      <c r="P22" s="62"/>
      <c r="Q22" s="62"/>
      <c r="R22" s="62"/>
      <c r="S22" s="48"/>
      <c r="T22" s="48"/>
      <c r="U22" s="48"/>
      <c r="V22" s="48"/>
      <c r="W22" s="48"/>
      <c r="X22" s="48"/>
      <c r="Y22" s="48"/>
      <c r="Z22" s="48"/>
    </row>
    <row r="23" ht="10.5" customHeight="1">
      <c r="A23" s="67" t="s">
        <v>107</v>
      </c>
      <c r="B23" s="68" t="s">
        <v>167</v>
      </c>
      <c r="C23" s="68" t="s">
        <v>168</v>
      </c>
      <c r="D23" s="69">
        <v>46162.0</v>
      </c>
      <c r="E23" s="67" t="s">
        <v>169</v>
      </c>
      <c r="F23" s="67"/>
      <c r="G23" s="67" t="s">
        <v>170</v>
      </c>
      <c r="H23" s="70">
        <v>124.0</v>
      </c>
      <c r="I23" s="71">
        <v>2.0</v>
      </c>
      <c r="J23" s="62"/>
      <c r="K23" s="48"/>
      <c r="L23" s="48"/>
      <c r="M23" s="62"/>
      <c r="N23" s="62"/>
      <c r="O23" s="62"/>
      <c r="P23" s="62"/>
      <c r="Q23" s="62"/>
      <c r="R23" s="62"/>
      <c r="S23" s="48"/>
      <c r="T23" s="48"/>
      <c r="U23" s="48"/>
      <c r="V23" s="48"/>
      <c r="W23" s="48"/>
      <c r="X23" s="48"/>
      <c r="Y23" s="48"/>
      <c r="Z23" s="48"/>
    </row>
    <row r="24" ht="10.5" customHeight="1">
      <c r="A24" s="67" t="s">
        <v>107</v>
      </c>
      <c r="B24" s="68" t="s">
        <v>171</v>
      </c>
      <c r="C24" s="68">
        <v>1213275.0</v>
      </c>
      <c r="D24" s="69">
        <v>46163.0</v>
      </c>
      <c r="E24" s="67" t="s">
        <v>172</v>
      </c>
      <c r="F24" s="67"/>
      <c r="G24" s="67" t="s">
        <v>173</v>
      </c>
      <c r="H24" s="70">
        <v>19.1</v>
      </c>
      <c r="I24" s="71">
        <v>2.0</v>
      </c>
      <c r="J24" s="62"/>
      <c r="K24" s="48"/>
      <c r="L24" s="48"/>
      <c r="M24" s="48"/>
      <c r="N24" s="48"/>
      <c r="O24" s="62"/>
      <c r="P24" s="62"/>
      <c r="Q24" s="62"/>
      <c r="R24" s="62"/>
      <c r="S24" s="48"/>
      <c r="T24" s="48"/>
      <c r="U24" s="48"/>
      <c r="V24" s="48"/>
      <c r="W24" s="48"/>
      <c r="X24" s="48"/>
      <c r="Y24" s="48"/>
      <c r="Z24" s="48"/>
    </row>
    <row r="25" ht="10.5" customHeight="1">
      <c r="A25" s="67" t="s">
        <v>107</v>
      </c>
      <c r="B25" s="68" t="s">
        <v>174</v>
      </c>
      <c r="C25" s="68">
        <v>2.007006035E9</v>
      </c>
      <c r="D25" s="69">
        <v>46164.0</v>
      </c>
      <c r="E25" s="67" t="s">
        <v>175</v>
      </c>
      <c r="F25" s="67"/>
      <c r="G25" s="67" t="s">
        <v>176</v>
      </c>
      <c r="H25" s="70">
        <v>277.74</v>
      </c>
      <c r="I25" s="71">
        <v>4.0</v>
      </c>
      <c r="J25" s="62"/>
      <c r="K25" s="48"/>
      <c r="L25" s="48"/>
      <c r="M25" s="48"/>
      <c r="N25" s="48"/>
      <c r="O25" s="62"/>
      <c r="P25" s="62"/>
      <c r="Q25" s="62"/>
      <c r="R25" s="62"/>
      <c r="S25" s="48"/>
      <c r="T25" s="48"/>
      <c r="U25" s="48"/>
      <c r="V25" s="48"/>
      <c r="W25" s="48"/>
      <c r="X25" s="48"/>
      <c r="Y25" s="48"/>
      <c r="Z25" s="48"/>
    </row>
    <row r="26" ht="10.5" customHeight="1">
      <c r="A26" s="67" t="s">
        <v>107</v>
      </c>
      <c r="B26" s="72">
        <v>46357.0</v>
      </c>
      <c r="C26" s="68" t="s">
        <v>168</v>
      </c>
      <c r="D26" s="69">
        <v>46165.0</v>
      </c>
      <c r="E26" s="67" t="s">
        <v>177</v>
      </c>
      <c r="F26" s="67"/>
      <c r="G26" s="67" t="s">
        <v>178</v>
      </c>
      <c r="H26" s="70">
        <v>50.0</v>
      </c>
      <c r="I26" s="71">
        <v>4.0</v>
      </c>
      <c r="J26" s="62"/>
      <c r="K26" s="48"/>
      <c r="L26" s="48"/>
      <c r="M26" s="48"/>
      <c r="N26" s="48"/>
      <c r="O26" s="62"/>
      <c r="P26" s="62"/>
      <c r="Q26" s="62"/>
      <c r="R26" s="62"/>
      <c r="S26" s="48"/>
      <c r="T26" s="48"/>
      <c r="U26" s="48"/>
      <c r="V26" s="48"/>
      <c r="W26" s="48"/>
      <c r="X26" s="48"/>
      <c r="Y26" s="48"/>
      <c r="Z26" s="48"/>
    </row>
    <row r="27" ht="10.5" customHeight="1">
      <c r="A27" s="67" t="s">
        <v>107</v>
      </c>
      <c r="B27" s="68" t="s">
        <v>179</v>
      </c>
      <c r="C27" s="68" t="s">
        <v>180</v>
      </c>
      <c r="D27" s="69">
        <v>46166.0</v>
      </c>
      <c r="E27" s="67" t="s">
        <v>181</v>
      </c>
      <c r="F27" s="67"/>
      <c r="G27" s="67" t="s">
        <v>182</v>
      </c>
      <c r="H27" s="70">
        <v>9.0</v>
      </c>
      <c r="I27" s="71">
        <v>4.0</v>
      </c>
      <c r="J27" s="62"/>
      <c r="K27" s="48"/>
      <c r="L27" s="48"/>
      <c r="M27" s="48"/>
      <c r="N27" s="48"/>
      <c r="O27" s="62"/>
      <c r="P27" s="62"/>
      <c r="Q27" s="62"/>
      <c r="R27" s="62"/>
      <c r="S27" s="48"/>
      <c r="T27" s="48"/>
      <c r="U27" s="48"/>
      <c r="V27" s="48"/>
      <c r="W27" s="48"/>
      <c r="X27" s="48"/>
      <c r="Y27" s="48"/>
      <c r="Z27" s="48"/>
    </row>
    <row r="28" ht="10.5" customHeight="1">
      <c r="A28" s="67" t="s">
        <v>107</v>
      </c>
      <c r="B28" s="72">
        <v>46143.0</v>
      </c>
      <c r="C28" s="68" t="s">
        <v>183</v>
      </c>
      <c r="D28" s="69">
        <v>46167.0</v>
      </c>
      <c r="E28" s="67" t="s">
        <v>184</v>
      </c>
      <c r="F28" s="67"/>
      <c r="G28" s="67" t="s">
        <v>185</v>
      </c>
      <c r="H28" s="70">
        <v>10.0</v>
      </c>
      <c r="I28" s="71">
        <v>4.0</v>
      </c>
      <c r="J28" s="62"/>
      <c r="K28" s="48"/>
      <c r="L28" s="48"/>
      <c r="M28" s="48"/>
      <c r="N28" s="48"/>
      <c r="O28" s="62"/>
      <c r="P28" s="62"/>
      <c r="Q28" s="62"/>
      <c r="R28" s="62"/>
      <c r="S28" s="48"/>
      <c r="T28" s="48"/>
      <c r="U28" s="48"/>
      <c r="V28" s="48"/>
      <c r="W28" s="48"/>
      <c r="X28" s="48"/>
      <c r="Y28" s="48"/>
      <c r="Z28" s="48"/>
    </row>
    <row r="29" ht="10.5" customHeight="1">
      <c r="A29" s="67" t="s">
        <v>107</v>
      </c>
      <c r="B29" s="68" t="s">
        <v>186</v>
      </c>
      <c r="C29" s="68" t="s">
        <v>187</v>
      </c>
      <c r="D29" s="69">
        <v>46168.0</v>
      </c>
      <c r="E29" s="67" t="s">
        <v>188</v>
      </c>
      <c r="F29" s="67"/>
      <c r="G29" s="67" t="s">
        <v>189</v>
      </c>
      <c r="H29" s="70">
        <v>500.0</v>
      </c>
      <c r="I29" s="71">
        <v>1.0</v>
      </c>
      <c r="J29" s="62"/>
      <c r="K29" s="48"/>
      <c r="L29" s="48"/>
      <c r="M29" s="48"/>
      <c r="N29" s="48"/>
      <c r="O29" s="62"/>
      <c r="P29" s="62"/>
      <c r="Q29" s="62"/>
      <c r="R29" s="62"/>
      <c r="S29" s="48"/>
      <c r="T29" s="48"/>
      <c r="U29" s="48"/>
      <c r="V29" s="48"/>
      <c r="W29" s="48"/>
      <c r="X29" s="48"/>
      <c r="Y29" s="48"/>
      <c r="Z29" s="48"/>
    </row>
    <row r="30" ht="10.5" customHeight="1">
      <c r="A30" s="67" t="s">
        <v>107</v>
      </c>
      <c r="B30" s="68" t="s">
        <v>190</v>
      </c>
      <c r="C30" s="68" t="s">
        <v>191</v>
      </c>
      <c r="D30" s="69">
        <v>46169.0</v>
      </c>
      <c r="E30" s="67" t="s">
        <v>192</v>
      </c>
      <c r="F30" s="67"/>
      <c r="G30" s="67" t="s">
        <v>193</v>
      </c>
      <c r="H30" s="70">
        <v>71.2</v>
      </c>
      <c r="I30" s="71">
        <v>3.0</v>
      </c>
      <c r="J30" s="62"/>
      <c r="K30" s="48"/>
      <c r="L30" s="48"/>
      <c r="M30" s="48"/>
      <c r="N30" s="48"/>
      <c r="O30" s="62"/>
      <c r="P30" s="62"/>
      <c r="Q30" s="62"/>
      <c r="R30" s="62"/>
      <c r="S30" s="48"/>
      <c r="T30" s="48"/>
      <c r="U30" s="48"/>
      <c r="V30" s="48"/>
      <c r="W30" s="48"/>
      <c r="X30" s="48"/>
      <c r="Y30" s="48"/>
      <c r="Z30" s="48"/>
    </row>
    <row r="31" ht="10.5" customHeight="1">
      <c r="A31" s="67" t="s">
        <v>107</v>
      </c>
      <c r="B31" s="68" t="s">
        <v>194</v>
      </c>
      <c r="C31" s="68" t="s">
        <v>195</v>
      </c>
      <c r="D31" s="69">
        <v>46170.0</v>
      </c>
      <c r="E31" s="67" t="s">
        <v>196</v>
      </c>
      <c r="F31" s="67"/>
      <c r="G31" s="67" t="s">
        <v>197</v>
      </c>
      <c r="H31" s="70">
        <v>250.0</v>
      </c>
      <c r="I31" s="71">
        <v>1.0</v>
      </c>
      <c r="J31" s="62"/>
      <c r="K31" s="48"/>
      <c r="L31" s="48"/>
      <c r="M31" s="48"/>
      <c r="N31" s="48"/>
      <c r="O31" s="48"/>
      <c r="P31" s="48"/>
      <c r="Q31" s="48"/>
      <c r="R31" s="48"/>
      <c r="S31" s="48"/>
      <c r="T31" s="48"/>
      <c r="U31" s="48"/>
      <c r="V31" s="48"/>
      <c r="W31" s="48"/>
      <c r="X31" s="48"/>
      <c r="Y31" s="48"/>
      <c r="Z31" s="48"/>
    </row>
    <row r="32" ht="10.5" customHeight="1">
      <c r="A32" s="67" t="s">
        <v>107</v>
      </c>
      <c r="B32" s="68" t="s">
        <v>198</v>
      </c>
      <c r="C32" s="68" t="s">
        <v>199</v>
      </c>
      <c r="D32" s="69">
        <v>46171.0</v>
      </c>
      <c r="E32" s="67" t="s">
        <v>200</v>
      </c>
      <c r="F32" s="67"/>
      <c r="G32" s="67" t="s">
        <v>201</v>
      </c>
      <c r="H32" s="70">
        <v>320.0</v>
      </c>
      <c r="I32" s="71">
        <v>5.0</v>
      </c>
      <c r="J32" s="62"/>
      <c r="K32" s="48"/>
      <c r="L32" s="48"/>
      <c r="M32" s="48"/>
      <c r="N32" s="48"/>
      <c r="O32" s="48"/>
      <c r="P32" s="48"/>
      <c r="Q32" s="48"/>
      <c r="R32" s="48"/>
      <c r="S32" s="48"/>
      <c r="T32" s="48"/>
      <c r="U32" s="48"/>
      <c r="V32" s="48"/>
      <c r="W32" s="48"/>
      <c r="X32" s="48"/>
      <c r="Y32" s="48"/>
      <c r="Z32" s="48"/>
    </row>
    <row r="33" ht="10.5" customHeight="1">
      <c r="A33" s="67" t="s">
        <v>107</v>
      </c>
      <c r="B33" s="68" t="s">
        <v>202</v>
      </c>
      <c r="C33" s="68" t="s">
        <v>203</v>
      </c>
      <c r="D33" s="69">
        <v>46172.0</v>
      </c>
      <c r="E33" s="67" t="s">
        <v>204</v>
      </c>
      <c r="F33" s="67"/>
      <c r="G33" s="67" t="s">
        <v>205</v>
      </c>
      <c r="H33" s="70">
        <v>40.0</v>
      </c>
      <c r="I33" s="71">
        <v>4.0</v>
      </c>
      <c r="J33" s="62"/>
      <c r="K33" s="48"/>
      <c r="L33" s="48"/>
      <c r="M33" s="48"/>
      <c r="N33" s="48"/>
      <c r="O33" s="48"/>
      <c r="P33" s="48"/>
      <c r="Q33" s="48"/>
      <c r="R33" s="48"/>
      <c r="S33" s="48"/>
      <c r="T33" s="48"/>
      <c r="U33" s="48"/>
      <c r="V33" s="48"/>
      <c r="W33" s="48"/>
      <c r="X33" s="48"/>
      <c r="Y33" s="48"/>
      <c r="Z33" s="48"/>
    </row>
    <row r="34" ht="10.5" customHeight="1">
      <c r="A34" s="67" t="s">
        <v>107</v>
      </c>
      <c r="B34" s="72">
        <v>46023.0</v>
      </c>
      <c r="C34" s="68" t="s">
        <v>206</v>
      </c>
      <c r="D34" s="69">
        <v>46173.0</v>
      </c>
      <c r="E34" s="67" t="s">
        <v>207</v>
      </c>
      <c r="F34" s="67"/>
      <c r="G34" s="67" t="s">
        <v>208</v>
      </c>
      <c r="H34" s="70">
        <v>25.0</v>
      </c>
      <c r="I34" s="71">
        <v>4.0</v>
      </c>
      <c r="J34" s="62"/>
      <c r="K34" s="48"/>
      <c r="L34" s="48"/>
      <c r="M34" s="48"/>
      <c r="N34" s="48"/>
      <c r="O34" s="48"/>
      <c r="P34" s="48"/>
      <c r="Q34" s="48"/>
      <c r="R34" s="48"/>
      <c r="S34" s="48"/>
      <c r="T34" s="48"/>
      <c r="U34" s="48"/>
      <c r="V34" s="48"/>
      <c r="W34" s="48"/>
      <c r="X34" s="48"/>
      <c r="Y34" s="48"/>
      <c r="Z34" s="48"/>
    </row>
    <row r="35" ht="10.5" customHeight="1">
      <c r="A35" s="67" t="s">
        <v>107</v>
      </c>
      <c r="B35" s="72">
        <v>46082.0</v>
      </c>
      <c r="C35" s="68" t="s">
        <v>209</v>
      </c>
      <c r="D35" s="69">
        <v>46174.0</v>
      </c>
      <c r="E35" s="67" t="s">
        <v>210</v>
      </c>
      <c r="F35" s="67"/>
      <c r="G35" s="67" t="s">
        <v>211</v>
      </c>
      <c r="H35" s="70">
        <v>150.0</v>
      </c>
      <c r="I35" s="71">
        <v>4.0</v>
      </c>
      <c r="J35" s="62"/>
      <c r="K35" s="48"/>
      <c r="L35" s="48"/>
      <c r="M35" s="48"/>
      <c r="N35" s="48"/>
      <c r="O35" s="48"/>
      <c r="P35" s="48"/>
      <c r="Q35" s="48"/>
      <c r="R35" s="48"/>
      <c r="S35" s="48"/>
      <c r="T35" s="48"/>
      <c r="U35" s="48"/>
      <c r="V35" s="48"/>
      <c r="W35" s="48"/>
      <c r="X35" s="48"/>
      <c r="Y35" s="48"/>
      <c r="Z35" s="48"/>
    </row>
    <row r="36" ht="10.5" customHeight="1">
      <c r="A36" s="67" t="s">
        <v>107</v>
      </c>
      <c r="B36" s="72">
        <v>46113.0</v>
      </c>
      <c r="C36" s="68" t="s">
        <v>212</v>
      </c>
      <c r="D36" s="69">
        <v>46175.0</v>
      </c>
      <c r="E36" s="67" t="s">
        <v>213</v>
      </c>
      <c r="F36" s="67"/>
      <c r="G36" s="67" t="s">
        <v>214</v>
      </c>
      <c r="H36" s="70">
        <v>100.0</v>
      </c>
      <c r="I36" s="71">
        <v>4.0</v>
      </c>
      <c r="J36" s="62"/>
      <c r="K36" s="48"/>
      <c r="L36" s="48"/>
      <c r="M36" s="48"/>
      <c r="N36" s="48"/>
      <c r="O36" s="48"/>
      <c r="P36" s="48"/>
      <c r="Q36" s="48"/>
      <c r="R36" s="48"/>
      <c r="S36" s="48"/>
      <c r="T36" s="48"/>
      <c r="U36" s="48"/>
      <c r="V36" s="48"/>
      <c r="W36" s="48"/>
      <c r="X36" s="48"/>
      <c r="Y36" s="48"/>
      <c r="Z36" s="48"/>
    </row>
    <row r="37" ht="10.5" customHeight="1">
      <c r="A37" s="67" t="s">
        <v>107</v>
      </c>
      <c r="B37" s="68" t="s">
        <v>215</v>
      </c>
      <c r="C37" s="68" t="s">
        <v>216</v>
      </c>
      <c r="D37" s="69">
        <v>46176.0</v>
      </c>
      <c r="E37" s="67" t="s">
        <v>217</v>
      </c>
      <c r="F37" s="67"/>
      <c r="G37" s="67" t="s">
        <v>218</v>
      </c>
      <c r="H37" s="70">
        <v>74.1</v>
      </c>
      <c r="I37" s="71">
        <v>4.0</v>
      </c>
      <c r="J37" s="51"/>
      <c r="K37" s="48"/>
      <c r="L37" s="48"/>
      <c r="M37" s="48"/>
      <c r="N37" s="48"/>
      <c r="O37" s="48"/>
      <c r="P37" s="48"/>
      <c r="Q37" s="48"/>
      <c r="R37" s="48"/>
      <c r="S37" s="48"/>
      <c r="T37" s="48"/>
      <c r="U37" s="48"/>
      <c r="V37" s="48"/>
      <c r="W37" s="48"/>
      <c r="X37" s="48"/>
      <c r="Y37" s="48"/>
      <c r="Z37" s="48"/>
    </row>
    <row r="38" ht="10.5" customHeight="1">
      <c r="A38" s="67" t="s">
        <v>107</v>
      </c>
      <c r="B38" s="68" t="s">
        <v>219</v>
      </c>
      <c r="C38" s="68" t="s">
        <v>220</v>
      </c>
      <c r="D38" s="69">
        <v>46177.0</v>
      </c>
      <c r="E38" s="67" t="s">
        <v>221</v>
      </c>
      <c r="F38" s="67"/>
      <c r="G38" s="67" t="s">
        <v>222</v>
      </c>
      <c r="H38" s="70">
        <v>120.0</v>
      </c>
      <c r="I38" s="71">
        <v>2.0</v>
      </c>
      <c r="J38" s="51"/>
      <c r="K38" s="48"/>
      <c r="L38" s="48"/>
      <c r="M38" s="48"/>
      <c r="N38" s="48"/>
      <c r="O38" s="48"/>
      <c r="P38" s="48"/>
      <c r="Q38" s="48"/>
      <c r="R38" s="48"/>
      <c r="S38" s="48"/>
      <c r="T38" s="48"/>
      <c r="U38" s="48"/>
      <c r="V38" s="48"/>
      <c r="W38" s="48"/>
      <c r="X38" s="48"/>
      <c r="Y38" s="48"/>
      <c r="Z38" s="48"/>
    </row>
    <row r="39" ht="10.5" customHeight="1">
      <c r="A39" s="67" t="s">
        <v>107</v>
      </c>
      <c r="B39" s="68" t="s">
        <v>223</v>
      </c>
      <c r="C39" s="68" t="s">
        <v>223</v>
      </c>
      <c r="D39" s="69">
        <v>46178.0</v>
      </c>
      <c r="E39" s="67" t="s">
        <v>224</v>
      </c>
      <c r="F39" s="67"/>
      <c r="G39" s="67" t="s">
        <v>225</v>
      </c>
      <c r="H39" s="70">
        <v>80.0</v>
      </c>
      <c r="I39" s="71">
        <v>3.0</v>
      </c>
      <c r="J39" s="51"/>
      <c r="K39" s="48"/>
      <c r="L39" s="48"/>
      <c r="M39" s="48"/>
      <c r="N39" s="48"/>
      <c r="O39" s="48"/>
      <c r="P39" s="48"/>
      <c r="Q39" s="48"/>
      <c r="R39" s="48"/>
      <c r="S39" s="48"/>
      <c r="T39" s="48"/>
      <c r="U39" s="48"/>
      <c r="V39" s="48"/>
      <c r="W39" s="48"/>
      <c r="X39" s="48"/>
      <c r="Y39" s="48"/>
      <c r="Z39" s="48"/>
    </row>
    <row r="40" ht="10.5" customHeight="1">
      <c r="A40" s="67" t="s">
        <v>107</v>
      </c>
      <c r="B40" s="68" t="s">
        <v>226</v>
      </c>
      <c r="C40" s="68" t="s">
        <v>227</v>
      </c>
      <c r="D40" s="69">
        <v>46179.0</v>
      </c>
      <c r="E40" s="67" t="s">
        <v>228</v>
      </c>
      <c r="F40" s="67"/>
      <c r="G40" s="67" t="s">
        <v>229</v>
      </c>
      <c r="H40" s="70">
        <v>600.0</v>
      </c>
      <c r="I40" s="71">
        <v>1.0</v>
      </c>
      <c r="J40" s="51"/>
      <c r="K40" s="48"/>
      <c r="L40" s="48"/>
      <c r="M40" s="48"/>
      <c r="N40" s="48"/>
      <c r="O40" s="48"/>
      <c r="P40" s="48"/>
      <c r="Q40" s="48"/>
      <c r="R40" s="48"/>
      <c r="S40" s="48"/>
      <c r="T40" s="48"/>
      <c r="U40" s="48"/>
      <c r="V40" s="48"/>
      <c r="W40" s="48"/>
      <c r="X40" s="48"/>
      <c r="Y40" s="48"/>
      <c r="Z40" s="48"/>
    </row>
    <row r="41" ht="10.5" customHeight="1">
      <c r="A41" s="67" t="s">
        <v>107</v>
      </c>
      <c r="B41" s="68" t="s">
        <v>183</v>
      </c>
      <c r="C41" s="68" t="s">
        <v>230</v>
      </c>
      <c r="D41" s="69">
        <v>46180.0</v>
      </c>
      <c r="E41" s="67" t="s">
        <v>231</v>
      </c>
      <c r="F41" s="67"/>
      <c r="G41" s="67" t="s">
        <v>232</v>
      </c>
      <c r="H41" s="70">
        <v>10.0</v>
      </c>
      <c r="I41" s="71">
        <v>3.0</v>
      </c>
      <c r="J41" s="51"/>
      <c r="K41" s="48"/>
      <c r="L41" s="48"/>
      <c r="M41" s="48"/>
      <c r="N41" s="48"/>
      <c r="O41" s="48"/>
      <c r="P41" s="48"/>
      <c r="Q41" s="48"/>
      <c r="R41" s="48"/>
      <c r="S41" s="51"/>
      <c r="T41" s="51"/>
      <c r="U41" s="51"/>
      <c r="V41" s="51"/>
      <c r="W41" s="51"/>
      <c r="X41" s="51"/>
      <c r="Y41" s="51"/>
      <c r="Z41" s="51"/>
    </row>
    <row r="42" ht="10.5" customHeight="1">
      <c r="A42" s="67" t="s">
        <v>107</v>
      </c>
      <c r="B42" s="68" t="s">
        <v>233</v>
      </c>
      <c r="C42" s="68" t="s">
        <v>234</v>
      </c>
      <c r="D42" s="69">
        <v>46181.0</v>
      </c>
      <c r="E42" s="67" t="s">
        <v>235</v>
      </c>
      <c r="F42" s="67"/>
      <c r="G42" s="67" t="s">
        <v>236</v>
      </c>
      <c r="H42" s="70">
        <v>19.0</v>
      </c>
      <c r="I42" s="71">
        <v>2.0</v>
      </c>
      <c r="J42" s="51"/>
      <c r="K42" s="48"/>
      <c r="L42" s="48"/>
      <c r="M42" s="48"/>
      <c r="N42" s="48"/>
      <c r="O42" s="48"/>
      <c r="P42" s="48"/>
      <c r="Q42" s="48"/>
      <c r="R42" s="48"/>
      <c r="S42" s="51"/>
      <c r="T42" s="51"/>
      <c r="U42" s="51"/>
      <c r="V42" s="51"/>
      <c r="W42" s="51"/>
      <c r="X42" s="51"/>
      <c r="Y42" s="51"/>
      <c r="Z42" s="51"/>
    </row>
    <row r="43" ht="10.5" customHeight="1">
      <c r="A43" s="67" t="s">
        <v>107</v>
      </c>
      <c r="B43" s="68" t="s">
        <v>237</v>
      </c>
      <c r="C43" s="68" t="s">
        <v>160</v>
      </c>
      <c r="D43" s="69">
        <v>46182.0</v>
      </c>
      <c r="E43" s="67" t="s">
        <v>238</v>
      </c>
      <c r="F43" s="67"/>
      <c r="G43" s="67" t="s">
        <v>239</v>
      </c>
      <c r="H43" s="70">
        <v>230.0</v>
      </c>
      <c r="I43" s="71">
        <v>2.0</v>
      </c>
      <c r="J43" s="51"/>
      <c r="K43" s="48"/>
      <c r="L43" s="48"/>
      <c r="M43" s="48"/>
      <c r="N43" s="48"/>
      <c r="O43" s="48"/>
      <c r="P43" s="48"/>
      <c r="Q43" s="48"/>
      <c r="R43" s="48"/>
      <c r="S43" s="51"/>
      <c r="T43" s="51"/>
      <c r="U43" s="51"/>
      <c r="V43" s="51"/>
      <c r="W43" s="51"/>
      <c r="X43" s="51"/>
      <c r="Y43" s="51"/>
      <c r="Z43" s="51"/>
    </row>
    <row r="44" ht="10.5" customHeight="1">
      <c r="A44" s="67" t="s">
        <v>107</v>
      </c>
      <c r="B44" s="68" t="s">
        <v>240</v>
      </c>
      <c r="C44" s="68" t="s">
        <v>241</v>
      </c>
      <c r="D44" s="69">
        <v>46183.0</v>
      </c>
      <c r="E44" s="67" t="s">
        <v>242</v>
      </c>
      <c r="F44" s="67"/>
      <c r="G44" s="67" t="s">
        <v>243</v>
      </c>
      <c r="H44" s="70">
        <v>175.0</v>
      </c>
      <c r="I44" s="71">
        <v>2.0</v>
      </c>
      <c r="J44" s="51"/>
      <c r="K44" s="48"/>
      <c r="L44" s="48"/>
      <c r="M44" s="48"/>
      <c r="N44" s="48"/>
      <c r="O44" s="48"/>
      <c r="P44" s="48"/>
      <c r="Q44" s="48"/>
      <c r="R44" s="48"/>
      <c r="S44" s="51"/>
      <c r="T44" s="51"/>
      <c r="U44" s="51"/>
      <c r="V44" s="51"/>
      <c r="W44" s="51"/>
      <c r="X44" s="51"/>
      <c r="Y44" s="51"/>
      <c r="Z44" s="51"/>
    </row>
    <row r="45" ht="10.5" customHeight="1">
      <c r="A45" s="67" t="s">
        <v>107</v>
      </c>
      <c r="B45" s="68" t="s">
        <v>244</v>
      </c>
      <c r="C45" s="68">
        <v>369963.0</v>
      </c>
      <c r="D45" s="69">
        <v>46184.0</v>
      </c>
      <c r="E45" s="67" t="s">
        <v>245</v>
      </c>
      <c r="F45" s="67"/>
      <c r="G45" s="67" t="s">
        <v>246</v>
      </c>
      <c r="H45" s="70">
        <v>147.0</v>
      </c>
      <c r="I45" s="71">
        <v>1.0</v>
      </c>
      <c r="J45" s="51"/>
      <c r="K45" s="48"/>
      <c r="L45" s="48"/>
      <c r="M45" s="48"/>
      <c r="N45" s="48"/>
      <c r="O45" s="48"/>
      <c r="P45" s="48"/>
      <c r="Q45" s="48"/>
      <c r="R45" s="48"/>
      <c r="S45" s="51"/>
      <c r="T45" s="51"/>
      <c r="U45" s="51"/>
      <c r="V45" s="51"/>
      <c r="W45" s="51"/>
      <c r="X45" s="51"/>
      <c r="Y45" s="51"/>
      <c r="Z45" s="51"/>
    </row>
    <row r="46" ht="10.5" customHeight="1">
      <c r="A46" s="67" t="s">
        <v>247</v>
      </c>
      <c r="B46" s="68" t="s">
        <v>248</v>
      </c>
      <c r="C46" s="68">
        <v>2.0200136E7</v>
      </c>
      <c r="D46" s="69">
        <v>46185.0</v>
      </c>
      <c r="E46" s="67" t="s">
        <v>249</v>
      </c>
      <c r="F46" s="67"/>
      <c r="G46" s="67" t="s">
        <v>250</v>
      </c>
      <c r="H46" s="70">
        <v>360.0</v>
      </c>
      <c r="I46" s="71">
        <v>10.0</v>
      </c>
      <c r="J46" s="51"/>
      <c r="K46" s="48"/>
      <c r="L46" s="48"/>
      <c r="M46" s="48"/>
      <c r="N46" s="48"/>
      <c r="O46" s="48"/>
      <c r="P46" s="48"/>
      <c r="Q46" s="48"/>
      <c r="R46" s="48"/>
      <c r="S46" s="51"/>
      <c r="T46" s="51"/>
      <c r="U46" s="51"/>
      <c r="V46" s="51"/>
      <c r="W46" s="51"/>
      <c r="X46" s="51"/>
      <c r="Y46" s="51"/>
      <c r="Z46" s="51"/>
    </row>
    <row r="47" ht="10.5" customHeight="1">
      <c r="A47" s="67" t="s">
        <v>247</v>
      </c>
      <c r="B47" s="68" t="s">
        <v>251</v>
      </c>
      <c r="C47" s="68" t="s">
        <v>187</v>
      </c>
      <c r="D47" s="69">
        <v>46186.0</v>
      </c>
      <c r="E47" s="67" t="s">
        <v>252</v>
      </c>
      <c r="F47" s="67"/>
      <c r="G47" s="67" t="s">
        <v>189</v>
      </c>
      <c r="H47" s="70">
        <v>500.0</v>
      </c>
      <c r="I47" s="71">
        <v>10.0</v>
      </c>
      <c r="J47" s="51"/>
      <c r="K47" s="48"/>
      <c r="L47" s="48"/>
      <c r="M47" s="48"/>
      <c r="N47" s="48"/>
      <c r="O47" s="48"/>
      <c r="P47" s="48"/>
      <c r="Q47" s="48"/>
      <c r="R47" s="48"/>
      <c r="S47" s="51"/>
      <c r="T47" s="51"/>
      <c r="U47" s="51"/>
      <c r="V47" s="51"/>
      <c r="W47" s="51"/>
      <c r="X47" s="51"/>
      <c r="Y47" s="51"/>
      <c r="Z47" s="51"/>
    </row>
    <row r="48" ht="10.5" customHeight="1">
      <c r="A48" s="67" t="s">
        <v>247</v>
      </c>
      <c r="B48" s="72">
        <v>46235.0</v>
      </c>
      <c r="C48" s="68" t="s">
        <v>253</v>
      </c>
      <c r="D48" s="69">
        <v>46187.0</v>
      </c>
      <c r="E48" s="67" t="s">
        <v>254</v>
      </c>
      <c r="F48" s="67"/>
      <c r="G48" s="67" t="s">
        <v>255</v>
      </c>
      <c r="H48" s="70">
        <v>20.0</v>
      </c>
      <c r="I48" s="71">
        <v>10.0</v>
      </c>
      <c r="J48" s="51"/>
      <c r="K48" s="48"/>
      <c r="L48" s="48"/>
      <c r="M48" s="48"/>
      <c r="N48" s="48"/>
      <c r="O48" s="48"/>
      <c r="P48" s="48"/>
      <c r="Q48" s="48"/>
      <c r="R48" s="48"/>
      <c r="S48" s="51"/>
      <c r="T48" s="51"/>
      <c r="U48" s="51"/>
      <c r="V48" s="51"/>
      <c r="W48" s="51"/>
      <c r="X48" s="51"/>
      <c r="Y48" s="51"/>
      <c r="Z48" s="51"/>
    </row>
    <row r="49" ht="10.5" customHeight="1">
      <c r="A49" s="67" t="s">
        <v>247</v>
      </c>
      <c r="B49" s="68" t="s">
        <v>256</v>
      </c>
      <c r="C49" s="68" t="s">
        <v>257</v>
      </c>
      <c r="D49" s="69">
        <v>46188.0</v>
      </c>
      <c r="E49" s="67" t="s">
        <v>258</v>
      </c>
      <c r="F49" s="67"/>
      <c r="G49" s="67" t="s">
        <v>259</v>
      </c>
      <c r="H49" s="70">
        <v>25.0</v>
      </c>
      <c r="I49" s="71">
        <v>10.0</v>
      </c>
      <c r="J49" s="51"/>
      <c r="K49" s="48"/>
      <c r="L49" s="48"/>
      <c r="M49" s="48"/>
      <c r="N49" s="48"/>
      <c r="O49" s="48"/>
      <c r="P49" s="48"/>
      <c r="Q49" s="48"/>
      <c r="R49" s="48"/>
      <c r="S49" s="51"/>
      <c r="T49" s="51"/>
      <c r="U49" s="51"/>
      <c r="V49" s="51"/>
      <c r="W49" s="51"/>
      <c r="X49" s="51"/>
      <c r="Y49" s="51"/>
      <c r="Z49" s="51"/>
    </row>
    <row r="50" ht="10.5" customHeight="1">
      <c r="A50" s="67" t="s">
        <v>260</v>
      </c>
      <c r="B50" s="72">
        <v>46266.0</v>
      </c>
      <c r="C50" s="68" t="s">
        <v>261</v>
      </c>
      <c r="D50" s="69">
        <v>46189.0</v>
      </c>
      <c r="E50" s="67" t="s">
        <v>262</v>
      </c>
      <c r="F50" s="67"/>
      <c r="G50" s="67" t="s">
        <v>263</v>
      </c>
      <c r="H50" s="70">
        <v>20000.0</v>
      </c>
      <c r="I50" s="71">
        <v>5.0</v>
      </c>
      <c r="J50" s="51"/>
      <c r="K50" s="48"/>
      <c r="L50" s="48"/>
      <c r="M50" s="48"/>
      <c r="N50" s="48"/>
      <c r="O50" s="48"/>
      <c r="P50" s="48"/>
      <c r="Q50" s="48"/>
      <c r="R50" s="48"/>
      <c r="S50" s="51"/>
      <c r="T50" s="51"/>
      <c r="U50" s="51"/>
      <c r="V50" s="51"/>
      <c r="W50" s="51"/>
      <c r="X50" s="51"/>
      <c r="Y50" s="51"/>
      <c r="Z50" s="51"/>
    </row>
    <row r="51" ht="10.5" customHeight="1">
      <c r="A51" s="67" t="s">
        <v>264</v>
      </c>
      <c r="B51" s="68" t="s">
        <v>265</v>
      </c>
      <c r="C51" s="68" t="s">
        <v>266</v>
      </c>
      <c r="D51" s="69">
        <v>46190.0</v>
      </c>
      <c r="E51" s="67" t="s">
        <v>267</v>
      </c>
      <c r="F51" s="67"/>
      <c r="G51" s="67" t="s">
        <v>268</v>
      </c>
      <c r="H51" s="70">
        <v>30000.0</v>
      </c>
      <c r="I51" s="71">
        <v>5.0</v>
      </c>
      <c r="J51" s="51"/>
      <c r="K51" s="48"/>
      <c r="L51" s="48"/>
      <c r="M51" s="48"/>
      <c r="N51" s="48"/>
      <c r="O51" s="48"/>
      <c r="P51" s="48"/>
      <c r="Q51" s="48"/>
      <c r="R51" s="48"/>
      <c r="S51" s="51"/>
      <c r="T51" s="51"/>
      <c r="U51" s="51"/>
      <c r="V51" s="51"/>
      <c r="W51" s="51"/>
      <c r="X51" s="51"/>
      <c r="Y51" s="51"/>
      <c r="Z51" s="51"/>
    </row>
    <row r="52" ht="10.5" customHeight="1">
      <c r="A52" s="67" t="s">
        <v>107</v>
      </c>
      <c r="B52" s="68" t="s">
        <v>269</v>
      </c>
      <c r="C52" s="68" t="s">
        <v>270</v>
      </c>
      <c r="D52" s="69">
        <v>46191.0</v>
      </c>
      <c r="E52" s="67" t="s">
        <v>271</v>
      </c>
      <c r="F52" s="67"/>
      <c r="G52" s="67" t="s">
        <v>272</v>
      </c>
      <c r="H52" s="70">
        <v>123.0</v>
      </c>
      <c r="I52" s="71">
        <v>2.0</v>
      </c>
      <c r="J52" s="51"/>
      <c r="K52" s="48"/>
      <c r="L52" s="48"/>
      <c r="M52" s="48"/>
      <c r="N52" s="48"/>
      <c r="O52" s="48"/>
      <c r="P52" s="48"/>
      <c r="Q52" s="48"/>
      <c r="R52" s="48"/>
      <c r="S52" s="51"/>
      <c r="T52" s="51"/>
      <c r="U52" s="51"/>
      <c r="V52" s="51"/>
      <c r="W52" s="51"/>
      <c r="X52" s="51"/>
      <c r="Y52" s="51"/>
      <c r="Z52" s="51"/>
    </row>
    <row r="53" ht="10.5" customHeight="1">
      <c r="A53" s="67" t="s">
        <v>107</v>
      </c>
      <c r="B53" s="68" t="s">
        <v>273</v>
      </c>
      <c r="C53" s="68" t="s">
        <v>274</v>
      </c>
      <c r="D53" s="69">
        <v>46192.0</v>
      </c>
      <c r="E53" s="67" t="s">
        <v>275</v>
      </c>
      <c r="F53" s="67"/>
      <c r="G53" s="67" t="s">
        <v>276</v>
      </c>
      <c r="H53" s="70">
        <v>1600.0</v>
      </c>
      <c r="I53" s="71">
        <v>2.0</v>
      </c>
      <c r="J53" s="51"/>
      <c r="K53" s="48"/>
      <c r="L53" s="48"/>
      <c r="M53" s="48"/>
      <c r="N53" s="48"/>
      <c r="O53" s="48"/>
      <c r="P53" s="48"/>
      <c r="Q53" s="48"/>
      <c r="R53" s="48"/>
      <c r="S53" s="51"/>
      <c r="T53" s="51"/>
      <c r="U53" s="51"/>
      <c r="V53" s="51"/>
      <c r="W53" s="51"/>
      <c r="X53" s="51"/>
      <c r="Y53" s="51"/>
      <c r="Z53" s="51"/>
    </row>
    <row r="54" ht="10.5" customHeight="1">
      <c r="A54" s="67" t="s">
        <v>107</v>
      </c>
      <c r="B54" s="68" t="s">
        <v>277</v>
      </c>
      <c r="C54" s="68" t="s">
        <v>278</v>
      </c>
      <c r="D54" s="69">
        <v>46194.0</v>
      </c>
      <c r="E54" s="67" t="s">
        <v>279</v>
      </c>
      <c r="F54" s="67"/>
      <c r="G54" s="67" t="s">
        <v>280</v>
      </c>
      <c r="H54" s="70">
        <v>21.36</v>
      </c>
      <c r="I54" s="71">
        <v>2.0</v>
      </c>
      <c r="J54" s="51"/>
      <c r="K54" s="48"/>
      <c r="L54" s="48"/>
      <c r="M54" s="48"/>
      <c r="N54" s="48"/>
      <c r="O54" s="48"/>
      <c r="P54" s="48"/>
      <c r="Q54" s="48"/>
      <c r="R54" s="48"/>
      <c r="S54" s="51"/>
      <c r="T54" s="51"/>
      <c r="U54" s="51"/>
      <c r="V54" s="51"/>
      <c r="W54" s="51"/>
      <c r="X54" s="51"/>
      <c r="Y54" s="51"/>
      <c r="Z54" s="51"/>
    </row>
    <row r="55" ht="10.5" customHeight="1">
      <c r="A55" s="67" t="s">
        <v>107</v>
      </c>
      <c r="B55" s="68" t="s">
        <v>281</v>
      </c>
      <c r="C55" s="68" t="s">
        <v>282</v>
      </c>
      <c r="D55" s="69">
        <v>46195.0</v>
      </c>
      <c r="E55" s="67" t="s">
        <v>283</v>
      </c>
      <c r="F55" s="67"/>
      <c r="G55" s="67" t="s">
        <v>284</v>
      </c>
      <c r="H55" s="70">
        <v>20.0</v>
      </c>
      <c r="I55" s="71">
        <v>2.0</v>
      </c>
      <c r="J55" s="51"/>
      <c r="K55" s="48"/>
      <c r="L55" s="48"/>
      <c r="M55" s="48"/>
      <c r="N55" s="48"/>
      <c r="O55" s="48"/>
      <c r="P55" s="48"/>
      <c r="Q55" s="48"/>
      <c r="R55" s="48"/>
      <c r="S55" s="51"/>
      <c r="T55" s="51"/>
      <c r="U55" s="51"/>
      <c r="V55" s="51"/>
      <c r="W55" s="51"/>
      <c r="X55" s="51"/>
      <c r="Y55" s="51"/>
      <c r="Z55" s="51"/>
    </row>
    <row r="56" ht="10.5" customHeight="1">
      <c r="A56" s="67" t="s">
        <v>107</v>
      </c>
      <c r="B56" s="68" t="s">
        <v>285</v>
      </c>
      <c r="C56" s="68" t="s">
        <v>286</v>
      </c>
      <c r="D56" s="69">
        <v>46196.0</v>
      </c>
      <c r="E56" s="67" t="s">
        <v>287</v>
      </c>
      <c r="F56" s="67"/>
      <c r="G56" s="67" t="s">
        <v>288</v>
      </c>
      <c r="H56" s="70">
        <v>200.0</v>
      </c>
      <c r="I56" s="71">
        <v>2.0</v>
      </c>
      <c r="J56" s="51"/>
      <c r="K56" s="48"/>
      <c r="L56" s="48"/>
      <c r="M56" s="48"/>
      <c r="N56" s="48"/>
      <c r="O56" s="48"/>
      <c r="P56" s="48"/>
      <c r="Q56" s="48"/>
      <c r="R56" s="48"/>
      <c r="S56" s="51"/>
      <c r="T56" s="51"/>
      <c r="U56" s="51"/>
      <c r="V56" s="51"/>
      <c r="W56" s="51"/>
      <c r="X56" s="51"/>
      <c r="Y56" s="51"/>
      <c r="Z56" s="51"/>
    </row>
    <row r="57" ht="10.5" customHeight="1">
      <c r="A57" s="67" t="s">
        <v>107</v>
      </c>
      <c r="B57" s="68" t="s">
        <v>289</v>
      </c>
      <c r="C57" s="68" t="s">
        <v>290</v>
      </c>
      <c r="D57" s="69">
        <v>46197.0</v>
      </c>
      <c r="E57" s="67" t="s">
        <v>291</v>
      </c>
      <c r="F57" s="67"/>
      <c r="G57" s="67" t="s">
        <v>292</v>
      </c>
      <c r="H57" s="70">
        <v>201.5</v>
      </c>
      <c r="I57" s="71">
        <v>2.0</v>
      </c>
      <c r="J57" s="51"/>
      <c r="K57" s="48"/>
      <c r="L57" s="48"/>
      <c r="M57" s="48"/>
      <c r="N57" s="48"/>
      <c r="O57" s="48"/>
      <c r="P57" s="48"/>
      <c r="Q57" s="48"/>
      <c r="R57" s="48"/>
      <c r="S57" s="51"/>
      <c r="T57" s="51"/>
      <c r="U57" s="51"/>
      <c r="V57" s="51"/>
      <c r="W57" s="51"/>
      <c r="X57" s="51"/>
      <c r="Y57" s="51"/>
      <c r="Z57" s="51"/>
    </row>
    <row r="58" ht="10.5" customHeight="1">
      <c r="A58" s="67" t="s">
        <v>107</v>
      </c>
      <c r="B58" s="68" t="s">
        <v>293</v>
      </c>
      <c r="C58" s="68" t="s">
        <v>294</v>
      </c>
      <c r="D58" s="69">
        <v>46198.0</v>
      </c>
      <c r="E58" s="67" t="s">
        <v>295</v>
      </c>
      <c r="F58" s="67"/>
      <c r="G58" s="67" t="s">
        <v>296</v>
      </c>
      <c r="H58" s="70">
        <v>1010.0</v>
      </c>
      <c r="I58" s="71">
        <v>2.0</v>
      </c>
      <c r="J58" s="51"/>
      <c r="K58" s="48"/>
      <c r="L58" s="48"/>
      <c r="M58" s="48"/>
      <c r="N58" s="48"/>
      <c r="O58" s="48"/>
      <c r="P58" s="48"/>
      <c r="Q58" s="48"/>
      <c r="R58" s="48"/>
      <c r="S58" s="51"/>
      <c r="T58" s="51"/>
      <c r="U58" s="51"/>
      <c r="V58" s="51"/>
      <c r="W58" s="51"/>
      <c r="X58" s="51"/>
      <c r="Y58" s="51"/>
      <c r="Z58" s="51"/>
    </row>
    <row r="59" ht="10.5" customHeight="1">
      <c r="A59" s="67" t="s">
        <v>107</v>
      </c>
      <c r="B59" s="68" t="s">
        <v>297</v>
      </c>
      <c r="C59" s="68" t="s">
        <v>226</v>
      </c>
      <c r="D59" s="69">
        <v>46199.0</v>
      </c>
      <c r="E59" s="67" t="s">
        <v>298</v>
      </c>
      <c r="F59" s="67"/>
      <c r="G59" s="67" t="s">
        <v>299</v>
      </c>
      <c r="H59" s="70">
        <v>1330.0</v>
      </c>
      <c r="I59" s="71">
        <v>2.0</v>
      </c>
      <c r="J59" s="51"/>
      <c r="K59" s="48"/>
      <c r="L59" s="48"/>
      <c r="M59" s="48"/>
      <c r="N59" s="48"/>
      <c r="O59" s="48"/>
      <c r="P59" s="48"/>
      <c r="Q59" s="48"/>
      <c r="R59" s="48"/>
      <c r="S59" s="51"/>
      <c r="T59" s="51"/>
      <c r="U59" s="51"/>
      <c r="V59" s="51"/>
      <c r="W59" s="51"/>
      <c r="X59" s="51"/>
      <c r="Y59" s="51"/>
      <c r="Z59" s="51"/>
    </row>
    <row r="60" ht="10.5" customHeight="1">
      <c r="A60" s="67" t="s">
        <v>300</v>
      </c>
      <c r="B60" s="72">
        <v>46357.0</v>
      </c>
      <c r="C60" s="68" t="s">
        <v>301</v>
      </c>
      <c r="D60" s="69">
        <v>46200.0</v>
      </c>
      <c r="E60" s="67" t="s">
        <v>302</v>
      </c>
      <c r="F60" s="67"/>
      <c r="G60" s="67" t="s">
        <v>303</v>
      </c>
      <c r="H60" s="70">
        <v>1000.0</v>
      </c>
      <c r="I60" s="71">
        <v>10.0</v>
      </c>
      <c r="J60" s="51"/>
      <c r="K60" s="48"/>
      <c r="L60" s="48"/>
      <c r="M60" s="48"/>
      <c r="N60" s="48"/>
      <c r="O60" s="48"/>
      <c r="P60" s="48"/>
      <c r="Q60" s="48"/>
      <c r="R60" s="48"/>
      <c r="S60" s="51"/>
      <c r="T60" s="51"/>
      <c r="U60" s="51"/>
      <c r="V60" s="51"/>
      <c r="W60" s="51"/>
      <c r="X60" s="51"/>
      <c r="Y60" s="51"/>
      <c r="Z60" s="51"/>
    </row>
    <row r="61" ht="10.5" customHeight="1">
      <c r="A61" s="67" t="s">
        <v>304</v>
      </c>
      <c r="B61" s="68" t="s">
        <v>305</v>
      </c>
      <c r="C61" s="68" t="s">
        <v>306</v>
      </c>
      <c r="D61" s="69">
        <v>46201.0</v>
      </c>
      <c r="E61" s="67" t="s">
        <v>307</v>
      </c>
      <c r="F61" s="67"/>
      <c r="G61" s="67" t="s">
        <v>308</v>
      </c>
      <c r="H61" s="70">
        <v>200.0</v>
      </c>
      <c r="I61" s="71">
        <v>10.0</v>
      </c>
      <c r="J61" s="51"/>
      <c r="K61" s="48"/>
      <c r="L61" s="48"/>
      <c r="M61" s="48"/>
      <c r="N61" s="48"/>
      <c r="O61" s="48"/>
      <c r="P61" s="48"/>
      <c r="Q61" s="48"/>
      <c r="R61" s="48"/>
      <c r="S61" s="51"/>
      <c r="T61" s="51"/>
      <c r="U61" s="51"/>
      <c r="V61" s="51"/>
      <c r="W61" s="51"/>
      <c r="X61" s="51"/>
      <c r="Y61" s="51"/>
      <c r="Z61" s="51"/>
    </row>
    <row r="62" ht="10.5" customHeight="1">
      <c r="A62" s="67" t="s">
        <v>309</v>
      </c>
      <c r="B62" s="68" t="s">
        <v>310</v>
      </c>
      <c r="C62" s="68" t="s">
        <v>226</v>
      </c>
      <c r="D62" s="69">
        <v>46203.0</v>
      </c>
      <c r="E62" s="67" t="s">
        <v>311</v>
      </c>
      <c r="F62" s="67"/>
      <c r="G62" s="67" t="s">
        <v>312</v>
      </c>
      <c r="H62" s="70">
        <v>147.35</v>
      </c>
      <c r="I62" s="71">
        <v>10.0</v>
      </c>
      <c r="J62" s="51"/>
      <c r="K62" s="48"/>
      <c r="L62" s="48"/>
      <c r="M62" s="48"/>
      <c r="N62" s="48"/>
      <c r="O62" s="48"/>
      <c r="P62" s="48"/>
      <c r="Q62" s="48"/>
      <c r="R62" s="48"/>
      <c r="S62" s="51"/>
      <c r="T62" s="51"/>
      <c r="U62" s="51"/>
      <c r="V62" s="51"/>
      <c r="W62" s="51"/>
      <c r="X62" s="51"/>
      <c r="Y62" s="51"/>
      <c r="Z62" s="51"/>
    </row>
    <row r="63" ht="10.5" customHeight="1">
      <c r="A63" s="67" t="s">
        <v>309</v>
      </c>
      <c r="B63" s="68" t="s">
        <v>313</v>
      </c>
      <c r="C63" s="68" t="s">
        <v>314</v>
      </c>
      <c r="D63" s="69">
        <v>46204.0</v>
      </c>
      <c r="E63" s="67" t="s">
        <v>315</v>
      </c>
      <c r="F63" s="67"/>
      <c r="G63" s="67" t="s">
        <v>316</v>
      </c>
      <c r="H63" s="70">
        <v>2500.0</v>
      </c>
      <c r="I63" s="71">
        <v>10.0</v>
      </c>
      <c r="J63" s="51"/>
      <c r="K63" s="48"/>
      <c r="L63" s="48"/>
      <c r="M63" s="48"/>
      <c r="N63" s="48"/>
      <c r="O63" s="48"/>
      <c r="P63" s="48"/>
      <c r="Q63" s="48"/>
      <c r="R63" s="48"/>
      <c r="S63" s="51"/>
      <c r="T63" s="51"/>
      <c r="U63" s="51"/>
      <c r="V63" s="51"/>
      <c r="W63" s="51"/>
      <c r="X63" s="51"/>
      <c r="Y63" s="51"/>
      <c r="Z63" s="51"/>
    </row>
    <row r="64" ht="10.5" customHeight="1">
      <c r="A64" s="67" t="s">
        <v>309</v>
      </c>
      <c r="B64" s="68" t="s">
        <v>317</v>
      </c>
      <c r="C64" s="68" t="s">
        <v>203</v>
      </c>
      <c r="D64" s="69">
        <v>46205.0</v>
      </c>
      <c r="E64" s="67" t="s">
        <v>318</v>
      </c>
      <c r="F64" s="67"/>
      <c r="G64" s="67" t="s">
        <v>319</v>
      </c>
      <c r="H64" s="70">
        <v>1200.0</v>
      </c>
      <c r="I64" s="71">
        <v>10.0</v>
      </c>
      <c r="J64" s="51"/>
      <c r="K64" s="48"/>
      <c r="L64" s="48"/>
      <c r="M64" s="48"/>
      <c r="N64" s="48"/>
      <c r="O64" s="48"/>
      <c r="P64" s="48"/>
      <c r="Q64" s="48"/>
      <c r="R64" s="48"/>
      <c r="S64" s="51"/>
      <c r="T64" s="51"/>
      <c r="U64" s="51"/>
      <c r="V64" s="51"/>
      <c r="W64" s="51"/>
      <c r="X64" s="51"/>
      <c r="Y64" s="51"/>
      <c r="Z64" s="51"/>
    </row>
    <row r="65" ht="10.5" customHeight="1">
      <c r="A65" s="67" t="s">
        <v>309</v>
      </c>
      <c r="B65" s="68" t="s">
        <v>320</v>
      </c>
      <c r="C65" s="68" t="s">
        <v>321</v>
      </c>
      <c r="D65" s="69">
        <v>46206.0</v>
      </c>
      <c r="E65" s="67" t="s">
        <v>322</v>
      </c>
      <c r="F65" s="67"/>
      <c r="G65" s="67" t="s">
        <v>323</v>
      </c>
      <c r="H65" s="70">
        <v>350.0</v>
      </c>
      <c r="I65" s="71">
        <v>10.0</v>
      </c>
      <c r="J65" s="51"/>
      <c r="K65" s="48"/>
      <c r="L65" s="48"/>
      <c r="M65" s="48"/>
      <c r="N65" s="48"/>
      <c r="O65" s="48"/>
      <c r="P65" s="48"/>
      <c r="Q65" s="48"/>
      <c r="R65" s="48"/>
      <c r="S65" s="51"/>
      <c r="T65" s="51"/>
      <c r="U65" s="51"/>
      <c r="V65" s="51"/>
      <c r="W65" s="51"/>
      <c r="X65" s="51"/>
      <c r="Y65" s="51"/>
      <c r="Z65" s="51"/>
    </row>
    <row r="66" ht="10.5" customHeight="1">
      <c r="A66" s="67" t="s">
        <v>309</v>
      </c>
      <c r="B66" s="68" t="s">
        <v>324</v>
      </c>
      <c r="C66" s="68" t="s">
        <v>325</v>
      </c>
      <c r="D66" s="69">
        <v>46208.0</v>
      </c>
      <c r="E66" s="67" t="s">
        <v>326</v>
      </c>
      <c r="F66" s="67"/>
      <c r="G66" s="67" t="s">
        <v>327</v>
      </c>
      <c r="H66" s="70">
        <v>230.0</v>
      </c>
      <c r="I66" s="71">
        <v>10.0</v>
      </c>
      <c r="J66" s="51"/>
      <c r="K66" s="48"/>
      <c r="L66" s="48"/>
      <c r="M66" s="48"/>
      <c r="N66" s="48"/>
      <c r="O66" s="48"/>
      <c r="P66" s="48"/>
      <c r="Q66" s="48"/>
      <c r="R66" s="48"/>
      <c r="S66" s="51"/>
      <c r="T66" s="51"/>
      <c r="U66" s="51"/>
      <c r="V66" s="51"/>
      <c r="W66" s="51"/>
      <c r="X66" s="51"/>
      <c r="Y66" s="51"/>
      <c r="Z66" s="51"/>
    </row>
    <row r="67" ht="10.5" customHeight="1">
      <c r="A67" s="67" t="s">
        <v>309</v>
      </c>
      <c r="B67" s="68" t="s">
        <v>328</v>
      </c>
      <c r="C67" s="68" t="s">
        <v>329</v>
      </c>
      <c r="D67" s="69">
        <v>46209.0</v>
      </c>
      <c r="E67" s="67" t="s">
        <v>330</v>
      </c>
      <c r="F67" s="67"/>
      <c r="G67" s="67" t="s">
        <v>163</v>
      </c>
      <c r="H67" s="70">
        <v>200.0</v>
      </c>
      <c r="I67" s="71">
        <v>10.0</v>
      </c>
      <c r="J67" s="51"/>
      <c r="K67" s="48"/>
      <c r="L67" s="48"/>
      <c r="M67" s="48"/>
      <c r="N67" s="48"/>
      <c r="O67" s="48"/>
      <c r="P67" s="48"/>
      <c r="Q67" s="48"/>
      <c r="R67" s="48"/>
      <c r="S67" s="51"/>
      <c r="T67" s="51"/>
      <c r="U67" s="51"/>
      <c r="V67" s="51"/>
      <c r="W67" s="51"/>
      <c r="X67" s="51"/>
      <c r="Y67" s="51"/>
      <c r="Z67" s="51"/>
    </row>
    <row r="68" ht="10.5" customHeight="1">
      <c r="A68" s="67" t="s">
        <v>331</v>
      </c>
      <c r="B68" s="68" t="s">
        <v>332</v>
      </c>
      <c r="C68" s="68" t="s">
        <v>333</v>
      </c>
      <c r="D68" s="69">
        <v>46210.0</v>
      </c>
      <c r="E68" s="67" t="s">
        <v>334</v>
      </c>
      <c r="F68" s="67"/>
      <c r="G68" s="67" t="s">
        <v>335</v>
      </c>
      <c r="H68" s="70">
        <v>10.0</v>
      </c>
      <c r="I68" s="71">
        <v>10.0</v>
      </c>
      <c r="J68" s="51"/>
      <c r="K68" s="48"/>
      <c r="L68" s="48"/>
      <c r="M68" s="48"/>
      <c r="N68" s="48"/>
      <c r="O68" s="48"/>
      <c r="P68" s="48"/>
      <c r="Q68" s="48"/>
      <c r="R68" s="48"/>
      <c r="S68" s="51"/>
      <c r="T68" s="51"/>
      <c r="U68" s="51"/>
      <c r="V68" s="51"/>
      <c r="W68" s="51"/>
      <c r="X68" s="51"/>
      <c r="Y68" s="51"/>
      <c r="Z68" s="51"/>
    </row>
    <row r="69" ht="10.5" customHeight="1">
      <c r="A69" s="67"/>
      <c r="B69" s="68"/>
      <c r="C69" s="68"/>
      <c r="D69" s="69"/>
      <c r="E69" s="67"/>
      <c r="F69" s="67"/>
      <c r="G69" s="67"/>
      <c r="H69" s="70"/>
      <c r="I69" s="61"/>
      <c r="J69" s="51"/>
      <c r="K69" s="48"/>
      <c r="L69" s="48"/>
      <c r="M69" s="48"/>
      <c r="N69" s="48"/>
      <c r="O69" s="48"/>
      <c r="P69" s="48"/>
      <c r="Q69" s="48"/>
      <c r="R69" s="48"/>
      <c r="S69" s="51"/>
      <c r="T69" s="51"/>
      <c r="U69" s="51"/>
      <c r="V69" s="51"/>
      <c r="W69" s="51"/>
      <c r="X69" s="51"/>
      <c r="Y69" s="51"/>
      <c r="Z69" s="51"/>
    </row>
    <row r="70" ht="10.5" customHeight="1">
      <c r="A70" s="67"/>
      <c r="B70" s="68"/>
      <c r="C70" s="68"/>
      <c r="D70" s="69"/>
      <c r="E70" s="67"/>
      <c r="F70" s="67"/>
      <c r="G70" s="67"/>
      <c r="H70" s="70"/>
      <c r="I70" s="61"/>
      <c r="J70" s="51"/>
      <c r="K70" s="48"/>
      <c r="L70" s="48"/>
      <c r="M70" s="48"/>
      <c r="N70" s="48"/>
      <c r="O70" s="48"/>
      <c r="P70" s="48"/>
      <c r="Q70" s="48"/>
      <c r="R70" s="48"/>
      <c r="S70" s="51"/>
      <c r="T70" s="51"/>
      <c r="U70" s="51"/>
      <c r="V70" s="51"/>
      <c r="W70" s="51"/>
      <c r="X70" s="51"/>
      <c r="Y70" s="51"/>
      <c r="Z70" s="51"/>
    </row>
    <row r="71" ht="10.5" customHeight="1">
      <c r="A71" s="67"/>
      <c r="B71" s="68"/>
      <c r="C71" s="68"/>
      <c r="D71" s="69"/>
      <c r="E71" s="67"/>
      <c r="F71" s="67"/>
      <c r="G71" s="67"/>
      <c r="H71" s="70"/>
      <c r="I71" s="61"/>
      <c r="J71" s="51"/>
      <c r="K71" s="48"/>
      <c r="L71" s="48"/>
      <c r="M71" s="48"/>
      <c r="N71" s="48"/>
      <c r="O71" s="48"/>
      <c r="P71" s="48"/>
      <c r="Q71" s="48"/>
      <c r="R71" s="48"/>
      <c r="S71" s="51"/>
      <c r="T71" s="51"/>
      <c r="U71" s="51"/>
      <c r="V71" s="51"/>
      <c r="W71" s="51"/>
      <c r="X71" s="51"/>
      <c r="Y71" s="51"/>
      <c r="Z71" s="51"/>
    </row>
    <row r="72" ht="10.5" customHeight="1">
      <c r="A72" s="67"/>
      <c r="B72" s="68"/>
      <c r="C72" s="68"/>
      <c r="D72" s="69"/>
      <c r="E72" s="67"/>
      <c r="F72" s="67"/>
      <c r="G72" s="67"/>
      <c r="H72" s="70"/>
      <c r="I72" s="61"/>
      <c r="J72" s="51"/>
      <c r="K72" s="48"/>
      <c r="L72" s="48"/>
      <c r="M72" s="48"/>
      <c r="N72" s="48"/>
      <c r="O72" s="48"/>
      <c r="P72" s="48"/>
      <c r="Q72" s="48"/>
      <c r="R72" s="48"/>
      <c r="S72" s="51"/>
      <c r="T72" s="51"/>
      <c r="U72" s="51"/>
      <c r="V72" s="51"/>
      <c r="W72" s="51"/>
      <c r="X72" s="51"/>
      <c r="Y72" s="51"/>
      <c r="Z72" s="51"/>
    </row>
    <row r="73" ht="10.5" customHeight="1">
      <c r="A73" s="67"/>
      <c r="B73" s="68"/>
      <c r="C73" s="68"/>
      <c r="D73" s="69"/>
      <c r="E73" s="67"/>
      <c r="F73" s="67"/>
      <c r="G73" s="67"/>
      <c r="H73" s="70"/>
      <c r="I73" s="61"/>
      <c r="J73" s="51"/>
      <c r="K73" s="48"/>
      <c r="L73" s="48"/>
      <c r="M73" s="48"/>
      <c r="N73" s="48"/>
      <c r="O73" s="48"/>
      <c r="P73" s="48"/>
      <c r="Q73" s="48"/>
      <c r="R73" s="48"/>
      <c r="S73" s="51"/>
      <c r="T73" s="51"/>
      <c r="U73" s="51"/>
      <c r="V73" s="51"/>
      <c r="W73" s="51"/>
      <c r="X73" s="51"/>
      <c r="Y73" s="51"/>
      <c r="Z73" s="51"/>
    </row>
    <row r="74" ht="10.5" customHeight="1">
      <c r="A74" s="67"/>
      <c r="B74" s="68"/>
      <c r="C74" s="68"/>
      <c r="D74" s="69"/>
      <c r="E74" s="67"/>
      <c r="F74" s="67"/>
      <c r="G74" s="67"/>
      <c r="H74" s="70"/>
      <c r="I74" s="61"/>
      <c r="J74" s="51"/>
      <c r="K74" s="48"/>
      <c r="L74" s="48"/>
      <c r="M74" s="48"/>
      <c r="N74" s="48"/>
      <c r="O74" s="48"/>
      <c r="P74" s="48"/>
      <c r="Q74" s="48"/>
      <c r="R74" s="48"/>
      <c r="S74" s="51"/>
      <c r="T74" s="51"/>
      <c r="U74" s="51"/>
      <c r="V74" s="51"/>
      <c r="W74" s="51"/>
      <c r="X74" s="51"/>
      <c r="Y74" s="51"/>
      <c r="Z74" s="51"/>
    </row>
    <row r="75" ht="10.5" customHeight="1">
      <c r="A75" s="67"/>
      <c r="B75" s="68"/>
      <c r="C75" s="68"/>
      <c r="D75" s="69"/>
      <c r="E75" s="67"/>
      <c r="F75" s="67"/>
      <c r="G75" s="67"/>
      <c r="H75" s="70"/>
      <c r="I75" s="61"/>
      <c r="J75" s="51"/>
      <c r="K75" s="48"/>
      <c r="L75" s="48"/>
      <c r="M75" s="48"/>
      <c r="N75" s="48"/>
      <c r="O75" s="48"/>
      <c r="P75" s="48"/>
      <c r="Q75" s="48"/>
      <c r="R75" s="48"/>
      <c r="S75" s="51"/>
      <c r="T75" s="51"/>
      <c r="U75" s="51"/>
      <c r="V75" s="51"/>
      <c r="W75" s="51"/>
      <c r="X75" s="51"/>
      <c r="Y75" s="51"/>
      <c r="Z75" s="51"/>
    </row>
    <row r="76" ht="10.5" customHeight="1">
      <c r="A76" s="67"/>
      <c r="B76" s="68"/>
      <c r="C76" s="68"/>
      <c r="D76" s="69"/>
      <c r="E76" s="67"/>
      <c r="F76" s="67"/>
      <c r="G76" s="67"/>
      <c r="H76" s="70"/>
      <c r="I76" s="61"/>
      <c r="J76" s="51"/>
      <c r="K76" s="48"/>
      <c r="L76" s="48"/>
      <c r="M76" s="48"/>
      <c r="N76" s="48"/>
      <c r="O76" s="48"/>
      <c r="P76" s="48"/>
      <c r="Q76" s="48"/>
      <c r="R76" s="48"/>
      <c r="S76" s="51"/>
      <c r="T76" s="51"/>
      <c r="U76" s="51"/>
      <c r="V76" s="51"/>
      <c r="W76" s="51"/>
      <c r="X76" s="51"/>
      <c r="Y76" s="51"/>
      <c r="Z76" s="51"/>
    </row>
    <row r="77" ht="10.5" customHeight="1">
      <c r="A77" s="67"/>
      <c r="B77" s="68"/>
      <c r="C77" s="68"/>
      <c r="D77" s="69"/>
      <c r="E77" s="67"/>
      <c r="F77" s="67"/>
      <c r="G77" s="67"/>
      <c r="H77" s="70"/>
      <c r="I77" s="61"/>
      <c r="J77" s="51"/>
      <c r="K77" s="48"/>
      <c r="L77" s="48"/>
      <c r="M77" s="48"/>
      <c r="N77" s="48"/>
      <c r="O77" s="48"/>
      <c r="P77" s="48"/>
      <c r="Q77" s="48"/>
      <c r="R77" s="48"/>
      <c r="S77" s="51"/>
      <c r="T77" s="51"/>
      <c r="U77" s="51"/>
      <c r="V77" s="51"/>
      <c r="W77" s="51"/>
      <c r="X77" s="51"/>
      <c r="Y77" s="51"/>
      <c r="Z77" s="51"/>
    </row>
    <row r="78" ht="10.5" customHeight="1">
      <c r="A78" s="67"/>
      <c r="B78" s="68"/>
      <c r="C78" s="68"/>
      <c r="D78" s="69"/>
      <c r="E78" s="67"/>
      <c r="F78" s="67"/>
      <c r="G78" s="67"/>
      <c r="H78" s="70"/>
      <c r="I78" s="61"/>
      <c r="J78" s="51"/>
      <c r="K78" s="48"/>
      <c r="L78" s="48"/>
      <c r="M78" s="48"/>
      <c r="N78" s="48"/>
      <c r="O78" s="48"/>
      <c r="P78" s="48"/>
      <c r="Q78" s="48"/>
      <c r="R78" s="48"/>
      <c r="S78" s="51"/>
      <c r="T78" s="51"/>
      <c r="U78" s="51"/>
      <c r="V78" s="51"/>
      <c r="W78" s="51"/>
      <c r="X78" s="51"/>
      <c r="Y78" s="51"/>
      <c r="Z78" s="51"/>
    </row>
    <row r="79" ht="10.5" customHeight="1">
      <c r="A79" s="67"/>
      <c r="B79" s="68"/>
      <c r="C79" s="68"/>
      <c r="D79" s="69"/>
      <c r="E79" s="67"/>
      <c r="F79" s="67"/>
      <c r="G79" s="67"/>
      <c r="H79" s="70"/>
      <c r="I79" s="61"/>
      <c r="J79" s="51"/>
      <c r="K79" s="48"/>
      <c r="L79" s="48"/>
      <c r="M79" s="48"/>
      <c r="N79" s="48"/>
      <c r="O79" s="48"/>
      <c r="P79" s="48"/>
      <c r="Q79" s="48"/>
      <c r="R79" s="48"/>
      <c r="S79" s="51"/>
      <c r="T79" s="51"/>
      <c r="U79" s="51"/>
      <c r="V79" s="51"/>
      <c r="W79" s="51"/>
      <c r="X79" s="51"/>
      <c r="Y79" s="51"/>
      <c r="Z79" s="51"/>
    </row>
    <row r="80" ht="10.5" customHeight="1">
      <c r="A80" s="67"/>
      <c r="B80" s="68"/>
      <c r="C80" s="68"/>
      <c r="D80" s="69"/>
      <c r="E80" s="67"/>
      <c r="F80" s="67"/>
      <c r="G80" s="67"/>
      <c r="H80" s="70"/>
      <c r="I80" s="61"/>
      <c r="J80" s="51"/>
      <c r="K80" s="48"/>
      <c r="L80" s="48"/>
      <c r="M80" s="48"/>
      <c r="N80" s="48"/>
      <c r="O80" s="48"/>
      <c r="P80" s="48"/>
      <c r="Q80" s="48"/>
      <c r="R80" s="48"/>
      <c r="S80" s="51"/>
      <c r="T80" s="51"/>
      <c r="U80" s="51"/>
      <c r="V80" s="51"/>
      <c r="W80" s="51"/>
      <c r="X80" s="51"/>
      <c r="Y80" s="51"/>
      <c r="Z80" s="51"/>
    </row>
    <row r="81" ht="10.5" customHeight="1">
      <c r="A81" s="67"/>
      <c r="B81" s="68"/>
      <c r="C81" s="68"/>
      <c r="D81" s="69"/>
      <c r="E81" s="67"/>
      <c r="F81" s="67"/>
      <c r="G81" s="67"/>
      <c r="H81" s="70"/>
      <c r="I81" s="61"/>
      <c r="J81" s="51"/>
      <c r="K81" s="48"/>
      <c r="L81" s="48"/>
      <c r="M81" s="48"/>
      <c r="N81" s="48"/>
      <c r="O81" s="48"/>
      <c r="P81" s="48"/>
      <c r="Q81" s="48"/>
      <c r="R81" s="48"/>
      <c r="S81" s="51"/>
      <c r="T81" s="51"/>
      <c r="U81" s="51"/>
      <c r="V81" s="51"/>
      <c r="W81" s="51"/>
      <c r="X81" s="51"/>
      <c r="Y81" s="51"/>
      <c r="Z81" s="51"/>
    </row>
    <row r="82" ht="10.5" customHeight="1">
      <c r="A82" s="67"/>
      <c r="B82" s="68"/>
      <c r="C82" s="68"/>
      <c r="D82" s="69"/>
      <c r="E82" s="67"/>
      <c r="F82" s="67"/>
      <c r="G82" s="67"/>
      <c r="H82" s="70"/>
      <c r="I82" s="61"/>
      <c r="J82" s="51"/>
      <c r="K82" s="48"/>
      <c r="L82" s="48"/>
      <c r="M82" s="48"/>
      <c r="N82" s="48"/>
      <c r="O82" s="48"/>
      <c r="P82" s="48"/>
      <c r="Q82" s="48"/>
      <c r="R82" s="48"/>
      <c r="S82" s="51"/>
      <c r="T82" s="51"/>
      <c r="U82" s="51"/>
      <c r="V82" s="51"/>
      <c r="W82" s="51"/>
      <c r="X82" s="51"/>
      <c r="Y82" s="51"/>
      <c r="Z82" s="51"/>
    </row>
    <row r="83" ht="10.5" customHeight="1">
      <c r="A83" s="67"/>
      <c r="B83" s="68"/>
      <c r="C83" s="68"/>
      <c r="D83" s="69"/>
      <c r="E83" s="67"/>
      <c r="F83" s="67"/>
      <c r="G83" s="67"/>
      <c r="H83" s="70"/>
      <c r="I83" s="61"/>
      <c r="J83" s="51"/>
      <c r="K83" s="48"/>
      <c r="L83" s="48"/>
      <c r="M83" s="48"/>
      <c r="N83" s="48"/>
      <c r="O83" s="48"/>
      <c r="P83" s="48"/>
      <c r="Q83" s="48"/>
      <c r="R83" s="48"/>
      <c r="S83" s="51"/>
      <c r="T83" s="51"/>
      <c r="U83" s="51"/>
      <c r="V83" s="51"/>
      <c r="W83" s="51"/>
      <c r="X83" s="51"/>
      <c r="Y83" s="51"/>
      <c r="Z83" s="51"/>
    </row>
    <row r="84" ht="10.5" customHeight="1">
      <c r="A84" s="67"/>
      <c r="B84" s="68"/>
      <c r="C84" s="68"/>
      <c r="D84" s="69"/>
      <c r="E84" s="67"/>
      <c r="F84" s="67"/>
      <c r="G84" s="67"/>
      <c r="H84" s="70"/>
      <c r="I84" s="61"/>
      <c r="J84" s="51"/>
      <c r="K84" s="48"/>
      <c r="L84" s="48"/>
      <c r="M84" s="48"/>
      <c r="N84" s="48"/>
      <c r="O84" s="48"/>
      <c r="P84" s="48"/>
      <c r="Q84" s="48"/>
      <c r="R84" s="48"/>
      <c r="S84" s="51"/>
      <c r="T84" s="51"/>
      <c r="U84" s="51"/>
      <c r="V84" s="51"/>
      <c r="W84" s="51"/>
      <c r="X84" s="51"/>
      <c r="Y84" s="51"/>
      <c r="Z84" s="51"/>
    </row>
    <row r="85" ht="10.5" customHeight="1">
      <c r="A85" s="67"/>
      <c r="B85" s="68"/>
      <c r="C85" s="68"/>
      <c r="D85" s="69"/>
      <c r="E85" s="67"/>
      <c r="F85" s="67"/>
      <c r="G85" s="67"/>
      <c r="H85" s="70"/>
      <c r="I85" s="61"/>
      <c r="J85" s="51"/>
      <c r="K85" s="48"/>
      <c r="L85" s="48"/>
      <c r="M85" s="48"/>
      <c r="N85" s="48"/>
      <c r="O85" s="48"/>
      <c r="P85" s="48"/>
      <c r="Q85" s="48"/>
      <c r="R85" s="48"/>
      <c r="S85" s="51"/>
      <c r="T85" s="51"/>
      <c r="U85" s="51"/>
      <c r="V85" s="51"/>
      <c r="W85" s="51"/>
      <c r="X85" s="51"/>
      <c r="Y85" s="51"/>
      <c r="Z85" s="51"/>
    </row>
    <row r="86" ht="10.5" customHeight="1">
      <c r="A86" s="67"/>
      <c r="B86" s="68"/>
      <c r="C86" s="68"/>
      <c r="D86" s="69"/>
      <c r="E86" s="67"/>
      <c r="F86" s="67"/>
      <c r="G86" s="67"/>
      <c r="H86" s="70"/>
      <c r="I86" s="61"/>
      <c r="J86" s="51"/>
      <c r="K86" s="48"/>
      <c r="L86" s="48"/>
      <c r="M86" s="48"/>
      <c r="N86" s="48"/>
      <c r="O86" s="48"/>
      <c r="P86" s="48"/>
      <c r="Q86" s="48"/>
      <c r="R86" s="48"/>
      <c r="S86" s="51"/>
      <c r="T86" s="51"/>
      <c r="U86" s="51"/>
      <c r="V86" s="51"/>
      <c r="W86" s="51"/>
      <c r="X86" s="51"/>
      <c r="Y86" s="51"/>
      <c r="Z86" s="51"/>
    </row>
    <row r="87" ht="10.5" customHeight="1">
      <c r="A87" s="67"/>
      <c r="B87" s="68"/>
      <c r="C87" s="68"/>
      <c r="D87" s="69"/>
      <c r="E87" s="67"/>
      <c r="F87" s="67"/>
      <c r="G87" s="67"/>
      <c r="H87" s="70"/>
      <c r="I87" s="61"/>
      <c r="J87" s="51"/>
      <c r="K87" s="48"/>
      <c r="L87" s="48"/>
      <c r="M87" s="48"/>
      <c r="N87" s="48"/>
      <c r="O87" s="48"/>
      <c r="P87" s="48"/>
      <c r="Q87" s="48"/>
      <c r="R87" s="48"/>
      <c r="S87" s="51"/>
      <c r="T87" s="51"/>
      <c r="U87" s="51"/>
      <c r="V87" s="51"/>
      <c r="W87" s="51"/>
      <c r="X87" s="51"/>
      <c r="Y87" s="51"/>
      <c r="Z87" s="51"/>
    </row>
    <row r="88" ht="10.5" customHeight="1">
      <c r="A88" s="67"/>
      <c r="B88" s="68"/>
      <c r="C88" s="68"/>
      <c r="D88" s="69"/>
      <c r="E88" s="67"/>
      <c r="F88" s="67"/>
      <c r="G88" s="67"/>
      <c r="H88" s="70"/>
      <c r="I88" s="61"/>
      <c r="J88" s="51"/>
      <c r="K88" s="48"/>
      <c r="L88" s="48"/>
      <c r="M88" s="48"/>
      <c r="N88" s="48"/>
      <c r="O88" s="48"/>
      <c r="P88" s="48"/>
      <c r="Q88" s="48"/>
      <c r="R88" s="48"/>
      <c r="S88" s="51"/>
      <c r="T88" s="51"/>
      <c r="U88" s="51"/>
      <c r="V88" s="51"/>
      <c r="W88" s="51"/>
      <c r="X88" s="51"/>
      <c r="Y88" s="51"/>
      <c r="Z88" s="51"/>
    </row>
    <row r="89" ht="10.5" customHeight="1">
      <c r="A89" s="67"/>
      <c r="B89" s="68"/>
      <c r="C89" s="68"/>
      <c r="D89" s="69"/>
      <c r="E89" s="67"/>
      <c r="F89" s="67"/>
      <c r="G89" s="67"/>
      <c r="H89" s="70"/>
      <c r="I89" s="61"/>
      <c r="J89" s="51"/>
      <c r="K89" s="48"/>
      <c r="L89" s="48"/>
      <c r="M89" s="48"/>
      <c r="N89" s="48"/>
      <c r="O89" s="48"/>
      <c r="P89" s="48"/>
      <c r="Q89" s="48"/>
      <c r="R89" s="48"/>
      <c r="S89" s="51"/>
      <c r="T89" s="51"/>
      <c r="U89" s="51"/>
      <c r="V89" s="51"/>
      <c r="W89" s="51"/>
      <c r="X89" s="51"/>
      <c r="Y89" s="51"/>
      <c r="Z89" s="51"/>
    </row>
    <row r="90" ht="10.5" customHeight="1">
      <c r="A90" s="67"/>
      <c r="B90" s="68"/>
      <c r="C90" s="68"/>
      <c r="D90" s="69"/>
      <c r="E90" s="67"/>
      <c r="F90" s="67"/>
      <c r="G90" s="67"/>
      <c r="H90" s="70"/>
      <c r="I90" s="61"/>
      <c r="J90" s="51"/>
      <c r="K90" s="48"/>
      <c r="L90" s="48"/>
      <c r="M90" s="48"/>
      <c r="N90" s="48"/>
      <c r="O90" s="48"/>
      <c r="P90" s="48"/>
      <c r="Q90" s="48"/>
      <c r="R90" s="48"/>
      <c r="S90" s="51"/>
      <c r="T90" s="51"/>
      <c r="U90" s="51"/>
      <c r="V90" s="51"/>
      <c r="W90" s="51"/>
      <c r="X90" s="51"/>
      <c r="Y90" s="51"/>
      <c r="Z90" s="51"/>
    </row>
    <row r="91" ht="10.5" customHeight="1">
      <c r="A91" s="67"/>
      <c r="B91" s="68"/>
      <c r="C91" s="68"/>
      <c r="D91" s="69"/>
      <c r="E91" s="67"/>
      <c r="F91" s="67"/>
      <c r="G91" s="67"/>
      <c r="H91" s="70"/>
      <c r="I91" s="61"/>
      <c r="J91" s="51"/>
      <c r="K91" s="48"/>
      <c r="L91" s="48"/>
      <c r="M91" s="48"/>
      <c r="N91" s="48"/>
      <c r="O91" s="48"/>
      <c r="P91" s="48"/>
      <c r="Q91" s="48"/>
      <c r="R91" s="48"/>
      <c r="S91" s="51"/>
      <c r="T91" s="51"/>
      <c r="U91" s="51"/>
      <c r="V91" s="51"/>
      <c r="W91" s="51"/>
      <c r="X91" s="51"/>
      <c r="Y91" s="51"/>
      <c r="Z91" s="51"/>
    </row>
    <row r="92" ht="10.5" customHeight="1">
      <c r="A92" s="67"/>
      <c r="B92" s="68"/>
      <c r="C92" s="68"/>
      <c r="D92" s="69"/>
      <c r="E92" s="67"/>
      <c r="F92" s="67"/>
      <c r="G92" s="67"/>
      <c r="H92" s="70"/>
      <c r="I92" s="61"/>
      <c r="J92" s="51"/>
      <c r="K92" s="48"/>
      <c r="L92" s="48"/>
      <c r="M92" s="48"/>
      <c r="N92" s="48"/>
      <c r="O92" s="48"/>
      <c r="P92" s="48"/>
      <c r="Q92" s="48"/>
      <c r="R92" s="48"/>
      <c r="S92" s="51"/>
      <c r="T92" s="51"/>
      <c r="U92" s="51"/>
      <c r="V92" s="51"/>
      <c r="W92" s="51"/>
      <c r="X92" s="51"/>
      <c r="Y92" s="51"/>
      <c r="Z92" s="51"/>
    </row>
    <row r="93" ht="10.5" customHeight="1">
      <c r="A93" s="67"/>
      <c r="B93" s="68"/>
      <c r="C93" s="68"/>
      <c r="D93" s="69"/>
      <c r="E93" s="67"/>
      <c r="F93" s="67"/>
      <c r="G93" s="67"/>
      <c r="H93" s="70"/>
      <c r="I93" s="61"/>
      <c r="J93" s="51"/>
      <c r="K93" s="48"/>
      <c r="L93" s="48"/>
      <c r="M93" s="48"/>
      <c r="N93" s="48"/>
      <c r="O93" s="48"/>
      <c r="P93" s="48"/>
      <c r="Q93" s="48"/>
      <c r="R93" s="48"/>
      <c r="S93" s="51"/>
      <c r="T93" s="51"/>
      <c r="U93" s="51"/>
      <c r="V93" s="51"/>
      <c r="W93" s="51"/>
      <c r="X93" s="51"/>
      <c r="Y93" s="51"/>
      <c r="Z93" s="51"/>
    </row>
    <row r="94" ht="10.5" customHeight="1">
      <c r="A94" s="67"/>
      <c r="B94" s="68"/>
      <c r="C94" s="68"/>
      <c r="D94" s="69"/>
      <c r="E94" s="67"/>
      <c r="F94" s="67"/>
      <c r="G94" s="67"/>
      <c r="H94" s="70"/>
      <c r="I94" s="61"/>
      <c r="J94" s="51"/>
      <c r="K94" s="48"/>
      <c r="L94" s="48"/>
      <c r="M94" s="48"/>
      <c r="N94" s="48"/>
      <c r="O94" s="48"/>
      <c r="P94" s="48"/>
      <c r="Q94" s="48"/>
      <c r="R94" s="48"/>
      <c r="S94" s="51"/>
      <c r="T94" s="51"/>
      <c r="U94" s="51"/>
      <c r="V94" s="51"/>
      <c r="W94" s="51"/>
      <c r="X94" s="51"/>
      <c r="Y94" s="51"/>
      <c r="Z94" s="51"/>
    </row>
    <row r="95" ht="10.5" customHeight="1">
      <c r="A95" s="67"/>
      <c r="B95" s="68"/>
      <c r="C95" s="68"/>
      <c r="D95" s="69"/>
      <c r="E95" s="67"/>
      <c r="F95" s="67"/>
      <c r="G95" s="67"/>
      <c r="H95" s="70"/>
      <c r="I95" s="61"/>
      <c r="J95" s="51"/>
      <c r="K95" s="48"/>
      <c r="L95" s="48"/>
      <c r="M95" s="48"/>
      <c r="N95" s="48"/>
      <c r="O95" s="48"/>
      <c r="P95" s="48"/>
      <c r="Q95" s="48"/>
      <c r="R95" s="48"/>
      <c r="S95" s="51"/>
      <c r="T95" s="51"/>
      <c r="U95" s="51"/>
      <c r="V95" s="51"/>
      <c r="W95" s="51"/>
      <c r="X95" s="51"/>
      <c r="Y95" s="51"/>
      <c r="Z95" s="51"/>
    </row>
    <row r="96" ht="10.5" customHeight="1">
      <c r="A96" s="67"/>
      <c r="B96" s="68"/>
      <c r="C96" s="68"/>
      <c r="D96" s="69"/>
      <c r="E96" s="67"/>
      <c r="F96" s="67"/>
      <c r="G96" s="67"/>
      <c r="H96" s="70"/>
      <c r="I96" s="61"/>
      <c r="J96" s="51"/>
      <c r="K96" s="48"/>
      <c r="L96" s="48"/>
      <c r="M96" s="48"/>
      <c r="N96" s="48"/>
      <c r="O96" s="48"/>
      <c r="P96" s="48"/>
      <c r="Q96" s="48"/>
      <c r="R96" s="48"/>
      <c r="S96" s="51"/>
      <c r="T96" s="51"/>
      <c r="U96" s="51"/>
      <c r="V96" s="51"/>
      <c r="W96" s="51"/>
      <c r="X96" s="51"/>
      <c r="Y96" s="51"/>
      <c r="Z96" s="51"/>
    </row>
    <row r="97" ht="10.5" customHeight="1">
      <c r="A97" s="67"/>
      <c r="B97" s="68"/>
      <c r="C97" s="68"/>
      <c r="D97" s="69"/>
      <c r="E97" s="67"/>
      <c r="F97" s="67"/>
      <c r="G97" s="67"/>
      <c r="H97" s="70"/>
      <c r="I97" s="61"/>
      <c r="J97" s="51"/>
      <c r="K97" s="48"/>
      <c r="L97" s="48"/>
      <c r="M97" s="48"/>
      <c r="N97" s="48"/>
      <c r="O97" s="48"/>
      <c r="P97" s="48"/>
      <c r="Q97" s="48"/>
      <c r="R97" s="48"/>
      <c r="S97" s="51"/>
      <c r="T97" s="51"/>
      <c r="U97" s="51"/>
      <c r="V97" s="51"/>
      <c r="W97" s="51"/>
      <c r="X97" s="51"/>
      <c r="Y97" s="51"/>
      <c r="Z97" s="51"/>
    </row>
    <row r="98" ht="10.5" customHeight="1">
      <c r="A98" s="67"/>
      <c r="B98" s="68"/>
      <c r="C98" s="68"/>
      <c r="D98" s="69"/>
      <c r="E98" s="67"/>
      <c r="F98" s="67"/>
      <c r="G98" s="67"/>
      <c r="H98" s="70"/>
      <c r="I98" s="61"/>
      <c r="J98" s="51"/>
      <c r="K98" s="48"/>
      <c r="L98" s="48"/>
      <c r="M98" s="48"/>
      <c r="N98" s="48"/>
      <c r="O98" s="48"/>
      <c r="P98" s="48"/>
      <c r="Q98" s="48"/>
      <c r="R98" s="48"/>
      <c r="S98" s="51"/>
      <c r="T98" s="51"/>
      <c r="U98" s="51"/>
      <c r="V98" s="51"/>
      <c r="W98" s="51"/>
      <c r="X98" s="51"/>
      <c r="Y98" s="51"/>
      <c r="Z98" s="51"/>
    </row>
    <row r="99" ht="10.5" customHeight="1">
      <c r="A99" s="67"/>
      <c r="B99" s="68"/>
      <c r="C99" s="68"/>
      <c r="D99" s="69"/>
      <c r="E99" s="67"/>
      <c r="F99" s="67"/>
      <c r="G99" s="67"/>
      <c r="H99" s="70"/>
      <c r="I99" s="61"/>
      <c r="J99" s="51"/>
      <c r="K99" s="48"/>
      <c r="L99" s="48"/>
      <c r="M99" s="48"/>
      <c r="N99" s="48"/>
      <c r="O99" s="48"/>
      <c r="P99" s="48"/>
      <c r="Q99" s="48"/>
      <c r="R99" s="48"/>
      <c r="S99" s="51"/>
      <c r="T99" s="51"/>
      <c r="U99" s="51"/>
      <c r="V99" s="51"/>
      <c r="W99" s="51"/>
      <c r="X99" s="51"/>
      <c r="Y99" s="51"/>
      <c r="Z99" s="51"/>
    </row>
    <row r="100" ht="10.5" customHeight="1">
      <c r="A100" s="67"/>
      <c r="B100" s="68"/>
      <c r="C100" s="68"/>
      <c r="D100" s="69"/>
      <c r="E100" s="67"/>
      <c r="F100" s="67"/>
      <c r="G100" s="67"/>
      <c r="H100" s="70"/>
      <c r="I100" s="61"/>
      <c r="J100" s="51"/>
      <c r="K100" s="48"/>
      <c r="L100" s="48"/>
      <c r="M100" s="48"/>
      <c r="N100" s="48"/>
      <c r="O100" s="48"/>
      <c r="P100" s="48"/>
      <c r="Q100" s="48"/>
      <c r="R100" s="48"/>
      <c r="S100" s="51"/>
      <c r="T100" s="51"/>
      <c r="U100" s="51"/>
      <c r="V100" s="51"/>
      <c r="W100" s="51"/>
      <c r="X100" s="51"/>
      <c r="Y100" s="51"/>
      <c r="Z100" s="51"/>
    </row>
    <row r="101" ht="10.5" customHeight="1">
      <c r="A101" s="67"/>
      <c r="B101" s="68"/>
      <c r="C101" s="68"/>
      <c r="D101" s="69"/>
      <c r="E101" s="67"/>
      <c r="F101" s="67"/>
      <c r="G101" s="67"/>
      <c r="H101" s="70"/>
      <c r="I101" s="61"/>
      <c r="J101" s="51"/>
      <c r="K101" s="48"/>
      <c r="L101" s="48"/>
      <c r="M101" s="48"/>
      <c r="N101" s="48"/>
      <c r="O101" s="48"/>
      <c r="P101" s="48"/>
      <c r="Q101" s="48"/>
      <c r="R101" s="48"/>
      <c r="S101" s="51"/>
      <c r="T101" s="51"/>
      <c r="U101" s="51"/>
      <c r="V101" s="51"/>
      <c r="W101" s="51"/>
      <c r="X101" s="51"/>
      <c r="Y101" s="51"/>
      <c r="Z101" s="51"/>
    </row>
    <row r="102" ht="10.5" customHeight="1">
      <c r="A102" s="67"/>
      <c r="B102" s="68"/>
      <c r="C102" s="68"/>
      <c r="D102" s="69"/>
      <c r="E102" s="67"/>
      <c r="F102" s="67"/>
      <c r="G102" s="67"/>
      <c r="H102" s="70"/>
      <c r="I102" s="61"/>
      <c r="J102" s="51"/>
      <c r="K102" s="48"/>
      <c r="L102" s="48"/>
      <c r="M102" s="48"/>
      <c r="N102" s="48"/>
      <c r="O102" s="48"/>
      <c r="P102" s="48"/>
      <c r="Q102" s="48"/>
      <c r="R102" s="48"/>
      <c r="S102" s="51"/>
      <c r="T102" s="51"/>
      <c r="U102" s="51"/>
      <c r="V102" s="51"/>
      <c r="W102" s="51"/>
      <c r="X102" s="51"/>
      <c r="Y102" s="51"/>
      <c r="Z102" s="51"/>
    </row>
    <row r="103" ht="10.5" customHeight="1">
      <c r="A103" s="67"/>
      <c r="B103" s="68"/>
      <c r="C103" s="68"/>
      <c r="D103" s="69"/>
      <c r="E103" s="67"/>
      <c r="F103" s="67"/>
      <c r="G103" s="67"/>
      <c r="H103" s="70"/>
      <c r="I103" s="61"/>
      <c r="J103" s="51"/>
      <c r="K103" s="48"/>
      <c r="L103" s="48"/>
      <c r="M103" s="48"/>
      <c r="N103" s="48"/>
      <c r="O103" s="48"/>
      <c r="P103" s="48"/>
      <c r="Q103" s="48"/>
      <c r="R103" s="48"/>
      <c r="S103" s="51"/>
      <c r="T103" s="51"/>
      <c r="U103" s="51"/>
      <c r="V103" s="51"/>
      <c r="W103" s="51"/>
      <c r="X103" s="51"/>
      <c r="Y103" s="51"/>
      <c r="Z103" s="51"/>
    </row>
    <row r="104" ht="10.5" customHeight="1">
      <c r="A104" s="67"/>
      <c r="B104" s="68"/>
      <c r="C104" s="68"/>
      <c r="D104" s="69"/>
      <c r="E104" s="67"/>
      <c r="F104" s="67"/>
      <c r="G104" s="67"/>
      <c r="H104" s="70"/>
      <c r="I104" s="61"/>
      <c r="J104" s="51"/>
      <c r="K104" s="48"/>
      <c r="L104" s="48"/>
      <c r="M104" s="48"/>
      <c r="N104" s="48"/>
      <c r="O104" s="48"/>
      <c r="P104" s="48"/>
      <c r="Q104" s="48"/>
      <c r="R104" s="48"/>
      <c r="S104" s="51"/>
      <c r="T104" s="51"/>
      <c r="U104" s="51"/>
      <c r="V104" s="51"/>
      <c r="W104" s="51"/>
      <c r="X104" s="51"/>
      <c r="Y104" s="51"/>
      <c r="Z104" s="51"/>
    </row>
    <row r="105" ht="10.5" customHeight="1">
      <c r="A105" s="67"/>
      <c r="B105" s="68"/>
      <c r="C105" s="68"/>
      <c r="D105" s="69"/>
      <c r="E105" s="67"/>
      <c r="F105" s="67"/>
      <c r="G105" s="67"/>
      <c r="H105" s="70"/>
      <c r="I105" s="61"/>
      <c r="J105" s="51"/>
      <c r="K105" s="48"/>
      <c r="L105" s="48"/>
      <c r="M105" s="48"/>
      <c r="N105" s="48"/>
      <c r="O105" s="48"/>
      <c r="P105" s="48"/>
      <c r="Q105" s="48"/>
      <c r="R105" s="48"/>
      <c r="S105" s="51"/>
      <c r="T105" s="51"/>
      <c r="U105" s="51"/>
      <c r="V105" s="51"/>
      <c r="W105" s="51"/>
      <c r="X105" s="51"/>
      <c r="Y105" s="51"/>
      <c r="Z105" s="51"/>
    </row>
    <row r="106" ht="10.5" customHeight="1">
      <c r="A106" s="67"/>
      <c r="B106" s="68"/>
      <c r="C106" s="68"/>
      <c r="D106" s="69"/>
      <c r="E106" s="67"/>
      <c r="F106" s="67"/>
      <c r="G106" s="67"/>
      <c r="H106" s="70"/>
      <c r="I106" s="61"/>
      <c r="J106" s="51"/>
      <c r="K106" s="48"/>
      <c r="L106" s="48"/>
      <c r="M106" s="48"/>
      <c r="N106" s="48"/>
      <c r="O106" s="48"/>
      <c r="P106" s="48"/>
      <c r="Q106" s="48"/>
      <c r="R106" s="48"/>
      <c r="S106" s="51"/>
      <c r="T106" s="51"/>
      <c r="U106" s="51"/>
      <c r="V106" s="51"/>
      <c r="W106" s="51"/>
      <c r="X106" s="51"/>
      <c r="Y106" s="51"/>
      <c r="Z106" s="51"/>
    </row>
    <row r="107" ht="10.5" customHeight="1">
      <c r="A107" s="67"/>
      <c r="B107" s="68"/>
      <c r="C107" s="68"/>
      <c r="D107" s="69"/>
      <c r="E107" s="67"/>
      <c r="F107" s="67"/>
      <c r="G107" s="67"/>
      <c r="H107" s="70"/>
      <c r="I107" s="61"/>
      <c r="J107" s="51"/>
      <c r="K107" s="48"/>
      <c r="L107" s="48"/>
      <c r="M107" s="48"/>
      <c r="N107" s="48"/>
      <c r="O107" s="48"/>
      <c r="P107" s="48"/>
      <c r="Q107" s="48"/>
      <c r="R107" s="48"/>
      <c r="S107" s="51"/>
      <c r="T107" s="51"/>
      <c r="U107" s="51"/>
      <c r="V107" s="51"/>
      <c r="W107" s="51"/>
      <c r="X107" s="51"/>
      <c r="Y107" s="51"/>
      <c r="Z107" s="51"/>
    </row>
    <row r="108" ht="10.5" customHeight="1">
      <c r="A108" s="67"/>
      <c r="B108" s="68"/>
      <c r="C108" s="68"/>
      <c r="D108" s="69"/>
      <c r="E108" s="67"/>
      <c r="F108" s="67"/>
      <c r="G108" s="67"/>
      <c r="H108" s="70"/>
      <c r="I108" s="61"/>
      <c r="J108" s="51"/>
      <c r="K108" s="48"/>
      <c r="L108" s="48"/>
      <c r="M108" s="48"/>
      <c r="N108" s="48"/>
      <c r="O108" s="48"/>
      <c r="P108" s="48"/>
      <c r="Q108" s="48"/>
      <c r="R108" s="48"/>
      <c r="S108" s="51"/>
      <c r="T108" s="51"/>
      <c r="U108" s="51"/>
      <c r="V108" s="51"/>
      <c r="W108" s="51"/>
      <c r="X108" s="51"/>
      <c r="Y108" s="51"/>
      <c r="Z108" s="51"/>
    </row>
    <row r="109" ht="10.5" customHeight="1">
      <c r="A109" s="67"/>
      <c r="B109" s="68"/>
      <c r="C109" s="68"/>
      <c r="D109" s="69"/>
      <c r="E109" s="67"/>
      <c r="F109" s="67"/>
      <c r="G109" s="67"/>
      <c r="H109" s="70"/>
      <c r="I109" s="61"/>
      <c r="J109" s="51"/>
      <c r="K109" s="48"/>
      <c r="L109" s="48"/>
      <c r="M109" s="48"/>
      <c r="N109" s="48"/>
      <c r="O109" s="48"/>
      <c r="P109" s="48"/>
      <c r="Q109" s="48"/>
      <c r="R109" s="48"/>
      <c r="S109" s="51"/>
      <c r="T109" s="51"/>
      <c r="U109" s="51"/>
      <c r="V109" s="51"/>
      <c r="W109" s="51"/>
      <c r="X109" s="51"/>
      <c r="Y109" s="51"/>
      <c r="Z109" s="51"/>
    </row>
    <row r="110" ht="10.5" customHeight="1">
      <c r="A110" s="67"/>
      <c r="B110" s="68"/>
      <c r="C110" s="68"/>
      <c r="D110" s="69"/>
      <c r="E110" s="67"/>
      <c r="F110" s="67"/>
      <c r="G110" s="67"/>
      <c r="H110" s="70"/>
      <c r="I110" s="61"/>
      <c r="J110" s="51"/>
      <c r="K110" s="48"/>
      <c r="L110" s="48"/>
      <c r="M110" s="48"/>
      <c r="N110" s="48"/>
      <c r="O110" s="48"/>
      <c r="P110" s="48"/>
      <c r="Q110" s="48"/>
      <c r="R110" s="48"/>
      <c r="S110" s="51"/>
      <c r="T110" s="51"/>
      <c r="U110" s="51"/>
      <c r="V110" s="51"/>
      <c r="W110" s="51"/>
      <c r="X110" s="51"/>
      <c r="Y110" s="51"/>
      <c r="Z110" s="51"/>
    </row>
    <row r="111" ht="10.5" customHeight="1">
      <c r="A111" s="67"/>
      <c r="B111" s="68"/>
      <c r="C111" s="68"/>
      <c r="D111" s="69"/>
      <c r="E111" s="67"/>
      <c r="F111" s="67"/>
      <c r="G111" s="67"/>
      <c r="H111" s="70"/>
      <c r="I111" s="61"/>
      <c r="J111" s="51"/>
      <c r="K111" s="48"/>
      <c r="L111" s="48"/>
      <c r="M111" s="48"/>
      <c r="N111" s="48"/>
      <c r="O111" s="48"/>
      <c r="P111" s="48"/>
      <c r="Q111" s="48"/>
      <c r="R111" s="48"/>
      <c r="S111" s="51"/>
      <c r="T111" s="51"/>
      <c r="U111" s="51"/>
      <c r="V111" s="51"/>
      <c r="W111" s="51"/>
      <c r="X111" s="51"/>
      <c r="Y111" s="51"/>
      <c r="Z111" s="51"/>
    </row>
    <row r="112" ht="10.5" customHeight="1">
      <c r="A112" s="67"/>
      <c r="B112" s="68"/>
      <c r="C112" s="68"/>
      <c r="D112" s="69"/>
      <c r="E112" s="67"/>
      <c r="F112" s="67"/>
      <c r="G112" s="67"/>
      <c r="H112" s="70"/>
      <c r="I112" s="61"/>
      <c r="J112" s="51"/>
      <c r="K112" s="48"/>
      <c r="L112" s="48"/>
      <c r="M112" s="48"/>
      <c r="N112" s="48"/>
      <c r="O112" s="48"/>
      <c r="P112" s="48"/>
      <c r="Q112" s="48"/>
      <c r="R112" s="48"/>
      <c r="S112" s="51"/>
      <c r="T112" s="51"/>
      <c r="U112" s="51"/>
      <c r="V112" s="51"/>
      <c r="W112" s="51"/>
      <c r="X112" s="51"/>
      <c r="Y112" s="51"/>
      <c r="Z112" s="51"/>
    </row>
    <row r="113" ht="10.5" customHeight="1">
      <c r="A113" s="67"/>
      <c r="B113" s="68"/>
      <c r="C113" s="68"/>
      <c r="D113" s="69"/>
      <c r="E113" s="67"/>
      <c r="F113" s="67"/>
      <c r="G113" s="67"/>
      <c r="H113" s="70"/>
      <c r="I113" s="61"/>
      <c r="J113" s="51"/>
      <c r="K113" s="48"/>
      <c r="L113" s="48"/>
      <c r="M113" s="48"/>
      <c r="N113" s="48"/>
      <c r="O113" s="48"/>
      <c r="P113" s="48"/>
      <c r="Q113" s="48"/>
      <c r="R113" s="48"/>
      <c r="S113" s="51"/>
      <c r="T113" s="51"/>
      <c r="U113" s="51"/>
      <c r="V113" s="51"/>
      <c r="W113" s="51"/>
      <c r="X113" s="51"/>
      <c r="Y113" s="51"/>
      <c r="Z113" s="51"/>
    </row>
    <row r="114" ht="10.5" customHeight="1">
      <c r="A114" s="67"/>
      <c r="B114" s="68"/>
      <c r="C114" s="68"/>
      <c r="D114" s="69"/>
      <c r="E114" s="67"/>
      <c r="F114" s="67"/>
      <c r="G114" s="67"/>
      <c r="H114" s="70"/>
      <c r="I114" s="61"/>
      <c r="J114" s="51"/>
      <c r="K114" s="48"/>
      <c r="L114" s="48"/>
      <c r="M114" s="48"/>
      <c r="N114" s="48"/>
      <c r="O114" s="48"/>
      <c r="P114" s="48"/>
      <c r="Q114" s="48"/>
      <c r="R114" s="48"/>
      <c r="S114" s="51"/>
      <c r="T114" s="51"/>
      <c r="U114" s="51"/>
      <c r="V114" s="51"/>
      <c r="W114" s="51"/>
      <c r="X114" s="51"/>
      <c r="Y114" s="51"/>
      <c r="Z114" s="51"/>
    </row>
    <row r="115" ht="10.5" customHeight="1">
      <c r="A115" s="67"/>
      <c r="B115" s="68"/>
      <c r="C115" s="68"/>
      <c r="D115" s="69"/>
      <c r="E115" s="67"/>
      <c r="F115" s="67"/>
      <c r="G115" s="67"/>
      <c r="H115" s="70"/>
      <c r="I115" s="61"/>
      <c r="J115" s="51"/>
      <c r="K115" s="48"/>
      <c r="L115" s="48"/>
      <c r="M115" s="48"/>
      <c r="N115" s="48"/>
      <c r="O115" s="48"/>
      <c r="P115" s="48"/>
      <c r="Q115" s="48"/>
      <c r="R115" s="48"/>
      <c r="S115" s="51"/>
      <c r="T115" s="51"/>
      <c r="U115" s="51"/>
      <c r="V115" s="51"/>
      <c r="W115" s="51"/>
      <c r="X115" s="51"/>
      <c r="Y115" s="51"/>
      <c r="Z115" s="51"/>
    </row>
    <row r="116" ht="10.5" customHeight="1">
      <c r="A116" s="67"/>
      <c r="B116" s="68"/>
      <c r="C116" s="68"/>
      <c r="D116" s="69"/>
      <c r="E116" s="67"/>
      <c r="F116" s="67"/>
      <c r="G116" s="67"/>
      <c r="H116" s="70"/>
      <c r="I116" s="61"/>
      <c r="J116" s="51"/>
      <c r="K116" s="48"/>
      <c r="L116" s="48"/>
      <c r="M116" s="48"/>
      <c r="N116" s="48"/>
      <c r="O116" s="48"/>
      <c r="P116" s="48"/>
      <c r="Q116" s="48"/>
      <c r="R116" s="48"/>
      <c r="S116" s="51"/>
      <c r="T116" s="51"/>
      <c r="U116" s="51"/>
      <c r="V116" s="51"/>
      <c r="W116" s="51"/>
      <c r="X116" s="51"/>
      <c r="Y116" s="51"/>
      <c r="Z116" s="51"/>
    </row>
    <row r="117" ht="10.5" customHeight="1">
      <c r="A117" s="67"/>
      <c r="B117" s="68"/>
      <c r="C117" s="68"/>
      <c r="D117" s="69"/>
      <c r="E117" s="67"/>
      <c r="F117" s="67"/>
      <c r="G117" s="67"/>
      <c r="H117" s="70"/>
      <c r="I117" s="61"/>
      <c r="J117" s="51"/>
      <c r="K117" s="48"/>
      <c r="L117" s="48"/>
      <c r="M117" s="48"/>
      <c r="N117" s="48"/>
      <c r="O117" s="48"/>
      <c r="P117" s="48"/>
      <c r="Q117" s="48"/>
      <c r="R117" s="48"/>
      <c r="S117" s="51"/>
      <c r="T117" s="51"/>
      <c r="U117" s="51"/>
      <c r="V117" s="51"/>
      <c r="W117" s="51"/>
      <c r="X117" s="51"/>
      <c r="Y117" s="51"/>
      <c r="Z117" s="51"/>
    </row>
    <row r="118" ht="10.5" customHeight="1">
      <c r="A118" s="67"/>
      <c r="B118" s="68"/>
      <c r="C118" s="68"/>
      <c r="D118" s="69"/>
      <c r="E118" s="67"/>
      <c r="F118" s="67"/>
      <c r="G118" s="67"/>
      <c r="H118" s="70"/>
      <c r="I118" s="61"/>
      <c r="J118" s="51"/>
      <c r="K118" s="48"/>
      <c r="L118" s="48"/>
      <c r="M118" s="48"/>
      <c r="N118" s="48"/>
      <c r="O118" s="48"/>
      <c r="P118" s="48"/>
      <c r="Q118" s="48"/>
      <c r="R118" s="48"/>
      <c r="S118" s="51"/>
      <c r="T118" s="51"/>
      <c r="U118" s="51"/>
      <c r="V118" s="51"/>
      <c r="W118" s="51"/>
      <c r="X118" s="51"/>
      <c r="Y118" s="51"/>
      <c r="Z118" s="51"/>
    </row>
    <row r="119" ht="10.5" customHeight="1">
      <c r="A119" s="67"/>
      <c r="B119" s="68"/>
      <c r="C119" s="68"/>
      <c r="D119" s="69"/>
      <c r="E119" s="67"/>
      <c r="F119" s="67"/>
      <c r="G119" s="67"/>
      <c r="H119" s="70"/>
      <c r="I119" s="61"/>
      <c r="J119" s="51"/>
      <c r="K119" s="48"/>
      <c r="L119" s="48"/>
      <c r="M119" s="48"/>
      <c r="N119" s="48"/>
      <c r="O119" s="48"/>
      <c r="P119" s="48"/>
      <c r="Q119" s="48"/>
      <c r="R119" s="48"/>
      <c r="S119" s="51"/>
      <c r="T119" s="51"/>
      <c r="U119" s="51"/>
      <c r="V119" s="51"/>
      <c r="W119" s="51"/>
      <c r="X119" s="51"/>
      <c r="Y119" s="51"/>
      <c r="Z119" s="51"/>
    </row>
    <row r="120" ht="10.5" customHeight="1">
      <c r="A120" s="67"/>
      <c r="B120" s="68"/>
      <c r="C120" s="68"/>
      <c r="D120" s="69"/>
      <c r="E120" s="67"/>
      <c r="F120" s="67"/>
      <c r="G120" s="67"/>
      <c r="H120" s="70"/>
      <c r="I120" s="61"/>
      <c r="J120" s="51"/>
      <c r="K120" s="48"/>
      <c r="L120" s="48"/>
      <c r="M120" s="48"/>
      <c r="N120" s="48"/>
      <c r="O120" s="48"/>
      <c r="P120" s="48"/>
      <c r="Q120" s="48"/>
      <c r="R120" s="48"/>
      <c r="S120" s="51"/>
      <c r="T120" s="51"/>
      <c r="U120" s="51"/>
      <c r="V120" s="51"/>
      <c r="W120" s="51"/>
      <c r="X120" s="51"/>
      <c r="Y120" s="51"/>
      <c r="Z120" s="51"/>
    </row>
    <row r="121" ht="10.5" customHeight="1">
      <c r="A121" s="67"/>
      <c r="B121" s="68"/>
      <c r="C121" s="68"/>
      <c r="D121" s="69"/>
      <c r="E121" s="67"/>
      <c r="F121" s="67"/>
      <c r="G121" s="67"/>
      <c r="H121" s="70"/>
      <c r="I121" s="61"/>
      <c r="J121" s="51"/>
      <c r="K121" s="48"/>
      <c r="L121" s="48"/>
      <c r="M121" s="48"/>
      <c r="N121" s="48"/>
      <c r="O121" s="48"/>
      <c r="P121" s="48"/>
      <c r="Q121" s="48"/>
      <c r="R121" s="48"/>
      <c r="S121" s="51"/>
      <c r="T121" s="51"/>
      <c r="U121" s="51"/>
      <c r="V121" s="51"/>
      <c r="W121" s="51"/>
      <c r="X121" s="51"/>
      <c r="Y121" s="51"/>
      <c r="Z121" s="51"/>
    </row>
    <row r="122" ht="10.5" customHeight="1">
      <c r="A122" s="67"/>
      <c r="B122" s="68"/>
      <c r="C122" s="68"/>
      <c r="D122" s="69"/>
      <c r="E122" s="67"/>
      <c r="F122" s="67"/>
      <c r="G122" s="67"/>
      <c r="H122" s="70"/>
      <c r="I122" s="61"/>
      <c r="J122" s="51"/>
      <c r="K122" s="48"/>
      <c r="L122" s="48"/>
      <c r="M122" s="48"/>
      <c r="N122" s="48"/>
      <c r="O122" s="48"/>
      <c r="P122" s="48"/>
      <c r="Q122" s="48"/>
      <c r="R122" s="48"/>
      <c r="S122" s="51"/>
      <c r="T122" s="51"/>
      <c r="U122" s="51"/>
      <c r="V122" s="51"/>
      <c r="W122" s="51"/>
      <c r="X122" s="51"/>
      <c r="Y122" s="51"/>
      <c r="Z122" s="51"/>
    </row>
    <row r="123" ht="10.5" customHeight="1">
      <c r="A123" s="67"/>
      <c r="B123" s="68"/>
      <c r="C123" s="68"/>
      <c r="D123" s="69"/>
      <c r="E123" s="67"/>
      <c r="F123" s="67"/>
      <c r="G123" s="67"/>
      <c r="H123" s="70"/>
      <c r="I123" s="61"/>
      <c r="J123" s="51"/>
      <c r="K123" s="48"/>
      <c r="L123" s="48"/>
      <c r="M123" s="48"/>
      <c r="N123" s="48"/>
      <c r="O123" s="48"/>
      <c r="P123" s="48"/>
      <c r="Q123" s="48"/>
      <c r="R123" s="48"/>
      <c r="S123" s="51"/>
      <c r="T123" s="51"/>
      <c r="U123" s="51"/>
      <c r="V123" s="51"/>
      <c r="W123" s="51"/>
      <c r="X123" s="51"/>
      <c r="Y123" s="51"/>
      <c r="Z123" s="51"/>
    </row>
    <row r="124" ht="10.5" customHeight="1">
      <c r="A124" s="67"/>
      <c r="B124" s="68"/>
      <c r="C124" s="68"/>
      <c r="D124" s="69"/>
      <c r="E124" s="67"/>
      <c r="F124" s="67"/>
      <c r="G124" s="67"/>
      <c r="H124" s="70"/>
      <c r="I124" s="61"/>
      <c r="J124" s="51"/>
      <c r="K124" s="48"/>
      <c r="L124" s="48"/>
      <c r="M124" s="48"/>
      <c r="N124" s="48"/>
      <c r="O124" s="48"/>
      <c r="P124" s="48"/>
      <c r="Q124" s="48"/>
      <c r="R124" s="48"/>
      <c r="S124" s="51"/>
      <c r="T124" s="51"/>
      <c r="U124" s="51"/>
      <c r="V124" s="51"/>
      <c r="W124" s="51"/>
      <c r="X124" s="51"/>
      <c r="Y124" s="51"/>
      <c r="Z124" s="51"/>
    </row>
    <row r="125" ht="10.5" customHeight="1">
      <c r="A125" s="67"/>
      <c r="B125" s="68"/>
      <c r="C125" s="68"/>
      <c r="D125" s="69"/>
      <c r="E125" s="67"/>
      <c r="F125" s="67"/>
      <c r="G125" s="67"/>
      <c r="H125" s="70"/>
      <c r="I125" s="61"/>
      <c r="J125" s="51"/>
      <c r="K125" s="48"/>
      <c r="L125" s="48"/>
      <c r="M125" s="48"/>
      <c r="N125" s="48"/>
      <c r="O125" s="48"/>
      <c r="P125" s="48"/>
      <c r="Q125" s="48"/>
      <c r="R125" s="48"/>
      <c r="S125" s="51"/>
      <c r="T125" s="51"/>
      <c r="U125" s="51"/>
      <c r="V125" s="51"/>
      <c r="W125" s="51"/>
      <c r="X125" s="51"/>
      <c r="Y125" s="51"/>
      <c r="Z125" s="51"/>
    </row>
    <row r="126" ht="10.5" customHeight="1">
      <c r="A126" s="67"/>
      <c r="B126" s="68"/>
      <c r="C126" s="68"/>
      <c r="D126" s="69"/>
      <c r="E126" s="67"/>
      <c r="F126" s="67"/>
      <c r="G126" s="67"/>
      <c r="H126" s="70"/>
      <c r="I126" s="61"/>
      <c r="J126" s="51"/>
      <c r="K126" s="48"/>
      <c r="L126" s="48"/>
      <c r="M126" s="48"/>
      <c r="N126" s="48"/>
      <c r="O126" s="48"/>
      <c r="P126" s="48"/>
      <c r="Q126" s="48"/>
      <c r="R126" s="48"/>
      <c r="S126" s="51"/>
      <c r="T126" s="51"/>
      <c r="U126" s="51"/>
      <c r="V126" s="51"/>
      <c r="W126" s="51"/>
      <c r="X126" s="51"/>
      <c r="Y126" s="51"/>
      <c r="Z126" s="51"/>
    </row>
    <row r="127" ht="10.5" customHeight="1">
      <c r="A127" s="67"/>
      <c r="B127" s="68"/>
      <c r="C127" s="68"/>
      <c r="D127" s="69"/>
      <c r="E127" s="67"/>
      <c r="F127" s="67"/>
      <c r="G127" s="67"/>
      <c r="H127" s="70"/>
      <c r="I127" s="61"/>
      <c r="J127" s="51"/>
      <c r="K127" s="48"/>
      <c r="L127" s="48"/>
      <c r="M127" s="48"/>
      <c r="N127" s="48"/>
      <c r="O127" s="48"/>
      <c r="P127" s="48"/>
      <c r="Q127" s="48"/>
      <c r="R127" s="48"/>
      <c r="S127" s="51"/>
      <c r="T127" s="51"/>
      <c r="U127" s="51"/>
      <c r="V127" s="51"/>
      <c r="W127" s="51"/>
      <c r="X127" s="51"/>
      <c r="Y127" s="51"/>
      <c r="Z127" s="51"/>
    </row>
    <row r="128" ht="10.5" customHeight="1">
      <c r="A128" s="67"/>
      <c r="B128" s="68"/>
      <c r="C128" s="68"/>
      <c r="D128" s="69"/>
      <c r="E128" s="67"/>
      <c r="F128" s="67"/>
      <c r="G128" s="67"/>
      <c r="H128" s="70"/>
      <c r="I128" s="61"/>
      <c r="J128" s="51"/>
      <c r="K128" s="48"/>
      <c r="L128" s="48"/>
      <c r="M128" s="48"/>
      <c r="N128" s="48"/>
      <c r="O128" s="48"/>
      <c r="P128" s="48"/>
      <c r="Q128" s="48"/>
      <c r="R128" s="48"/>
      <c r="S128" s="51"/>
      <c r="T128" s="51"/>
      <c r="U128" s="51"/>
      <c r="V128" s="51"/>
      <c r="W128" s="51"/>
      <c r="X128" s="51"/>
      <c r="Y128" s="51"/>
      <c r="Z128" s="51"/>
    </row>
    <row r="129" ht="10.5" customHeight="1">
      <c r="A129" s="67"/>
      <c r="B129" s="68"/>
      <c r="C129" s="68"/>
      <c r="D129" s="69"/>
      <c r="E129" s="67"/>
      <c r="F129" s="67"/>
      <c r="G129" s="67"/>
      <c r="H129" s="70"/>
      <c r="I129" s="61"/>
      <c r="J129" s="51"/>
      <c r="K129" s="48"/>
      <c r="L129" s="48"/>
      <c r="M129" s="48"/>
      <c r="N129" s="48"/>
      <c r="O129" s="48"/>
      <c r="P129" s="48"/>
      <c r="Q129" s="48"/>
      <c r="R129" s="48"/>
      <c r="S129" s="51"/>
      <c r="T129" s="51"/>
      <c r="U129" s="51"/>
      <c r="V129" s="51"/>
      <c r="W129" s="51"/>
      <c r="X129" s="51"/>
      <c r="Y129" s="51"/>
      <c r="Z129" s="51"/>
    </row>
    <row r="130" ht="10.5" customHeight="1">
      <c r="A130" s="67"/>
      <c r="B130" s="68"/>
      <c r="C130" s="68"/>
      <c r="D130" s="69"/>
      <c r="E130" s="67"/>
      <c r="F130" s="67"/>
      <c r="G130" s="67"/>
      <c r="H130" s="70"/>
      <c r="I130" s="61"/>
      <c r="J130" s="51"/>
      <c r="K130" s="48"/>
      <c r="L130" s="48"/>
      <c r="M130" s="48"/>
      <c r="N130" s="48"/>
      <c r="O130" s="48"/>
      <c r="P130" s="48"/>
      <c r="Q130" s="48"/>
      <c r="R130" s="48"/>
      <c r="S130" s="51"/>
      <c r="T130" s="51"/>
      <c r="U130" s="51"/>
      <c r="V130" s="51"/>
      <c r="W130" s="51"/>
      <c r="X130" s="51"/>
      <c r="Y130" s="51"/>
      <c r="Z130" s="51"/>
    </row>
    <row r="131" ht="10.5" customHeight="1">
      <c r="A131" s="67"/>
      <c r="B131" s="68"/>
      <c r="C131" s="68"/>
      <c r="D131" s="69"/>
      <c r="E131" s="67"/>
      <c r="F131" s="67"/>
      <c r="G131" s="67"/>
      <c r="H131" s="70"/>
      <c r="I131" s="61"/>
      <c r="J131" s="51"/>
      <c r="K131" s="48"/>
      <c r="L131" s="48"/>
      <c r="M131" s="48"/>
      <c r="N131" s="48"/>
      <c r="O131" s="48"/>
      <c r="P131" s="48"/>
      <c r="Q131" s="48"/>
      <c r="R131" s="48"/>
      <c r="S131" s="51"/>
      <c r="T131" s="51"/>
      <c r="U131" s="51"/>
      <c r="V131" s="51"/>
      <c r="W131" s="51"/>
      <c r="X131" s="51"/>
      <c r="Y131" s="51"/>
      <c r="Z131" s="51"/>
    </row>
    <row r="132" ht="10.5" customHeight="1">
      <c r="A132" s="67"/>
      <c r="B132" s="68"/>
      <c r="C132" s="68"/>
      <c r="D132" s="69"/>
      <c r="E132" s="67"/>
      <c r="F132" s="67"/>
      <c r="G132" s="67"/>
      <c r="H132" s="70"/>
      <c r="I132" s="61"/>
      <c r="J132" s="51"/>
      <c r="K132" s="48"/>
      <c r="L132" s="48"/>
      <c r="M132" s="48"/>
      <c r="N132" s="48"/>
      <c r="O132" s="48"/>
      <c r="P132" s="48"/>
      <c r="Q132" s="48"/>
      <c r="R132" s="48"/>
      <c r="S132" s="51"/>
      <c r="T132" s="51"/>
      <c r="U132" s="51"/>
      <c r="V132" s="51"/>
      <c r="W132" s="51"/>
      <c r="X132" s="51"/>
      <c r="Y132" s="51"/>
      <c r="Z132" s="51"/>
    </row>
    <row r="133" ht="10.5" customHeight="1">
      <c r="A133" s="67"/>
      <c r="B133" s="68"/>
      <c r="C133" s="68"/>
      <c r="D133" s="69"/>
      <c r="E133" s="67"/>
      <c r="F133" s="67"/>
      <c r="G133" s="67"/>
      <c r="H133" s="70"/>
      <c r="I133" s="61"/>
      <c r="J133" s="51"/>
      <c r="K133" s="48"/>
      <c r="L133" s="48"/>
      <c r="M133" s="48"/>
      <c r="N133" s="48"/>
      <c r="O133" s="48"/>
      <c r="P133" s="48"/>
      <c r="Q133" s="48"/>
      <c r="R133" s="48"/>
      <c r="S133" s="51"/>
      <c r="T133" s="51"/>
      <c r="U133" s="51"/>
      <c r="V133" s="51"/>
      <c r="W133" s="51"/>
      <c r="X133" s="51"/>
      <c r="Y133" s="51"/>
      <c r="Z133" s="51"/>
    </row>
    <row r="134" ht="10.5" customHeight="1">
      <c r="A134" s="67"/>
      <c r="B134" s="68"/>
      <c r="C134" s="68"/>
      <c r="D134" s="69"/>
      <c r="E134" s="67"/>
      <c r="F134" s="67"/>
      <c r="G134" s="67"/>
      <c r="H134" s="70"/>
      <c r="I134" s="61"/>
      <c r="J134" s="51"/>
      <c r="K134" s="48"/>
      <c r="L134" s="48"/>
      <c r="M134" s="48"/>
      <c r="N134" s="48"/>
      <c r="O134" s="48"/>
      <c r="P134" s="48"/>
      <c r="Q134" s="48"/>
      <c r="R134" s="48"/>
      <c r="S134" s="51"/>
      <c r="T134" s="51"/>
      <c r="U134" s="51"/>
      <c r="V134" s="51"/>
      <c r="W134" s="51"/>
      <c r="X134" s="51"/>
      <c r="Y134" s="51"/>
      <c r="Z134" s="51"/>
    </row>
    <row r="135" ht="10.5" customHeight="1">
      <c r="A135" s="67"/>
      <c r="B135" s="68"/>
      <c r="C135" s="68"/>
      <c r="D135" s="69"/>
      <c r="E135" s="67"/>
      <c r="F135" s="67"/>
      <c r="G135" s="67"/>
      <c r="H135" s="70"/>
      <c r="I135" s="61"/>
      <c r="J135" s="51"/>
      <c r="K135" s="48"/>
      <c r="L135" s="48"/>
      <c r="M135" s="48"/>
      <c r="N135" s="48"/>
      <c r="O135" s="48"/>
      <c r="P135" s="48"/>
      <c r="Q135" s="48"/>
      <c r="R135" s="48"/>
      <c r="S135" s="51"/>
      <c r="T135" s="51"/>
      <c r="U135" s="51"/>
      <c r="V135" s="51"/>
      <c r="W135" s="51"/>
      <c r="X135" s="51"/>
      <c r="Y135" s="51"/>
      <c r="Z135" s="51"/>
    </row>
    <row r="136" ht="10.5" customHeight="1">
      <c r="A136" s="67"/>
      <c r="B136" s="68"/>
      <c r="C136" s="68"/>
      <c r="D136" s="69"/>
      <c r="E136" s="67"/>
      <c r="F136" s="67"/>
      <c r="G136" s="67"/>
      <c r="H136" s="70"/>
      <c r="I136" s="61"/>
      <c r="J136" s="51"/>
      <c r="K136" s="48"/>
      <c r="L136" s="48"/>
      <c r="M136" s="48"/>
      <c r="N136" s="48"/>
      <c r="O136" s="48"/>
      <c r="P136" s="48"/>
      <c r="Q136" s="48"/>
      <c r="R136" s="48"/>
      <c r="S136" s="51"/>
      <c r="T136" s="51"/>
      <c r="U136" s="51"/>
      <c r="V136" s="51"/>
      <c r="W136" s="51"/>
      <c r="X136" s="51"/>
      <c r="Y136" s="51"/>
      <c r="Z136" s="51"/>
    </row>
    <row r="137" ht="10.5" customHeight="1">
      <c r="A137" s="67"/>
      <c r="B137" s="68"/>
      <c r="C137" s="68"/>
      <c r="D137" s="69"/>
      <c r="E137" s="67"/>
      <c r="F137" s="67"/>
      <c r="G137" s="67"/>
      <c r="H137" s="70"/>
      <c r="I137" s="61"/>
      <c r="J137" s="51"/>
      <c r="K137" s="48"/>
      <c r="L137" s="48"/>
      <c r="M137" s="48"/>
      <c r="N137" s="48"/>
      <c r="O137" s="48"/>
      <c r="P137" s="48"/>
      <c r="Q137" s="48"/>
      <c r="R137" s="48"/>
      <c r="S137" s="51"/>
      <c r="T137" s="51"/>
      <c r="U137" s="51"/>
      <c r="V137" s="51"/>
      <c r="W137" s="51"/>
      <c r="X137" s="51"/>
      <c r="Y137" s="51"/>
      <c r="Z137" s="51"/>
    </row>
    <row r="138" ht="10.5" customHeight="1">
      <c r="A138" s="67"/>
      <c r="B138" s="68"/>
      <c r="C138" s="68"/>
      <c r="D138" s="69"/>
      <c r="E138" s="67"/>
      <c r="F138" s="67"/>
      <c r="G138" s="67"/>
      <c r="H138" s="70"/>
      <c r="I138" s="61"/>
      <c r="J138" s="51"/>
      <c r="K138" s="48"/>
      <c r="L138" s="48"/>
      <c r="M138" s="48"/>
      <c r="N138" s="48"/>
      <c r="O138" s="48"/>
      <c r="P138" s="48"/>
      <c r="Q138" s="48"/>
      <c r="R138" s="48"/>
      <c r="S138" s="51"/>
      <c r="T138" s="51"/>
      <c r="U138" s="51"/>
      <c r="V138" s="51"/>
      <c r="W138" s="51"/>
      <c r="X138" s="51"/>
      <c r="Y138" s="51"/>
      <c r="Z138" s="51"/>
    </row>
    <row r="139" ht="10.5" customHeight="1">
      <c r="A139" s="67"/>
      <c r="B139" s="68"/>
      <c r="C139" s="68"/>
      <c r="D139" s="69"/>
      <c r="E139" s="67"/>
      <c r="F139" s="67"/>
      <c r="G139" s="67"/>
      <c r="H139" s="70"/>
      <c r="I139" s="61"/>
      <c r="J139" s="51"/>
      <c r="K139" s="48"/>
      <c r="L139" s="48"/>
      <c r="M139" s="48"/>
      <c r="N139" s="48"/>
      <c r="O139" s="48"/>
      <c r="P139" s="48"/>
      <c r="Q139" s="48"/>
      <c r="R139" s="48"/>
      <c r="S139" s="51"/>
      <c r="T139" s="51"/>
      <c r="U139" s="51"/>
      <c r="V139" s="51"/>
      <c r="W139" s="51"/>
      <c r="X139" s="51"/>
      <c r="Y139" s="51"/>
      <c r="Z139" s="51"/>
    </row>
    <row r="140" ht="10.5" customHeight="1">
      <c r="A140" s="67"/>
      <c r="B140" s="68"/>
      <c r="C140" s="68"/>
      <c r="D140" s="69"/>
      <c r="E140" s="67"/>
      <c r="F140" s="67"/>
      <c r="G140" s="67"/>
      <c r="H140" s="70"/>
      <c r="I140" s="61"/>
      <c r="J140" s="51"/>
      <c r="K140" s="48"/>
      <c r="L140" s="48"/>
      <c r="M140" s="48"/>
      <c r="N140" s="48"/>
      <c r="O140" s="48"/>
      <c r="P140" s="48"/>
      <c r="Q140" s="48"/>
      <c r="R140" s="48"/>
      <c r="S140" s="51"/>
      <c r="T140" s="51"/>
      <c r="U140" s="51"/>
      <c r="V140" s="51"/>
      <c r="W140" s="51"/>
      <c r="X140" s="51"/>
      <c r="Y140" s="51"/>
      <c r="Z140" s="51"/>
    </row>
    <row r="141" ht="10.5" customHeight="1">
      <c r="A141" s="67"/>
      <c r="B141" s="68"/>
      <c r="C141" s="68"/>
      <c r="D141" s="69"/>
      <c r="E141" s="67"/>
      <c r="F141" s="67"/>
      <c r="G141" s="67"/>
      <c r="H141" s="70"/>
      <c r="I141" s="61"/>
      <c r="J141" s="51"/>
      <c r="K141" s="48"/>
      <c r="L141" s="48"/>
      <c r="M141" s="48"/>
      <c r="N141" s="48"/>
      <c r="O141" s="48"/>
      <c r="P141" s="48"/>
      <c r="Q141" s="48"/>
      <c r="R141" s="48"/>
      <c r="S141" s="51"/>
      <c r="T141" s="51"/>
      <c r="U141" s="51"/>
      <c r="V141" s="51"/>
      <c r="W141" s="51"/>
      <c r="X141" s="51"/>
      <c r="Y141" s="51"/>
      <c r="Z141" s="51"/>
    </row>
    <row r="142" ht="10.5" customHeight="1">
      <c r="A142" s="67"/>
      <c r="B142" s="68"/>
      <c r="C142" s="68"/>
      <c r="D142" s="69"/>
      <c r="E142" s="67"/>
      <c r="F142" s="67"/>
      <c r="G142" s="67"/>
      <c r="H142" s="70"/>
      <c r="I142" s="61"/>
      <c r="J142" s="51"/>
      <c r="K142" s="48"/>
      <c r="L142" s="48"/>
      <c r="M142" s="48"/>
      <c r="N142" s="48"/>
      <c r="O142" s="48"/>
      <c r="P142" s="48"/>
      <c r="Q142" s="48"/>
      <c r="R142" s="48"/>
      <c r="S142" s="51"/>
      <c r="T142" s="51"/>
      <c r="U142" s="51"/>
      <c r="V142" s="51"/>
      <c r="W142" s="51"/>
      <c r="X142" s="51"/>
      <c r="Y142" s="51"/>
      <c r="Z142" s="51"/>
    </row>
    <row r="143" ht="10.5" customHeight="1">
      <c r="A143" s="67"/>
      <c r="B143" s="68"/>
      <c r="C143" s="68"/>
      <c r="D143" s="69"/>
      <c r="E143" s="67"/>
      <c r="F143" s="67"/>
      <c r="G143" s="67"/>
      <c r="H143" s="70"/>
      <c r="I143" s="61"/>
      <c r="J143" s="51"/>
      <c r="K143" s="48"/>
      <c r="L143" s="48"/>
      <c r="M143" s="48"/>
      <c r="N143" s="48"/>
      <c r="O143" s="48"/>
      <c r="P143" s="48"/>
      <c r="Q143" s="48"/>
      <c r="R143" s="48"/>
      <c r="S143" s="51"/>
      <c r="T143" s="51"/>
      <c r="U143" s="51"/>
      <c r="V143" s="51"/>
      <c r="W143" s="51"/>
      <c r="X143" s="51"/>
      <c r="Y143" s="51"/>
      <c r="Z143" s="51"/>
    </row>
    <row r="144" ht="10.5" customHeight="1">
      <c r="A144" s="67"/>
      <c r="B144" s="68"/>
      <c r="C144" s="68"/>
      <c r="D144" s="69"/>
      <c r="E144" s="67"/>
      <c r="F144" s="67"/>
      <c r="G144" s="67"/>
      <c r="H144" s="70"/>
      <c r="I144" s="61"/>
      <c r="J144" s="51"/>
      <c r="K144" s="48"/>
      <c r="L144" s="48"/>
      <c r="M144" s="48"/>
      <c r="N144" s="48"/>
      <c r="O144" s="48"/>
      <c r="P144" s="48"/>
      <c r="Q144" s="48"/>
      <c r="R144" s="48"/>
      <c r="S144" s="51"/>
      <c r="T144" s="51"/>
      <c r="U144" s="51"/>
      <c r="V144" s="51"/>
      <c r="W144" s="51"/>
      <c r="X144" s="51"/>
      <c r="Y144" s="51"/>
      <c r="Z144" s="51"/>
    </row>
    <row r="145" ht="10.5" customHeight="1">
      <c r="A145" s="67"/>
      <c r="B145" s="68"/>
      <c r="C145" s="68"/>
      <c r="D145" s="69"/>
      <c r="E145" s="67"/>
      <c r="F145" s="67"/>
      <c r="G145" s="67"/>
      <c r="H145" s="70"/>
      <c r="I145" s="61"/>
      <c r="J145" s="51"/>
      <c r="K145" s="48"/>
      <c r="L145" s="48"/>
      <c r="M145" s="48"/>
      <c r="N145" s="48"/>
      <c r="O145" s="48"/>
      <c r="P145" s="48"/>
      <c r="Q145" s="48"/>
      <c r="R145" s="48"/>
      <c r="S145" s="51"/>
      <c r="T145" s="51"/>
      <c r="U145" s="51"/>
      <c r="V145" s="51"/>
      <c r="W145" s="51"/>
      <c r="X145" s="51"/>
      <c r="Y145" s="51"/>
      <c r="Z145" s="51"/>
    </row>
    <row r="146" ht="10.5" customHeight="1">
      <c r="A146" s="67"/>
      <c r="B146" s="68"/>
      <c r="C146" s="68"/>
      <c r="D146" s="69"/>
      <c r="E146" s="67"/>
      <c r="F146" s="67"/>
      <c r="G146" s="67"/>
      <c r="H146" s="70"/>
      <c r="I146" s="61"/>
      <c r="J146" s="51"/>
      <c r="K146" s="48"/>
      <c r="L146" s="48"/>
      <c r="M146" s="48"/>
      <c r="N146" s="48"/>
      <c r="O146" s="48"/>
      <c r="P146" s="48"/>
      <c r="Q146" s="48"/>
      <c r="R146" s="48"/>
      <c r="S146" s="51"/>
      <c r="T146" s="51"/>
      <c r="U146" s="51"/>
      <c r="V146" s="51"/>
      <c r="W146" s="51"/>
      <c r="X146" s="51"/>
      <c r="Y146" s="51"/>
      <c r="Z146" s="51"/>
    </row>
    <row r="147" ht="10.5" customHeight="1">
      <c r="A147" s="67"/>
      <c r="B147" s="68"/>
      <c r="C147" s="68"/>
      <c r="D147" s="69"/>
      <c r="E147" s="67"/>
      <c r="F147" s="67"/>
      <c r="G147" s="67"/>
      <c r="H147" s="70"/>
      <c r="I147" s="61"/>
      <c r="J147" s="51"/>
      <c r="K147" s="48"/>
      <c r="L147" s="48"/>
      <c r="M147" s="48"/>
      <c r="N147" s="48"/>
      <c r="O147" s="48"/>
      <c r="P147" s="48"/>
      <c r="Q147" s="48"/>
      <c r="R147" s="48"/>
      <c r="S147" s="51"/>
      <c r="T147" s="51"/>
      <c r="U147" s="51"/>
      <c r="V147" s="51"/>
      <c r="W147" s="51"/>
      <c r="X147" s="51"/>
      <c r="Y147" s="51"/>
      <c r="Z147" s="51"/>
    </row>
    <row r="148" ht="10.5" customHeight="1">
      <c r="A148" s="67"/>
      <c r="B148" s="68"/>
      <c r="C148" s="68"/>
      <c r="D148" s="69"/>
      <c r="E148" s="67"/>
      <c r="F148" s="67"/>
      <c r="G148" s="67"/>
      <c r="H148" s="70"/>
      <c r="I148" s="61"/>
      <c r="J148" s="51"/>
      <c r="K148" s="48"/>
      <c r="L148" s="48"/>
      <c r="M148" s="48"/>
      <c r="N148" s="48"/>
      <c r="O148" s="48"/>
      <c r="P148" s="48"/>
      <c r="Q148" s="48"/>
      <c r="R148" s="48"/>
      <c r="S148" s="51"/>
      <c r="T148" s="51"/>
      <c r="U148" s="51"/>
      <c r="V148" s="51"/>
      <c r="W148" s="51"/>
      <c r="X148" s="51"/>
      <c r="Y148" s="51"/>
      <c r="Z148" s="51"/>
    </row>
    <row r="149" ht="10.5" customHeight="1">
      <c r="A149" s="67"/>
      <c r="B149" s="68"/>
      <c r="C149" s="68"/>
      <c r="D149" s="69"/>
      <c r="E149" s="67"/>
      <c r="F149" s="67"/>
      <c r="G149" s="67"/>
      <c r="H149" s="70"/>
      <c r="I149" s="61"/>
      <c r="J149" s="51"/>
      <c r="K149" s="48"/>
      <c r="L149" s="48"/>
      <c r="M149" s="48"/>
      <c r="N149" s="48"/>
      <c r="O149" s="48"/>
      <c r="P149" s="48"/>
      <c r="Q149" s="48"/>
      <c r="R149" s="48"/>
      <c r="S149" s="51"/>
      <c r="T149" s="51"/>
      <c r="U149" s="51"/>
      <c r="V149" s="51"/>
      <c r="W149" s="51"/>
      <c r="X149" s="51"/>
      <c r="Y149" s="51"/>
      <c r="Z149" s="51"/>
    </row>
    <row r="150" ht="10.5" customHeight="1">
      <c r="A150" s="67"/>
      <c r="B150" s="68"/>
      <c r="C150" s="68"/>
      <c r="D150" s="69"/>
      <c r="E150" s="67"/>
      <c r="F150" s="67"/>
      <c r="G150" s="67"/>
      <c r="H150" s="70"/>
      <c r="I150" s="61"/>
      <c r="J150" s="51"/>
      <c r="K150" s="48"/>
      <c r="L150" s="48"/>
      <c r="M150" s="48"/>
      <c r="N150" s="48"/>
      <c r="O150" s="48"/>
      <c r="P150" s="48"/>
      <c r="Q150" s="48"/>
      <c r="R150" s="48"/>
      <c r="S150" s="51"/>
      <c r="T150" s="51"/>
      <c r="U150" s="51"/>
      <c r="V150" s="51"/>
      <c r="W150" s="51"/>
      <c r="X150" s="51"/>
      <c r="Y150" s="51"/>
      <c r="Z150" s="51"/>
    </row>
    <row r="151" ht="10.5" customHeight="1">
      <c r="A151" s="67"/>
      <c r="B151" s="68"/>
      <c r="C151" s="68"/>
      <c r="D151" s="69"/>
      <c r="E151" s="67"/>
      <c r="F151" s="67"/>
      <c r="G151" s="67"/>
      <c r="H151" s="70"/>
      <c r="I151" s="61"/>
      <c r="J151" s="51"/>
      <c r="K151" s="48"/>
      <c r="L151" s="48"/>
      <c r="M151" s="48"/>
      <c r="N151" s="48"/>
      <c r="O151" s="48"/>
      <c r="P151" s="48"/>
      <c r="Q151" s="48"/>
      <c r="R151" s="48"/>
      <c r="S151" s="51"/>
      <c r="T151" s="51"/>
      <c r="U151" s="51"/>
      <c r="V151" s="51"/>
      <c r="W151" s="51"/>
      <c r="X151" s="51"/>
      <c r="Y151" s="51"/>
      <c r="Z151" s="51"/>
    </row>
    <row r="152" ht="10.5" customHeight="1">
      <c r="A152" s="67"/>
      <c r="B152" s="68"/>
      <c r="C152" s="68"/>
      <c r="D152" s="69"/>
      <c r="E152" s="67"/>
      <c r="F152" s="67"/>
      <c r="G152" s="67"/>
      <c r="H152" s="70"/>
      <c r="I152" s="61"/>
      <c r="J152" s="51"/>
      <c r="K152" s="48"/>
      <c r="L152" s="48"/>
      <c r="M152" s="48"/>
      <c r="N152" s="48"/>
      <c r="O152" s="48"/>
      <c r="P152" s="48"/>
      <c r="Q152" s="48"/>
      <c r="R152" s="48"/>
      <c r="S152" s="51"/>
      <c r="T152" s="51"/>
      <c r="U152" s="51"/>
      <c r="V152" s="51"/>
      <c r="W152" s="51"/>
      <c r="X152" s="51"/>
      <c r="Y152" s="51"/>
      <c r="Z152" s="51"/>
    </row>
    <row r="153" ht="10.5" customHeight="1">
      <c r="A153" s="67"/>
      <c r="B153" s="68"/>
      <c r="C153" s="68"/>
      <c r="D153" s="69"/>
      <c r="E153" s="67"/>
      <c r="F153" s="67"/>
      <c r="G153" s="67"/>
      <c r="H153" s="70"/>
      <c r="I153" s="61"/>
      <c r="J153" s="51"/>
      <c r="K153" s="48"/>
      <c r="L153" s="48"/>
      <c r="M153" s="48"/>
      <c r="N153" s="48"/>
      <c r="O153" s="48"/>
      <c r="P153" s="48"/>
      <c r="Q153" s="48"/>
      <c r="R153" s="48"/>
      <c r="S153" s="51"/>
      <c r="T153" s="51"/>
      <c r="U153" s="51"/>
      <c r="V153" s="51"/>
      <c r="W153" s="51"/>
      <c r="X153" s="51"/>
      <c r="Y153" s="51"/>
      <c r="Z153" s="51"/>
    </row>
    <row r="154" ht="10.5" customHeight="1">
      <c r="A154" s="67"/>
      <c r="B154" s="68"/>
      <c r="C154" s="68"/>
      <c r="D154" s="69"/>
      <c r="E154" s="67"/>
      <c r="F154" s="67"/>
      <c r="G154" s="67"/>
      <c r="H154" s="70"/>
      <c r="I154" s="61"/>
      <c r="J154" s="51"/>
      <c r="K154" s="48"/>
      <c r="L154" s="48"/>
      <c r="M154" s="48"/>
      <c r="N154" s="48"/>
      <c r="O154" s="48"/>
      <c r="P154" s="48"/>
      <c r="Q154" s="48"/>
      <c r="R154" s="48"/>
      <c r="S154" s="51"/>
      <c r="T154" s="51"/>
      <c r="U154" s="51"/>
      <c r="V154" s="51"/>
      <c r="W154" s="51"/>
      <c r="X154" s="51"/>
      <c r="Y154" s="51"/>
      <c r="Z154" s="51"/>
    </row>
    <row r="155" ht="10.5" customHeight="1">
      <c r="A155" s="67"/>
      <c r="B155" s="68"/>
      <c r="C155" s="68"/>
      <c r="D155" s="69"/>
      <c r="E155" s="67"/>
      <c r="F155" s="67"/>
      <c r="G155" s="67"/>
      <c r="H155" s="70"/>
      <c r="I155" s="61"/>
      <c r="J155" s="51"/>
      <c r="K155" s="48"/>
      <c r="L155" s="48"/>
      <c r="M155" s="48"/>
      <c r="N155" s="48"/>
      <c r="O155" s="48"/>
      <c r="P155" s="48"/>
      <c r="Q155" s="48"/>
      <c r="R155" s="48"/>
      <c r="S155" s="51"/>
      <c r="T155" s="51"/>
      <c r="U155" s="51"/>
      <c r="V155" s="51"/>
      <c r="W155" s="51"/>
      <c r="X155" s="51"/>
      <c r="Y155" s="51"/>
      <c r="Z155" s="51"/>
    </row>
    <row r="156" ht="10.5" customHeight="1">
      <c r="A156" s="67"/>
      <c r="B156" s="68"/>
      <c r="C156" s="68"/>
      <c r="D156" s="69"/>
      <c r="E156" s="67"/>
      <c r="F156" s="67"/>
      <c r="G156" s="67"/>
      <c r="H156" s="70"/>
      <c r="I156" s="61"/>
      <c r="J156" s="51"/>
      <c r="K156" s="48"/>
      <c r="L156" s="48"/>
      <c r="M156" s="48"/>
      <c r="N156" s="48"/>
      <c r="O156" s="48"/>
      <c r="P156" s="48"/>
      <c r="Q156" s="48"/>
      <c r="R156" s="48"/>
      <c r="S156" s="51"/>
      <c r="T156" s="51"/>
      <c r="U156" s="51"/>
      <c r="V156" s="51"/>
      <c r="W156" s="51"/>
      <c r="X156" s="51"/>
      <c r="Y156" s="51"/>
      <c r="Z156" s="51"/>
    </row>
    <row r="157" ht="10.5" customHeight="1">
      <c r="A157" s="67"/>
      <c r="B157" s="68"/>
      <c r="C157" s="68"/>
      <c r="D157" s="69"/>
      <c r="E157" s="67"/>
      <c r="F157" s="67"/>
      <c r="G157" s="67"/>
      <c r="H157" s="70"/>
      <c r="I157" s="61"/>
      <c r="J157" s="51"/>
      <c r="K157" s="48"/>
      <c r="L157" s="48"/>
      <c r="M157" s="48"/>
      <c r="N157" s="48"/>
      <c r="O157" s="48"/>
      <c r="P157" s="48"/>
      <c r="Q157" s="48"/>
      <c r="R157" s="48"/>
      <c r="S157" s="51"/>
      <c r="T157" s="51"/>
      <c r="U157" s="51"/>
      <c r="V157" s="51"/>
      <c r="W157" s="51"/>
      <c r="X157" s="51"/>
      <c r="Y157" s="51"/>
      <c r="Z157" s="51"/>
    </row>
    <row r="158" ht="10.5" customHeight="1">
      <c r="A158" s="67"/>
      <c r="B158" s="68"/>
      <c r="C158" s="68"/>
      <c r="D158" s="69"/>
      <c r="E158" s="67"/>
      <c r="F158" s="67"/>
      <c r="G158" s="67"/>
      <c r="H158" s="70"/>
      <c r="I158" s="61"/>
      <c r="J158" s="51"/>
      <c r="K158" s="48"/>
      <c r="L158" s="48"/>
      <c r="M158" s="48"/>
      <c r="N158" s="48"/>
      <c r="O158" s="48"/>
      <c r="P158" s="48"/>
      <c r="Q158" s="48"/>
      <c r="R158" s="48"/>
      <c r="S158" s="51"/>
      <c r="T158" s="51"/>
      <c r="U158" s="51"/>
      <c r="V158" s="51"/>
      <c r="W158" s="51"/>
      <c r="X158" s="51"/>
      <c r="Y158" s="51"/>
      <c r="Z158" s="51"/>
    </row>
    <row r="159" ht="10.5" customHeight="1">
      <c r="A159" s="67"/>
      <c r="B159" s="68"/>
      <c r="C159" s="68"/>
      <c r="D159" s="69"/>
      <c r="E159" s="67"/>
      <c r="F159" s="67"/>
      <c r="G159" s="67"/>
      <c r="H159" s="70"/>
      <c r="I159" s="61"/>
      <c r="J159" s="51"/>
      <c r="K159" s="48"/>
      <c r="L159" s="48"/>
      <c r="M159" s="48"/>
      <c r="N159" s="48"/>
      <c r="O159" s="48"/>
      <c r="P159" s="48"/>
      <c r="Q159" s="48"/>
      <c r="R159" s="48"/>
      <c r="S159" s="51"/>
      <c r="T159" s="51"/>
      <c r="U159" s="51"/>
      <c r="V159" s="51"/>
      <c r="W159" s="51"/>
      <c r="X159" s="51"/>
      <c r="Y159" s="51"/>
      <c r="Z159" s="51"/>
    </row>
    <row r="160" ht="10.5" customHeight="1">
      <c r="A160" s="67"/>
      <c r="B160" s="68"/>
      <c r="C160" s="68"/>
      <c r="D160" s="69"/>
      <c r="E160" s="67"/>
      <c r="F160" s="67"/>
      <c r="G160" s="67"/>
      <c r="H160" s="70"/>
      <c r="I160" s="61"/>
      <c r="J160" s="51"/>
      <c r="K160" s="48"/>
      <c r="L160" s="48"/>
      <c r="M160" s="48"/>
      <c r="N160" s="48"/>
      <c r="O160" s="48"/>
      <c r="P160" s="48"/>
      <c r="Q160" s="48"/>
      <c r="R160" s="48"/>
      <c r="S160" s="51"/>
      <c r="T160" s="51"/>
      <c r="U160" s="51"/>
      <c r="V160" s="51"/>
      <c r="W160" s="51"/>
      <c r="X160" s="51"/>
      <c r="Y160" s="51"/>
      <c r="Z160" s="51"/>
    </row>
    <row r="161" ht="10.5" customHeight="1">
      <c r="A161" s="67"/>
      <c r="B161" s="68"/>
      <c r="C161" s="68"/>
      <c r="D161" s="69"/>
      <c r="E161" s="67"/>
      <c r="F161" s="67"/>
      <c r="G161" s="67"/>
      <c r="H161" s="70"/>
      <c r="I161" s="61"/>
      <c r="J161" s="51"/>
      <c r="K161" s="48"/>
      <c r="L161" s="48"/>
      <c r="M161" s="48"/>
      <c r="N161" s="48"/>
      <c r="O161" s="48"/>
      <c r="P161" s="48"/>
      <c r="Q161" s="48"/>
      <c r="R161" s="48"/>
      <c r="S161" s="51"/>
      <c r="T161" s="51"/>
      <c r="U161" s="51"/>
      <c r="V161" s="51"/>
      <c r="W161" s="51"/>
      <c r="X161" s="51"/>
      <c r="Y161" s="51"/>
      <c r="Z161" s="51"/>
    </row>
    <row r="162" ht="10.5" customHeight="1">
      <c r="A162" s="67"/>
      <c r="B162" s="68"/>
      <c r="C162" s="68"/>
      <c r="D162" s="69"/>
      <c r="E162" s="67"/>
      <c r="F162" s="67"/>
      <c r="G162" s="67"/>
      <c r="H162" s="70"/>
      <c r="I162" s="61"/>
      <c r="J162" s="51"/>
      <c r="K162" s="48"/>
      <c r="L162" s="48"/>
      <c r="M162" s="48"/>
      <c r="N162" s="48"/>
      <c r="O162" s="48"/>
      <c r="P162" s="48"/>
      <c r="Q162" s="48"/>
      <c r="R162" s="48"/>
      <c r="S162" s="51"/>
      <c r="T162" s="51"/>
      <c r="U162" s="51"/>
      <c r="V162" s="51"/>
      <c r="W162" s="51"/>
      <c r="X162" s="51"/>
      <c r="Y162" s="51"/>
      <c r="Z162" s="51"/>
    </row>
    <row r="163" ht="10.5" customHeight="1">
      <c r="A163" s="67"/>
      <c r="B163" s="68"/>
      <c r="C163" s="68"/>
      <c r="D163" s="69"/>
      <c r="E163" s="67"/>
      <c r="F163" s="67"/>
      <c r="G163" s="67"/>
      <c r="H163" s="70"/>
      <c r="I163" s="61"/>
      <c r="J163" s="51"/>
      <c r="K163" s="48"/>
      <c r="L163" s="48"/>
      <c r="M163" s="48"/>
      <c r="N163" s="48"/>
      <c r="O163" s="48"/>
      <c r="P163" s="48"/>
      <c r="Q163" s="48"/>
      <c r="R163" s="48"/>
      <c r="S163" s="51"/>
      <c r="T163" s="51"/>
      <c r="U163" s="51"/>
      <c r="V163" s="51"/>
      <c r="W163" s="51"/>
      <c r="X163" s="51"/>
      <c r="Y163" s="51"/>
      <c r="Z163" s="51"/>
    </row>
    <row r="164" ht="10.5" customHeight="1">
      <c r="A164" s="67"/>
      <c r="B164" s="68"/>
      <c r="C164" s="68"/>
      <c r="D164" s="69"/>
      <c r="E164" s="67"/>
      <c r="F164" s="67"/>
      <c r="G164" s="67"/>
      <c r="H164" s="70"/>
      <c r="I164" s="61"/>
      <c r="J164" s="51"/>
      <c r="K164" s="48"/>
      <c r="L164" s="48"/>
      <c r="M164" s="48"/>
      <c r="N164" s="48"/>
      <c r="O164" s="48"/>
      <c r="P164" s="48"/>
      <c r="Q164" s="48"/>
      <c r="R164" s="48"/>
      <c r="S164" s="51"/>
      <c r="T164" s="51"/>
      <c r="U164" s="51"/>
      <c r="V164" s="51"/>
      <c r="W164" s="51"/>
      <c r="X164" s="51"/>
      <c r="Y164" s="51"/>
      <c r="Z164" s="51"/>
    </row>
    <row r="165" ht="10.5" customHeight="1">
      <c r="A165" s="67"/>
      <c r="B165" s="68"/>
      <c r="C165" s="68"/>
      <c r="D165" s="69"/>
      <c r="E165" s="67"/>
      <c r="F165" s="67"/>
      <c r="G165" s="67"/>
      <c r="H165" s="70"/>
      <c r="I165" s="61"/>
      <c r="J165" s="51"/>
      <c r="K165" s="48"/>
      <c r="L165" s="48"/>
      <c r="M165" s="48"/>
      <c r="N165" s="48"/>
      <c r="O165" s="48"/>
      <c r="P165" s="48"/>
      <c r="Q165" s="48"/>
      <c r="R165" s="48"/>
      <c r="S165" s="51"/>
      <c r="T165" s="51"/>
      <c r="U165" s="51"/>
      <c r="V165" s="51"/>
      <c r="W165" s="51"/>
      <c r="X165" s="51"/>
      <c r="Y165" s="51"/>
      <c r="Z165" s="51"/>
    </row>
    <row r="166" ht="10.5" customHeight="1">
      <c r="A166" s="67"/>
      <c r="B166" s="68"/>
      <c r="C166" s="68"/>
      <c r="D166" s="69"/>
      <c r="E166" s="67"/>
      <c r="F166" s="67"/>
      <c r="G166" s="67"/>
      <c r="H166" s="70"/>
      <c r="I166" s="61"/>
      <c r="J166" s="51"/>
      <c r="K166" s="48"/>
      <c r="L166" s="48"/>
      <c r="M166" s="48"/>
      <c r="N166" s="48"/>
      <c r="O166" s="48"/>
      <c r="P166" s="48"/>
      <c r="Q166" s="48"/>
      <c r="R166" s="48"/>
      <c r="S166" s="51"/>
      <c r="T166" s="51"/>
      <c r="U166" s="51"/>
      <c r="V166" s="51"/>
      <c r="W166" s="51"/>
      <c r="X166" s="51"/>
      <c r="Y166" s="51"/>
      <c r="Z166" s="51"/>
    </row>
    <row r="167" ht="10.5" customHeight="1">
      <c r="A167" s="67"/>
      <c r="B167" s="68"/>
      <c r="C167" s="68"/>
      <c r="D167" s="69"/>
      <c r="E167" s="67"/>
      <c r="F167" s="67"/>
      <c r="G167" s="67"/>
      <c r="H167" s="70"/>
      <c r="I167" s="61"/>
      <c r="J167" s="51"/>
      <c r="K167" s="48"/>
      <c r="L167" s="48"/>
      <c r="M167" s="48"/>
      <c r="N167" s="48"/>
      <c r="O167" s="48"/>
      <c r="P167" s="48"/>
      <c r="Q167" s="48"/>
      <c r="R167" s="48"/>
      <c r="S167" s="51"/>
      <c r="T167" s="51"/>
      <c r="U167" s="51"/>
      <c r="V167" s="51"/>
      <c r="W167" s="51"/>
      <c r="X167" s="51"/>
      <c r="Y167" s="51"/>
      <c r="Z167" s="51"/>
    </row>
    <row r="168" ht="10.5" customHeight="1">
      <c r="A168" s="67"/>
      <c r="B168" s="68"/>
      <c r="C168" s="68"/>
      <c r="D168" s="69"/>
      <c r="E168" s="67"/>
      <c r="F168" s="67"/>
      <c r="G168" s="67"/>
      <c r="H168" s="70"/>
      <c r="I168" s="61"/>
      <c r="J168" s="51"/>
      <c r="K168" s="48"/>
      <c r="L168" s="48"/>
      <c r="M168" s="48"/>
      <c r="N168" s="48"/>
      <c r="O168" s="48"/>
      <c r="P168" s="48"/>
      <c r="Q168" s="48"/>
      <c r="R168" s="48"/>
      <c r="S168" s="51"/>
      <c r="T168" s="51"/>
      <c r="U168" s="51"/>
      <c r="V168" s="51"/>
      <c r="W168" s="51"/>
      <c r="X168" s="51"/>
      <c r="Y168" s="51"/>
      <c r="Z168" s="51"/>
    </row>
    <row r="169" ht="10.5" customHeight="1">
      <c r="A169" s="67"/>
      <c r="B169" s="68"/>
      <c r="C169" s="68"/>
      <c r="D169" s="69"/>
      <c r="E169" s="67"/>
      <c r="F169" s="67"/>
      <c r="G169" s="67"/>
      <c r="H169" s="70"/>
      <c r="I169" s="61"/>
      <c r="J169" s="51"/>
      <c r="K169" s="48"/>
      <c r="L169" s="48"/>
      <c r="M169" s="48"/>
      <c r="N169" s="48"/>
      <c r="O169" s="48"/>
      <c r="P169" s="48"/>
      <c r="Q169" s="48"/>
      <c r="R169" s="48"/>
      <c r="S169" s="51"/>
      <c r="T169" s="51"/>
      <c r="U169" s="51"/>
      <c r="V169" s="51"/>
      <c r="W169" s="51"/>
      <c r="X169" s="51"/>
      <c r="Y169" s="51"/>
      <c r="Z169" s="51"/>
    </row>
    <row r="170" ht="10.5" customHeight="1">
      <c r="A170" s="67"/>
      <c r="B170" s="68"/>
      <c r="C170" s="68"/>
      <c r="D170" s="69"/>
      <c r="E170" s="67"/>
      <c r="F170" s="67"/>
      <c r="G170" s="67"/>
      <c r="H170" s="70"/>
      <c r="I170" s="61"/>
      <c r="J170" s="51"/>
      <c r="K170" s="48"/>
      <c r="L170" s="48"/>
      <c r="M170" s="48"/>
      <c r="N170" s="48"/>
      <c r="O170" s="48"/>
      <c r="P170" s="48"/>
      <c r="Q170" s="48"/>
      <c r="R170" s="48"/>
      <c r="S170" s="51"/>
      <c r="T170" s="51"/>
      <c r="U170" s="51"/>
      <c r="V170" s="51"/>
      <c r="W170" s="51"/>
      <c r="X170" s="51"/>
      <c r="Y170" s="51"/>
      <c r="Z170" s="51"/>
    </row>
    <row r="171" ht="10.5" customHeight="1">
      <c r="A171" s="67"/>
      <c r="B171" s="68"/>
      <c r="C171" s="68"/>
      <c r="D171" s="69"/>
      <c r="E171" s="67"/>
      <c r="F171" s="67"/>
      <c r="G171" s="67"/>
      <c r="H171" s="70"/>
      <c r="I171" s="61"/>
      <c r="J171" s="51"/>
      <c r="K171" s="48"/>
      <c r="L171" s="48"/>
      <c r="M171" s="48"/>
      <c r="N171" s="48"/>
      <c r="O171" s="48"/>
      <c r="P171" s="48"/>
      <c r="Q171" s="48"/>
      <c r="R171" s="48"/>
      <c r="S171" s="51"/>
      <c r="T171" s="51"/>
      <c r="U171" s="51"/>
      <c r="V171" s="51"/>
      <c r="W171" s="51"/>
      <c r="X171" s="51"/>
      <c r="Y171" s="51"/>
      <c r="Z171" s="51"/>
    </row>
    <row r="172" ht="10.5" customHeight="1">
      <c r="A172" s="67"/>
      <c r="B172" s="68"/>
      <c r="C172" s="68"/>
      <c r="D172" s="69"/>
      <c r="E172" s="67"/>
      <c r="F172" s="67"/>
      <c r="G172" s="67"/>
      <c r="H172" s="70"/>
      <c r="I172" s="61"/>
      <c r="J172" s="51"/>
      <c r="K172" s="48"/>
      <c r="L172" s="48"/>
      <c r="M172" s="48"/>
      <c r="N172" s="48"/>
      <c r="O172" s="48"/>
      <c r="P172" s="48"/>
      <c r="Q172" s="48"/>
      <c r="R172" s="48"/>
      <c r="S172" s="51"/>
      <c r="T172" s="51"/>
      <c r="U172" s="51"/>
      <c r="V172" s="51"/>
      <c r="W172" s="51"/>
      <c r="X172" s="51"/>
      <c r="Y172" s="51"/>
      <c r="Z172" s="51"/>
    </row>
    <row r="173" ht="10.5" customHeight="1">
      <c r="A173" s="67"/>
      <c r="B173" s="68"/>
      <c r="C173" s="68"/>
      <c r="D173" s="69"/>
      <c r="E173" s="67"/>
      <c r="F173" s="67"/>
      <c r="G173" s="67"/>
      <c r="H173" s="70"/>
      <c r="I173" s="61"/>
      <c r="J173" s="51"/>
      <c r="K173" s="48"/>
      <c r="L173" s="48"/>
      <c r="M173" s="48"/>
      <c r="N173" s="48"/>
      <c r="O173" s="48"/>
      <c r="P173" s="48"/>
      <c r="Q173" s="48"/>
      <c r="R173" s="48"/>
      <c r="S173" s="51"/>
      <c r="T173" s="51"/>
      <c r="U173" s="51"/>
      <c r="V173" s="51"/>
      <c r="W173" s="51"/>
      <c r="X173" s="51"/>
      <c r="Y173" s="51"/>
      <c r="Z173" s="51"/>
    </row>
    <row r="174" ht="10.5" customHeight="1">
      <c r="A174" s="67"/>
      <c r="B174" s="68"/>
      <c r="C174" s="68"/>
      <c r="D174" s="69"/>
      <c r="E174" s="67"/>
      <c r="F174" s="67"/>
      <c r="G174" s="67"/>
      <c r="H174" s="70"/>
      <c r="I174" s="61"/>
      <c r="J174" s="51"/>
      <c r="K174" s="48"/>
      <c r="L174" s="48"/>
      <c r="M174" s="48"/>
      <c r="N174" s="48"/>
      <c r="O174" s="48"/>
      <c r="P174" s="48"/>
      <c r="Q174" s="48"/>
      <c r="R174" s="48"/>
      <c r="S174" s="51"/>
      <c r="T174" s="51"/>
      <c r="U174" s="51"/>
      <c r="V174" s="51"/>
      <c r="W174" s="51"/>
      <c r="X174" s="51"/>
      <c r="Y174" s="51"/>
      <c r="Z174" s="51"/>
    </row>
    <row r="175" ht="10.5" customHeight="1">
      <c r="A175" s="67"/>
      <c r="B175" s="68"/>
      <c r="C175" s="68"/>
      <c r="D175" s="69"/>
      <c r="E175" s="67"/>
      <c r="F175" s="67"/>
      <c r="G175" s="67"/>
      <c r="H175" s="70"/>
      <c r="I175" s="61"/>
      <c r="J175" s="51"/>
      <c r="K175" s="48"/>
      <c r="L175" s="48"/>
      <c r="M175" s="48"/>
      <c r="N175" s="48"/>
      <c r="O175" s="48"/>
      <c r="P175" s="48"/>
      <c r="Q175" s="48"/>
      <c r="R175" s="48"/>
      <c r="S175" s="51"/>
      <c r="T175" s="51"/>
      <c r="U175" s="51"/>
      <c r="V175" s="51"/>
      <c r="W175" s="51"/>
      <c r="X175" s="51"/>
      <c r="Y175" s="51"/>
      <c r="Z175" s="51"/>
    </row>
    <row r="176" ht="10.5" customHeight="1">
      <c r="A176" s="67"/>
      <c r="B176" s="68"/>
      <c r="C176" s="68"/>
      <c r="D176" s="69"/>
      <c r="E176" s="67"/>
      <c r="F176" s="67"/>
      <c r="G176" s="67"/>
      <c r="H176" s="70"/>
      <c r="I176" s="61"/>
      <c r="J176" s="51"/>
      <c r="K176" s="48"/>
      <c r="L176" s="48"/>
      <c r="M176" s="48"/>
      <c r="N176" s="48"/>
      <c r="O176" s="48"/>
      <c r="P176" s="48"/>
      <c r="Q176" s="48"/>
      <c r="R176" s="48"/>
      <c r="S176" s="51"/>
      <c r="T176" s="51"/>
      <c r="U176" s="51"/>
      <c r="V176" s="51"/>
      <c r="W176" s="51"/>
      <c r="X176" s="51"/>
      <c r="Y176" s="51"/>
      <c r="Z176" s="51"/>
    </row>
    <row r="177" ht="10.5" customHeight="1">
      <c r="A177" s="67"/>
      <c r="B177" s="68"/>
      <c r="C177" s="68"/>
      <c r="D177" s="69"/>
      <c r="E177" s="67"/>
      <c r="F177" s="67"/>
      <c r="G177" s="67"/>
      <c r="H177" s="70"/>
      <c r="I177" s="61"/>
      <c r="J177" s="51"/>
      <c r="K177" s="48"/>
      <c r="L177" s="48"/>
      <c r="M177" s="48"/>
      <c r="N177" s="48"/>
      <c r="O177" s="48"/>
      <c r="P177" s="48"/>
      <c r="Q177" s="48"/>
      <c r="R177" s="48"/>
      <c r="S177" s="51"/>
      <c r="T177" s="51"/>
      <c r="U177" s="51"/>
      <c r="V177" s="51"/>
      <c r="W177" s="51"/>
      <c r="X177" s="51"/>
      <c r="Y177" s="51"/>
      <c r="Z177" s="51"/>
    </row>
    <row r="178" ht="10.5" customHeight="1">
      <c r="A178" s="67"/>
      <c r="B178" s="68"/>
      <c r="C178" s="68"/>
      <c r="D178" s="69"/>
      <c r="E178" s="67"/>
      <c r="F178" s="67"/>
      <c r="G178" s="67"/>
      <c r="H178" s="70"/>
      <c r="I178" s="61"/>
      <c r="J178" s="51"/>
      <c r="K178" s="48"/>
      <c r="L178" s="48"/>
      <c r="M178" s="48"/>
      <c r="N178" s="48"/>
      <c r="O178" s="48"/>
      <c r="P178" s="48"/>
      <c r="Q178" s="48"/>
      <c r="R178" s="48"/>
      <c r="S178" s="51"/>
      <c r="T178" s="51"/>
      <c r="U178" s="51"/>
      <c r="V178" s="51"/>
      <c r="W178" s="51"/>
      <c r="X178" s="51"/>
      <c r="Y178" s="51"/>
      <c r="Z178" s="51"/>
    </row>
    <row r="179" ht="10.5" customHeight="1">
      <c r="A179" s="67"/>
      <c r="B179" s="68"/>
      <c r="C179" s="68"/>
      <c r="D179" s="69"/>
      <c r="E179" s="67"/>
      <c r="F179" s="67"/>
      <c r="G179" s="67"/>
      <c r="H179" s="70"/>
      <c r="I179" s="61"/>
      <c r="J179" s="51"/>
      <c r="K179" s="48"/>
      <c r="L179" s="48"/>
      <c r="M179" s="48"/>
      <c r="N179" s="48"/>
      <c r="O179" s="48"/>
      <c r="P179" s="48"/>
      <c r="Q179" s="48"/>
      <c r="R179" s="48"/>
      <c r="S179" s="51"/>
      <c r="T179" s="51"/>
      <c r="U179" s="51"/>
      <c r="V179" s="51"/>
      <c r="W179" s="51"/>
      <c r="X179" s="51"/>
      <c r="Y179" s="51"/>
      <c r="Z179" s="51"/>
    </row>
    <row r="180" ht="10.5" customHeight="1">
      <c r="A180" s="67"/>
      <c r="B180" s="68"/>
      <c r="C180" s="68"/>
      <c r="D180" s="69"/>
      <c r="E180" s="67"/>
      <c r="F180" s="67"/>
      <c r="G180" s="67"/>
      <c r="H180" s="70"/>
      <c r="I180" s="61"/>
      <c r="J180" s="51"/>
      <c r="K180" s="48"/>
      <c r="L180" s="48"/>
      <c r="M180" s="48"/>
      <c r="N180" s="48"/>
      <c r="O180" s="48"/>
      <c r="P180" s="48"/>
      <c r="Q180" s="48"/>
      <c r="R180" s="48"/>
      <c r="S180" s="51"/>
      <c r="T180" s="51"/>
      <c r="U180" s="51"/>
      <c r="V180" s="51"/>
      <c r="W180" s="51"/>
      <c r="X180" s="51"/>
      <c r="Y180" s="51"/>
      <c r="Z180" s="51"/>
    </row>
    <row r="181" ht="10.5" customHeight="1">
      <c r="A181" s="67"/>
      <c r="B181" s="68"/>
      <c r="C181" s="68"/>
      <c r="D181" s="69"/>
      <c r="E181" s="67"/>
      <c r="F181" s="67"/>
      <c r="G181" s="67"/>
      <c r="H181" s="70"/>
      <c r="I181" s="61"/>
      <c r="J181" s="51"/>
      <c r="K181" s="48"/>
      <c r="L181" s="48"/>
      <c r="M181" s="48"/>
      <c r="N181" s="48"/>
      <c r="O181" s="48"/>
      <c r="P181" s="48"/>
      <c r="Q181" s="48"/>
      <c r="R181" s="48"/>
      <c r="S181" s="51"/>
      <c r="T181" s="51"/>
      <c r="U181" s="51"/>
      <c r="V181" s="51"/>
      <c r="W181" s="51"/>
      <c r="X181" s="51"/>
      <c r="Y181" s="51"/>
      <c r="Z181" s="51"/>
    </row>
    <row r="182" ht="10.5" customHeight="1">
      <c r="A182" s="67"/>
      <c r="B182" s="68"/>
      <c r="C182" s="68"/>
      <c r="D182" s="69"/>
      <c r="E182" s="67"/>
      <c r="F182" s="67"/>
      <c r="G182" s="67"/>
      <c r="H182" s="70"/>
      <c r="I182" s="61"/>
      <c r="J182" s="51"/>
      <c r="K182" s="48"/>
      <c r="L182" s="48"/>
      <c r="M182" s="48"/>
      <c r="N182" s="48"/>
      <c r="O182" s="48"/>
      <c r="P182" s="48"/>
      <c r="Q182" s="48"/>
      <c r="R182" s="48"/>
      <c r="S182" s="51"/>
      <c r="T182" s="51"/>
      <c r="U182" s="51"/>
      <c r="V182" s="51"/>
      <c r="W182" s="51"/>
      <c r="X182" s="51"/>
      <c r="Y182" s="51"/>
      <c r="Z182" s="51"/>
    </row>
    <row r="183" ht="10.5" customHeight="1">
      <c r="A183" s="67"/>
      <c r="B183" s="68"/>
      <c r="C183" s="68"/>
      <c r="D183" s="69"/>
      <c r="E183" s="67"/>
      <c r="F183" s="67"/>
      <c r="G183" s="67"/>
      <c r="H183" s="70"/>
      <c r="I183" s="61"/>
      <c r="J183" s="51"/>
      <c r="K183" s="48"/>
      <c r="L183" s="48"/>
      <c r="M183" s="48"/>
      <c r="N183" s="48"/>
      <c r="O183" s="48"/>
      <c r="P183" s="48"/>
      <c r="Q183" s="48"/>
      <c r="R183" s="48"/>
      <c r="S183" s="51"/>
      <c r="T183" s="51"/>
      <c r="U183" s="51"/>
      <c r="V183" s="51"/>
      <c r="W183" s="51"/>
      <c r="X183" s="51"/>
      <c r="Y183" s="51"/>
      <c r="Z183" s="51"/>
    </row>
    <row r="184" ht="10.5" customHeight="1">
      <c r="A184" s="67"/>
      <c r="B184" s="68"/>
      <c r="C184" s="68"/>
      <c r="D184" s="69"/>
      <c r="E184" s="67"/>
      <c r="F184" s="67"/>
      <c r="G184" s="67"/>
      <c r="H184" s="70"/>
      <c r="I184" s="61"/>
      <c r="J184" s="51"/>
      <c r="K184" s="48"/>
      <c r="L184" s="48"/>
      <c r="M184" s="48"/>
      <c r="N184" s="48"/>
      <c r="O184" s="48"/>
      <c r="P184" s="48"/>
      <c r="Q184" s="48"/>
      <c r="R184" s="48"/>
      <c r="S184" s="51"/>
      <c r="T184" s="51"/>
      <c r="U184" s="51"/>
      <c r="V184" s="51"/>
      <c r="W184" s="51"/>
      <c r="X184" s="51"/>
      <c r="Y184" s="51"/>
      <c r="Z184" s="51"/>
    </row>
    <row r="185" ht="10.5" customHeight="1">
      <c r="A185" s="67"/>
      <c r="B185" s="68"/>
      <c r="C185" s="68"/>
      <c r="D185" s="69"/>
      <c r="E185" s="67"/>
      <c r="F185" s="67"/>
      <c r="G185" s="67"/>
      <c r="H185" s="70"/>
      <c r="I185" s="61"/>
      <c r="J185" s="51"/>
      <c r="K185" s="48"/>
      <c r="L185" s="48"/>
      <c r="M185" s="48"/>
      <c r="N185" s="48"/>
      <c r="O185" s="48"/>
      <c r="P185" s="48"/>
      <c r="Q185" s="48"/>
      <c r="R185" s="48"/>
      <c r="S185" s="51"/>
      <c r="T185" s="51"/>
      <c r="U185" s="51"/>
      <c r="V185" s="51"/>
      <c r="W185" s="51"/>
      <c r="X185" s="51"/>
      <c r="Y185" s="51"/>
      <c r="Z185" s="51"/>
    </row>
    <row r="186" ht="10.5" customHeight="1">
      <c r="A186" s="67"/>
      <c r="B186" s="68"/>
      <c r="C186" s="68"/>
      <c r="D186" s="69"/>
      <c r="E186" s="67"/>
      <c r="F186" s="67"/>
      <c r="G186" s="67"/>
      <c r="H186" s="70"/>
      <c r="I186" s="61"/>
      <c r="J186" s="51"/>
      <c r="K186" s="48"/>
      <c r="L186" s="48"/>
      <c r="M186" s="48"/>
      <c r="N186" s="48"/>
      <c r="O186" s="48"/>
      <c r="P186" s="48"/>
      <c r="Q186" s="48"/>
      <c r="R186" s="48"/>
      <c r="S186" s="51"/>
      <c r="T186" s="51"/>
      <c r="U186" s="51"/>
      <c r="V186" s="51"/>
      <c r="W186" s="51"/>
      <c r="X186" s="51"/>
      <c r="Y186" s="51"/>
      <c r="Z186" s="51"/>
    </row>
    <row r="187" ht="10.5" customHeight="1">
      <c r="A187" s="67"/>
      <c r="B187" s="68"/>
      <c r="C187" s="68"/>
      <c r="D187" s="69"/>
      <c r="E187" s="67"/>
      <c r="F187" s="67"/>
      <c r="G187" s="67"/>
      <c r="H187" s="70"/>
      <c r="I187" s="61"/>
      <c r="J187" s="51"/>
      <c r="K187" s="48"/>
      <c r="L187" s="48"/>
      <c r="M187" s="48"/>
      <c r="N187" s="48"/>
      <c r="O187" s="48"/>
      <c r="P187" s="48"/>
      <c r="Q187" s="48"/>
      <c r="R187" s="48"/>
      <c r="S187" s="51"/>
      <c r="T187" s="51"/>
      <c r="U187" s="51"/>
      <c r="V187" s="51"/>
      <c r="W187" s="51"/>
      <c r="X187" s="51"/>
      <c r="Y187" s="51"/>
      <c r="Z187" s="51"/>
    </row>
    <row r="188" ht="10.5" customHeight="1">
      <c r="A188" s="67"/>
      <c r="B188" s="68"/>
      <c r="C188" s="68"/>
      <c r="D188" s="69"/>
      <c r="E188" s="67"/>
      <c r="F188" s="67"/>
      <c r="G188" s="67"/>
      <c r="H188" s="70"/>
      <c r="I188" s="61"/>
      <c r="J188" s="51"/>
      <c r="K188" s="48"/>
      <c r="L188" s="48"/>
      <c r="M188" s="48"/>
      <c r="N188" s="48"/>
      <c r="O188" s="48"/>
      <c r="P188" s="48"/>
      <c r="Q188" s="48"/>
      <c r="R188" s="48"/>
      <c r="S188" s="51"/>
      <c r="T188" s="51"/>
      <c r="U188" s="51"/>
      <c r="V188" s="51"/>
      <c r="W188" s="51"/>
      <c r="X188" s="51"/>
      <c r="Y188" s="51"/>
      <c r="Z188" s="51"/>
    </row>
    <row r="189" ht="10.5" customHeight="1">
      <c r="A189" s="67"/>
      <c r="B189" s="68"/>
      <c r="C189" s="68"/>
      <c r="D189" s="69"/>
      <c r="E189" s="67"/>
      <c r="F189" s="67"/>
      <c r="G189" s="67"/>
      <c r="H189" s="70"/>
      <c r="I189" s="61"/>
      <c r="J189" s="51"/>
      <c r="K189" s="48"/>
      <c r="L189" s="48"/>
      <c r="M189" s="48"/>
      <c r="N189" s="48"/>
      <c r="O189" s="48"/>
      <c r="P189" s="48"/>
      <c r="Q189" s="48"/>
      <c r="R189" s="48"/>
      <c r="S189" s="51"/>
      <c r="T189" s="51"/>
      <c r="U189" s="51"/>
      <c r="V189" s="51"/>
      <c r="W189" s="51"/>
      <c r="X189" s="51"/>
      <c r="Y189" s="51"/>
      <c r="Z189" s="51"/>
    </row>
    <row r="190" ht="10.5" customHeight="1">
      <c r="A190" s="67"/>
      <c r="B190" s="68"/>
      <c r="C190" s="68"/>
      <c r="D190" s="69"/>
      <c r="E190" s="67"/>
      <c r="F190" s="67"/>
      <c r="G190" s="67"/>
      <c r="H190" s="70"/>
      <c r="I190" s="61"/>
      <c r="J190" s="51"/>
      <c r="K190" s="48"/>
      <c r="L190" s="48"/>
      <c r="M190" s="48"/>
      <c r="N190" s="48"/>
      <c r="O190" s="48"/>
      <c r="P190" s="48"/>
      <c r="Q190" s="48"/>
      <c r="R190" s="48"/>
      <c r="S190" s="51"/>
      <c r="T190" s="51"/>
      <c r="U190" s="51"/>
      <c r="V190" s="51"/>
      <c r="W190" s="51"/>
      <c r="X190" s="51"/>
      <c r="Y190" s="51"/>
      <c r="Z190" s="51"/>
    </row>
    <row r="191" ht="10.5" customHeight="1">
      <c r="A191" s="67"/>
      <c r="B191" s="68"/>
      <c r="C191" s="68"/>
      <c r="D191" s="69"/>
      <c r="E191" s="67"/>
      <c r="F191" s="67"/>
      <c r="G191" s="67"/>
      <c r="H191" s="70"/>
      <c r="I191" s="61"/>
      <c r="J191" s="51"/>
      <c r="K191" s="48"/>
      <c r="L191" s="48"/>
      <c r="M191" s="48"/>
      <c r="N191" s="48"/>
      <c r="O191" s="48"/>
      <c r="P191" s="48"/>
      <c r="Q191" s="48"/>
      <c r="R191" s="48"/>
      <c r="S191" s="51"/>
      <c r="T191" s="51"/>
      <c r="U191" s="51"/>
      <c r="V191" s="51"/>
      <c r="W191" s="51"/>
      <c r="X191" s="51"/>
      <c r="Y191" s="51"/>
      <c r="Z191" s="51"/>
    </row>
    <row r="192" ht="10.5" customHeight="1">
      <c r="A192" s="67"/>
      <c r="B192" s="68"/>
      <c r="C192" s="68"/>
      <c r="D192" s="69"/>
      <c r="E192" s="67"/>
      <c r="F192" s="67"/>
      <c r="G192" s="67"/>
      <c r="H192" s="70"/>
      <c r="I192" s="61"/>
      <c r="J192" s="51"/>
      <c r="K192" s="48"/>
      <c r="L192" s="48"/>
      <c r="M192" s="48"/>
      <c r="N192" s="48"/>
      <c r="O192" s="48"/>
      <c r="P192" s="48"/>
      <c r="Q192" s="48"/>
      <c r="R192" s="48"/>
      <c r="S192" s="51"/>
      <c r="T192" s="51"/>
      <c r="U192" s="51"/>
      <c r="V192" s="51"/>
      <c r="W192" s="51"/>
      <c r="X192" s="51"/>
      <c r="Y192" s="51"/>
      <c r="Z192" s="51"/>
    </row>
    <row r="193" ht="10.5" customHeight="1">
      <c r="A193" s="67"/>
      <c r="B193" s="68"/>
      <c r="C193" s="68"/>
      <c r="D193" s="69"/>
      <c r="E193" s="67"/>
      <c r="F193" s="67"/>
      <c r="G193" s="67"/>
      <c r="H193" s="70"/>
      <c r="I193" s="61"/>
      <c r="J193" s="51"/>
      <c r="K193" s="48"/>
      <c r="L193" s="48"/>
      <c r="M193" s="48"/>
      <c r="N193" s="48"/>
      <c r="O193" s="48"/>
      <c r="P193" s="48"/>
      <c r="Q193" s="48"/>
      <c r="R193" s="48"/>
      <c r="S193" s="51"/>
      <c r="T193" s="51"/>
      <c r="U193" s="51"/>
      <c r="V193" s="51"/>
      <c r="W193" s="51"/>
      <c r="X193" s="51"/>
      <c r="Y193" s="51"/>
      <c r="Z193" s="51"/>
    </row>
    <row r="194" ht="10.5" customHeight="1">
      <c r="A194" s="67"/>
      <c r="B194" s="68"/>
      <c r="C194" s="68"/>
      <c r="D194" s="69"/>
      <c r="E194" s="67"/>
      <c r="F194" s="67"/>
      <c r="G194" s="67"/>
      <c r="H194" s="70"/>
      <c r="I194" s="61"/>
      <c r="J194" s="51"/>
      <c r="K194" s="48"/>
      <c r="L194" s="48"/>
      <c r="M194" s="48"/>
      <c r="N194" s="48"/>
      <c r="O194" s="48"/>
      <c r="P194" s="48"/>
      <c r="Q194" s="48"/>
      <c r="R194" s="48"/>
      <c r="S194" s="51"/>
      <c r="T194" s="51"/>
      <c r="U194" s="51"/>
      <c r="V194" s="51"/>
      <c r="W194" s="51"/>
      <c r="X194" s="51"/>
      <c r="Y194" s="51"/>
      <c r="Z194" s="51"/>
    </row>
    <row r="195" ht="10.5" customHeight="1">
      <c r="A195" s="67"/>
      <c r="B195" s="68"/>
      <c r="C195" s="68"/>
      <c r="D195" s="69"/>
      <c r="E195" s="67"/>
      <c r="F195" s="67"/>
      <c r="G195" s="67"/>
      <c r="H195" s="70"/>
      <c r="I195" s="61"/>
      <c r="J195" s="51"/>
      <c r="K195" s="48"/>
      <c r="L195" s="48"/>
      <c r="M195" s="48"/>
      <c r="N195" s="48"/>
      <c r="O195" s="48"/>
      <c r="P195" s="48"/>
      <c r="Q195" s="48"/>
      <c r="R195" s="48"/>
      <c r="S195" s="51"/>
      <c r="T195" s="51"/>
      <c r="U195" s="51"/>
      <c r="V195" s="51"/>
      <c r="W195" s="51"/>
      <c r="X195" s="51"/>
      <c r="Y195" s="51"/>
      <c r="Z195" s="51"/>
    </row>
    <row r="196" ht="10.5" customHeight="1">
      <c r="A196" s="67"/>
      <c r="B196" s="68"/>
      <c r="C196" s="68"/>
      <c r="D196" s="69"/>
      <c r="E196" s="67"/>
      <c r="F196" s="67"/>
      <c r="G196" s="67"/>
      <c r="H196" s="70"/>
      <c r="I196" s="61"/>
      <c r="J196" s="51"/>
      <c r="K196" s="48"/>
      <c r="L196" s="48"/>
      <c r="M196" s="48"/>
      <c r="N196" s="48"/>
      <c r="O196" s="48"/>
      <c r="P196" s="48"/>
      <c r="Q196" s="48"/>
      <c r="R196" s="48"/>
      <c r="S196" s="51"/>
      <c r="T196" s="51"/>
      <c r="U196" s="51"/>
      <c r="V196" s="51"/>
      <c r="W196" s="51"/>
      <c r="X196" s="51"/>
      <c r="Y196" s="51"/>
      <c r="Z196" s="51"/>
    </row>
    <row r="197" ht="10.5" customHeight="1">
      <c r="A197" s="67"/>
      <c r="B197" s="68"/>
      <c r="C197" s="68"/>
      <c r="D197" s="69"/>
      <c r="E197" s="67"/>
      <c r="F197" s="67"/>
      <c r="G197" s="67"/>
      <c r="H197" s="70"/>
      <c r="I197" s="61"/>
      <c r="J197" s="51"/>
      <c r="K197" s="48"/>
      <c r="L197" s="48"/>
      <c r="M197" s="48"/>
      <c r="N197" s="48"/>
      <c r="O197" s="48"/>
      <c r="P197" s="48"/>
      <c r="Q197" s="48"/>
      <c r="R197" s="48"/>
      <c r="S197" s="51"/>
      <c r="T197" s="51"/>
      <c r="U197" s="51"/>
      <c r="V197" s="51"/>
      <c r="W197" s="51"/>
      <c r="X197" s="51"/>
      <c r="Y197" s="51"/>
      <c r="Z197" s="51"/>
    </row>
    <row r="198" ht="10.5" customHeight="1">
      <c r="A198" s="67"/>
      <c r="B198" s="68"/>
      <c r="C198" s="68"/>
      <c r="D198" s="69"/>
      <c r="E198" s="67"/>
      <c r="F198" s="67"/>
      <c r="G198" s="67"/>
      <c r="H198" s="70"/>
      <c r="I198" s="61"/>
      <c r="J198" s="51"/>
      <c r="K198" s="48"/>
      <c r="L198" s="48"/>
      <c r="M198" s="48"/>
      <c r="N198" s="48"/>
      <c r="O198" s="48"/>
      <c r="P198" s="48"/>
      <c r="Q198" s="48"/>
      <c r="R198" s="48"/>
      <c r="S198" s="51"/>
      <c r="T198" s="51"/>
      <c r="U198" s="51"/>
      <c r="V198" s="51"/>
      <c r="W198" s="51"/>
      <c r="X198" s="51"/>
      <c r="Y198" s="51"/>
      <c r="Z198" s="51"/>
    </row>
    <row r="199" ht="10.5" customHeight="1">
      <c r="A199" s="67"/>
      <c r="B199" s="68"/>
      <c r="C199" s="68"/>
      <c r="D199" s="69"/>
      <c r="E199" s="67"/>
      <c r="F199" s="67"/>
      <c r="G199" s="67"/>
      <c r="H199" s="70"/>
      <c r="I199" s="61"/>
      <c r="J199" s="51"/>
      <c r="K199" s="48"/>
      <c r="L199" s="48"/>
      <c r="M199" s="48"/>
      <c r="N199" s="48"/>
      <c r="O199" s="48"/>
      <c r="P199" s="48"/>
      <c r="Q199" s="48"/>
      <c r="R199" s="48"/>
      <c r="S199" s="51"/>
      <c r="T199" s="51"/>
      <c r="U199" s="51"/>
      <c r="V199" s="51"/>
      <c r="W199" s="51"/>
      <c r="X199" s="51"/>
      <c r="Y199" s="51"/>
      <c r="Z199" s="51"/>
    </row>
    <row r="200" ht="10.5" customHeight="1">
      <c r="A200" s="67"/>
      <c r="B200" s="68"/>
      <c r="C200" s="68"/>
      <c r="D200" s="69"/>
      <c r="E200" s="67"/>
      <c r="F200" s="67"/>
      <c r="G200" s="67"/>
      <c r="H200" s="70"/>
      <c r="I200" s="61"/>
      <c r="J200" s="51"/>
      <c r="K200" s="48"/>
      <c r="L200" s="48"/>
      <c r="M200" s="48"/>
      <c r="N200" s="48"/>
      <c r="O200" s="48"/>
      <c r="P200" s="48"/>
      <c r="Q200" s="48"/>
      <c r="R200" s="48"/>
      <c r="S200" s="51"/>
      <c r="T200" s="51"/>
      <c r="U200" s="51"/>
      <c r="V200" s="51"/>
      <c r="W200" s="51"/>
      <c r="X200" s="51"/>
      <c r="Y200" s="51"/>
      <c r="Z200" s="51"/>
    </row>
    <row r="201" ht="10.5" customHeight="1">
      <c r="A201" s="67"/>
      <c r="B201" s="68"/>
      <c r="C201" s="68"/>
      <c r="D201" s="69"/>
      <c r="E201" s="67"/>
      <c r="F201" s="67"/>
      <c r="G201" s="67"/>
      <c r="H201" s="70"/>
      <c r="I201" s="61"/>
      <c r="J201" s="51"/>
      <c r="K201" s="48"/>
      <c r="L201" s="48"/>
      <c r="M201" s="48"/>
      <c r="N201" s="48"/>
      <c r="O201" s="48"/>
      <c r="P201" s="48"/>
      <c r="Q201" s="48"/>
      <c r="R201" s="48"/>
      <c r="S201" s="51"/>
      <c r="T201" s="51"/>
      <c r="U201" s="51"/>
      <c r="V201" s="51"/>
      <c r="W201" s="51"/>
      <c r="X201" s="51"/>
      <c r="Y201" s="51"/>
      <c r="Z201" s="51"/>
    </row>
    <row r="202" ht="10.5" customHeight="1">
      <c r="A202" s="67"/>
      <c r="B202" s="68"/>
      <c r="C202" s="68"/>
      <c r="D202" s="69"/>
      <c r="E202" s="67"/>
      <c r="F202" s="67"/>
      <c r="G202" s="67"/>
      <c r="H202" s="70"/>
      <c r="I202" s="61"/>
      <c r="J202" s="51"/>
      <c r="K202" s="48"/>
      <c r="L202" s="48"/>
      <c r="M202" s="48"/>
      <c r="N202" s="48"/>
      <c r="O202" s="48"/>
      <c r="P202" s="48"/>
      <c r="Q202" s="48"/>
      <c r="R202" s="48"/>
      <c r="S202" s="51"/>
      <c r="T202" s="51"/>
      <c r="U202" s="51"/>
      <c r="V202" s="51"/>
      <c r="W202" s="51"/>
      <c r="X202" s="51"/>
      <c r="Y202" s="51"/>
      <c r="Z202" s="51"/>
    </row>
    <row r="203" ht="10.5" customHeight="1">
      <c r="A203" s="67"/>
      <c r="B203" s="68"/>
      <c r="C203" s="68"/>
      <c r="D203" s="69"/>
      <c r="E203" s="67"/>
      <c r="F203" s="67"/>
      <c r="G203" s="67"/>
      <c r="H203" s="70"/>
      <c r="I203" s="61"/>
      <c r="J203" s="51"/>
      <c r="K203" s="48"/>
      <c r="L203" s="48"/>
      <c r="M203" s="48"/>
      <c r="N203" s="48"/>
      <c r="O203" s="48"/>
      <c r="P203" s="48"/>
      <c r="Q203" s="48"/>
      <c r="R203" s="48"/>
      <c r="S203" s="51"/>
      <c r="T203" s="51"/>
      <c r="U203" s="51"/>
      <c r="V203" s="51"/>
      <c r="W203" s="51"/>
      <c r="X203" s="51"/>
      <c r="Y203" s="51"/>
      <c r="Z203" s="51"/>
    </row>
    <row r="204" ht="10.5" customHeight="1">
      <c r="A204" s="67"/>
      <c r="B204" s="68"/>
      <c r="C204" s="68"/>
      <c r="D204" s="69"/>
      <c r="E204" s="67"/>
      <c r="F204" s="67"/>
      <c r="G204" s="67"/>
      <c r="H204" s="70"/>
      <c r="I204" s="61"/>
      <c r="J204" s="51"/>
      <c r="K204" s="48"/>
      <c r="L204" s="48"/>
      <c r="M204" s="48"/>
      <c r="N204" s="48"/>
      <c r="O204" s="48"/>
      <c r="P204" s="48"/>
      <c r="Q204" s="48"/>
      <c r="R204" s="48"/>
      <c r="S204" s="51"/>
      <c r="T204" s="51"/>
      <c r="U204" s="51"/>
      <c r="V204" s="51"/>
      <c r="W204" s="51"/>
      <c r="X204" s="51"/>
      <c r="Y204" s="51"/>
      <c r="Z204" s="51"/>
    </row>
    <row r="205" ht="10.5" customHeight="1">
      <c r="A205" s="67"/>
      <c r="B205" s="68"/>
      <c r="C205" s="68"/>
      <c r="D205" s="69"/>
      <c r="E205" s="67"/>
      <c r="F205" s="67"/>
      <c r="G205" s="67"/>
      <c r="H205" s="70"/>
      <c r="I205" s="61"/>
      <c r="J205" s="51"/>
      <c r="K205" s="48"/>
      <c r="L205" s="48"/>
      <c r="M205" s="48"/>
      <c r="N205" s="48"/>
      <c r="O205" s="48"/>
      <c r="P205" s="48"/>
      <c r="Q205" s="48"/>
      <c r="R205" s="48"/>
      <c r="S205" s="51"/>
      <c r="T205" s="51"/>
      <c r="U205" s="51"/>
      <c r="V205" s="51"/>
      <c r="W205" s="51"/>
      <c r="X205" s="51"/>
      <c r="Y205" s="51"/>
      <c r="Z205" s="51"/>
    </row>
    <row r="206" ht="10.5" customHeight="1">
      <c r="A206" s="67"/>
      <c r="B206" s="68"/>
      <c r="C206" s="68"/>
      <c r="D206" s="69"/>
      <c r="E206" s="67"/>
      <c r="F206" s="67"/>
      <c r="G206" s="67"/>
      <c r="H206" s="70"/>
      <c r="I206" s="61"/>
      <c r="J206" s="51"/>
      <c r="K206" s="48"/>
      <c r="L206" s="48"/>
      <c r="M206" s="48"/>
      <c r="N206" s="48"/>
      <c r="O206" s="48"/>
      <c r="P206" s="48"/>
      <c r="Q206" s="48"/>
      <c r="R206" s="48"/>
      <c r="S206" s="51"/>
      <c r="T206" s="51"/>
      <c r="U206" s="51"/>
      <c r="V206" s="51"/>
      <c r="W206" s="51"/>
      <c r="X206" s="51"/>
      <c r="Y206" s="51"/>
      <c r="Z206" s="51"/>
    </row>
    <row r="207" ht="10.5" customHeight="1">
      <c r="A207" s="67"/>
      <c r="B207" s="68"/>
      <c r="C207" s="68"/>
      <c r="D207" s="69"/>
      <c r="E207" s="67"/>
      <c r="F207" s="67"/>
      <c r="G207" s="67"/>
      <c r="H207" s="70"/>
      <c r="I207" s="61"/>
      <c r="J207" s="51"/>
      <c r="K207" s="48"/>
      <c r="L207" s="48"/>
      <c r="M207" s="48"/>
      <c r="N207" s="48"/>
      <c r="O207" s="48"/>
      <c r="P207" s="48"/>
      <c r="Q207" s="48"/>
      <c r="R207" s="48"/>
      <c r="S207" s="51"/>
      <c r="T207" s="51"/>
      <c r="U207" s="51"/>
      <c r="V207" s="51"/>
      <c r="W207" s="51"/>
      <c r="X207" s="51"/>
      <c r="Y207" s="51"/>
      <c r="Z207" s="51"/>
    </row>
    <row r="208" ht="10.5" customHeight="1">
      <c r="A208" s="67"/>
      <c r="B208" s="68"/>
      <c r="C208" s="68"/>
      <c r="D208" s="69"/>
      <c r="E208" s="67"/>
      <c r="F208" s="67"/>
      <c r="G208" s="67"/>
      <c r="H208" s="70"/>
      <c r="I208" s="61"/>
      <c r="J208" s="51"/>
      <c r="K208" s="48"/>
      <c r="L208" s="48"/>
      <c r="M208" s="48"/>
      <c r="N208" s="48"/>
      <c r="O208" s="48"/>
      <c r="P208" s="48"/>
      <c r="Q208" s="48"/>
      <c r="R208" s="48"/>
      <c r="S208" s="51"/>
      <c r="T208" s="51"/>
      <c r="U208" s="51"/>
      <c r="V208" s="51"/>
      <c r="W208" s="51"/>
      <c r="X208" s="51"/>
      <c r="Y208" s="51"/>
      <c r="Z208" s="51"/>
    </row>
    <row r="209" ht="10.5" customHeight="1">
      <c r="A209" s="67"/>
      <c r="B209" s="68"/>
      <c r="C209" s="68"/>
      <c r="D209" s="69"/>
      <c r="E209" s="67"/>
      <c r="F209" s="67"/>
      <c r="G209" s="67"/>
      <c r="H209" s="70"/>
      <c r="I209" s="61"/>
      <c r="J209" s="51"/>
      <c r="K209" s="48"/>
      <c r="L209" s="48"/>
      <c r="M209" s="48"/>
      <c r="N209" s="48"/>
      <c r="O209" s="48"/>
      <c r="P209" s="48"/>
      <c r="Q209" s="48"/>
      <c r="R209" s="48"/>
      <c r="S209" s="51"/>
      <c r="T209" s="51"/>
      <c r="U209" s="51"/>
      <c r="V209" s="51"/>
      <c r="W209" s="51"/>
      <c r="X209" s="51"/>
      <c r="Y209" s="51"/>
      <c r="Z209" s="51"/>
    </row>
    <row r="210" ht="10.5" customHeight="1">
      <c r="A210" s="67"/>
      <c r="B210" s="68"/>
      <c r="C210" s="68"/>
      <c r="D210" s="69"/>
      <c r="E210" s="67"/>
      <c r="F210" s="67"/>
      <c r="G210" s="67"/>
      <c r="H210" s="70"/>
      <c r="I210" s="61"/>
      <c r="J210" s="51"/>
      <c r="K210" s="48"/>
      <c r="L210" s="48"/>
      <c r="M210" s="48"/>
      <c r="N210" s="48"/>
      <c r="O210" s="48"/>
      <c r="P210" s="48"/>
      <c r="Q210" s="48"/>
      <c r="R210" s="48"/>
      <c r="S210" s="51"/>
      <c r="T210" s="51"/>
      <c r="U210" s="51"/>
      <c r="V210" s="51"/>
      <c r="W210" s="51"/>
      <c r="X210" s="51"/>
      <c r="Y210" s="51"/>
      <c r="Z210" s="51"/>
    </row>
    <row r="211" ht="10.5" customHeight="1">
      <c r="A211" s="67"/>
      <c r="B211" s="68"/>
      <c r="C211" s="68"/>
      <c r="D211" s="69"/>
      <c r="E211" s="67"/>
      <c r="F211" s="67"/>
      <c r="G211" s="67"/>
      <c r="H211" s="70"/>
      <c r="I211" s="61"/>
      <c r="J211" s="51"/>
      <c r="K211" s="48"/>
      <c r="L211" s="48"/>
      <c r="M211" s="48"/>
      <c r="N211" s="48"/>
      <c r="O211" s="48"/>
      <c r="P211" s="48"/>
      <c r="Q211" s="48"/>
      <c r="R211" s="48"/>
      <c r="S211" s="51"/>
      <c r="T211" s="51"/>
      <c r="U211" s="51"/>
      <c r="V211" s="51"/>
      <c r="W211" s="51"/>
      <c r="X211" s="51"/>
      <c r="Y211" s="51"/>
      <c r="Z211" s="51"/>
    </row>
    <row r="212" ht="10.5" customHeight="1">
      <c r="A212" s="67"/>
      <c r="B212" s="68"/>
      <c r="C212" s="68"/>
      <c r="D212" s="69"/>
      <c r="E212" s="67"/>
      <c r="F212" s="67"/>
      <c r="G212" s="67"/>
      <c r="H212" s="70"/>
      <c r="I212" s="61"/>
      <c r="J212" s="51"/>
      <c r="K212" s="48"/>
      <c r="L212" s="48"/>
      <c r="M212" s="48"/>
      <c r="N212" s="48"/>
      <c r="O212" s="48"/>
      <c r="P212" s="48"/>
      <c r="Q212" s="48"/>
      <c r="R212" s="48"/>
      <c r="S212" s="51"/>
      <c r="T212" s="51"/>
      <c r="U212" s="51"/>
      <c r="V212" s="51"/>
      <c r="W212" s="51"/>
      <c r="X212" s="51"/>
      <c r="Y212" s="51"/>
      <c r="Z212" s="51"/>
    </row>
    <row r="213" ht="10.5" customHeight="1">
      <c r="A213" s="67"/>
      <c r="B213" s="68"/>
      <c r="C213" s="68"/>
      <c r="D213" s="69"/>
      <c r="E213" s="67"/>
      <c r="F213" s="67"/>
      <c r="G213" s="67"/>
      <c r="H213" s="70"/>
      <c r="I213" s="61"/>
      <c r="J213" s="51"/>
      <c r="K213" s="48"/>
      <c r="L213" s="48"/>
      <c r="M213" s="48"/>
      <c r="N213" s="48"/>
      <c r="O213" s="48"/>
      <c r="P213" s="48"/>
      <c r="Q213" s="48"/>
      <c r="R213" s="48"/>
      <c r="S213" s="51"/>
      <c r="T213" s="51"/>
      <c r="U213" s="51"/>
      <c r="V213" s="51"/>
      <c r="W213" s="51"/>
      <c r="X213" s="51"/>
      <c r="Y213" s="51"/>
      <c r="Z213" s="51"/>
    </row>
    <row r="214" ht="10.5" customHeight="1">
      <c r="A214" s="67"/>
      <c r="B214" s="68"/>
      <c r="C214" s="68"/>
      <c r="D214" s="69"/>
      <c r="E214" s="67"/>
      <c r="F214" s="67"/>
      <c r="G214" s="67"/>
      <c r="H214" s="70"/>
      <c r="I214" s="61"/>
      <c r="J214" s="51"/>
      <c r="K214" s="48"/>
      <c r="L214" s="48"/>
      <c r="M214" s="48"/>
      <c r="N214" s="48"/>
      <c r="O214" s="48"/>
      <c r="P214" s="48"/>
      <c r="Q214" s="48"/>
      <c r="R214" s="48"/>
      <c r="S214" s="51"/>
      <c r="T214" s="51"/>
      <c r="U214" s="51"/>
      <c r="V214" s="51"/>
      <c r="W214" s="51"/>
      <c r="X214" s="51"/>
      <c r="Y214" s="51"/>
      <c r="Z214" s="51"/>
    </row>
    <row r="215" ht="10.5" customHeight="1">
      <c r="A215" s="67"/>
      <c r="B215" s="68"/>
      <c r="C215" s="68"/>
      <c r="D215" s="69"/>
      <c r="E215" s="67"/>
      <c r="F215" s="67"/>
      <c r="G215" s="67"/>
      <c r="H215" s="70"/>
      <c r="I215" s="61"/>
      <c r="J215" s="51"/>
      <c r="K215" s="48"/>
      <c r="L215" s="48"/>
      <c r="M215" s="48"/>
      <c r="N215" s="48"/>
      <c r="O215" s="48"/>
      <c r="P215" s="48"/>
      <c r="Q215" s="48"/>
      <c r="R215" s="48"/>
      <c r="S215" s="51"/>
      <c r="T215" s="51"/>
      <c r="U215" s="51"/>
      <c r="V215" s="51"/>
      <c r="W215" s="51"/>
      <c r="X215" s="51"/>
      <c r="Y215" s="51"/>
      <c r="Z215" s="51"/>
    </row>
    <row r="216" ht="10.5" customHeight="1">
      <c r="A216" s="67"/>
      <c r="B216" s="68"/>
      <c r="C216" s="68"/>
      <c r="D216" s="69"/>
      <c r="E216" s="67"/>
      <c r="F216" s="67"/>
      <c r="G216" s="67"/>
      <c r="H216" s="70"/>
      <c r="I216" s="61"/>
      <c r="J216" s="51"/>
      <c r="K216" s="48"/>
      <c r="L216" s="48"/>
      <c r="M216" s="48"/>
      <c r="N216" s="48"/>
      <c r="O216" s="48"/>
      <c r="P216" s="48"/>
      <c r="Q216" s="48"/>
      <c r="R216" s="48"/>
      <c r="S216" s="51"/>
      <c r="T216" s="51"/>
      <c r="U216" s="51"/>
      <c r="V216" s="51"/>
      <c r="W216" s="51"/>
      <c r="X216" s="51"/>
      <c r="Y216" s="51"/>
      <c r="Z216" s="51"/>
    </row>
    <row r="217" ht="10.5" customHeight="1">
      <c r="A217" s="67"/>
      <c r="B217" s="68"/>
      <c r="C217" s="68"/>
      <c r="D217" s="69"/>
      <c r="E217" s="67"/>
      <c r="F217" s="67"/>
      <c r="G217" s="67"/>
      <c r="H217" s="70"/>
      <c r="I217" s="61"/>
      <c r="J217" s="51"/>
      <c r="K217" s="48"/>
      <c r="L217" s="48"/>
      <c r="M217" s="48"/>
      <c r="N217" s="48"/>
      <c r="O217" s="48"/>
      <c r="P217" s="48"/>
      <c r="Q217" s="48"/>
      <c r="R217" s="48"/>
      <c r="S217" s="51"/>
      <c r="T217" s="51"/>
      <c r="U217" s="51"/>
      <c r="V217" s="51"/>
      <c r="W217" s="51"/>
      <c r="X217" s="51"/>
      <c r="Y217" s="51"/>
      <c r="Z217" s="51"/>
    </row>
    <row r="218" ht="10.5" customHeight="1">
      <c r="A218" s="67"/>
      <c r="B218" s="68"/>
      <c r="C218" s="68"/>
      <c r="D218" s="69"/>
      <c r="E218" s="67"/>
      <c r="F218" s="67"/>
      <c r="G218" s="67"/>
      <c r="H218" s="70"/>
      <c r="I218" s="61"/>
      <c r="J218" s="51"/>
      <c r="K218" s="48"/>
      <c r="L218" s="48"/>
      <c r="M218" s="48"/>
      <c r="N218" s="48"/>
      <c r="O218" s="48"/>
      <c r="P218" s="48"/>
      <c r="Q218" s="48"/>
      <c r="R218" s="48"/>
      <c r="S218" s="51"/>
      <c r="T218" s="51"/>
      <c r="U218" s="51"/>
      <c r="V218" s="51"/>
      <c r="W218" s="51"/>
      <c r="X218" s="51"/>
      <c r="Y218" s="51"/>
      <c r="Z218" s="51"/>
    </row>
    <row r="219" ht="10.5" customHeight="1">
      <c r="A219" s="67"/>
      <c r="B219" s="68"/>
      <c r="C219" s="68"/>
      <c r="D219" s="69"/>
      <c r="E219" s="67"/>
      <c r="F219" s="67"/>
      <c r="G219" s="67"/>
      <c r="H219" s="70"/>
      <c r="I219" s="61"/>
      <c r="J219" s="51"/>
      <c r="K219" s="48"/>
      <c r="L219" s="48"/>
      <c r="M219" s="48"/>
      <c r="N219" s="48"/>
      <c r="O219" s="48"/>
      <c r="P219" s="48"/>
      <c r="Q219" s="48"/>
      <c r="R219" s="48"/>
      <c r="S219" s="51"/>
      <c r="T219" s="51"/>
      <c r="U219" s="51"/>
      <c r="V219" s="51"/>
      <c r="W219" s="51"/>
      <c r="X219" s="51"/>
      <c r="Y219" s="51"/>
      <c r="Z219" s="51"/>
    </row>
    <row r="220" ht="10.5" customHeight="1">
      <c r="A220" s="67"/>
      <c r="B220" s="68"/>
      <c r="C220" s="68"/>
      <c r="D220" s="69"/>
      <c r="E220" s="67"/>
      <c r="F220" s="67"/>
      <c r="G220" s="67"/>
      <c r="H220" s="70"/>
      <c r="I220" s="61"/>
      <c r="J220" s="51"/>
      <c r="K220" s="48"/>
      <c r="L220" s="48"/>
      <c r="M220" s="48"/>
      <c r="N220" s="48"/>
      <c r="O220" s="48"/>
      <c r="P220" s="48"/>
      <c r="Q220" s="48"/>
      <c r="R220" s="48"/>
      <c r="S220" s="51"/>
      <c r="T220" s="51"/>
      <c r="U220" s="51"/>
      <c r="V220" s="51"/>
      <c r="W220" s="51"/>
      <c r="X220" s="51"/>
      <c r="Y220" s="51"/>
      <c r="Z220" s="51"/>
    </row>
    <row r="221" ht="10.5" customHeight="1">
      <c r="A221" s="67"/>
      <c r="B221" s="68"/>
      <c r="C221" s="68"/>
      <c r="D221" s="69"/>
      <c r="E221" s="67"/>
      <c r="F221" s="67"/>
      <c r="G221" s="67"/>
      <c r="H221" s="70"/>
      <c r="I221" s="61"/>
      <c r="J221" s="51"/>
      <c r="K221" s="48"/>
      <c r="L221" s="48"/>
      <c r="M221" s="48"/>
      <c r="N221" s="48"/>
      <c r="O221" s="48"/>
      <c r="P221" s="48"/>
      <c r="Q221" s="48"/>
      <c r="R221" s="48"/>
      <c r="S221" s="51"/>
      <c r="T221" s="51"/>
      <c r="U221" s="51"/>
      <c r="V221" s="51"/>
      <c r="W221" s="51"/>
      <c r="X221" s="51"/>
      <c r="Y221" s="51"/>
      <c r="Z221" s="51"/>
    </row>
    <row r="222" ht="10.5" customHeight="1">
      <c r="A222" s="67"/>
      <c r="B222" s="68"/>
      <c r="C222" s="68"/>
      <c r="D222" s="69"/>
      <c r="E222" s="67"/>
      <c r="F222" s="67"/>
      <c r="G222" s="67"/>
      <c r="H222" s="70"/>
      <c r="I222" s="61"/>
      <c r="J222" s="51"/>
      <c r="K222" s="48"/>
      <c r="L222" s="48"/>
      <c r="M222" s="48"/>
      <c r="N222" s="48"/>
      <c r="O222" s="48"/>
      <c r="P222" s="48"/>
      <c r="Q222" s="48"/>
      <c r="R222" s="48"/>
      <c r="S222" s="51"/>
      <c r="T222" s="51"/>
      <c r="U222" s="51"/>
      <c r="V222" s="51"/>
      <c r="W222" s="51"/>
      <c r="X222" s="51"/>
      <c r="Y222" s="51"/>
      <c r="Z222" s="51"/>
    </row>
    <row r="223" ht="10.5" customHeight="1">
      <c r="A223" s="67"/>
      <c r="B223" s="68"/>
      <c r="C223" s="68"/>
      <c r="D223" s="69"/>
      <c r="E223" s="67"/>
      <c r="F223" s="67"/>
      <c r="G223" s="67"/>
      <c r="H223" s="70"/>
      <c r="I223" s="61"/>
      <c r="J223" s="51"/>
      <c r="K223" s="48"/>
      <c r="L223" s="48"/>
      <c r="M223" s="48"/>
      <c r="N223" s="48"/>
      <c r="O223" s="48"/>
      <c r="P223" s="48"/>
      <c r="Q223" s="48"/>
      <c r="R223" s="48"/>
      <c r="S223" s="51"/>
      <c r="T223" s="51"/>
      <c r="U223" s="51"/>
      <c r="V223" s="51"/>
      <c r="W223" s="51"/>
      <c r="X223" s="51"/>
      <c r="Y223" s="51"/>
      <c r="Z223" s="51"/>
    </row>
    <row r="224" ht="10.5" customHeight="1">
      <c r="A224" s="67"/>
      <c r="B224" s="68"/>
      <c r="C224" s="68"/>
      <c r="D224" s="69"/>
      <c r="E224" s="67"/>
      <c r="F224" s="67"/>
      <c r="G224" s="67"/>
      <c r="H224" s="70"/>
      <c r="I224" s="61"/>
      <c r="J224" s="51"/>
      <c r="K224" s="48"/>
      <c r="L224" s="48"/>
      <c r="M224" s="48"/>
      <c r="N224" s="48"/>
      <c r="O224" s="48"/>
      <c r="P224" s="48"/>
      <c r="Q224" s="48"/>
      <c r="R224" s="48"/>
      <c r="S224" s="51"/>
      <c r="T224" s="51"/>
      <c r="U224" s="51"/>
      <c r="V224" s="51"/>
      <c r="W224" s="51"/>
      <c r="X224" s="51"/>
      <c r="Y224" s="51"/>
      <c r="Z224" s="51"/>
    </row>
    <row r="225" ht="10.5" customHeight="1">
      <c r="A225" s="67"/>
      <c r="B225" s="68"/>
      <c r="C225" s="68"/>
      <c r="D225" s="69"/>
      <c r="E225" s="67"/>
      <c r="F225" s="67"/>
      <c r="G225" s="67"/>
      <c r="H225" s="70"/>
      <c r="I225" s="61"/>
      <c r="J225" s="51"/>
      <c r="K225" s="48"/>
      <c r="L225" s="48"/>
      <c r="M225" s="48"/>
      <c r="N225" s="48"/>
      <c r="O225" s="48"/>
      <c r="P225" s="48"/>
      <c r="Q225" s="48"/>
      <c r="R225" s="48"/>
      <c r="S225" s="51"/>
      <c r="T225" s="51"/>
      <c r="U225" s="51"/>
      <c r="V225" s="51"/>
      <c r="W225" s="51"/>
      <c r="X225" s="51"/>
      <c r="Y225" s="51"/>
      <c r="Z225" s="51"/>
    </row>
    <row r="226" ht="10.5" customHeight="1">
      <c r="A226" s="67"/>
      <c r="B226" s="68"/>
      <c r="C226" s="68"/>
      <c r="D226" s="69"/>
      <c r="E226" s="67"/>
      <c r="F226" s="67"/>
      <c r="G226" s="67"/>
      <c r="H226" s="70"/>
      <c r="I226" s="61"/>
      <c r="J226" s="51"/>
      <c r="K226" s="48"/>
      <c r="L226" s="48"/>
      <c r="M226" s="48"/>
      <c r="N226" s="48"/>
      <c r="O226" s="48"/>
      <c r="P226" s="48"/>
      <c r="Q226" s="48"/>
      <c r="R226" s="48"/>
      <c r="S226" s="51"/>
      <c r="T226" s="51"/>
      <c r="U226" s="51"/>
      <c r="V226" s="51"/>
      <c r="W226" s="51"/>
      <c r="X226" s="51"/>
      <c r="Y226" s="51"/>
      <c r="Z226" s="51"/>
    </row>
    <row r="227" ht="10.5" customHeight="1">
      <c r="A227" s="67"/>
      <c r="B227" s="68"/>
      <c r="C227" s="68"/>
      <c r="D227" s="69"/>
      <c r="E227" s="67"/>
      <c r="F227" s="67"/>
      <c r="G227" s="67"/>
      <c r="H227" s="70"/>
      <c r="I227" s="61"/>
      <c r="J227" s="51"/>
      <c r="K227" s="48"/>
      <c r="L227" s="48"/>
      <c r="M227" s="48"/>
      <c r="N227" s="48"/>
      <c r="O227" s="48"/>
      <c r="P227" s="48"/>
      <c r="Q227" s="48"/>
      <c r="R227" s="48"/>
      <c r="S227" s="51"/>
      <c r="T227" s="51"/>
      <c r="U227" s="51"/>
      <c r="V227" s="51"/>
      <c r="W227" s="51"/>
      <c r="X227" s="51"/>
      <c r="Y227" s="51"/>
      <c r="Z227" s="51"/>
    </row>
    <row r="228" ht="10.5" customHeight="1">
      <c r="A228" s="67"/>
      <c r="B228" s="68"/>
      <c r="C228" s="68"/>
      <c r="D228" s="69"/>
      <c r="E228" s="67"/>
      <c r="F228" s="67"/>
      <c r="G228" s="67"/>
      <c r="H228" s="70"/>
      <c r="I228" s="61"/>
      <c r="J228" s="51"/>
      <c r="K228" s="48"/>
      <c r="L228" s="48"/>
      <c r="M228" s="48"/>
      <c r="N228" s="48"/>
      <c r="O228" s="48"/>
      <c r="P228" s="48"/>
      <c r="Q228" s="48"/>
      <c r="R228" s="48"/>
      <c r="S228" s="51"/>
      <c r="T228" s="51"/>
      <c r="U228" s="51"/>
      <c r="V228" s="51"/>
      <c r="W228" s="51"/>
      <c r="X228" s="51"/>
      <c r="Y228" s="51"/>
      <c r="Z228" s="51"/>
    </row>
    <row r="229" ht="10.5" customHeight="1">
      <c r="A229" s="67"/>
      <c r="B229" s="68"/>
      <c r="C229" s="68"/>
      <c r="D229" s="69"/>
      <c r="E229" s="67"/>
      <c r="F229" s="67"/>
      <c r="G229" s="67"/>
      <c r="H229" s="70"/>
      <c r="I229" s="61"/>
      <c r="J229" s="51"/>
      <c r="K229" s="48"/>
      <c r="L229" s="48"/>
      <c r="M229" s="48"/>
      <c r="N229" s="48"/>
      <c r="O229" s="48"/>
      <c r="P229" s="48"/>
      <c r="Q229" s="48"/>
      <c r="R229" s="48"/>
      <c r="S229" s="51"/>
      <c r="T229" s="51"/>
      <c r="U229" s="51"/>
      <c r="V229" s="51"/>
      <c r="W229" s="51"/>
      <c r="X229" s="51"/>
      <c r="Y229" s="51"/>
      <c r="Z229" s="51"/>
    </row>
    <row r="230" ht="10.5" customHeight="1">
      <c r="A230" s="67"/>
      <c r="B230" s="68"/>
      <c r="C230" s="68"/>
      <c r="D230" s="69"/>
      <c r="E230" s="67"/>
      <c r="F230" s="67"/>
      <c r="G230" s="67"/>
      <c r="H230" s="70"/>
      <c r="I230" s="61"/>
      <c r="J230" s="51"/>
      <c r="K230" s="48"/>
      <c r="L230" s="48"/>
      <c r="M230" s="48"/>
      <c r="N230" s="48"/>
      <c r="O230" s="48"/>
      <c r="P230" s="48"/>
      <c r="Q230" s="48"/>
      <c r="R230" s="48"/>
      <c r="S230" s="51"/>
      <c r="T230" s="51"/>
      <c r="U230" s="51"/>
      <c r="V230" s="51"/>
      <c r="W230" s="51"/>
      <c r="X230" s="51"/>
      <c r="Y230" s="51"/>
      <c r="Z230" s="51"/>
    </row>
    <row r="231" ht="10.5" customHeight="1">
      <c r="A231" s="67"/>
      <c r="B231" s="68"/>
      <c r="C231" s="68"/>
      <c r="D231" s="69"/>
      <c r="E231" s="67"/>
      <c r="F231" s="67"/>
      <c r="G231" s="67"/>
      <c r="H231" s="70"/>
      <c r="I231" s="61"/>
      <c r="J231" s="51"/>
      <c r="K231" s="48"/>
      <c r="L231" s="48"/>
      <c r="M231" s="48"/>
      <c r="N231" s="48"/>
      <c r="O231" s="48"/>
      <c r="P231" s="48"/>
      <c r="Q231" s="48"/>
      <c r="R231" s="48"/>
      <c r="S231" s="51"/>
      <c r="T231" s="51"/>
      <c r="U231" s="51"/>
      <c r="V231" s="51"/>
      <c r="W231" s="51"/>
      <c r="X231" s="51"/>
      <c r="Y231" s="51"/>
      <c r="Z231" s="51"/>
    </row>
    <row r="232" ht="10.5" customHeight="1">
      <c r="A232" s="67"/>
      <c r="B232" s="68"/>
      <c r="C232" s="68"/>
      <c r="D232" s="69"/>
      <c r="E232" s="67"/>
      <c r="F232" s="67"/>
      <c r="G232" s="67"/>
      <c r="H232" s="70"/>
      <c r="I232" s="61"/>
      <c r="J232" s="51"/>
      <c r="K232" s="48"/>
      <c r="L232" s="48"/>
      <c r="M232" s="48"/>
      <c r="N232" s="48"/>
      <c r="O232" s="48"/>
      <c r="P232" s="48"/>
      <c r="Q232" s="48"/>
      <c r="R232" s="48"/>
      <c r="S232" s="51"/>
      <c r="T232" s="51"/>
      <c r="U232" s="51"/>
      <c r="V232" s="51"/>
      <c r="W232" s="51"/>
      <c r="X232" s="51"/>
      <c r="Y232" s="51"/>
      <c r="Z232" s="51"/>
    </row>
    <row r="233" ht="10.5" customHeight="1">
      <c r="A233" s="67"/>
      <c r="B233" s="68"/>
      <c r="C233" s="68"/>
      <c r="D233" s="69"/>
      <c r="E233" s="67"/>
      <c r="F233" s="67"/>
      <c r="G233" s="67"/>
      <c r="H233" s="70"/>
      <c r="I233" s="61"/>
      <c r="J233" s="51"/>
      <c r="K233" s="48"/>
      <c r="L233" s="48"/>
      <c r="M233" s="48"/>
      <c r="N233" s="48"/>
      <c r="O233" s="48"/>
      <c r="P233" s="48"/>
      <c r="Q233" s="48"/>
      <c r="R233" s="48"/>
      <c r="S233" s="51"/>
      <c r="T233" s="51"/>
      <c r="U233" s="51"/>
      <c r="V233" s="51"/>
      <c r="W233" s="51"/>
      <c r="X233" s="51"/>
      <c r="Y233" s="51"/>
      <c r="Z233" s="51"/>
    </row>
    <row r="234" ht="10.5" customHeight="1">
      <c r="A234" s="67"/>
      <c r="B234" s="68"/>
      <c r="C234" s="68"/>
      <c r="D234" s="69"/>
      <c r="E234" s="67"/>
      <c r="F234" s="67"/>
      <c r="G234" s="67"/>
      <c r="H234" s="70"/>
      <c r="I234" s="61"/>
      <c r="J234" s="51"/>
      <c r="K234" s="48"/>
      <c r="L234" s="48"/>
      <c r="M234" s="48"/>
      <c r="N234" s="48"/>
      <c r="O234" s="48"/>
      <c r="P234" s="48"/>
      <c r="Q234" s="48"/>
      <c r="R234" s="48"/>
      <c r="S234" s="51"/>
      <c r="T234" s="51"/>
      <c r="U234" s="51"/>
      <c r="V234" s="51"/>
      <c r="W234" s="51"/>
      <c r="X234" s="51"/>
      <c r="Y234" s="51"/>
      <c r="Z234" s="51"/>
    </row>
    <row r="235" ht="10.5" customHeight="1">
      <c r="A235" s="67"/>
      <c r="B235" s="68"/>
      <c r="C235" s="68"/>
      <c r="D235" s="69"/>
      <c r="E235" s="67"/>
      <c r="F235" s="67"/>
      <c r="G235" s="67"/>
      <c r="H235" s="70"/>
      <c r="I235" s="61"/>
      <c r="J235" s="51"/>
      <c r="K235" s="48"/>
      <c r="L235" s="48"/>
      <c r="M235" s="48"/>
      <c r="N235" s="48"/>
      <c r="O235" s="48"/>
      <c r="P235" s="48"/>
      <c r="Q235" s="48"/>
      <c r="R235" s="48"/>
      <c r="S235" s="51"/>
      <c r="T235" s="51"/>
      <c r="U235" s="51"/>
      <c r="V235" s="51"/>
      <c r="W235" s="51"/>
      <c r="X235" s="51"/>
      <c r="Y235" s="51"/>
      <c r="Z235" s="51"/>
    </row>
    <row r="236" ht="10.5" customHeight="1">
      <c r="A236" s="67"/>
      <c r="B236" s="68"/>
      <c r="C236" s="68"/>
      <c r="D236" s="69"/>
      <c r="E236" s="67"/>
      <c r="F236" s="67"/>
      <c r="G236" s="67"/>
      <c r="H236" s="70"/>
      <c r="I236" s="61"/>
      <c r="J236" s="51"/>
      <c r="K236" s="48"/>
      <c r="L236" s="48"/>
      <c r="M236" s="48"/>
      <c r="N236" s="48"/>
      <c r="O236" s="48"/>
      <c r="P236" s="48"/>
      <c r="Q236" s="48"/>
      <c r="R236" s="48"/>
      <c r="S236" s="51"/>
      <c r="T236" s="51"/>
      <c r="U236" s="51"/>
      <c r="V236" s="51"/>
      <c r="W236" s="51"/>
      <c r="X236" s="51"/>
      <c r="Y236" s="51"/>
      <c r="Z236" s="51"/>
    </row>
    <row r="237" ht="10.5" customHeight="1">
      <c r="A237" s="67"/>
      <c r="B237" s="68"/>
      <c r="C237" s="68"/>
      <c r="D237" s="69"/>
      <c r="E237" s="67"/>
      <c r="F237" s="67"/>
      <c r="G237" s="67"/>
      <c r="H237" s="70"/>
      <c r="I237" s="61"/>
      <c r="J237" s="51"/>
      <c r="K237" s="48"/>
      <c r="L237" s="48"/>
      <c r="M237" s="48"/>
      <c r="N237" s="48"/>
      <c r="O237" s="48"/>
      <c r="P237" s="48"/>
      <c r="Q237" s="48"/>
      <c r="R237" s="48"/>
      <c r="S237" s="51"/>
      <c r="T237" s="51"/>
      <c r="U237" s="51"/>
      <c r="V237" s="51"/>
      <c r="W237" s="51"/>
      <c r="X237" s="51"/>
      <c r="Y237" s="51"/>
      <c r="Z237" s="51"/>
    </row>
    <row r="238" ht="10.5" customHeight="1">
      <c r="A238" s="67"/>
      <c r="B238" s="68"/>
      <c r="C238" s="68"/>
      <c r="D238" s="69"/>
      <c r="E238" s="67"/>
      <c r="F238" s="67"/>
      <c r="G238" s="67"/>
      <c r="H238" s="70"/>
      <c r="I238" s="61"/>
      <c r="J238" s="51"/>
      <c r="K238" s="48"/>
      <c r="L238" s="48"/>
      <c r="M238" s="48"/>
      <c r="N238" s="48"/>
      <c r="O238" s="48"/>
      <c r="P238" s="48"/>
      <c r="Q238" s="48"/>
      <c r="R238" s="48"/>
      <c r="S238" s="51"/>
      <c r="T238" s="51"/>
      <c r="U238" s="51"/>
      <c r="V238" s="51"/>
      <c r="W238" s="51"/>
      <c r="X238" s="51"/>
      <c r="Y238" s="51"/>
      <c r="Z238" s="51"/>
    </row>
    <row r="239" ht="10.5" customHeight="1">
      <c r="A239" s="67"/>
      <c r="B239" s="68"/>
      <c r="C239" s="68"/>
      <c r="D239" s="69"/>
      <c r="E239" s="67"/>
      <c r="F239" s="67"/>
      <c r="G239" s="67"/>
      <c r="H239" s="70"/>
      <c r="I239" s="61"/>
      <c r="J239" s="51"/>
      <c r="K239" s="48"/>
      <c r="L239" s="48"/>
      <c r="M239" s="48"/>
      <c r="N239" s="48"/>
      <c r="O239" s="48"/>
      <c r="P239" s="48"/>
      <c r="Q239" s="48"/>
      <c r="R239" s="48"/>
      <c r="S239" s="51"/>
      <c r="T239" s="51"/>
      <c r="U239" s="51"/>
      <c r="V239" s="51"/>
      <c r="W239" s="51"/>
      <c r="X239" s="51"/>
      <c r="Y239" s="51"/>
      <c r="Z239" s="51"/>
    </row>
    <row r="240" ht="10.5" customHeight="1">
      <c r="A240" s="67"/>
      <c r="B240" s="68"/>
      <c r="C240" s="68"/>
      <c r="D240" s="69"/>
      <c r="E240" s="67"/>
      <c r="F240" s="67"/>
      <c r="G240" s="67"/>
      <c r="H240" s="70"/>
      <c r="I240" s="61"/>
      <c r="J240" s="51"/>
      <c r="K240" s="48"/>
      <c r="L240" s="48"/>
      <c r="M240" s="48"/>
      <c r="N240" s="48"/>
      <c r="O240" s="48"/>
      <c r="P240" s="48"/>
      <c r="Q240" s="48"/>
      <c r="R240" s="48"/>
      <c r="S240" s="51"/>
      <c r="T240" s="51"/>
      <c r="U240" s="51"/>
      <c r="V240" s="51"/>
      <c r="W240" s="51"/>
      <c r="X240" s="51"/>
      <c r="Y240" s="51"/>
      <c r="Z240" s="51"/>
    </row>
    <row r="241" ht="10.5" customHeight="1">
      <c r="A241" s="67"/>
      <c r="B241" s="68"/>
      <c r="C241" s="68"/>
      <c r="D241" s="69"/>
      <c r="E241" s="67"/>
      <c r="F241" s="67"/>
      <c r="G241" s="67"/>
      <c r="H241" s="70"/>
      <c r="I241" s="61"/>
      <c r="J241" s="51"/>
      <c r="K241" s="48"/>
      <c r="L241" s="48"/>
      <c r="M241" s="48"/>
      <c r="N241" s="48"/>
      <c r="O241" s="48"/>
      <c r="P241" s="48"/>
      <c r="Q241" s="48"/>
      <c r="R241" s="48"/>
      <c r="S241" s="51"/>
      <c r="T241" s="51"/>
      <c r="U241" s="51"/>
      <c r="V241" s="51"/>
      <c r="W241" s="51"/>
      <c r="X241" s="51"/>
      <c r="Y241" s="51"/>
      <c r="Z241" s="51"/>
    </row>
    <row r="242" ht="10.5" customHeight="1">
      <c r="A242" s="67"/>
      <c r="B242" s="68"/>
      <c r="C242" s="68"/>
      <c r="D242" s="69"/>
      <c r="E242" s="67"/>
      <c r="F242" s="67"/>
      <c r="G242" s="67"/>
      <c r="H242" s="70"/>
      <c r="I242" s="61"/>
      <c r="J242" s="51"/>
      <c r="K242" s="48"/>
      <c r="L242" s="48"/>
      <c r="M242" s="48"/>
      <c r="N242" s="48"/>
      <c r="O242" s="48"/>
      <c r="P242" s="48"/>
      <c r="Q242" s="48"/>
      <c r="R242" s="48"/>
      <c r="S242" s="51"/>
      <c r="T242" s="51"/>
      <c r="U242" s="51"/>
      <c r="V242" s="51"/>
      <c r="W242" s="51"/>
      <c r="X242" s="51"/>
      <c r="Y242" s="51"/>
      <c r="Z242" s="51"/>
    </row>
    <row r="243" ht="10.5" customHeight="1">
      <c r="A243" s="67"/>
      <c r="B243" s="68"/>
      <c r="C243" s="68"/>
      <c r="D243" s="69"/>
      <c r="E243" s="67"/>
      <c r="F243" s="67"/>
      <c r="G243" s="67"/>
      <c r="H243" s="70"/>
      <c r="I243" s="61"/>
      <c r="J243" s="51"/>
      <c r="K243" s="48"/>
      <c r="L243" s="48"/>
      <c r="M243" s="48"/>
      <c r="N243" s="48"/>
      <c r="O243" s="48"/>
      <c r="P243" s="48"/>
      <c r="Q243" s="48"/>
      <c r="R243" s="48"/>
      <c r="S243" s="51"/>
      <c r="T243" s="51"/>
      <c r="U243" s="51"/>
      <c r="V243" s="51"/>
      <c r="W243" s="51"/>
      <c r="X243" s="51"/>
      <c r="Y243" s="51"/>
      <c r="Z243" s="51"/>
    </row>
    <row r="244" ht="10.5" customHeight="1">
      <c r="A244" s="67"/>
      <c r="B244" s="68"/>
      <c r="C244" s="68"/>
      <c r="D244" s="69"/>
      <c r="E244" s="67"/>
      <c r="F244" s="67"/>
      <c r="G244" s="67"/>
      <c r="H244" s="70"/>
      <c r="I244" s="61"/>
      <c r="J244" s="51"/>
      <c r="K244" s="48"/>
      <c r="L244" s="48"/>
      <c r="M244" s="48"/>
      <c r="N244" s="48"/>
      <c r="O244" s="48"/>
      <c r="P244" s="48"/>
      <c r="Q244" s="48"/>
      <c r="R244" s="48"/>
      <c r="S244" s="51"/>
      <c r="T244" s="51"/>
      <c r="U244" s="51"/>
      <c r="V244" s="51"/>
      <c r="W244" s="51"/>
      <c r="X244" s="51"/>
      <c r="Y244" s="51"/>
      <c r="Z244" s="51"/>
    </row>
    <row r="245" ht="10.5" customHeight="1">
      <c r="A245" s="67"/>
      <c r="B245" s="68"/>
      <c r="C245" s="68"/>
      <c r="D245" s="69"/>
      <c r="E245" s="67"/>
      <c r="F245" s="67"/>
      <c r="G245" s="67"/>
      <c r="H245" s="70"/>
      <c r="I245" s="61"/>
      <c r="J245" s="51"/>
      <c r="K245" s="48"/>
      <c r="L245" s="48"/>
      <c r="M245" s="48"/>
      <c r="N245" s="48"/>
      <c r="O245" s="48"/>
      <c r="P245" s="48"/>
      <c r="Q245" s="48"/>
      <c r="R245" s="48"/>
      <c r="S245" s="51"/>
      <c r="T245" s="51"/>
      <c r="U245" s="51"/>
      <c r="V245" s="51"/>
      <c r="W245" s="51"/>
      <c r="X245" s="51"/>
      <c r="Y245" s="51"/>
      <c r="Z245" s="51"/>
    </row>
    <row r="246" ht="10.5" customHeight="1">
      <c r="A246" s="67"/>
      <c r="B246" s="68"/>
      <c r="C246" s="68"/>
      <c r="D246" s="69"/>
      <c r="E246" s="67"/>
      <c r="F246" s="67"/>
      <c r="G246" s="67"/>
      <c r="H246" s="70"/>
      <c r="I246" s="61"/>
      <c r="J246" s="51"/>
      <c r="K246" s="48"/>
      <c r="L246" s="48"/>
      <c r="M246" s="48"/>
      <c r="N246" s="48"/>
      <c r="O246" s="48"/>
      <c r="P246" s="48"/>
      <c r="Q246" s="48"/>
      <c r="R246" s="48"/>
      <c r="S246" s="51"/>
      <c r="T246" s="51"/>
      <c r="U246" s="51"/>
      <c r="V246" s="51"/>
      <c r="W246" s="51"/>
      <c r="X246" s="51"/>
      <c r="Y246" s="51"/>
      <c r="Z246" s="51"/>
    </row>
    <row r="247" ht="10.5" customHeight="1">
      <c r="A247" s="67"/>
      <c r="B247" s="68"/>
      <c r="C247" s="68"/>
      <c r="D247" s="69"/>
      <c r="E247" s="67"/>
      <c r="F247" s="67"/>
      <c r="G247" s="67"/>
      <c r="H247" s="70"/>
      <c r="I247" s="61"/>
      <c r="J247" s="51"/>
      <c r="K247" s="48"/>
      <c r="L247" s="48"/>
      <c r="M247" s="48"/>
      <c r="N247" s="48"/>
      <c r="O247" s="48"/>
      <c r="P247" s="48"/>
      <c r="Q247" s="48"/>
      <c r="R247" s="48"/>
      <c r="S247" s="51"/>
      <c r="T247" s="51"/>
      <c r="U247" s="51"/>
      <c r="V247" s="51"/>
      <c r="W247" s="51"/>
      <c r="X247" s="51"/>
      <c r="Y247" s="51"/>
      <c r="Z247" s="51"/>
    </row>
    <row r="248" ht="10.5" customHeight="1">
      <c r="A248" s="67"/>
      <c r="B248" s="68"/>
      <c r="C248" s="68"/>
      <c r="D248" s="69"/>
      <c r="E248" s="67"/>
      <c r="F248" s="67"/>
      <c r="G248" s="67"/>
      <c r="H248" s="70"/>
      <c r="I248" s="61"/>
      <c r="J248" s="51"/>
      <c r="K248" s="48"/>
      <c r="L248" s="48"/>
      <c r="M248" s="48"/>
      <c r="N248" s="48"/>
      <c r="O248" s="48"/>
      <c r="P248" s="48"/>
      <c r="Q248" s="48"/>
      <c r="R248" s="48"/>
      <c r="S248" s="51"/>
      <c r="T248" s="51"/>
      <c r="U248" s="51"/>
      <c r="V248" s="51"/>
      <c r="W248" s="51"/>
      <c r="X248" s="51"/>
      <c r="Y248" s="51"/>
      <c r="Z248" s="51"/>
    </row>
    <row r="249" ht="10.5" customHeight="1">
      <c r="A249" s="67"/>
      <c r="B249" s="68"/>
      <c r="C249" s="68"/>
      <c r="D249" s="69"/>
      <c r="E249" s="67"/>
      <c r="F249" s="67"/>
      <c r="G249" s="67"/>
      <c r="H249" s="70"/>
      <c r="I249" s="61"/>
      <c r="J249" s="51"/>
      <c r="K249" s="48"/>
      <c r="L249" s="48"/>
      <c r="M249" s="48"/>
      <c r="N249" s="48"/>
      <c r="O249" s="48"/>
      <c r="P249" s="48"/>
      <c r="Q249" s="48"/>
      <c r="R249" s="48"/>
      <c r="S249" s="51"/>
      <c r="T249" s="51"/>
      <c r="U249" s="51"/>
      <c r="V249" s="51"/>
      <c r="W249" s="51"/>
      <c r="X249" s="51"/>
      <c r="Y249" s="51"/>
      <c r="Z249" s="51"/>
    </row>
    <row r="250" ht="10.5" customHeight="1">
      <c r="A250" s="67"/>
      <c r="B250" s="68"/>
      <c r="C250" s="68"/>
      <c r="D250" s="69"/>
      <c r="E250" s="67"/>
      <c r="F250" s="67"/>
      <c r="G250" s="67"/>
      <c r="H250" s="70"/>
      <c r="I250" s="61"/>
      <c r="J250" s="51"/>
      <c r="K250" s="48"/>
      <c r="L250" s="48"/>
      <c r="M250" s="48"/>
      <c r="N250" s="48"/>
      <c r="O250" s="48"/>
      <c r="P250" s="48"/>
      <c r="Q250" s="48"/>
      <c r="R250" s="48"/>
      <c r="S250" s="51"/>
      <c r="T250" s="51"/>
      <c r="U250" s="51"/>
      <c r="V250" s="51"/>
      <c r="W250" s="51"/>
      <c r="X250" s="51"/>
      <c r="Y250" s="51"/>
      <c r="Z250" s="51"/>
    </row>
    <row r="251" ht="10.5" customHeight="1">
      <c r="A251" s="67"/>
      <c r="B251" s="68"/>
      <c r="C251" s="68"/>
      <c r="D251" s="69"/>
      <c r="E251" s="67"/>
      <c r="F251" s="67"/>
      <c r="G251" s="67"/>
      <c r="H251" s="70"/>
      <c r="I251" s="61"/>
      <c r="J251" s="51"/>
      <c r="K251" s="48"/>
      <c r="L251" s="48"/>
      <c r="M251" s="48"/>
      <c r="N251" s="48"/>
      <c r="O251" s="48"/>
      <c r="P251" s="48"/>
      <c r="Q251" s="48"/>
      <c r="R251" s="48"/>
      <c r="S251" s="51"/>
      <c r="T251" s="51"/>
      <c r="U251" s="51"/>
      <c r="V251" s="51"/>
      <c r="W251" s="51"/>
      <c r="X251" s="51"/>
      <c r="Y251" s="51"/>
      <c r="Z251" s="51"/>
    </row>
    <row r="252" ht="10.5" customHeight="1">
      <c r="A252" s="67"/>
      <c r="B252" s="68"/>
      <c r="C252" s="68"/>
      <c r="D252" s="69"/>
      <c r="E252" s="67"/>
      <c r="F252" s="67"/>
      <c r="G252" s="67"/>
      <c r="H252" s="70"/>
      <c r="I252" s="61"/>
      <c r="J252" s="51"/>
      <c r="K252" s="48"/>
      <c r="L252" s="48"/>
      <c r="M252" s="48"/>
      <c r="N252" s="48"/>
      <c r="O252" s="48"/>
      <c r="P252" s="48"/>
      <c r="Q252" s="48"/>
      <c r="R252" s="48"/>
      <c r="S252" s="51"/>
      <c r="T252" s="51"/>
      <c r="U252" s="51"/>
      <c r="V252" s="51"/>
      <c r="W252" s="51"/>
      <c r="X252" s="51"/>
      <c r="Y252" s="51"/>
      <c r="Z252" s="51"/>
    </row>
    <row r="253" ht="10.5" customHeight="1">
      <c r="A253" s="67"/>
      <c r="B253" s="68"/>
      <c r="C253" s="68"/>
      <c r="D253" s="69"/>
      <c r="E253" s="67"/>
      <c r="F253" s="67"/>
      <c r="G253" s="67"/>
      <c r="H253" s="70"/>
      <c r="I253" s="61"/>
      <c r="J253" s="51"/>
      <c r="K253" s="48"/>
      <c r="L253" s="48"/>
      <c r="M253" s="48"/>
      <c r="N253" s="48"/>
      <c r="O253" s="48"/>
      <c r="P253" s="48"/>
      <c r="Q253" s="48"/>
      <c r="R253" s="48"/>
      <c r="S253" s="51"/>
      <c r="T253" s="51"/>
      <c r="U253" s="51"/>
      <c r="V253" s="51"/>
      <c r="W253" s="51"/>
      <c r="X253" s="51"/>
      <c r="Y253" s="51"/>
      <c r="Z253" s="51"/>
    </row>
    <row r="254" ht="10.5" customHeight="1">
      <c r="A254" s="67"/>
      <c r="B254" s="68"/>
      <c r="C254" s="68"/>
      <c r="D254" s="69"/>
      <c r="E254" s="67"/>
      <c r="F254" s="67"/>
      <c r="G254" s="67"/>
      <c r="H254" s="70"/>
      <c r="I254" s="61"/>
      <c r="J254" s="51"/>
      <c r="K254" s="48"/>
      <c r="L254" s="48"/>
      <c r="M254" s="48"/>
      <c r="N254" s="48"/>
      <c r="O254" s="48"/>
      <c r="P254" s="48"/>
      <c r="Q254" s="48"/>
      <c r="R254" s="48"/>
      <c r="S254" s="51"/>
      <c r="T254" s="51"/>
      <c r="U254" s="51"/>
      <c r="V254" s="51"/>
      <c r="W254" s="51"/>
      <c r="X254" s="51"/>
      <c r="Y254" s="51"/>
      <c r="Z254" s="51"/>
    </row>
    <row r="255" ht="10.5" customHeight="1">
      <c r="A255" s="67"/>
      <c r="B255" s="68"/>
      <c r="C255" s="68"/>
      <c r="D255" s="69"/>
      <c r="E255" s="67"/>
      <c r="F255" s="67"/>
      <c r="G255" s="67"/>
      <c r="H255" s="70"/>
      <c r="I255" s="61"/>
      <c r="J255" s="51"/>
      <c r="K255" s="48"/>
      <c r="L255" s="48"/>
      <c r="M255" s="48"/>
      <c r="N255" s="48"/>
      <c r="O255" s="48"/>
      <c r="P255" s="48"/>
      <c r="Q255" s="48"/>
      <c r="R255" s="48"/>
      <c r="S255" s="51"/>
      <c r="T255" s="51"/>
      <c r="U255" s="51"/>
      <c r="V255" s="51"/>
      <c r="W255" s="51"/>
      <c r="X255" s="51"/>
      <c r="Y255" s="51"/>
      <c r="Z255" s="51"/>
    </row>
    <row r="256" ht="10.5" customHeight="1">
      <c r="A256" s="67"/>
      <c r="B256" s="68"/>
      <c r="C256" s="68"/>
      <c r="D256" s="69"/>
      <c r="E256" s="67"/>
      <c r="F256" s="67"/>
      <c r="G256" s="67"/>
      <c r="H256" s="70"/>
      <c r="I256" s="61"/>
      <c r="J256" s="51"/>
      <c r="K256" s="48"/>
      <c r="L256" s="48"/>
      <c r="M256" s="48"/>
      <c r="N256" s="48"/>
      <c r="O256" s="48"/>
      <c r="P256" s="48"/>
      <c r="Q256" s="48"/>
      <c r="R256" s="48"/>
      <c r="S256" s="51"/>
      <c r="T256" s="51"/>
      <c r="U256" s="51"/>
      <c r="V256" s="51"/>
      <c r="W256" s="51"/>
      <c r="X256" s="51"/>
      <c r="Y256" s="51"/>
      <c r="Z256" s="51"/>
    </row>
    <row r="257" ht="10.5" customHeight="1">
      <c r="A257" s="67"/>
      <c r="B257" s="68"/>
      <c r="C257" s="68"/>
      <c r="D257" s="69"/>
      <c r="E257" s="67"/>
      <c r="F257" s="67"/>
      <c r="G257" s="67"/>
      <c r="H257" s="70"/>
      <c r="I257" s="61"/>
      <c r="J257" s="51"/>
      <c r="K257" s="48"/>
      <c r="L257" s="48"/>
      <c r="M257" s="48"/>
      <c r="N257" s="48"/>
      <c r="O257" s="48"/>
      <c r="P257" s="48"/>
      <c r="Q257" s="48"/>
      <c r="R257" s="48"/>
      <c r="S257" s="51"/>
      <c r="T257" s="51"/>
      <c r="U257" s="51"/>
      <c r="V257" s="51"/>
      <c r="W257" s="51"/>
      <c r="X257" s="51"/>
      <c r="Y257" s="51"/>
      <c r="Z257" s="51"/>
    </row>
    <row r="258" ht="10.5" customHeight="1">
      <c r="A258" s="67"/>
      <c r="B258" s="68"/>
      <c r="C258" s="68"/>
      <c r="D258" s="69"/>
      <c r="E258" s="67"/>
      <c r="F258" s="67"/>
      <c r="G258" s="67"/>
      <c r="H258" s="70"/>
      <c r="I258" s="61"/>
      <c r="J258" s="51"/>
      <c r="K258" s="48"/>
      <c r="L258" s="48"/>
      <c r="M258" s="48"/>
      <c r="N258" s="48"/>
      <c r="O258" s="48"/>
      <c r="P258" s="48"/>
      <c r="Q258" s="48"/>
      <c r="R258" s="48"/>
      <c r="S258" s="51"/>
      <c r="T258" s="51"/>
      <c r="U258" s="51"/>
      <c r="V258" s="51"/>
      <c r="W258" s="51"/>
      <c r="X258" s="51"/>
      <c r="Y258" s="51"/>
      <c r="Z258" s="51"/>
    </row>
    <row r="259" ht="10.5" customHeight="1">
      <c r="A259" s="67"/>
      <c r="B259" s="68"/>
      <c r="C259" s="68"/>
      <c r="D259" s="69"/>
      <c r="E259" s="67"/>
      <c r="F259" s="67"/>
      <c r="G259" s="67"/>
      <c r="H259" s="70"/>
      <c r="I259" s="61"/>
      <c r="J259" s="51"/>
      <c r="K259" s="48"/>
      <c r="L259" s="48"/>
      <c r="M259" s="48"/>
      <c r="N259" s="48"/>
      <c r="O259" s="48"/>
      <c r="P259" s="48"/>
      <c r="Q259" s="48"/>
      <c r="R259" s="48"/>
      <c r="S259" s="51"/>
      <c r="T259" s="51"/>
      <c r="U259" s="51"/>
      <c r="V259" s="51"/>
      <c r="W259" s="51"/>
      <c r="X259" s="51"/>
      <c r="Y259" s="51"/>
      <c r="Z259" s="51"/>
    </row>
    <row r="260" ht="10.5" customHeight="1">
      <c r="A260" s="67"/>
      <c r="B260" s="68"/>
      <c r="C260" s="68"/>
      <c r="D260" s="69"/>
      <c r="E260" s="67"/>
      <c r="F260" s="67"/>
      <c r="G260" s="67"/>
      <c r="H260" s="70"/>
      <c r="I260" s="61"/>
      <c r="J260" s="51"/>
      <c r="K260" s="48"/>
      <c r="L260" s="48"/>
      <c r="M260" s="48"/>
      <c r="N260" s="48"/>
      <c r="O260" s="48"/>
      <c r="P260" s="48"/>
      <c r="Q260" s="48"/>
      <c r="R260" s="48"/>
      <c r="S260" s="51"/>
      <c r="T260" s="51"/>
      <c r="U260" s="51"/>
      <c r="V260" s="51"/>
      <c r="W260" s="51"/>
      <c r="X260" s="51"/>
      <c r="Y260" s="51"/>
      <c r="Z260" s="51"/>
    </row>
    <row r="261" ht="10.5" customHeight="1">
      <c r="A261" s="67"/>
      <c r="B261" s="68"/>
      <c r="C261" s="68"/>
      <c r="D261" s="69"/>
      <c r="E261" s="67"/>
      <c r="F261" s="67"/>
      <c r="G261" s="67"/>
      <c r="H261" s="70"/>
      <c r="I261" s="61"/>
      <c r="J261" s="51"/>
      <c r="K261" s="48"/>
      <c r="L261" s="48"/>
      <c r="M261" s="48"/>
      <c r="N261" s="48"/>
      <c r="O261" s="48"/>
      <c r="P261" s="48"/>
      <c r="Q261" s="48"/>
      <c r="R261" s="48"/>
      <c r="S261" s="51"/>
      <c r="T261" s="51"/>
      <c r="U261" s="51"/>
      <c r="V261" s="51"/>
      <c r="W261" s="51"/>
      <c r="X261" s="51"/>
      <c r="Y261" s="51"/>
      <c r="Z261" s="51"/>
    </row>
    <row r="262" ht="10.5" customHeight="1">
      <c r="A262" s="67"/>
      <c r="B262" s="68"/>
      <c r="C262" s="68"/>
      <c r="D262" s="69"/>
      <c r="E262" s="67"/>
      <c r="F262" s="67"/>
      <c r="G262" s="67"/>
      <c r="H262" s="70"/>
      <c r="I262" s="61"/>
      <c r="J262" s="51"/>
      <c r="K262" s="48"/>
      <c r="L262" s="48"/>
      <c r="M262" s="48"/>
      <c r="N262" s="48"/>
      <c r="O262" s="48"/>
      <c r="P262" s="48"/>
      <c r="Q262" s="48"/>
      <c r="R262" s="48"/>
      <c r="S262" s="51"/>
      <c r="T262" s="51"/>
      <c r="U262" s="51"/>
      <c r="V262" s="51"/>
      <c r="W262" s="51"/>
      <c r="X262" s="51"/>
      <c r="Y262" s="51"/>
      <c r="Z262" s="51"/>
    </row>
    <row r="263" ht="10.5" customHeight="1">
      <c r="A263" s="67"/>
      <c r="B263" s="68"/>
      <c r="C263" s="68"/>
      <c r="D263" s="69"/>
      <c r="E263" s="67"/>
      <c r="F263" s="67"/>
      <c r="G263" s="67"/>
      <c r="H263" s="70"/>
      <c r="I263" s="61"/>
      <c r="J263" s="51"/>
      <c r="K263" s="48"/>
      <c r="L263" s="48"/>
      <c r="M263" s="48"/>
      <c r="N263" s="48"/>
      <c r="O263" s="48"/>
      <c r="P263" s="48"/>
      <c r="Q263" s="48"/>
      <c r="R263" s="48"/>
      <c r="S263" s="51"/>
      <c r="T263" s="51"/>
      <c r="U263" s="51"/>
      <c r="V263" s="51"/>
      <c r="W263" s="51"/>
      <c r="X263" s="51"/>
      <c r="Y263" s="51"/>
      <c r="Z263" s="51"/>
    </row>
    <row r="264" ht="10.5" customHeight="1">
      <c r="A264" s="67"/>
      <c r="B264" s="68"/>
      <c r="C264" s="68"/>
      <c r="D264" s="69"/>
      <c r="E264" s="67"/>
      <c r="F264" s="67"/>
      <c r="G264" s="67"/>
      <c r="H264" s="70"/>
      <c r="I264" s="61"/>
      <c r="J264" s="51"/>
      <c r="K264" s="48"/>
      <c r="L264" s="48"/>
      <c r="M264" s="48"/>
      <c r="N264" s="48"/>
      <c r="O264" s="48"/>
      <c r="P264" s="48"/>
      <c r="Q264" s="48"/>
      <c r="R264" s="48"/>
      <c r="S264" s="51"/>
      <c r="T264" s="51"/>
      <c r="U264" s="51"/>
      <c r="V264" s="51"/>
      <c r="W264" s="51"/>
      <c r="X264" s="51"/>
      <c r="Y264" s="51"/>
      <c r="Z264" s="51"/>
    </row>
    <row r="265" ht="10.5" customHeight="1">
      <c r="A265" s="67"/>
      <c r="B265" s="68"/>
      <c r="C265" s="68"/>
      <c r="D265" s="69"/>
      <c r="E265" s="67"/>
      <c r="F265" s="67"/>
      <c r="G265" s="67"/>
      <c r="H265" s="70"/>
      <c r="I265" s="61"/>
      <c r="J265" s="51"/>
      <c r="K265" s="48"/>
      <c r="L265" s="48"/>
      <c r="M265" s="48"/>
      <c r="N265" s="48"/>
      <c r="O265" s="48"/>
      <c r="P265" s="48"/>
      <c r="Q265" s="48"/>
      <c r="R265" s="48"/>
      <c r="S265" s="51"/>
      <c r="T265" s="51"/>
      <c r="U265" s="51"/>
      <c r="V265" s="51"/>
      <c r="W265" s="51"/>
      <c r="X265" s="51"/>
      <c r="Y265" s="51"/>
      <c r="Z265" s="51"/>
    </row>
    <row r="266" ht="10.5" customHeight="1">
      <c r="A266" s="67"/>
      <c r="B266" s="68"/>
      <c r="C266" s="68"/>
      <c r="D266" s="69"/>
      <c r="E266" s="67"/>
      <c r="F266" s="67"/>
      <c r="G266" s="67"/>
      <c r="H266" s="70"/>
      <c r="I266" s="61"/>
      <c r="J266" s="51"/>
      <c r="K266" s="48"/>
      <c r="L266" s="48"/>
      <c r="M266" s="48"/>
      <c r="N266" s="48"/>
      <c r="O266" s="48"/>
      <c r="P266" s="48"/>
      <c r="Q266" s="48"/>
      <c r="R266" s="48"/>
      <c r="S266" s="51"/>
      <c r="T266" s="51"/>
      <c r="U266" s="51"/>
      <c r="V266" s="51"/>
      <c r="W266" s="51"/>
      <c r="X266" s="51"/>
      <c r="Y266" s="51"/>
      <c r="Z266" s="51"/>
    </row>
    <row r="267" ht="10.5" customHeight="1">
      <c r="A267" s="67"/>
      <c r="B267" s="68"/>
      <c r="C267" s="68"/>
      <c r="D267" s="69"/>
      <c r="E267" s="67"/>
      <c r="F267" s="67"/>
      <c r="G267" s="67"/>
      <c r="H267" s="70"/>
      <c r="I267" s="61"/>
      <c r="J267" s="51"/>
      <c r="K267" s="48"/>
      <c r="L267" s="48"/>
      <c r="M267" s="48"/>
      <c r="N267" s="48"/>
      <c r="O267" s="48"/>
      <c r="P267" s="48"/>
      <c r="Q267" s="48"/>
      <c r="R267" s="48"/>
      <c r="S267" s="51"/>
      <c r="T267" s="51"/>
      <c r="U267" s="51"/>
      <c r="V267" s="51"/>
      <c r="W267" s="51"/>
      <c r="X267" s="51"/>
      <c r="Y267" s="51"/>
      <c r="Z267" s="51"/>
    </row>
    <row r="268" ht="10.5" customHeight="1">
      <c r="A268" s="67"/>
      <c r="B268" s="68"/>
      <c r="C268" s="68"/>
      <c r="D268" s="69"/>
      <c r="E268" s="67"/>
      <c r="F268" s="67"/>
      <c r="G268" s="67"/>
      <c r="H268" s="70"/>
      <c r="I268" s="61"/>
      <c r="J268" s="51"/>
      <c r="K268" s="48"/>
      <c r="L268" s="48"/>
      <c r="M268" s="48"/>
      <c r="N268" s="48"/>
      <c r="O268" s="48"/>
      <c r="P268" s="48"/>
      <c r="Q268" s="48"/>
      <c r="R268" s="48"/>
      <c r="S268" s="51"/>
      <c r="T268" s="51"/>
      <c r="U268" s="51"/>
      <c r="V268" s="51"/>
      <c r="W268" s="51"/>
      <c r="X268" s="51"/>
      <c r="Y268" s="51"/>
      <c r="Z268" s="51"/>
    </row>
    <row r="269" ht="10.5" customHeight="1">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ht="10.5" customHeight="1">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ht="10.5" customHeight="1">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ht="10.5" customHeight="1">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ht="10.5" customHeight="1">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ht="10.5" customHeight="1">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ht="10.5" customHeight="1">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ht="10.5" customHeight="1">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ht="10.5" customHeight="1">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ht="10.5" customHeight="1">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ht="10.5" customHeight="1">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ht="10.5" customHeight="1">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ht="10.5" customHeight="1">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ht="10.5" customHeight="1">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ht="10.5" customHeight="1">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ht="10.5" customHeight="1">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ht="10.5" customHeight="1">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ht="10.5" customHeight="1">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ht="10.5" customHeight="1">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ht="10.5" customHeight="1">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ht="10.5" customHeight="1">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ht="10.5" customHeight="1">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ht="10.5" customHeight="1">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ht="10.5" customHeight="1">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ht="10.5" customHeight="1">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ht="10.5" customHeight="1">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ht="10.5" customHeight="1">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ht="10.5" customHeight="1">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ht="10.5" customHeight="1">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ht="10.5" customHeight="1">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ht="10.5" customHeight="1">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ht="10.5" customHeight="1">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ht="10.5" customHeight="1">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ht="10.5" customHeight="1">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ht="10.5" customHeight="1">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ht="10.5" customHeight="1">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ht="10.5" customHeight="1">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ht="10.5" customHeight="1">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ht="10.5" customHeight="1">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ht="10.5" customHeight="1">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ht="10.5" customHeight="1">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ht="10.5" customHeight="1">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ht="10.5" customHeight="1">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ht="10.5" customHeight="1">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ht="10.5" customHeight="1">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ht="10.5" customHeight="1">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ht="10.5" customHeight="1">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ht="10.5" customHeight="1">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ht="10.5" customHeight="1">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ht="10.5" customHeight="1">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ht="10.5" customHeight="1">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ht="10.5" customHeight="1">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ht="10.5" customHeight="1">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ht="10.5" customHeight="1">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ht="10.5" customHeight="1">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ht="10.5" customHeight="1">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ht="10.5" customHeight="1">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ht="10.5" customHeight="1">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ht="10.5" customHeight="1">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ht="10.5" customHeight="1">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ht="10.5" customHeight="1">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ht="10.5" customHeight="1">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ht="10.5" customHeight="1">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ht="10.5" customHeight="1">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ht="10.5" customHeight="1">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ht="10.5" customHeight="1">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ht="10.5" customHeight="1">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ht="10.5" customHeight="1">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ht="10.5" customHeight="1">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ht="10.5" customHeight="1">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ht="10.5" customHeight="1">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ht="10.5" customHeight="1">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ht="10.5" customHeight="1">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ht="10.5" customHeight="1">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ht="10.5" customHeight="1">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ht="10.5" customHeight="1">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ht="10.5" customHeight="1">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ht="10.5" customHeight="1">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ht="10.5" customHeight="1">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ht="10.5" customHeight="1">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ht="10.5" customHeight="1">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ht="10.5" customHeight="1">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ht="10.5" customHeight="1">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ht="10.5" customHeight="1">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ht="10.5" customHeight="1">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ht="10.5" customHeight="1">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ht="10.5" customHeight="1">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ht="10.5" customHeight="1">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ht="10.5" customHeight="1">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ht="10.5" customHeight="1">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ht="10.5" customHeight="1">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ht="10.5" customHeight="1">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ht="10.5" customHeight="1">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ht="10.5" customHeight="1">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ht="10.5" customHeight="1">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ht="10.5" customHeight="1">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ht="10.5" customHeight="1">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ht="10.5" customHeight="1">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ht="10.5" customHeight="1">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ht="10.5" customHeight="1">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ht="10.5" customHeight="1">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ht="10.5" customHeight="1">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ht="10.5" customHeight="1">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ht="10.5" customHeight="1">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ht="10.5" customHeight="1">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ht="10.5" customHeight="1">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ht="10.5" customHeight="1">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ht="10.5" customHeight="1">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ht="10.5" customHeight="1">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ht="10.5" customHeight="1">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ht="10.5" customHeight="1">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ht="10.5" customHeight="1">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ht="10.5" customHeight="1">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ht="10.5" customHeight="1">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ht="10.5" customHeight="1">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ht="10.5" customHeight="1">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ht="10.5" customHeight="1">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ht="10.5" customHeight="1">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ht="10.5" customHeight="1">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ht="10.5" customHeight="1">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ht="10.5" customHeight="1">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ht="10.5" customHeight="1">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ht="10.5" customHeight="1">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ht="10.5" customHeight="1">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ht="10.5" customHeight="1">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ht="10.5" customHeight="1">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ht="10.5" customHeight="1">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ht="10.5" customHeight="1">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ht="10.5" customHeight="1">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ht="10.5" customHeight="1">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ht="10.5" customHeight="1">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ht="10.5" customHeight="1">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ht="10.5" customHeight="1">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ht="10.5" customHeight="1">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ht="10.5" customHeight="1">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ht="10.5" customHeight="1">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ht="10.5" customHeight="1">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ht="10.5" customHeight="1">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ht="10.5" customHeight="1">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ht="10.5" customHeight="1">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ht="10.5" customHeight="1">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ht="10.5" customHeight="1">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ht="10.5" customHeight="1">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ht="10.5" customHeight="1">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ht="10.5" customHeight="1">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ht="10.5" customHeight="1">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ht="10.5" customHeight="1">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ht="10.5" customHeight="1">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ht="10.5" customHeight="1">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ht="10.5" customHeight="1">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ht="10.5" customHeight="1">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ht="10.5" customHeight="1">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ht="10.5" customHeight="1">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ht="10.5" customHeight="1">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ht="10.5" customHeight="1">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ht="10.5" customHeight="1">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ht="10.5" customHeight="1">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ht="10.5" customHeight="1">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ht="10.5" customHeight="1">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ht="10.5" customHeight="1">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ht="10.5" customHeight="1">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ht="10.5" customHeight="1">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ht="10.5" customHeight="1">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ht="10.5" customHeight="1">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ht="10.5" customHeight="1">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ht="10.5" customHeight="1">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ht="10.5" customHeight="1">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ht="10.5" customHeight="1">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ht="10.5" customHeight="1">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ht="10.5" customHeight="1">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ht="10.5" customHeight="1">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ht="10.5" customHeight="1">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ht="10.5" customHeight="1">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ht="10.5" customHeight="1">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ht="10.5" customHeight="1">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ht="10.5" customHeight="1">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ht="10.5" customHeight="1">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ht="10.5" customHeight="1">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ht="10.5" customHeight="1">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ht="10.5" customHeight="1">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ht="10.5" customHeight="1">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ht="10.5" customHeight="1">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ht="10.5" customHeight="1">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ht="10.5" customHeight="1">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ht="10.5" customHeight="1">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ht="10.5" customHeight="1">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ht="10.5" customHeight="1">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ht="10.5" customHeight="1">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ht="10.5" customHeight="1">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ht="10.5" customHeight="1">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ht="10.5" customHeight="1">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ht="10.5" customHeight="1">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ht="10.5" customHeight="1">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ht="10.5" customHeight="1">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ht="10.5" customHeight="1">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ht="10.5" customHeight="1">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ht="10.5" customHeight="1">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ht="10.5" customHeight="1">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ht="10.5" customHeight="1">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ht="10.5" customHeight="1">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ht="10.5" customHeight="1">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ht="10.5" customHeight="1">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ht="10.5" customHeight="1">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ht="10.5" customHeight="1">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ht="10.5" customHeight="1">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ht="10.5" customHeight="1">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ht="10.5" customHeight="1">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ht="10.5" customHeight="1">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ht="10.5" customHeight="1">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ht="10.5" customHeight="1">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ht="10.5" customHeight="1">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ht="10.5" customHeight="1">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ht="10.5" customHeight="1">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ht="10.5" customHeight="1">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ht="10.5" customHeight="1">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ht="10.5" customHeight="1">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ht="10.5" customHeight="1">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ht="10.5" customHeight="1">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ht="10.5" customHeight="1">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ht="10.5" customHeight="1">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ht="10.5" customHeight="1">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ht="10.5" customHeight="1">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ht="10.5" customHeight="1">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ht="10.5" customHeight="1">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ht="10.5" customHeight="1">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ht="10.5" customHeight="1">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ht="10.5" customHeight="1">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ht="10.5" customHeight="1">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ht="10.5" customHeight="1">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ht="10.5" customHeight="1">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ht="10.5" customHeight="1">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ht="10.5" customHeight="1">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ht="10.5" customHeight="1">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ht="10.5" customHeight="1">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ht="10.5" customHeight="1">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ht="10.5" customHeight="1">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ht="10.5" customHeight="1">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ht="10.5" customHeight="1">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ht="10.5" customHeight="1">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ht="10.5" customHeight="1">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ht="10.5" customHeight="1">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ht="10.5" customHeight="1">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ht="10.5" customHeight="1">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ht="10.5" customHeight="1">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ht="10.5" customHeight="1">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ht="10.5" customHeight="1">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ht="10.5" customHeight="1">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ht="10.5" customHeight="1">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ht="10.5" customHeight="1">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ht="10.5" customHeight="1">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ht="10.5" customHeight="1">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ht="10.5" customHeight="1">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ht="10.5" customHeight="1">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ht="10.5" customHeight="1">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ht="10.5" customHeight="1">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ht="10.5" customHeight="1">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ht="10.5" customHeight="1">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ht="10.5" customHeight="1">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ht="10.5" customHeight="1">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ht="10.5" customHeight="1">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ht="10.5" customHeight="1">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ht="10.5" customHeight="1">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ht="10.5" customHeight="1">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ht="10.5" customHeight="1">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ht="10.5" customHeight="1">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ht="10.5" customHeight="1">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ht="10.5" customHeight="1">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ht="10.5" customHeight="1">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ht="10.5" customHeight="1">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ht="10.5" customHeight="1">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ht="10.5" customHeight="1">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ht="10.5" customHeight="1">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ht="10.5" customHeight="1">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ht="10.5" customHeight="1">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ht="10.5" customHeight="1">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ht="10.5" customHeight="1">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ht="10.5" customHeight="1">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ht="10.5" customHeight="1">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ht="10.5" customHeight="1">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ht="10.5" customHeight="1">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ht="10.5" customHeight="1">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ht="10.5" customHeight="1">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ht="10.5" customHeight="1">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ht="10.5" customHeight="1">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ht="10.5" customHeight="1">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ht="10.5" customHeight="1">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ht="10.5" customHeight="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ht="10.5" customHeight="1">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ht="10.5" customHeight="1">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ht="10.5" customHeight="1">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ht="10.5" customHeight="1">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ht="10.5" customHeight="1">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ht="10.5" customHeight="1">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ht="10.5" customHeight="1">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ht="10.5" customHeight="1">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ht="10.5" customHeight="1">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ht="10.5" customHeight="1">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ht="10.5" customHeight="1">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ht="10.5" customHeight="1">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ht="10.5" customHeight="1">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ht="10.5" customHeight="1">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ht="10.5" customHeight="1">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ht="10.5" customHeight="1">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ht="10.5" customHeight="1">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ht="10.5" customHeight="1">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ht="10.5" customHeight="1">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ht="10.5" customHeight="1">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ht="10.5" customHeight="1">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ht="10.5" customHeight="1">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ht="10.5" customHeight="1">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ht="10.5" customHeight="1">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ht="10.5" customHeight="1">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ht="10.5" customHeight="1">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ht="10.5" customHeight="1">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ht="10.5" customHeight="1">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ht="10.5" customHeight="1">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ht="10.5" customHeight="1">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ht="10.5" customHeight="1">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ht="10.5" customHeight="1">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ht="10.5" customHeight="1">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ht="10.5" customHeight="1">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ht="10.5" customHeight="1">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ht="10.5" customHeight="1">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ht="10.5" customHeight="1">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ht="10.5" customHeight="1">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ht="10.5" customHeight="1">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ht="10.5" customHeight="1">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ht="10.5" customHeight="1">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ht="10.5" customHeight="1">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ht="10.5" customHeight="1">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ht="10.5" customHeight="1">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ht="10.5" customHeight="1">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ht="10.5" customHeight="1">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ht="10.5" customHeight="1">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ht="10.5" customHeight="1">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ht="10.5" customHeight="1">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ht="10.5" customHeight="1">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ht="10.5" customHeight="1">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ht="10.5" customHeight="1">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ht="10.5" customHeight="1">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ht="10.5" customHeight="1">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ht="10.5" customHeight="1">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ht="10.5" customHeight="1">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ht="10.5" customHeight="1">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ht="10.5" customHeight="1">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ht="10.5" customHeight="1">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ht="10.5" customHeight="1">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ht="10.5" customHeight="1">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ht="10.5" customHeight="1">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ht="10.5" customHeight="1">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ht="10.5" customHeight="1">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ht="10.5" customHeight="1">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ht="10.5" customHeight="1">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ht="10.5" customHeight="1">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ht="10.5" customHeight="1">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ht="10.5" customHeight="1">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ht="10.5" customHeight="1">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ht="10.5" customHeight="1">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ht="10.5" customHeight="1">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ht="10.5" customHeight="1">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ht="10.5" customHeight="1">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ht="10.5" customHeight="1">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ht="10.5" customHeight="1">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ht="10.5" customHeight="1">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ht="10.5" customHeight="1">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ht="10.5" customHeight="1">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ht="10.5" customHeight="1">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ht="10.5" customHeight="1">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ht="10.5" customHeight="1">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ht="10.5" customHeight="1">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ht="10.5" customHeight="1">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ht="10.5" customHeight="1">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ht="10.5" customHeight="1">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ht="10.5" customHeight="1">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ht="10.5" customHeight="1">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ht="10.5" customHeight="1">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ht="10.5" customHeight="1">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ht="10.5" customHeight="1">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ht="10.5" customHeight="1">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ht="10.5" customHeight="1">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ht="10.5" customHeight="1">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ht="10.5" customHeight="1">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ht="10.5" customHeight="1">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ht="10.5" customHeight="1">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ht="10.5" customHeight="1">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ht="10.5" customHeight="1">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ht="10.5" customHeight="1">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ht="10.5" customHeight="1">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ht="10.5" customHeight="1">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ht="10.5" customHeight="1">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ht="10.5" customHeight="1">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ht="10.5" customHeight="1">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ht="10.5" customHeight="1">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ht="10.5" customHeight="1">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ht="10.5" customHeight="1">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ht="10.5" customHeight="1">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ht="10.5" customHeight="1">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ht="10.5" customHeight="1">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ht="10.5" customHeight="1">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ht="10.5" customHeight="1">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ht="10.5" customHeight="1">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ht="10.5" customHeight="1">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ht="10.5" customHeight="1">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ht="10.5" customHeight="1">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ht="10.5" customHeight="1">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ht="10.5" customHeight="1">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ht="10.5" customHeight="1">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ht="10.5" customHeight="1">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ht="10.5" customHeight="1">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ht="10.5" customHeight="1">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ht="10.5" customHeight="1">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ht="10.5" customHeight="1">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ht="10.5" customHeight="1">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ht="10.5" customHeight="1">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ht="10.5" customHeight="1">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ht="10.5" customHeight="1">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ht="10.5" customHeight="1">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ht="10.5" customHeight="1">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ht="10.5" customHeight="1">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ht="10.5" customHeight="1">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ht="10.5" customHeight="1">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ht="10.5" customHeight="1">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ht="10.5" customHeight="1">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ht="10.5" customHeight="1">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ht="10.5" customHeight="1">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ht="10.5" customHeight="1">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ht="10.5" customHeight="1">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ht="10.5" customHeight="1">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ht="10.5" customHeight="1">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ht="10.5" customHeight="1">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ht="10.5" customHeight="1">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ht="10.5" customHeight="1">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ht="10.5" customHeight="1">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ht="10.5" customHeight="1">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ht="10.5" customHeight="1">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ht="10.5" customHeight="1">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ht="10.5" customHeight="1">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ht="10.5" customHeight="1">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ht="10.5" customHeight="1">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ht="10.5" customHeight="1">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ht="10.5" customHeight="1">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ht="10.5" customHeight="1">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ht="10.5" customHeight="1">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ht="10.5" customHeight="1">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ht="10.5" customHeight="1">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ht="10.5" customHeight="1">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ht="10.5" customHeight="1">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ht="10.5" customHeight="1">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ht="10.5" customHeight="1">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ht="10.5" customHeight="1">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ht="10.5" customHeight="1">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ht="10.5" customHeight="1">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ht="10.5" customHeight="1">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ht="10.5" customHeight="1">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ht="10.5" customHeight="1">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ht="10.5" customHeight="1">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ht="10.5" customHeight="1">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ht="10.5" customHeight="1">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ht="10.5" customHeight="1">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ht="10.5" customHeight="1">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ht="10.5" customHeight="1">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ht="10.5" customHeight="1">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ht="10.5" customHeight="1">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ht="10.5" customHeight="1">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ht="10.5" customHeight="1">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ht="10.5" customHeight="1">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ht="10.5" customHeight="1">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ht="10.5" customHeight="1">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ht="10.5" customHeight="1">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ht="10.5" customHeight="1">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ht="10.5" customHeight="1">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ht="10.5" customHeight="1">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ht="10.5" customHeight="1">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ht="10.5" customHeight="1">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ht="10.5" customHeight="1">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ht="10.5" customHeight="1">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ht="10.5" customHeight="1">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ht="10.5" customHeight="1">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ht="10.5" customHeight="1">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ht="10.5" customHeight="1">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ht="10.5" customHeight="1">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ht="10.5" customHeight="1">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ht="10.5" customHeight="1">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ht="10.5" customHeight="1">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ht="10.5" customHeight="1">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ht="10.5" customHeight="1">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ht="10.5" customHeight="1">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ht="10.5" customHeight="1">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ht="10.5" customHeight="1">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ht="10.5" customHeight="1">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ht="10.5" customHeight="1">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ht="10.5" customHeight="1">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ht="10.5" customHeight="1">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ht="10.5" customHeight="1">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ht="10.5" customHeight="1">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ht="10.5" customHeight="1">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ht="10.5" customHeight="1">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ht="10.5" customHeight="1">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ht="10.5" customHeight="1">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ht="10.5" customHeight="1">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ht="10.5" customHeight="1">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ht="10.5" customHeight="1">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ht="10.5" customHeight="1">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ht="10.5" customHeight="1">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ht="10.5" customHeight="1">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ht="10.5" customHeight="1">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ht="10.5" customHeight="1">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ht="10.5" customHeight="1">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ht="10.5" customHeight="1">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ht="10.5" customHeight="1">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ht="10.5" customHeight="1">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ht="10.5" customHeight="1">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ht="10.5" customHeight="1">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ht="10.5" customHeight="1">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ht="10.5" customHeight="1">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ht="10.5" customHeight="1">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ht="10.5" customHeight="1">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ht="10.5" customHeight="1">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ht="10.5" customHeight="1">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ht="10.5" customHeight="1">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ht="10.5" customHeight="1">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ht="10.5" customHeight="1">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ht="10.5" customHeight="1">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ht="10.5" customHeight="1">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ht="10.5" customHeight="1">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ht="10.5" customHeight="1">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ht="10.5" customHeight="1">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ht="10.5" customHeight="1">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ht="10.5" customHeight="1">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ht="10.5" customHeight="1">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ht="10.5" customHeight="1">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ht="10.5" customHeight="1">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ht="10.5" customHeight="1">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ht="10.5" customHeight="1">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ht="10.5" customHeight="1">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ht="10.5" customHeight="1">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ht="10.5" customHeight="1">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ht="10.5" customHeight="1">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ht="10.5" customHeight="1">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ht="10.5" customHeight="1">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ht="10.5" customHeight="1">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ht="10.5" customHeight="1">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ht="10.5" customHeight="1">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ht="10.5" customHeight="1">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ht="10.5" customHeight="1">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ht="10.5" customHeight="1">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ht="10.5" customHeight="1">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ht="10.5" customHeight="1">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ht="10.5" customHeight="1">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ht="10.5" customHeight="1">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ht="10.5" customHeight="1">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ht="10.5" customHeight="1">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ht="10.5" customHeight="1">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ht="10.5" customHeight="1">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ht="10.5" customHeight="1">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ht="10.5" customHeight="1">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ht="10.5" customHeight="1">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ht="10.5" customHeight="1">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ht="10.5" customHeight="1">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ht="10.5" customHeight="1">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ht="10.5" customHeight="1">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ht="10.5" customHeight="1">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ht="10.5" customHeight="1">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ht="10.5" customHeight="1">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ht="10.5" customHeight="1">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ht="10.5" customHeight="1">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ht="10.5" customHeight="1">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ht="10.5" customHeight="1">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ht="10.5" customHeight="1">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ht="10.5" customHeight="1">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ht="10.5" customHeight="1">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ht="10.5" customHeight="1">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ht="10.5" customHeight="1">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ht="10.5" customHeight="1">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ht="10.5" customHeight="1">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ht="10.5" customHeight="1">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ht="10.5" customHeight="1">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ht="10.5" customHeight="1">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ht="10.5" customHeight="1">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ht="10.5" customHeight="1">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ht="10.5" customHeight="1">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ht="10.5" customHeight="1">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ht="10.5" customHeight="1">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ht="10.5" customHeight="1">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ht="10.5" customHeight="1">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ht="10.5" customHeight="1">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ht="10.5" customHeight="1">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ht="10.5" customHeight="1">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ht="10.5" customHeight="1">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ht="10.5" customHeight="1">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ht="10.5" customHeight="1">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ht="10.5" customHeight="1">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ht="10.5" customHeight="1">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ht="10.5" customHeight="1">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ht="10.5" customHeight="1">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ht="10.5" customHeight="1">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ht="10.5" customHeight="1">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ht="10.5" customHeight="1">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ht="10.5" customHeight="1">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ht="10.5" customHeight="1">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ht="10.5" customHeight="1">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ht="10.5" customHeight="1">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ht="10.5" customHeight="1">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ht="10.5" customHeight="1">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ht="10.5" customHeight="1">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ht="10.5" customHeight="1">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ht="10.5" customHeight="1">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ht="10.5" customHeight="1">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ht="10.5" customHeight="1">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ht="10.5" customHeight="1">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ht="10.5" customHeight="1">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ht="10.5" customHeight="1">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ht="10.5" customHeight="1">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ht="10.5" customHeight="1">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ht="10.5" customHeight="1">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ht="10.5" customHeight="1">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ht="10.5" customHeight="1">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ht="10.5" customHeight="1">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ht="10.5" customHeight="1">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ht="10.5" customHeight="1">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ht="10.5" customHeight="1">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ht="10.5" customHeight="1">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ht="10.5" customHeight="1">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ht="10.5" customHeight="1">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ht="10.5" customHeight="1">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ht="10.5" customHeight="1">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ht="10.5" customHeight="1">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ht="10.5" customHeight="1">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ht="10.5" customHeight="1">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ht="10.5" customHeight="1">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ht="10.5" customHeight="1">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ht="10.5" customHeight="1">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ht="10.5" customHeight="1">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ht="10.5" customHeight="1">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ht="10.5" customHeight="1">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ht="10.5" customHeight="1">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ht="10.5" customHeight="1">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ht="10.5" customHeight="1">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ht="10.5" customHeight="1">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ht="10.5" customHeight="1">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ht="10.5" customHeight="1">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ht="10.5" customHeight="1">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ht="10.5" customHeight="1">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ht="10.5" customHeight="1">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ht="10.5" customHeight="1">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ht="10.5" customHeight="1">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ht="10.5" customHeight="1">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ht="10.5" customHeight="1">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ht="10.5" customHeight="1">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ht="10.5" customHeight="1">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ht="10.5" customHeight="1">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ht="10.5" customHeight="1">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ht="10.5" customHeight="1">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ht="10.5" customHeight="1">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ht="10.5" customHeight="1">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ht="10.5" customHeight="1">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ht="10.5" customHeight="1">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ht="10.5" customHeight="1">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ht="10.5" customHeight="1">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ht="10.5" customHeight="1">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ht="10.5" customHeight="1">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ht="10.5" customHeight="1">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ht="10.5" customHeight="1">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ht="10.5" customHeight="1">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ht="10.5" customHeight="1">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ht="10.5" customHeight="1">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ht="10.5" customHeight="1">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ht="10.5" customHeight="1">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ht="10.5" customHeight="1">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ht="10.5" customHeight="1">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ht="10.5" customHeight="1">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ht="10.5" customHeight="1">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ht="10.5" customHeight="1">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ht="10.5" customHeight="1">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ht="10.5" customHeight="1">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ht="10.5" customHeight="1">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ht="10.5" customHeight="1">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ht="10.5" customHeight="1">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ht="10.5" customHeight="1">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ht="10.5" customHeight="1">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ht="10.5" customHeight="1">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ht="10.5" customHeight="1">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ht="10.5" customHeight="1">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ht="10.5" customHeight="1">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ht="10.5" customHeight="1">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ht="10.5" customHeight="1">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ht="10.5" customHeight="1">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ht="10.5" customHeight="1">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ht="10.5" customHeight="1">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ht="10.5" customHeight="1">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ht="10.5" customHeight="1">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ht="10.5" customHeight="1">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ht="10.5" customHeight="1">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ht="10.5" customHeight="1">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ht="10.5" customHeight="1">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ht="10.5" customHeight="1">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ht="10.5" customHeight="1">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ht="10.5" customHeight="1">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ht="10.5" customHeight="1">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ht="10.5" customHeight="1">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ht="10.5" customHeight="1">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ht="10.5" customHeight="1">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ht="10.5" customHeight="1">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ht="10.5" customHeight="1">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ht="10.5" customHeight="1">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ht="10.5" customHeight="1">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ht="10.5" customHeight="1">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ht="10.5" customHeight="1">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ht="10.5" customHeight="1">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ht="10.5" customHeight="1">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ht="10.5" customHeight="1">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ht="10.5" customHeight="1">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ht="10.5" customHeight="1">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ht="10.5" customHeight="1">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ht="10.5" customHeight="1">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ht="10.5" customHeight="1">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ht="10.5" customHeight="1">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ht="10.5" customHeight="1">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ht="10.5" customHeight="1">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ht="10.5" customHeight="1">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ht="10.5" customHeight="1">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ht="10.5" customHeight="1">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ht="10.5" customHeight="1">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ht="10.5" customHeight="1">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ht="10.5" customHeight="1">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ht="10.5" customHeight="1">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ht="10.5" customHeight="1">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ht="10.5" customHeight="1">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ht="10.5" customHeight="1">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ht="10.5" customHeight="1">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ht="10.5" customHeight="1">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ht="10.5" customHeight="1">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sheetData>
  <mergeCells count="5">
    <mergeCell ref="A1:H1"/>
    <mergeCell ref="A2:G2"/>
    <mergeCell ref="H2:I2"/>
    <mergeCell ref="H3:I3"/>
    <mergeCell ref="B4:E4"/>
  </mergeCells>
  <conditionalFormatting sqref="A8:I8 A9:C67 A68:A1000 D9:I68">
    <cfRule type="expression" dxfId="0" priority="1" stopIfTrue="1">
      <formula>$A8&lt;&gt;""</formula>
    </cfRule>
  </conditionalFormatting>
  <conditionalFormatting sqref="B68:C68 B69:H1000">
    <cfRule type="expression" dxfId="0" priority="2" stopIfTrue="1">
      <formula>$A68&lt;&gt;""</formula>
    </cfRule>
  </conditionalFormatting>
  <dataValidations>
    <dataValidation type="date" allowBlank="1" showErrorMessage="1" sqref="D69:D1000">
      <formula1>41640.0</formula1>
      <formula2>42004.0</formula2>
    </dataValidation>
    <dataValidation type="date" allowBlank="1" showErrorMessage="1" sqref="D7">
      <formula1>42370.0</formula1>
      <formula2>42735.0</formula2>
    </dataValidation>
    <dataValidation type="decimal" operator="greaterThan" allowBlank="1" showErrorMessage="1" sqref="H8:I68 H69:H1000">
      <formula1>0.0</formula1>
    </dataValidation>
    <dataValidation type="list" allowBlank="1" sqref="E8:F1000">
      <formula1>#REF!</formula1>
    </dataValidation>
  </dataValidations>
  <printOptions/>
  <pageMargins bottom="0.3937007874015748" footer="0.0" header="0.0" left="0.1968503937007874" right="0.1968503937007874" top="0.3937007874015748"/>
  <pageSetup paperSize="9" orientation="landscape"/>
  <headerFooter>
    <oddFooter>&amp;Cstrana &amp;P/</oddFooter>
  </headerFooter>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43"/>
    <col customWidth="1" min="2" max="2" width="62.86"/>
    <col customWidth="1" min="3" max="6" width="11.43"/>
    <col customWidth="1" hidden="1" min="7" max="7" width="8.86"/>
    <col customWidth="1" min="8" max="26" width="11.43"/>
  </cols>
  <sheetData>
    <row r="1" ht="35.25" customHeight="1">
      <c r="A1" s="73" t="s">
        <v>336</v>
      </c>
      <c r="B1" s="74"/>
      <c r="C1" s="75">
        <v>46053.0</v>
      </c>
      <c r="D1" s="76"/>
      <c r="E1" s="77"/>
      <c r="F1" s="77"/>
      <c r="G1" s="78">
        <v>46053.0</v>
      </c>
      <c r="H1" s="77"/>
      <c r="I1" s="77"/>
      <c r="J1" s="77"/>
      <c r="K1" s="77"/>
      <c r="L1" s="77"/>
      <c r="M1" s="77"/>
      <c r="N1" s="77"/>
      <c r="O1" s="77"/>
      <c r="P1" s="77"/>
      <c r="Q1" s="77"/>
      <c r="R1" s="77"/>
      <c r="S1" s="77"/>
      <c r="T1" s="77"/>
      <c r="U1" s="77"/>
      <c r="V1" s="77"/>
      <c r="W1" s="77"/>
      <c r="X1" s="77"/>
      <c r="Y1" s="77"/>
      <c r="Z1" s="77"/>
    </row>
    <row r="2" ht="12.75" customHeight="1">
      <c r="A2" s="79"/>
      <c r="B2" s="79"/>
      <c r="C2" s="80"/>
      <c r="D2" s="80"/>
      <c r="E2" s="80"/>
      <c r="F2" s="80"/>
      <c r="G2" s="78">
        <v>46081.0</v>
      </c>
      <c r="H2" s="80"/>
      <c r="I2" s="80"/>
      <c r="J2" s="80"/>
      <c r="K2" s="80"/>
      <c r="L2" s="80"/>
      <c r="M2" s="80"/>
      <c r="N2" s="80"/>
      <c r="O2" s="80"/>
      <c r="P2" s="80"/>
      <c r="Q2" s="80"/>
      <c r="R2" s="80"/>
      <c r="S2" s="80"/>
      <c r="T2" s="80"/>
      <c r="U2" s="80"/>
      <c r="V2" s="80"/>
      <c r="W2" s="80"/>
      <c r="X2" s="80"/>
      <c r="Y2" s="80"/>
      <c r="Z2" s="80"/>
    </row>
    <row r="3" ht="12.75" customHeight="1">
      <c r="A3" s="81" t="s">
        <v>337</v>
      </c>
      <c r="B3" s="82" t="str">
        <f t="array" ref="B3">INDEX(Adr!B:B,Doklady!B102+1)</f>
        <v>Slovenská asociácia taekwondo WT</v>
      </c>
      <c r="C3" s="45"/>
      <c r="D3" s="6"/>
      <c r="E3" s="80"/>
      <c r="F3" s="80"/>
      <c r="G3" s="78">
        <v>46112.0</v>
      </c>
      <c r="H3" s="80"/>
      <c r="I3" s="80"/>
      <c r="J3" s="80"/>
      <c r="K3" s="80"/>
      <c r="L3" s="80"/>
      <c r="M3" s="80"/>
      <c r="N3" s="80"/>
      <c r="O3" s="80"/>
      <c r="P3" s="80"/>
      <c r="Q3" s="80"/>
      <c r="R3" s="80"/>
      <c r="S3" s="80"/>
      <c r="T3" s="80"/>
      <c r="U3" s="80"/>
      <c r="V3" s="80"/>
      <c r="W3" s="80"/>
      <c r="X3" s="80"/>
      <c r="Y3" s="80"/>
      <c r="Z3" s="80"/>
    </row>
    <row r="4" ht="12.75" customHeight="1">
      <c r="A4" s="81" t="s">
        <v>338</v>
      </c>
      <c r="B4" s="80" t="str">
        <f t="array" ref="B4">RIGHT("0000"&amp;INDEX(Adr!A:A,Doklady!B102+1),8)</f>
        <v>30814910</v>
      </c>
      <c r="C4" s="80"/>
      <c r="D4" s="80"/>
      <c r="E4" s="80"/>
      <c r="F4" s="80"/>
      <c r="G4" s="78">
        <v>46142.0</v>
      </c>
      <c r="H4" s="80"/>
      <c r="I4" s="80"/>
      <c r="J4" s="80"/>
      <c r="K4" s="80"/>
      <c r="L4" s="80"/>
      <c r="M4" s="80"/>
      <c r="N4" s="80"/>
      <c r="O4" s="80"/>
      <c r="P4" s="80"/>
      <c r="Q4" s="80"/>
      <c r="R4" s="80"/>
      <c r="S4" s="80"/>
      <c r="T4" s="80"/>
      <c r="U4" s="80"/>
      <c r="V4" s="80"/>
      <c r="W4" s="80"/>
      <c r="X4" s="80"/>
      <c r="Y4" s="80"/>
      <c r="Z4" s="80"/>
    </row>
    <row r="5" ht="12.75" customHeight="1">
      <c r="A5" s="81" t="s">
        <v>339</v>
      </c>
      <c r="B5" s="80" t="str">
        <f t="array" ref="B5">INDEX(Adr!D:D,Doklady!B102+1)&amp;", "&amp;INDEX(Adr!E:E,Doklady!B102+1)</f>
        <v>Hlavná 37/68, Košice</v>
      </c>
      <c r="C5" s="80"/>
      <c r="D5" s="80"/>
      <c r="E5" s="80"/>
      <c r="F5" s="80"/>
      <c r="G5" s="78">
        <v>46173.0</v>
      </c>
      <c r="H5" s="80"/>
      <c r="I5" s="80"/>
      <c r="J5" s="80"/>
      <c r="K5" s="80"/>
      <c r="L5" s="80"/>
      <c r="M5" s="80"/>
      <c r="N5" s="80"/>
      <c r="O5" s="80"/>
      <c r="P5" s="80"/>
      <c r="Q5" s="80"/>
      <c r="R5" s="80"/>
      <c r="S5" s="80"/>
      <c r="T5" s="80"/>
      <c r="U5" s="80"/>
      <c r="V5" s="80"/>
      <c r="W5" s="80"/>
      <c r="X5" s="80"/>
      <c r="Y5" s="80"/>
      <c r="Z5" s="80"/>
    </row>
    <row r="6" ht="12.75" customHeight="1">
      <c r="A6" s="81"/>
      <c r="B6" s="80"/>
      <c r="C6" s="80"/>
      <c r="D6" s="80"/>
      <c r="E6" s="80"/>
      <c r="F6" s="80"/>
      <c r="G6" s="78">
        <v>46203.0</v>
      </c>
      <c r="H6" s="80"/>
      <c r="I6" s="80"/>
      <c r="J6" s="80"/>
      <c r="K6" s="80"/>
      <c r="L6" s="80"/>
      <c r="M6" s="80"/>
      <c r="N6" s="80"/>
      <c r="O6" s="80"/>
      <c r="P6" s="80"/>
      <c r="Q6" s="80"/>
      <c r="R6" s="80"/>
      <c r="S6" s="80"/>
      <c r="T6" s="80"/>
      <c r="U6" s="80"/>
      <c r="V6" s="80"/>
      <c r="W6" s="80"/>
      <c r="X6" s="80"/>
      <c r="Y6" s="80"/>
      <c r="Z6" s="80"/>
    </row>
    <row r="7" ht="12.75" customHeight="1">
      <c r="A7" s="80"/>
      <c r="B7" s="80"/>
      <c r="C7" s="80"/>
      <c r="D7" s="80"/>
      <c r="E7" s="80"/>
      <c r="F7" s="80"/>
      <c r="G7" s="78">
        <v>46234.0</v>
      </c>
      <c r="H7" s="80"/>
      <c r="I7" s="80"/>
      <c r="J7" s="80"/>
      <c r="K7" s="80"/>
      <c r="L7" s="80"/>
      <c r="M7" s="80"/>
      <c r="N7" s="80"/>
      <c r="O7" s="80"/>
      <c r="P7" s="80"/>
      <c r="Q7" s="80"/>
      <c r="R7" s="80"/>
      <c r="S7" s="80"/>
      <c r="T7" s="80"/>
      <c r="U7" s="80"/>
      <c r="V7" s="80"/>
      <c r="W7" s="80"/>
      <c r="X7" s="80"/>
      <c r="Y7" s="80"/>
      <c r="Z7" s="80"/>
    </row>
    <row r="8" ht="12.75" customHeight="1">
      <c r="A8" s="80"/>
      <c r="B8" s="80"/>
      <c r="C8" s="80"/>
      <c r="D8" s="80"/>
      <c r="E8" s="80"/>
      <c r="F8" s="80"/>
      <c r="G8" s="78">
        <v>46265.0</v>
      </c>
      <c r="H8" s="80"/>
      <c r="I8" s="80"/>
      <c r="J8" s="80"/>
      <c r="K8" s="80"/>
      <c r="L8" s="80"/>
      <c r="M8" s="80"/>
      <c r="N8" s="80"/>
      <c r="O8" s="80"/>
      <c r="P8" s="80"/>
      <c r="Q8" s="80"/>
      <c r="R8" s="80"/>
      <c r="S8" s="80"/>
      <c r="T8" s="80"/>
      <c r="U8" s="80"/>
      <c r="V8" s="80"/>
      <c r="W8" s="80"/>
      <c r="X8" s="80"/>
      <c r="Y8" s="80"/>
      <c r="Z8" s="80"/>
    </row>
    <row r="9" ht="12.75" customHeight="1">
      <c r="A9" s="83" t="s">
        <v>340</v>
      </c>
      <c r="B9" s="83" t="s">
        <v>340</v>
      </c>
      <c r="C9" s="84" t="s">
        <v>341</v>
      </c>
      <c r="D9" s="80"/>
      <c r="E9" s="80"/>
      <c r="F9" s="80"/>
      <c r="G9" s="78">
        <v>46295.0</v>
      </c>
      <c r="H9" s="80"/>
      <c r="I9" s="80"/>
      <c r="J9" s="80"/>
      <c r="K9" s="80"/>
      <c r="L9" s="80"/>
      <c r="M9" s="80"/>
      <c r="N9" s="80"/>
      <c r="O9" s="80"/>
      <c r="P9" s="80"/>
      <c r="Q9" s="80"/>
      <c r="R9" s="80"/>
      <c r="S9" s="80"/>
      <c r="T9" s="80"/>
      <c r="U9" s="80"/>
      <c r="V9" s="80"/>
      <c r="W9" s="80"/>
      <c r="X9" s="80"/>
      <c r="Y9" s="80"/>
      <c r="Z9" s="80"/>
    </row>
    <row r="10" ht="12.75" customHeight="1">
      <c r="A10" s="85" t="s">
        <v>342</v>
      </c>
      <c r="B10" s="86" t="s">
        <v>343</v>
      </c>
      <c r="C10" s="87">
        <f>+Spolu!C10</f>
        <v>0</v>
      </c>
      <c r="D10" s="80"/>
      <c r="E10" s="80"/>
      <c r="F10" s="80"/>
      <c r="G10" s="78">
        <v>46326.0</v>
      </c>
      <c r="H10" s="80"/>
      <c r="I10" s="80"/>
      <c r="J10" s="80"/>
      <c r="K10" s="80"/>
      <c r="L10" s="80"/>
      <c r="M10" s="80"/>
      <c r="N10" s="80"/>
      <c r="O10" s="80"/>
      <c r="P10" s="80"/>
      <c r="Q10" s="80"/>
      <c r="R10" s="80"/>
      <c r="S10" s="80"/>
      <c r="T10" s="80"/>
      <c r="U10" s="80"/>
      <c r="V10" s="80"/>
      <c r="W10" s="80"/>
      <c r="X10" s="80"/>
      <c r="Y10" s="80"/>
      <c r="Z10" s="80"/>
    </row>
    <row r="11" ht="12.75" customHeight="1">
      <c r="A11" s="85" t="s">
        <v>344</v>
      </c>
      <c r="B11" s="86" t="s">
        <v>345</v>
      </c>
      <c r="C11" s="87">
        <f>+Spolu!C11</f>
        <v>71027</v>
      </c>
      <c r="D11" s="80"/>
      <c r="E11" s="80"/>
      <c r="F11" s="80"/>
      <c r="G11" s="78">
        <v>46356.0</v>
      </c>
      <c r="H11" s="80"/>
      <c r="I11" s="80"/>
      <c r="J11" s="80"/>
      <c r="K11" s="80"/>
      <c r="L11" s="80"/>
      <c r="M11" s="80"/>
      <c r="N11" s="80"/>
      <c r="O11" s="80"/>
      <c r="P11" s="80"/>
      <c r="Q11" s="80"/>
      <c r="R11" s="80"/>
      <c r="S11" s="80"/>
      <c r="T11" s="80"/>
      <c r="U11" s="80"/>
      <c r="V11" s="80"/>
      <c r="W11" s="80"/>
      <c r="X11" s="80"/>
      <c r="Y11" s="80"/>
      <c r="Z11" s="80"/>
    </row>
    <row r="12" ht="12.75" customHeight="1">
      <c r="A12" s="85" t="s">
        <v>346</v>
      </c>
      <c r="B12" s="86" t="s">
        <v>347</v>
      </c>
      <c r="C12" s="87">
        <f>+Spolu!C12</f>
        <v>44744</v>
      </c>
      <c r="D12" s="80"/>
      <c r="E12" s="80"/>
      <c r="F12" s="80"/>
      <c r="G12" s="78">
        <v>46387.0</v>
      </c>
      <c r="H12" s="80"/>
      <c r="I12" s="80"/>
      <c r="J12" s="80"/>
      <c r="K12" s="80"/>
      <c r="L12" s="80"/>
      <c r="M12" s="80"/>
      <c r="N12" s="80"/>
      <c r="O12" s="80"/>
      <c r="P12" s="80"/>
      <c r="Q12" s="80"/>
      <c r="R12" s="80"/>
      <c r="S12" s="80"/>
      <c r="T12" s="80"/>
      <c r="U12" s="80"/>
      <c r="V12" s="80"/>
      <c r="W12" s="80"/>
      <c r="X12" s="80"/>
      <c r="Y12" s="80"/>
      <c r="Z12" s="80"/>
    </row>
    <row r="13" ht="12.75" customHeight="1">
      <c r="A13" s="85" t="s">
        <v>348</v>
      </c>
      <c r="B13" s="86" t="s">
        <v>349</v>
      </c>
      <c r="C13" s="87">
        <f>+Spolu!C13</f>
        <v>0</v>
      </c>
      <c r="D13" s="80"/>
      <c r="E13" s="80"/>
      <c r="F13" s="80"/>
      <c r="G13" s="78"/>
      <c r="H13" s="80"/>
      <c r="I13" s="80"/>
      <c r="J13" s="80"/>
      <c r="K13" s="80"/>
      <c r="L13" s="80"/>
      <c r="M13" s="80"/>
      <c r="N13" s="80"/>
      <c r="O13" s="80"/>
      <c r="P13" s="80"/>
      <c r="Q13" s="80"/>
      <c r="R13" s="80"/>
      <c r="S13" s="80"/>
      <c r="T13" s="80"/>
      <c r="U13" s="80"/>
      <c r="V13" s="80"/>
      <c r="W13" s="80"/>
      <c r="X13" s="80"/>
      <c r="Y13" s="80"/>
      <c r="Z13" s="80"/>
    </row>
    <row r="14" ht="12.75" customHeight="1">
      <c r="A14" s="85" t="s">
        <v>350</v>
      </c>
      <c r="B14" s="86" t="s">
        <v>351</v>
      </c>
      <c r="C14" s="87">
        <f>+Spolu!C14</f>
        <v>0</v>
      </c>
      <c r="D14" s="80"/>
      <c r="E14" s="80"/>
      <c r="F14" s="80"/>
      <c r="G14" s="78"/>
      <c r="H14" s="80"/>
      <c r="I14" s="80"/>
      <c r="J14" s="80"/>
      <c r="K14" s="80"/>
      <c r="L14" s="80"/>
      <c r="M14" s="80"/>
      <c r="N14" s="80"/>
      <c r="O14" s="80"/>
      <c r="P14" s="80"/>
      <c r="Q14" s="80"/>
      <c r="R14" s="80"/>
      <c r="S14" s="80"/>
      <c r="T14" s="80"/>
      <c r="U14" s="80"/>
      <c r="V14" s="80"/>
      <c r="W14" s="80"/>
      <c r="X14" s="80"/>
      <c r="Y14" s="80"/>
      <c r="Z14" s="80"/>
    </row>
    <row r="15" ht="12.75" customHeight="1">
      <c r="A15" s="88" t="s">
        <v>352</v>
      </c>
      <c r="B15" s="89"/>
      <c r="C15" s="90">
        <f>SUM(C10:C14)</f>
        <v>115771</v>
      </c>
      <c r="D15" s="80"/>
      <c r="E15" s="80"/>
      <c r="F15" s="80"/>
      <c r="G15" s="78"/>
      <c r="H15" s="80"/>
      <c r="I15" s="80"/>
      <c r="J15" s="80"/>
      <c r="K15" s="80"/>
      <c r="L15" s="80"/>
      <c r="M15" s="80"/>
      <c r="N15" s="80"/>
      <c r="O15" s="80"/>
      <c r="P15" s="80"/>
      <c r="Q15" s="80"/>
      <c r="R15" s="80"/>
      <c r="S15" s="80"/>
      <c r="T15" s="80"/>
      <c r="U15" s="80"/>
      <c r="V15" s="80"/>
      <c r="W15" s="80"/>
      <c r="X15" s="80"/>
      <c r="Y15" s="80"/>
      <c r="Z15" s="80"/>
    </row>
    <row r="16" ht="12.75" customHeight="1">
      <c r="A16" s="80"/>
      <c r="B16" s="80"/>
      <c r="C16" s="80"/>
      <c r="D16" s="80"/>
      <c r="E16" s="80"/>
      <c r="F16" s="80"/>
      <c r="G16" s="78"/>
      <c r="H16" s="80"/>
      <c r="I16" s="80"/>
      <c r="J16" s="80"/>
      <c r="K16" s="80"/>
      <c r="L16" s="80"/>
      <c r="M16" s="80"/>
      <c r="N16" s="80"/>
      <c r="O16" s="80"/>
      <c r="P16" s="80"/>
      <c r="Q16" s="80"/>
      <c r="R16" s="80"/>
      <c r="S16" s="80"/>
      <c r="T16" s="80"/>
      <c r="U16" s="80"/>
      <c r="V16" s="80"/>
      <c r="W16" s="80"/>
      <c r="X16" s="80"/>
      <c r="Y16" s="80"/>
      <c r="Z16" s="80"/>
    </row>
    <row r="17" ht="72.0" customHeight="1">
      <c r="A17" s="91" t="s">
        <v>353</v>
      </c>
      <c r="B17" s="45"/>
      <c r="C17" s="45"/>
      <c r="D17" s="6"/>
      <c r="E17" s="17"/>
      <c r="F17" s="80"/>
      <c r="G17" s="92"/>
      <c r="H17" s="80"/>
      <c r="I17" s="80"/>
      <c r="J17" s="80"/>
      <c r="K17" s="80"/>
      <c r="L17" s="80"/>
      <c r="M17" s="80"/>
      <c r="N17" s="80"/>
      <c r="O17" s="80"/>
      <c r="P17" s="80"/>
      <c r="Q17" s="80"/>
      <c r="R17" s="80"/>
      <c r="S17" s="80"/>
      <c r="T17" s="80"/>
      <c r="U17" s="80"/>
      <c r="V17" s="80"/>
      <c r="W17" s="80"/>
      <c r="X17" s="80"/>
      <c r="Y17" s="80"/>
      <c r="Z17" s="80"/>
    </row>
    <row r="18" ht="12.75" customHeight="1">
      <c r="A18" s="80"/>
      <c r="B18" s="80"/>
      <c r="C18" s="80"/>
      <c r="D18" s="80"/>
      <c r="E18" s="80"/>
      <c r="F18" s="80"/>
      <c r="G18" s="92"/>
      <c r="H18" s="80"/>
      <c r="I18" s="80"/>
      <c r="J18" s="80"/>
      <c r="K18" s="80"/>
      <c r="L18" s="80"/>
      <c r="M18" s="80"/>
      <c r="N18" s="80"/>
      <c r="O18" s="80"/>
      <c r="P18" s="80"/>
      <c r="Q18" s="80"/>
      <c r="R18" s="80"/>
      <c r="S18" s="80"/>
      <c r="T18" s="80"/>
      <c r="U18" s="80"/>
      <c r="V18" s="80"/>
      <c r="W18" s="80"/>
      <c r="X18" s="80"/>
      <c r="Y18" s="80"/>
      <c r="Z18" s="80"/>
    </row>
    <row r="19" ht="12.75" customHeight="1">
      <c r="A19" s="80"/>
      <c r="B19" s="80"/>
      <c r="C19" s="80"/>
      <c r="D19" s="80"/>
      <c r="E19" s="80"/>
      <c r="F19" s="80"/>
      <c r="G19" s="92"/>
      <c r="H19" s="80"/>
      <c r="I19" s="80"/>
      <c r="J19" s="80"/>
      <c r="K19" s="80"/>
      <c r="L19" s="80"/>
      <c r="M19" s="80"/>
      <c r="N19" s="80"/>
      <c r="O19" s="80"/>
      <c r="P19" s="80"/>
      <c r="Q19" s="80"/>
      <c r="R19" s="80"/>
      <c r="S19" s="80"/>
      <c r="T19" s="80"/>
      <c r="U19" s="80"/>
      <c r="V19" s="80"/>
      <c r="W19" s="80"/>
      <c r="X19" s="80"/>
      <c r="Y19" s="80"/>
      <c r="Z19" s="80"/>
    </row>
    <row r="20" ht="12.75" customHeight="1">
      <c r="A20" s="80"/>
      <c r="B20" s="80"/>
      <c r="C20" s="80"/>
      <c r="D20" s="80"/>
      <c r="E20" s="80"/>
      <c r="F20" s="80"/>
      <c r="G20" s="92"/>
      <c r="H20" s="80"/>
      <c r="I20" s="80"/>
      <c r="J20" s="80"/>
      <c r="K20" s="80"/>
      <c r="L20" s="80"/>
      <c r="M20" s="80"/>
      <c r="N20" s="80"/>
      <c r="O20" s="80"/>
      <c r="P20" s="80"/>
      <c r="Q20" s="80"/>
      <c r="R20" s="80"/>
      <c r="S20" s="80"/>
      <c r="T20" s="80"/>
      <c r="U20" s="80"/>
      <c r="V20" s="80"/>
      <c r="W20" s="80"/>
      <c r="X20" s="80"/>
      <c r="Y20" s="80"/>
      <c r="Z20" s="80"/>
    </row>
    <row r="21" ht="12.75" customHeight="1">
      <c r="A21" s="80"/>
      <c r="B21" s="80"/>
      <c r="C21" s="80"/>
      <c r="D21" s="80"/>
      <c r="E21" s="80"/>
      <c r="F21" s="80"/>
      <c r="G21" s="92"/>
      <c r="H21" s="80"/>
      <c r="I21" s="80"/>
      <c r="J21" s="80"/>
      <c r="K21" s="80"/>
      <c r="L21" s="80"/>
      <c r="M21" s="80"/>
      <c r="N21" s="80"/>
      <c r="O21" s="80"/>
      <c r="P21" s="80"/>
      <c r="Q21" s="80"/>
      <c r="R21" s="80"/>
      <c r="S21" s="80"/>
      <c r="T21" s="80"/>
      <c r="U21" s="80"/>
      <c r="V21" s="80"/>
      <c r="W21" s="80"/>
      <c r="X21" s="80"/>
      <c r="Y21" s="80"/>
      <c r="Z21" s="80"/>
    </row>
    <row r="22" ht="12.75" customHeight="1">
      <c r="A22" s="80"/>
      <c r="B22" s="80"/>
      <c r="C22" s="80"/>
      <c r="D22" s="80"/>
      <c r="E22" s="80"/>
      <c r="F22" s="80"/>
      <c r="G22" s="92"/>
      <c r="H22" s="80"/>
      <c r="I22" s="80"/>
      <c r="J22" s="80"/>
      <c r="K22" s="80"/>
      <c r="L22" s="80"/>
      <c r="M22" s="80"/>
      <c r="N22" s="80"/>
      <c r="O22" s="80"/>
      <c r="P22" s="80"/>
      <c r="Q22" s="80"/>
      <c r="R22" s="80"/>
      <c r="S22" s="80"/>
      <c r="T22" s="80"/>
      <c r="U22" s="80"/>
      <c r="V22" s="80"/>
      <c r="W22" s="80"/>
      <c r="X22" s="80"/>
      <c r="Y22" s="80"/>
      <c r="Z22" s="80"/>
    </row>
    <row r="23" ht="12.75" customHeight="1">
      <c r="A23" s="80"/>
      <c r="B23" s="80"/>
      <c r="C23" s="80"/>
      <c r="D23" s="80"/>
      <c r="E23" s="80"/>
      <c r="F23" s="80"/>
      <c r="G23" s="92"/>
      <c r="H23" s="80"/>
      <c r="I23" s="80"/>
      <c r="J23" s="80"/>
      <c r="K23" s="80"/>
      <c r="L23" s="80"/>
      <c r="M23" s="80"/>
      <c r="N23" s="80"/>
      <c r="O23" s="80"/>
      <c r="P23" s="80"/>
      <c r="Q23" s="80"/>
      <c r="R23" s="80"/>
      <c r="S23" s="80"/>
      <c r="T23" s="80"/>
      <c r="U23" s="80"/>
      <c r="V23" s="80"/>
      <c r="W23" s="80"/>
      <c r="X23" s="80"/>
      <c r="Y23" s="80"/>
      <c r="Z23" s="80"/>
    </row>
    <row r="24" ht="12.75" customHeight="1">
      <c r="A24" s="80"/>
      <c r="B24" s="80"/>
      <c r="C24" s="80"/>
      <c r="D24" s="80"/>
      <c r="E24" s="80"/>
      <c r="F24" s="80"/>
      <c r="G24" s="92"/>
      <c r="H24" s="80"/>
      <c r="I24" s="80"/>
      <c r="J24" s="80"/>
      <c r="K24" s="80"/>
      <c r="L24" s="80"/>
      <c r="M24" s="80"/>
      <c r="N24" s="80"/>
      <c r="O24" s="80"/>
      <c r="P24" s="80"/>
      <c r="Q24" s="80"/>
      <c r="R24" s="80"/>
      <c r="S24" s="80"/>
      <c r="T24" s="80"/>
      <c r="U24" s="80"/>
      <c r="V24" s="80"/>
      <c r="W24" s="80"/>
      <c r="X24" s="80"/>
      <c r="Y24" s="80"/>
      <c r="Z24" s="80"/>
    </row>
    <row r="25" ht="12.75" customHeight="1">
      <c r="A25" s="80"/>
      <c r="B25" s="80"/>
      <c r="C25" s="80"/>
      <c r="D25" s="80"/>
      <c r="E25" s="80"/>
      <c r="F25" s="80"/>
      <c r="G25" s="92"/>
      <c r="H25" s="80"/>
      <c r="I25" s="80"/>
      <c r="J25" s="80"/>
      <c r="K25" s="80"/>
      <c r="L25" s="80"/>
      <c r="M25" s="80"/>
      <c r="N25" s="80"/>
      <c r="O25" s="80"/>
      <c r="P25" s="80"/>
      <c r="Q25" s="80"/>
      <c r="R25" s="80"/>
      <c r="S25" s="80"/>
      <c r="T25" s="80"/>
      <c r="U25" s="80"/>
      <c r="V25" s="80"/>
      <c r="W25" s="80"/>
      <c r="X25" s="80"/>
      <c r="Y25" s="80"/>
      <c r="Z25" s="80"/>
    </row>
    <row r="26" ht="12.75" customHeight="1">
      <c r="A26" s="80"/>
      <c r="B26" s="80"/>
      <c r="C26" s="80"/>
      <c r="D26" s="80"/>
      <c r="E26" s="80"/>
      <c r="F26" s="80"/>
      <c r="G26" s="92"/>
      <c r="H26" s="80"/>
      <c r="I26" s="80"/>
      <c r="J26" s="80"/>
      <c r="K26" s="80"/>
      <c r="L26" s="80"/>
      <c r="M26" s="80"/>
      <c r="N26" s="80"/>
      <c r="O26" s="80"/>
      <c r="P26" s="80"/>
      <c r="Q26" s="80"/>
      <c r="R26" s="80"/>
      <c r="S26" s="80"/>
      <c r="T26" s="80"/>
      <c r="U26" s="80"/>
      <c r="V26" s="80"/>
      <c r="W26" s="80"/>
      <c r="X26" s="80"/>
      <c r="Y26" s="80"/>
      <c r="Z26" s="80"/>
    </row>
    <row r="27" ht="12.75" customHeight="1">
      <c r="A27" s="80"/>
      <c r="B27" s="80"/>
      <c r="C27" s="80"/>
      <c r="D27" s="80"/>
      <c r="E27" s="80"/>
      <c r="F27" s="80"/>
      <c r="G27" s="92"/>
      <c r="H27" s="80"/>
      <c r="I27" s="80"/>
      <c r="J27" s="80"/>
      <c r="K27" s="80"/>
      <c r="L27" s="80"/>
      <c r="M27" s="80"/>
      <c r="N27" s="80"/>
      <c r="O27" s="80"/>
      <c r="P27" s="80"/>
      <c r="Q27" s="80"/>
      <c r="R27" s="80"/>
      <c r="S27" s="80"/>
      <c r="T27" s="80"/>
      <c r="U27" s="80"/>
      <c r="V27" s="80"/>
      <c r="W27" s="80"/>
      <c r="X27" s="80"/>
      <c r="Y27" s="80"/>
      <c r="Z27" s="80"/>
    </row>
    <row r="28" ht="12.75" customHeight="1">
      <c r="A28" s="80"/>
      <c r="B28" s="80"/>
      <c r="C28" s="80"/>
      <c r="D28" s="80"/>
      <c r="E28" s="80"/>
      <c r="F28" s="80"/>
      <c r="G28" s="92"/>
      <c r="H28" s="80"/>
      <c r="I28" s="80"/>
      <c r="J28" s="80"/>
      <c r="K28" s="80"/>
      <c r="L28" s="80"/>
      <c r="M28" s="80"/>
      <c r="N28" s="80"/>
      <c r="O28" s="80"/>
      <c r="P28" s="80"/>
      <c r="Q28" s="80"/>
      <c r="R28" s="80"/>
      <c r="S28" s="80"/>
      <c r="T28" s="80"/>
      <c r="U28" s="80"/>
      <c r="V28" s="80"/>
      <c r="W28" s="80"/>
      <c r="X28" s="80"/>
      <c r="Y28" s="80"/>
      <c r="Z28" s="80"/>
    </row>
    <row r="29" ht="12.75" customHeight="1">
      <c r="A29" s="80"/>
      <c r="B29" s="80"/>
      <c r="C29" s="80"/>
      <c r="D29" s="80"/>
      <c r="E29" s="80"/>
      <c r="F29" s="80"/>
      <c r="G29" s="92"/>
      <c r="H29" s="80"/>
      <c r="I29" s="80"/>
      <c r="J29" s="80"/>
      <c r="K29" s="80"/>
      <c r="L29" s="80"/>
      <c r="M29" s="80"/>
      <c r="N29" s="80"/>
      <c r="O29" s="80"/>
      <c r="P29" s="80"/>
      <c r="Q29" s="80"/>
      <c r="R29" s="80"/>
      <c r="S29" s="80"/>
      <c r="T29" s="80"/>
      <c r="U29" s="80"/>
      <c r="V29" s="80"/>
      <c r="W29" s="80"/>
      <c r="X29" s="80"/>
      <c r="Y29" s="80"/>
      <c r="Z29" s="80"/>
    </row>
    <row r="30" ht="12.75" customHeight="1">
      <c r="A30" s="80"/>
      <c r="B30" s="80"/>
      <c r="C30" s="80"/>
      <c r="D30" s="80"/>
      <c r="E30" s="80"/>
      <c r="F30" s="80"/>
      <c r="G30" s="92"/>
      <c r="H30" s="80"/>
      <c r="I30" s="80"/>
      <c r="J30" s="80"/>
      <c r="K30" s="80"/>
      <c r="L30" s="80"/>
      <c r="M30" s="80"/>
      <c r="N30" s="80"/>
      <c r="O30" s="80"/>
      <c r="P30" s="80"/>
      <c r="Q30" s="80"/>
      <c r="R30" s="80"/>
      <c r="S30" s="80"/>
      <c r="T30" s="80"/>
      <c r="U30" s="80"/>
      <c r="V30" s="80"/>
      <c r="W30" s="80"/>
      <c r="X30" s="80"/>
      <c r="Y30" s="80"/>
      <c r="Z30" s="80"/>
    </row>
    <row r="31" ht="12.75" customHeight="1">
      <c r="A31" s="80"/>
      <c r="B31" s="80"/>
      <c r="C31" s="80"/>
      <c r="D31" s="80"/>
      <c r="E31" s="80"/>
      <c r="F31" s="80"/>
      <c r="G31" s="92"/>
      <c r="H31" s="80"/>
      <c r="I31" s="80"/>
      <c r="J31" s="80"/>
      <c r="K31" s="80"/>
      <c r="L31" s="80"/>
      <c r="M31" s="80"/>
      <c r="N31" s="80"/>
      <c r="O31" s="80"/>
      <c r="P31" s="80"/>
      <c r="Q31" s="80"/>
      <c r="R31" s="80"/>
      <c r="S31" s="80"/>
      <c r="T31" s="80"/>
      <c r="U31" s="80"/>
      <c r="V31" s="80"/>
      <c r="W31" s="80"/>
      <c r="X31" s="80"/>
      <c r="Y31" s="80"/>
      <c r="Z31" s="80"/>
    </row>
    <row r="32" ht="12.75" customHeight="1">
      <c r="A32" s="80"/>
      <c r="B32" s="80"/>
      <c r="C32" s="80"/>
      <c r="D32" s="80"/>
      <c r="E32" s="80"/>
      <c r="F32" s="80"/>
      <c r="G32" s="92"/>
      <c r="H32" s="80"/>
      <c r="I32" s="80"/>
      <c r="J32" s="80"/>
      <c r="K32" s="80"/>
      <c r="L32" s="80"/>
      <c r="M32" s="80"/>
      <c r="N32" s="80"/>
      <c r="O32" s="80"/>
      <c r="P32" s="80"/>
      <c r="Q32" s="80"/>
      <c r="R32" s="80"/>
      <c r="S32" s="80"/>
      <c r="T32" s="80"/>
      <c r="U32" s="80"/>
      <c r="V32" s="80"/>
      <c r="W32" s="80"/>
      <c r="X32" s="80"/>
      <c r="Y32" s="80"/>
      <c r="Z32" s="80"/>
    </row>
    <row r="33" ht="12.75" customHeight="1">
      <c r="A33" s="80"/>
      <c r="B33" s="80"/>
      <c r="C33" s="80"/>
      <c r="D33" s="80"/>
      <c r="E33" s="80"/>
      <c r="F33" s="80"/>
      <c r="G33" s="92"/>
      <c r="H33" s="80"/>
      <c r="I33" s="80"/>
      <c r="J33" s="80"/>
      <c r="K33" s="80"/>
      <c r="L33" s="80"/>
      <c r="M33" s="80"/>
      <c r="N33" s="80"/>
      <c r="O33" s="80"/>
      <c r="P33" s="80"/>
      <c r="Q33" s="80"/>
      <c r="R33" s="80"/>
      <c r="S33" s="80"/>
      <c r="T33" s="80"/>
      <c r="U33" s="80"/>
      <c r="V33" s="80"/>
      <c r="W33" s="80"/>
      <c r="X33" s="80"/>
      <c r="Y33" s="80"/>
      <c r="Z33" s="80"/>
    </row>
    <row r="34" ht="12.75" customHeight="1">
      <c r="A34" s="80"/>
      <c r="B34" s="80"/>
      <c r="C34" s="80"/>
      <c r="D34" s="80"/>
      <c r="E34" s="80"/>
      <c r="F34" s="80"/>
      <c r="G34" s="92"/>
      <c r="H34" s="80"/>
      <c r="I34" s="80"/>
      <c r="J34" s="80"/>
      <c r="K34" s="80"/>
      <c r="L34" s="80"/>
      <c r="M34" s="80"/>
      <c r="N34" s="80"/>
      <c r="O34" s="80"/>
      <c r="P34" s="80"/>
      <c r="Q34" s="80"/>
      <c r="R34" s="80"/>
      <c r="S34" s="80"/>
      <c r="T34" s="80"/>
      <c r="U34" s="80"/>
      <c r="V34" s="80"/>
      <c r="W34" s="80"/>
      <c r="X34" s="80"/>
      <c r="Y34" s="80"/>
      <c r="Z34" s="80"/>
    </row>
    <row r="35" ht="12.75" customHeight="1">
      <c r="A35" s="80"/>
      <c r="B35" s="80"/>
      <c r="C35" s="80"/>
      <c r="D35" s="80"/>
      <c r="E35" s="80"/>
      <c r="F35" s="80"/>
      <c r="G35" s="92"/>
      <c r="H35" s="80"/>
      <c r="I35" s="80"/>
      <c r="J35" s="80"/>
      <c r="K35" s="80"/>
      <c r="L35" s="80"/>
      <c r="M35" s="80"/>
      <c r="N35" s="80"/>
      <c r="O35" s="80"/>
      <c r="P35" s="80"/>
      <c r="Q35" s="80"/>
      <c r="R35" s="80"/>
      <c r="S35" s="80"/>
      <c r="T35" s="80"/>
      <c r="U35" s="80"/>
      <c r="V35" s="80"/>
      <c r="W35" s="80"/>
      <c r="X35" s="80"/>
      <c r="Y35" s="80"/>
      <c r="Z35" s="80"/>
    </row>
    <row r="36" ht="12.75" customHeight="1">
      <c r="A36" s="80"/>
      <c r="B36" s="80"/>
      <c r="C36" s="80"/>
      <c r="D36" s="80"/>
      <c r="E36" s="80"/>
      <c r="F36" s="80"/>
      <c r="G36" s="92"/>
      <c r="H36" s="80"/>
      <c r="I36" s="80"/>
      <c r="J36" s="80"/>
      <c r="K36" s="80"/>
      <c r="L36" s="80"/>
      <c r="M36" s="80"/>
      <c r="N36" s="80"/>
      <c r="O36" s="80"/>
      <c r="P36" s="80"/>
      <c r="Q36" s="80"/>
      <c r="R36" s="80"/>
      <c r="S36" s="80"/>
      <c r="T36" s="80"/>
      <c r="U36" s="80"/>
      <c r="V36" s="80"/>
      <c r="W36" s="80"/>
      <c r="X36" s="80"/>
      <c r="Y36" s="80"/>
      <c r="Z36" s="80"/>
    </row>
    <row r="37" ht="12.75" customHeight="1">
      <c r="A37" s="80"/>
      <c r="B37" s="80"/>
      <c r="C37" s="80"/>
      <c r="D37" s="80"/>
      <c r="E37" s="80"/>
      <c r="F37" s="80"/>
      <c r="G37" s="92"/>
      <c r="H37" s="80"/>
      <c r="I37" s="80"/>
      <c r="J37" s="80"/>
      <c r="K37" s="80"/>
      <c r="L37" s="80"/>
      <c r="M37" s="80"/>
      <c r="N37" s="80"/>
      <c r="O37" s="80"/>
      <c r="P37" s="80"/>
      <c r="Q37" s="80"/>
      <c r="R37" s="80"/>
      <c r="S37" s="80"/>
      <c r="T37" s="80"/>
      <c r="U37" s="80"/>
      <c r="V37" s="80"/>
      <c r="W37" s="80"/>
      <c r="X37" s="80"/>
      <c r="Y37" s="80"/>
      <c r="Z37" s="80"/>
    </row>
    <row r="38" ht="12.75" customHeight="1">
      <c r="A38" s="80"/>
      <c r="B38" s="80"/>
      <c r="C38" s="80"/>
      <c r="D38" s="80"/>
      <c r="E38" s="80"/>
      <c r="F38" s="80"/>
      <c r="G38" s="92"/>
      <c r="H38" s="80"/>
      <c r="I38" s="80"/>
      <c r="J38" s="80"/>
      <c r="K38" s="80"/>
      <c r="L38" s="80"/>
      <c r="M38" s="80"/>
      <c r="N38" s="80"/>
      <c r="O38" s="80"/>
      <c r="P38" s="80"/>
      <c r="Q38" s="80"/>
      <c r="R38" s="80"/>
      <c r="S38" s="80"/>
      <c r="T38" s="80"/>
      <c r="U38" s="80"/>
      <c r="V38" s="80"/>
      <c r="W38" s="80"/>
      <c r="X38" s="80"/>
      <c r="Y38" s="80"/>
      <c r="Z38" s="80"/>
    </row>
    <row r="39" ht="12.75" customHeight="1">
      <c r="A39" s="80"/>
      <c r="B39" s="80"/>
      <c r="C39" s="80"/>
      <c r="D39" s="80"/>
      <c r="E39" s="80"/>
      <c r="F39" s="80"/>
      <c r="G39" s="92"/>
      <c r="H39" s="80"/>
      <c r="I39" s="80"/>
      <c r="J39" s="80"/>
      <c r="K39" s="80"/>
      <c r="L39" s="80"/>
      <c r="M39" s="80"/>
      <c r="N39" s="80"/>
      <c r="O39" s="80"/>
      <c r="P39" s="80"/>
      <c r="Q39" s="80"/>
      <c r="R39" s="80"/>
      <c r="S39" s="80"/>
      <c r="T39" s="80"/>
      <c r="U39" s="80"/>
      <c r="V39" s="80"/>
      <c r="W39" s="80"/>
      <c r="X39" s="80"/>
      <c r="Y39" s="80"/>
      <c r="Z39" s="80"/>
    </row>
    <row r="40" ht="12.75" customHeight="1">
      <c r="A40" s="80"/>
      <c r="B40" s="80"/>
      <c r="C40" s="80"/>
      <c r="D40" s="80"/>
      <c r="E40" s="80"/>
      <c r="F40" s="80"/>
      <c r="G40" s="92"/>
      <c r="H40" s="80"/>
      <c r="I40" s="80"/>
      <c r="J40" s="80"/>
      <c r="K40" s="80"/>
      <c r="L40" s="80"/>
      <c r="M40" s="80"/>
      <c r="N40" s="80"/>
      <c r="O40" s="80"/>
      <c r="P40" s="80"/>
      <c r="Q40" s="80"/>
      <c r="R40" s="80"/>
      <c r="S40" s="80"/>
      <c r="T40" s="80"/>
      <c r="U40" s="80"/>
      <c r="V40" s="80"/>
      <c r="W40" s="80"/>
      <c r="X40" s="80"/>
      <c r="Y40" s="80"/>
      <c r="Z40" s="80"/>
    </row>
    <row r="41" ht="12.75" customHeight="1">
      <c r="A41" s="80"/>
      <c r="B41" s="80"/>
      <c r="C41" s="80"/>
      <c r="D41" s="80"/>
      <c r="E41" s="80"/>
      <c r="F41" s="80"/>
      <c r="G41" s="92"/>
      <c r="H41" s="80"/>
      <c r="I41" s="80"/>
      <c r="J41" s="80"/>
      <c r="K41" s="80"/>
      <c r="L41" s="80"/>
      <c r="M41" s="80"/>
      <c r="N41" s="80"/>
      <c r="O41" s="80"/>
      <c r="P41" s="80"/>
      <c r="Q41" s="80"/>
      <c r="R41" s="80"/>
      <c r="S41" s="80"/>
      <c r="T41" s="80"/>
      <c r="U41" s="80"/>
      <c r="V41" s="80"/>
      <c r="W41" s="80"/>
      <c r="X41" s="80"/>
      <c r="Y41" s="80"/>
      <c r="Z41" s="80"/>
    </row>
    <row r="42" ht="12.75" customHeight="1">
      <c r="A42" s="80"/>
      <c r="B42" s="80"/>
      <c r="C42" s="80"/>
      <c r="D42" s="80"/>
      <c r="E42" s="80"/>
      <c r="F42" s="80"/>
      <c r="G42" s="92"/>
      <c r="H42" s="80"/>
      <c r="I42" s="80"/>
      <c r="J42" s="80"/>
      <c r="K42" s="80"/>
      <c r="L42" s="80"/>
      <c r="M42" s="80"/>
      <c r="N42" s="80"/>
      <c r="O42" s="80"/>
      <c r="P42" s="80"/>
      <c r="Q42" s="80"/>
      <c r="R42" s="80"/>
      <c r="S42" s="80"/>
      <c r="T42" s="80"/>
      <c r="U42" s="80"/>
      <c r="V42" s="80"/>
      <c r="W42" s="80"/>
      <c r="X42" s="80"/>
      <c r="Y42" s="80"/>
      <c r="Z42" s="80"/>
    </row>
    <row r="43" ht="12.75" customHeight="1">
      <c r="A43" s="80"/>
      <c r="B43" s="80"/>
      <c r="C43" s="80"/>
      <c r="D43" s="80"/>
      <c r="E43" s="80"/>
      <c r="F43" s="80"/>
      <c r="G43" s="92"/>
      <c r="H43" s="80"/>
      <c r="I43" s="80"/>
      <c r="J43" s="80"/>
      <c r="K43" s="80"/>
      <c r="L43" s="80"/>
      <c r="M43" s="80"/>
      <c r="N43" s="80"/>
      <c r="O43" s="80"/>
      <c r="P43" s="80"/>
      <c r="Q43" s="80"/>
      <c r="R43" s="80"/>
      <c r="S43" s="80"/>
      <c r="T43" s="80"/>
      <c r="U43" s="80"/>
      <c r="V43" s="80"/>
      <c r="W43" s="80"/>
      <c r="X43" s="80"/>
      <c r="Y43" s="80"/>
      <c r="Z43" s="80"/>
    </row>
    <row r="44" ht="12.75" customHeight="1">
      <c r="A44" s="80"/>
      <c r="B44" s="80"/>
      <c r="C44" s="80"/>
      <c r="D44" s="80"/>
      <c r="E44" s="80"/>
      <c r="F44" s="80"/>
      <c r="G44" s="92"/>
      <c r="H44" s="80"/>
      <c r="I44" s="80"/>
      <c r="J44" s="80"/>
      <c r="K44" s="80"/>
      <c r="L44" s="80"/>
      <c r="M44" s="80"/>
      <c r="N44" s="80"/>
      <c r="O44" s="80"/>
      <c r="P44" s="80"/>
      <c r="Q44" s="80"/>
      <c r="R44" s="80"/>
      <c r="S44" s="80"/>
      <c r="T44" s="80"/>
      <c r="U44" s="80"/>
      <c r="V44" s="80"/>
      <c r="W44" s="80"/>
      <c r="X44" s="80"/>
      <c r="Y44" s="80"/>
      <c r="Z44" s="80"/>
    </row>
    <row r="45" ht="12.75" customHeight="1">
      <c r="A45" s="80"/>
      <c r="B45" s="80"/>
      <c r="C45" s="80"/>
      <c r="D45" s="80"/>
      <c r="E45" s="80"/>
      <c r="F45" s="80"/>
      <c r="G45" s="92"/>
      <c r="H45" s="80"/>
      <c r="I45" s="80"/>
      <c r="J45" s="80"/>
      <c r="K45" s="80"/>
      <c r="L45" s="80"/>
      <c r="M45" s="80"/>
      <c r="N45" s="80"/>
      <c r="O45" s="80"/>
      <c r="P45" s="80"/>
      <c r="Q45" s="80"/>
      <c r="R45" s="80"/>
      <c r="S45" s="80"/>
      <c r="T45" s="80"/>
      <c r="U45" s="80"/>
      <c r="V45" s="80"/>
      <c r="W45" s="80"/>
      <c r="X45" s="80"/>
      <c r="Y45" s="80"/>
      <c r="Z45" s="80"/>
    </row>
    <row r="46" ht="12.75" customHeight="1">
      <c r="A46" s="80"/>
      <c r="B46" s="80"/>
      <c r="C46" s="80"/>
      <c r="D46" s="80"/>
      <c r="E46" s="80"/>
      <c r="F46" s="80"/>
      <c r="G46" s="92"/>
      <c r="H46" s="80"/>
      <c r="I46" s="80"/>
      <c r="J46" s="80"/>
      <c r="K46" s="80"/>
      <c r="L46" s="80"/>
      <c r="M46" s="80"/>
      <c r="N46" s="80"/>
      <c r="O46" s="80"/>
      <c r="P46" s="80"/>
      <c r="Q46" s="80"/>
      <c r="R46" s="80"/>
      <c r="S46" s="80"/>
      <c r="T46" s="80"/>
      <c r="U46" s="80"/>
      <c r="V46" s="80"/>
      <c r="W46" s="80"/>
      <c r="X46" s="80"/>
      <c r="Y46" s="80"/>
      <c r="Z46" s="80"/>
    </row>
    <row r="47" ht="12.75" customHeight="1">
      <c r="A47" s="80"/>
      <c r="B47" s="80"/>
      <c r="C47" s="80"/>
      <c r="D47" s="80"/>
      <c r="E47" s="80"/>
      <c r="F47" s="80"/>
      <c r="G47" s="92"/>
      <c r="H47" s="80"/>
      <c r="I47" s="80"/>
      <c r="J47" s="80"/>
      <c r="K47" s="80"/>
      <c r="L47" s="80"/>
      <c r="M47" s="80"/>
      <c r="N47" s="80"/>
      <c r="O47" s="80"/>
      <c r="P47" s="80"/>
      <c r="Q47" s="80"/>
      <c r="R47" s="80"/>
      <c r="S47" s="80"/>
      <c r="T47" s="80"/>
      <c r="U47" s="80"/>
      <c r="V47" s="80"/>
      <c r="W47" s="80"/>
      <c r="X47" s="80"/>
      <c r="Y47" s="80"/>
      <c r="Z47" s="80"/>
    </row>
    <row r="48" ht="12.75" customHeight="1">
      <c r="A48" s="80"/>
      <c r="B48" s="80"/>
      <c r="C48" s="80"/>
      <c r="D48" s="80"/>
      <c r="E48" s="80"/>
      <c r="F48" s="80"/>
      <c r="G48" s="92"/>
      <c r="H48" s="80"/>
      <c r="I48" s="80"/>
      <c r="J48" s="80"/>
      <c r="K48" s="80"/>
      <c r="L48" s="80"/>
      <c r="M48" s="80"/>
      <c r="N48" s="80"/>
      <c r="O48" s="80"/>
      <c r="P48" s="80"/>
      <c r="Q48" s="80"/>
      <c r="R48" s="80"/>
      <c r="S48" s="80"/>
      <c r="T48" s="80"/>
      <c r="U48" s="80"/>
      <c r="V48" s="80"/>
      <c r="W48" s="80"/>
      <c r="X48" s="80"/>
      <c r="Y48" s="80"/>
      <c r="Z48" s="80"/>
    </row>
    <row r="49" ht="12.75" customHeight="1">
      <c r="A49" s="80"/>
      <c r="B49" s="80"/>
      <c r="C49" s="80"/>
      <c r="D49" s="80"/>
      <c r="E49" s="80"/>
      <c r="F49" s="80"/>
      <c r="G49" s="92"/>
      <c r="H49" s="80"/>
      <c r="I49" s="80"/>
      <c r="J49" s="80"/>
      <c r="K49" s="80"/>
      <c r="L49" s="80"/>
      <c r="M49" s="80"/>
      <c r="N49" s="80"/>
      <c r="O49" s="80"/>
      <c r="P49" s="80"/>
      <c r="Q49" s="80"/>
      <c r="R49" s="80"/>
      <c r="S49" s="80"/>
      <c r="T49" s="80"/>
      <c r="U49" s="80"/>
      <c r="V49" s="80"/>
      <c r="W49" s="80"/>
      <c r="X49" s="80"/>
      <c r="Y49" s="80"/>
      <c r="Z49" s="80"/>
    </row>
    <row r="50" ht="12.75" customHeight="1">
      <c r="A50" s="80"/>
      <c r="B50" s="80"/>
      <c r="C50" s="80"/>
      <c r="D50" s="80"/>
      <c r="E50" s="80"/>
      <c r="F50" s="80"/>
      <c r="G50" s="92"/>
      <c r="H50" s="80"/>
      <c r="I50" s="80"/>
      <c r="J50" s="80"/>
      <c r="K50" s="80"/>
      <c r="L50" s="80"/>
      <c r="M50" s="80"/>
      <c r="N50" s="80"/>
      <c r="O50" s="80"/>
      <c r="P50" s="80"/>
      <c r="Q50" s="80"/>
      <c r="R50" s="80"/>
      <c r="S50" s="80"/>
      <c r="T50" s="80"/>
      <c r="U50" s="80"/>
      <c r="V50" s="80"/>
      <c r="W50" s="80"/>
      <c r="X50" s="80"/>
      <c r="Y50" s="80"/>
      <c r="Z50" s="80"/>
    </row>
    <row r="51" ht="12.75" customHeight="1">
      <c r="A51" s="80"/>
      <c r="B51" s="80"/>
      <c r="C51" s="80"/>
      <c r="D51" s="80"/>
      <c r="E51" s="80"/>
      <c r="F51" s="80"/>
      <c r="G51" s="92"/>
      <c r="H51" s="80"/>
      <c r="I51" s="80"/>
      <c r="J51" s="80"/>
      <c r="K51" s="80"/>
      <c r="L51" s="80"/>
      <c r="M51" s="80"/>
      <c r="N51" s="80"/>
      <c r="O51" s="80"/>
      <c r="P51" s="80"/>
      <c r="Q51" s="80"/>
      <c r="R51" s="80"/>
      <c r="S51" s="80"/>
      <c r="T51" s="80"/>
      <c r="U51" s="80"/>
      <c r="V51" s="80"/>
      <c r="W51" s="80"/>
      <c r="X51" s="80"/>
      <c r="Y51" s="80"/>
      <c r="Z51" s="80"/>
    </row>
    <row r="52" ht="12.75" customHeight="1">
      <c r="A52" s="80"/>
      <c r="B52" s="80"/>
      <c r="C52" s="80"/>
      <c r="D52" s="80"/>
      <c r="E52" s="80"/>
      <c r="F52" s="80"/>
      <c r="G52" s="92"/>
      <c r="H52" s="80"/>
      <c r="I52" s="80"/>
      <c r="J52" s="80"/>
      <c r="K52" s="80"/>
      <c r="L52" s="80"/>
      <c r="M52" s="80"/>
      <c r="N52" s="80"/>
      <c r="O52" s="80"/>
      <c r="P52" s="80"/>
      <c r="Q52" s="80"/>
      <c r="R52" s="80"/>
      <c r="S52" s="80"/>
      <c r="T52" s="80"/>
      <c r="U52" s="80"/>
      <c r="V52" s="80"/>
      <c r="W52" s="80"/>
      <c r="X52" s="80"/>
      <c r="Y52" s="80"/>
      <c r="Z52" s="80"/>
    </row>
    <row r="53" ht="12.75" customHeight="1">
      <c r="A53" s="80"/>
      <c r="B53" s="80"/>
      <c r="C53" s="80"/>
      <c r="D53" s="80"/>
      <c r="E53" s="80"/>
      <c r="F53" s="80"/>
      <c r="G53" s="92"/>
      <c r="H53" s="80"/>
      <c r="I53" s="80"/>
      <c r="J53" s="80"/>
      <c r="K53" s="80"/>
      <c r="L53" s="80"/>
      <c r="M53" s="80"/>
      <c r="N53" s="80"/>
      <c r="O53" s="80"/>
      <c r="P53" s="80"/>
      <c r="Q53" s="80"/>
      <c r="R53" s="80"/>
      <c r="S53" s="80"/>
      <c r="T53" s="80"/>
      <c r="U53" s="80"/>
      <c r="V53" s="80"/>
      <c r="W53" s="80"/>
      <c r="X53" s="80"/>
      <c r="Y53" s="80"/>
      <c r="Z53" s="80"/>
    </row>
    <row r="54" ht="12.75" customHeight="1">
      <c r="A54" s="80"/>
      <c r="B54" s="80"/>
      <c r="C54" s="80"/>
      <c r="D54" s="80"/>
      <c r="E54" s="80"/>
      <c r="F54" s="80"/>
      <c r="G54" s="92"/>
      <c r="H54" s="80"/>
      <c r="I54" s="80"/>
      <c r="J54" s="80"/>
      <c r="K54" s="80"/>
      <c r="L54" s="80"/>
      <c r="M54" s="80"/>
      <c r="N54" s="80"/>
      <c r="O54" s="80"/>
      <c r="P54" s="80"/>
      <c r="Q54" s="80"/>
      <c r="R54" s="80"/>
      <c r="S54" s="80"/>
      <c r="T54" s="80"/>
      <c r="U54" s="80"/>
      <c r="V54" s="80"/>
      <c r="W54" s="80"/>
      <c r="X54" s="80"/>
      <c r="Y54" s="80"/>
      <c r="Z54" s="80"/>
    </row>
    <row r="55" ht="12.75" customHeight="1">
      <c r="A55" s="80"/>
      <c r="B55" s="80"/>
      <c r="C55" s="80"/>
      <c r="D55" s="80"/>
      <c r="E55" s="80"/>
      <c r="F55" s="80"/>
      <c r="G55" s="92"/>
      <c r="H55" s="80"/>
      <c r="I55" s="80"/>
      <c r="J55" s="80"/>
      <c r="K55" s="80"/>
      <c r="L55" s="80"/>
      <c r="M55" s="80"/>
      <c r="N55" s="80"/>
      <c r="O55" s="80"/>
      <c r="P55" s="80"/>
      <c r="Q55" s="80"/>
      <c r="R55" s="80"/>
      <c r="S55" s="80"/>
      <c r="T55" s="80"/>
      <c r="U55" s="80"/>
      <c r="V55" s="80"/>
      <c r="W55" s="80"/>
      <c r="X55" s="80"/>
      <c r="Y55" s="80"/>
      <c r="Z55" s="80"/>
    </row>
    <row r="56" ht="12.75" customHeight="1">
      <c r="A56" s="80"/>
      <c r="B56" s="80"/>
      <c r="C56" s="80"/>
      <c r="D56" s="80"/>
      <c r="E56" s="80"/>
      <c r="F56" s="80"/>
      <c r="G56" s="92"/>
      <c r="H56" s="80"/>
      <c r="I56" s="80"/>
      <c r="J56" s="80"/>
      <c r="K56" s="80"/>
      <c r="L56" s="80"/>
      <c r="M56" s="80"/>
      <c r="N56" s="80"/>
      <c r="O56" s="80"/>
      <c r="P56" s="80"/>
      <c r="Q56" s="80"/>
      <c r="R56" s="80"/>
      <c r="S56" s="80"/>
      <c r="T56" s="80"/>
      <c r="U56" s="80"/>
      <c r="V56" s="80"/>
      <c r="W56" s="80"/>
      <c r="X56" s="80"/>
      <c r="Y56" s="80"/>
      <c r="Z56" s="80"/>
    </row>
    <row r="57" ht="12.75" customHeight="1">
      <c r="A57" s="80"/>
      <c r="B57" s="80"/>
      <c r="C57" s="80"/>
      <c r="D57" s="80"/>
      <c r="E57" s="80"/>
      <c r="F57" s="80"/>
      <c r="G57" s="92"/>
      <c r="H57" s="80"/>
      <c r="I57" s="80"/>
      <c r="J57" s="80"/>
      <c r="K57" s="80"/>
      <c r="L57" s="80"/>
      <c r="M57" s="80"/>
      <c r="N57" s="80"/>
      <c r="O57" s="80"/>
      <c r="P57" s="80"/>
      <c r="Q57" s="80"/>
      <c r="R57" s="80"/>
      <c r="S57" s="80"/>
      <c r="T57" s="80"/>
      <c r="U57" s="80"/>
      <c r="V57" s="80"/>
      <c r="W57" s="80"/>
      <c r="X57" s="80"/>
      <c r="Y57" s="80"/>
      <c r="Z57" s="80"/>
    </row>
    <row r="58" ht="12.75" customHeight="1">
      <c r="A58" s="80"/>
      <c r="B58" s="80"/>
      <c r="C58" s="80"/>
      <c r="D58" s="80"/>
      <c r="E58" s="80"/>
      <c r="F58" s="80"/>
      <c r="G58" s="92"/>
      <c r="H58" s="80"/>
      <c r="I58" s="80"/>
      <c r="J58" s="80"/>
      <c r="K58" s="80"/>
      <c r="L58" s="80"/>
      <c r="M58" s="80"/>
      <c r="N58" s="80"/>
      <c r="O58" s="80"/>
      <c r="P58" s="80"/>
      <c r="Q58" s="80"/>
      <c r="R58" s="80"/>
      <c r="S58" s="80"/>
      <c r="T58" s="80"/>
      <c r="U58" s="80"/>
      <c r="V58" s="80"/>
      <c r="W58" s="80"/>
      <c r="X58" s="80"/>
      <c r="Y58" s="80"/>
      <c r="Z58" s="80"/>
    </row>
    <row r="59" ht="12.75" customHeight="1">
      <c r="A59" s="80"/>
      <c r="B59" s="80"/>
      <c r="C59" s="80"/>
      <c r="D59" s="80"/>
      <c r="E59" s="80"/>
      <c r="F59" s="80"/>
      <c r="G59" s="92"/>
      <c r="H59" s="80"/>
      <c r="I59" s="80"/>
      <c r="J59" s="80"/>
      <c r="K59" s="80"/>
      <c r="L59" s="80"/>
      <c r="M59" s="80"/>
      <c r="N59" s="80"/>
      <c r="O59" s="80"/>
      <c r="P59" s="80"/>
      <c r="Q59" s="80"/>
      <c r="R59" s="80"/>
      <c r="S59" s="80"/>
      <c r="T59" s="80"/>
      <c r="U59" s="80"/>
      <c r="V59" s="80"/>
      <c r="W59" s="80"/>
      <c r="X59" s="80"/>
      <c r="Y59" s="80"/>
      <c r="Z59" s="80"/>
    </row>
    <row r="60" ht="12.75" customHeight="1">
      <c r="A60" s="80"/>
      <c r="B60" s="80"/>
      <c r="C60" s="80"/>
      <c r="D60" s="80"/>
      <c r="E60" s="80"/>
      <c r="F60" s="80"/>
      <c r="G60" s="92"/>
      <c r="H60" s="80"/>
      <c r="I60" s="80"/>
      <c r="J60" s="80"/>
      <c r="K60" s="80"/>
      <c r="L60" s="80"/>
      <c r="M60" s="80"/>
      <c r="N60" s="80"/>
      <c r="O60" s="80"/>
      <c r="P60" s="80"/>
      <c r="Q60" s="80"/>
      <c r="R60" s="80"/>
      <c r="S60" s="80"/>
      <c r="T60" s="80"/>
      <c r="U60" s="80"/>
      <c r="V60" s="80"/>
      <c r="W60" s="80"/>
      <c r="X60" s="80"/>
      <c r="Y60" s="80"/>
      <c r="Z60" s="80"/>
    </row>
    <row r="61" ht="12.75" customHeight="1">
      <c r="A61" s="80">
        <v>15.0</v>
      </c>
      <c r="B61" s="80"/>
      <c r="C61" s="80"/>
      <c r="D61" s="80"/>
      <c r="E61" s="80"/>
      <c r="F61" s="80"/>
      <c r="G61" s="92"/>
      <c r="H61" s="80"/>
      <c r="I61" s="80"/>
      <c r="J61" s="80"/>
      <c r="K61" s="80"/>
      <c r="L61" s="80"/>
      <c r="M61" s="80"/>
      <c r="N61" s="80"/>
      <c r="O61" s="80"/>
      <c r="P61" s="80"/>
      <c r="Q61" s="80"/>
      <c r="R61" s="80"/>
      <c r="S61" s="80"/>
      <c r="T61" s="80"/>
      <c r="U61" s="80"/>
      <c r="V61" s="80"/>
      <c r="W61" s="80"/>
      <c r="X61" s="80"/>
      <c r="Y61" s="80"/>
      <c r="Z61" s="80"/>
    </row>
    <row r="62" ht="12.75" customHeight="1">
      <c r="A62" s="80"/>
      <c r="B62" s="80"/>
      <c r="C62" s="80"/>
      <c r="D62" s="80"/>
      <c r="E62" s="80"/>
      <c r="F62" s="80"/>
      <c r="G62" s="92"/>
      <c r="H62" s="80"/>
      <c r="I62" s="80"/>
      <c r="J62" s="80"/>
      <c r="K62" s="80"/>
      <c r="L62" s="80"/>
      <c r="M62" s="80"/>
      <c r="N62" s="80"/>
      <c r="O62" s="80"/>
      <c r="P62" s="80"/>
      <c r="Q62" s="80"/>
      <c r="R62" s="80"/>
      <c r="S62" s="80"/>
      <c r="T62" s="80"/>
      <c r="U62" s="80"/>
      <c r="V62" s="80"/>
      <c r="W62" s="80"/>
      <c r="X62" s="80"/>
      <c r="Y62" s="80"/>
      <c r="Z62" s="80"/>
    </row>
    <row r="63" ht="12.75" customHeight="1">
      <c r="A63" s="80"/>
      <c r="B63" s="80"/>
      <c r="C63" s="80"/>
      <c r="D63" s="80"/>
      <c r="E63" s="80"/>
      <c r="F63" s="80"/>
      <c r="G63" s="92"/>
      <c r="H63" s="80"/>
      <c r="I63" s="80"/>
      <c r="J63" s="80"/>
      <c r="K63" s="80"/>
      <c r="L63" s="80"/>
      <c r="M63" s="80"/>
      <c r="N63" s="80"/>
      <c r="O63" s="80"/>
      <c r="P63" s="80"/>
      <c r="Q63" s="80"/>
      <c r="R63" s="80"/>
      <c r="S63" s="80"/>
      <c r="T63" s="80"/>
      <c r="U63" s="80"/>
      <c r="V63" s="80"/>
      <c r="W63" s="80"/>
      <c r="X63" s="80"/>
      <c r="Y63" s="80"/>
      <c r="Z63" s="80"/>
    </row>
    <row r="64" ht="12.75" customHeight="1">
      <c r="A64" s="80"/>
      <c r="B64" s="80"/>
      <c r="C64" s="80"/>
      <c r="D64" s="80"/>
      <c r="E64" s="80"/>
      <c r="F64" s="80"/>
      <c r="G64" s="92"/>
      <c r="H64" s="80"/>
      <c r="I64" s="80"/>
      <c r="J64" s="80"/>
      <c r="K64" s="80"/>
      <c r="L64" s="80"/>
      <c r="M64" s="80"/>
      <c r="N64" s="80"/>
      <c r="O64" s="80"/>
      <c r="P64" s="80"/>
      <c r="Q64" s="80"/>
      <c r="R64" s="80"/>
      <c r="S64" s="80"/>
      <c r="T64" s="80"/>
      <c r="U64" s="80"/>
      <c r="V64" s="80"/>
      <c r="W64" s="80"/>
      <c r="X64" s="80"/>
      <c r="Y64" s="80"/>
      <c r="Z64" s="80"/>
    </row>
    <row r="65" ht="12.75" customHeight="1">
      <c r="A65" s="80"/>
      <c r="B65" s="80"/>
      <c r="C65" s="80"/>
      <c r="D65" s="80"/>
      <c r="E65" s="80"/>
      <c r="F65" s="80"/>
      <c r="G65" s="92"/>
      <c r="H65" s="80"/>
      <c r="I65" s="80"/>
      <c r="J65" s="80"/>
      <c r="K65" s="80"/>
      <c r="L65" s="80"/>
      <c r="M65" s="80"/>
      <c r="N65" s="80"/>
      <c r="O65" s="80"/>
      <c r="P65" s="80"/>
      <c r="Q65" s="80"/>
      <c r="R65" s="80"/>
      <c r="S65" s="80"/>
      <c r="T65" s="80"/>
      <c r="U65" s="80"/>
      <c r="V65" s="80"/>
      <c r="W65" s="80"/>
      <c r="X65" s="80"/>
      <c r="Y65" s="80"/>
      <c r="Z65" s="80"/>
    </row>
    <row r="66" ht="12.75" customHeight="1">
      <c r="A66" s="80"/>
      <c r="B66" s="80"/>
      <c r="C66" s="80"/>
      <c r="D66" s="80"/>
      <c r="E66" s="80"/>
      <c r="F66" s="80"/>
      <c r="G66" s="92"/>
      <c r="H66" s="80"/>
      <c r="I66" s="80"/>
      <c r="J66" s="80"/>
      <c r="K66" s="80"/>
      <c r="L66" s="80"/>
      <c r="M66" s="80"/>
      <c r="N66" s="80"/>
      <c r="O66" s="80"/>
      <c r="P66" s="80"/>
      <c r="Q66" s="80"/>
      <c r="R66" s="80"/>
      <c r="S66" s="80"/>
      <c r="T66" s="80"/>
      <c r="U66" s="80"/>
      <c r="V66" s="80"/>
      <c r="W66" s="80"/>
      <c r="X66" s="80"/>
      <c r="Y66" s="80"/>
      <c r="Z66" s="80"/>
    </row>
    <row r="67" ht="12.75" customHeight="1">
      <c r="A67" s="80"/>
      <c r="B67" s="80"/>
      <c r="C67" s="80"/>
      <c r="D67" s="80"/>
      <c r="E67" s="80"/>
      <c r="F67" s="80"/>
      <c r="G67" s="92"/>
      <c r="H67" s="80"/>
      <c r="I67" s="80"/>
      <c r="J67" s="80"/>
      <c r="K67" s="80"/>
      <c r="L67" s="80"/>
      <c r="M67" s="80"/>
      <c r="N67" s="80"/>
      <c r="O67" s="80"/>
      <c r="P67" s="80"/>
      <c r="Q67" s="80"/>
      <c r="R67" s="80"/>
      <c r="S67" s="80"/>
      <c r="T67" s="80"/>
      <c r="U67" s="80"/>
      <c r="V67" s="80"/>
      <c r="W67" s="80"/>
      <c r="X67" s="80"/>
      <c r="Y67" s="80"/>
      <c r="Z67" s="80"/>
    </row>
    <row r="68" ht="12.75" customHeight="1">
      <c r="A68" s="80"/>
      <c r="B68" s="80"/>
      <c r="C68" s="80"/>
      <c r="D68" s="80"/>
      <c r="E68" s="80"/>
      <c r="F68" s="80"/>
      <c r="G68" s="92"/>
      <c r="H68" s="80"/>
      <c r="I68" s="80"/>
      <c r="J68" s="80"/>
      <c r="K68" s="80"/>
      <c r="L68" s="80"/>
      <c r="M68" s="80"/>
      <c r="N68" s="80"/>
      <c r="O68" s="80"/>
      <c r="P68" s="80"/>
      <c r="Q68" s="80"/>
      <c r="R68" s="80"/>
      <c r="S68" s="80"/>
      <c r="T68" s="80"/>
      <c r="U68" s="80"/>
      <c r="V68" s="80"/>
      <c r="W68" s="80"/>
      <c r="X68" s="80"/>
      <c r="Y68" s="80"/>
      <c r="Z68" s="80"/>
    </row>
    <row r="69" ht="12.75" customHeight="1">
      <c r="A69" s="80"/>
      <c r="B69" s="80"/>
      <c r="C69" s="80"/>
      <c r="D69" s="80"/>
      <c r="E69" s="80"/>
      <c r="F69" s="80"/>
      <c r="G69" s="92"/>
      <c r="H69" s="80"/>
      <c r="I69" s="80"/>
      <c r="J69" s="80"/>
      <c r="K69" s="80"/>
      <c r="L69" s="80"/>
      <c r="M69" s="80"/>
      <c r="N69" s="80"/>
      <c r="O69" s="80"/>
      <c r="P69" s="80"/>
      <c r="Q69" s="80"/>
      <c r="R69" s="80"/>
      <c r="S69" s="80"/>
      <c r="T69" s="80"/>
      <c r="U69" s="80"/>
      <c r="V69" s="80"/>
      <c r="W69" s="80"/>
      <c r="X69" s="80"/>
      <c r="Y69" s="80"/>
      <c r="Z69" s="80"/>
    </row>
    <row r="70" ht="12.75" customHeight="1">
      <c r="A70" s="80"/>
      <c r="B70" s="80"/>
      <c r="C70" s="80"/>
      <c r="D70" s="80"/>
      <c r="E70" s="80"/>
      <c r="F70" s="80"/>
      <c r="G70" s="92"/>
      <c r="H70" s="80"/>
      <c r="I70" s="80"/>
      <c r="J70" s="80"/>
      <c r="K70" s="80"/>
      <c r="L70" s="80"/>
      <c r="M70" s="80"/>
      <c r="N70" s="80"/>
      <c r="O70" s="80"/>
      <c r="P70" s="80"/>
      <c r="Q70" s="80"/>
      <c r="R70" s="80"/>
      <c r="S70" s="80"/>
      <c r="T70" s="80"/>
      <c r="U70" s="80"/>
      <c r="V70" s="80"/>
      <c r="W70" s="80"/>
      <c r="X70" s="80"/>
      <c r="Y70" s="80"/>
      <c r="Z70" s="80"/>
    </row>
    <row r="71" ht="12.75" customHeight="1">
      <c r="A71" s="80"/>
      <c r="B71" s="80"/>
      <c r="C71" s="80"/>
      <c r="D71" s="80"/>
      <c r="E71" s="80"/>
      <c r="F71" s="80"/>
      <c r="G71" s="92"/>
      <c r="H71" s="80"/>
      <c r="I71" s="80"/>
      <c r="J71" s="80"/>
      <c r="K71" s="80"/>
      <c r="L71" s="80"/>
      <c r="M71" s="80"/>
      <c r="N71" s="80"/>
      <c r="O71" s="80"/>
      <c r="P71" s="80"/>
      <c r="Q71" s="80"/>
      <c r="R71" s="80"/>
      <c r="S71" s="80"/>
      <c r="T71" s="80"/>
      <c r="U71" s="80"/>
      <c r="V71" s="80"/>
      <c r="W71" s="80"/>
      <c r="X71" s="80"/>
      <c r="Y71" s="80"/>
      <c r="Z71" s="80"/>
    </row>
    <row r="72" ht="12.75" customHeight="1">
      <c r="A72" s="80"/>
      <c r="B72" s="80"/>
      <c r="C72" s="80"/>
      <c r="D72" s="80"/>
      <c r="E72" s="80"/>
      <c r="F72" s="80"/>
      <c r="G72" s="92"/>
      <c r="H72" s="80"/>
      <c r="I72" s="80"/>
      <c r="J72" s="80"/>
      <c r="K72" s="80"/>
      <c r="L72" s="80"/>
      <c r="M72" s="80"/>
      <c r="N72" s="80"/>
      <c r="O72" s="80"/>
      <c r="P72" s="80"/>
      <c r="Q72" s="80"/>
      <c r="R72" s="80"/>
      <c r="S72" s="80"/>
      <c r="T72" s="80"/>
      <c r="U72" s="80"/>
      <c r="V72" s="80"/>
      <c r="W72" s="80"/>
      <c r="X72" s="80"/>
      <c r="Y72" s="80"/>
      <c r="Z72" s="80"/>
    </row>
    <row r="73" ht="12.75" customHeight="1">
      <c r="A73" s="80"/>
      <c r="B73" s="80"/>
      <c r="C73" s="80"/>
      <c r="D73" s="80"/>
      <c r="E73" s="80"/>
      <c r="F73" s="80"/>
      <c r="G73" s="92"/>
      <c r="H73" s="80"/>
      <c r="I73" s="80"/>
      <c r="J73" s="80"/>
      <c r="K73" s="80"/>
      <c r="L73" s="80"/>
      <c r="M73" s="80"/>
      <c r="N73" s="80"/>
      <c r="O73" s="80"/>
      <c r="P73" s="80"/>
      <c r="Q73" s="80"/>
      <c r="R73" s="80"/>
      <c r="S73" s="80"/>
      <c r="T73" s="80"/>
      <c r="U73" s="80"/>
      <c r="V73" s="80"/>
      <c r="W73" s="80"/>
      <c r="X73" s="80"/>
      <c r="Y73" s="80"/>
      <c r="Z73" s="80"/>
    </row>
    <row r="74" ht="12.75" customHeight="1">
      <c r="A74" s="80"/>
      <c r="B74" s="80"/>
      <c r="C74" s="80"/>
      <c r="D74" s="80"/>
      <c r="E74" s="80"/>
      <c r="F74" s="80"/>
      <c r="G74" s="92"/>
      <c r="H74" s="80"/>
      <c r="I74" s="80"/>
      <c r="J74" s="80"/>
      <c r="K74" s="80"/>
      <c r="L74" s="80"/>
      <c r="M74" s="80"/>
      <c r="N74" s="80"/>
      <c r="O74" s="80"/>
      <c r="P74" s="80"/>
      <c r="Q74" s="80"/>
      <c r="R74" s="80"/>
      <c r="S74" s="80"/>
      <c r="T74" s="80"/>
      <c r="U74" s="80"/>
      <c r="V74" s="80"/>
      <c r="W74" s="80"/>
      <c r="X74" s="80"/>
      <c r="Y74" s="80"/>
      <c r="Z74" s="80"/>
    </row>
    <row r="75" ht="12.75" customHeight="1">
      <c r="A75" s="80"/>
      <c r="B75" s="80"/>
      <c r="C75" s="80"/>
      <c r="D75" s="80"/>
      <c r="E75" s="80"/>
      <c r="F75" s="80"/>
      <c r="G75" s="92"/>
      <c r="H75" s="80"/>
      <c r="I75" s="80"/>
      <c r="J75" s="80"/>
      <c r="K75" s="80"/>
      <c r="L75" s="80"/>
      <c r="M75" s="80"/>
      <c r="N75" s="80"/>
      <c r="O75" s="80"/>
      <c r="P75" s="80"/>
      <c r="Q75" s="80"/>
      <c r="R75" s="80"/>
      <c r="S75" s="80"/>
      <c r="T75" s="80"/>
      <c r="U75" s="80"/>
      <c r="V75" s="80"/>
      <c r="W75" s="80"/>
      <c r="X75" s="80"/>
      <c r="Y75" s="80"/>
      <c r="Z75" s="80"/>
    </row>
    <row r="76" ht="12.75" customHeight="1">
      <c r="A76" s="80"/>
      <c r="B76" s="80"/>
      <c r="C76" s="80"/>
      <c r="D76" s="80"/>
      <c r="E76" s="80"/>
      <c r="F76" s="80"/>
      <c r="G76" s="92"/>
      <c r="H76" s="80"/>
      <c r="I76" s="80"/>
      <c r="J76" s="80"/>
      <c r="K76" s="80"/>
      <c r="L76" s="80"/>
      <c r="M76" s="80"/>
      <c r="N76" s="80"/>
      <c r="O76" s="80"/>
      <c r="P76" s="80"/>
      <c r="Q76" s="80"/>
      <c r="R76" s="80"/>
      <c r="S76" s="80"/>
      <c r="T76" s="80"/>
      <c r="U76" s="80"/>
      <c r="V76" s="80"/>
      <c r="W76" s="80"/>
      <c r="X76" s="80"/>
      <c r="Y76" s="80"/>
      <c r="Z76" s="80"/>
    </row>
    <row r="77" ht="12.75" customHeight="1">
      <c r="A77" s="80"/>
      <c r="B77" s="80"/>
      <c r="C77" s="80"/>
      <c r="D77" s="80"/>
      <c r="E77" s="80"/>
      <c r="F77" s="80"/>
      <c r="G77" s="92"/>
      <c r="H77" s="80"/>
      <c r="I77" s="80"/>
      <c r="J77" s="80"/>
      <c r="K77" s="80"/>
      <c r="L77" s="80"/>
      <c r="M77" s="80"/>
      <c r="N77" s="80"/>
      <c r="O77" s="80"/>
      <c r="P77" s="80"/>
      <c r="Q77" s="80"/>
      <c r="R77" s="80"/>
      <c r="S77" s="80"/>
      <c r="T77" s="80"/>
      <c r="U77" s="80"/>
      <c r="V77" s="80"/>
      <c r="W77" s="80"/>
      <c r="X77" s="80"/>
      <c r="Y77" s="80"/>
      <c r="Z77" s="80"/>
    </row>
    <row r="78" ht="12.75" customHeight="1">
      <c r="A78" s="80"/>
      <c r="B78" s="80"/>
      <c r="C78" s="80"/>
      <c r="D78" s="80"/>
      <c r="E78" s="80"/>
      <c r="F78" s="80"/>
      <c r="G78" s="92"/>
      <c r="H78" s="80"/>
      <c r="I78" s="80"/>
      <c r="J78" s="80"/>
      <c r="K78" s="80"/>
      <c r="L78" s="80"/>
      <c r="M78" s="80"/>
      <c r="N78" s="80"/>
      <c r="O78" s="80"/>
      <c r="P78" s="80"/>
      <c r="Q78" s="80"/>
      <c r="R78" s="80"/>
      <c r="S78" s="80"/>
      <c r="T78" s="80"/>
      <c r="U78" s="80"/>
      <c r="V78" s="80"/>
      <c r="W78" s="80"/>
      <c r="X78" s="80"/>
      <c r="Y78" s="80"/>
      <c r="Z78" s="80"/>
    </row>
    <row r="79" ht="12.75" customHeight="1">
      <c r="A79" s="80"/>
      <c r="B79" s="80"/>
      <c r="C79" s="80"/>
      <c r="D79" s="80"/>
      <c r="E79" s="80"/>
      <c r="F79" s="80"/>
      <c r="G79" s="92"/>
      <c r="H79" s="80"/>
      <c r="I79" s="80"/>
      <c r="J79" s="80"/>
      <c r="K79" s="80"/>
      <c r="L79" s="80"/>
      <c r="M79" s="80"/>
      <c r="N79" s="80"/>
      <c r="O79" s="80"/>
      <c r="P79" s="80"/>
      <c r="Q79" s="80"/>
      <c r="R79" s="80"/>
      <c r="S79" s="80"/>
      <c r="T79" s="80"/>
      <c r="U79" s="80"/>
      <c r="V79" s="80"/>
      <c r="W79" s="80"/>
      <c r="X79" s="80"/>
      <c r="Y79" s="80"/>
      <c r="Z79" s="80"/>
    </row>
    <row r="80" ht="12.75" customHeight="1">
      <c r="A80" s="80"/>
      <c r="B80" s="80"/>
      <c r="C80" s="80"/>
      <c r="D80" s="80"/>
      <c r="E80" s="80"/>
      <c r="F80" s="80"/>
      <c r="G80" s="92"/>
      <c r="H80" s="80"/>
      <c r="I80" s="80"/>
      <c r="J80" s="80"/>
      <c r="K80" s="80"/>
      <c r="L80" s="80"/>
      <c r="M80" s="80"/>
      <c r="N80" s="80"/>
      <c r="O80" s="80"/>
      <c r="P80" s="80"/>
      <c r="Q80" s="80"/>
      <c r="R80" s="80"/>
      <c r="S80" s="80"/>
      <c r="T80" s="80"/>
      <c r="U80" s="80"/>
      <c r="V80" s="80"/>
      <c r="W80" s="80"/>
      <c r="X80" s="80"/>
      <c r="Y80" s="80"/>
      <c r="Z80" s="80"/>
    </row>
    <row r="81" ht="12.75" customHeight="1">
      <c r="A81" s="80"/>
      <c r="B81" s="80"/>
      <c r="C81" s="80"/>
      <c r="D81" s="80"/>
      <c r="E81" s="80"/>
      <c r="F81" s="80"/>
      <c r="G81" s="92"/>
      <c r="H81" s="80"/>
      <c r="I81" s="80"/>
      <c r="J81" s="80"/>
      <c r="K81" s="80"/>
      <c r="L81" s="80"/>
      <c r="M81" s="80"/>
      <c r="N81" s="80"/>
      <c r="O81" s="80"/>
      <c r="P81" s="80"/>
      <c r="Q81" s="80"/>
      <c r="R81" s="80"/>
      <c r="S81" s="80"/>
      <c r="T81" s="80"/>
      <c r="U81" s="80"/>
      <c r="V81" s="80"/>
      <c r="W81" s="80"/>
      <c r="X81" s="80"/>
      <c r="Y81" s="80"/>
      <c r="Z81" s="80"/>
    </row>
    <row r="82" ht="12.75" customHeight="1">
      <c r="A82" s="80"/>
      <c r="B82" s="80"/>
      <c r="C82" s="80"/>
      <c r="D82" s="80"/>
      <c r="E82" s="80"/>
      <c r="F82" s="80"/>
      <c r="G82" s="92"/>
      <c r="H82" s="80"/>
      <c r="I82" s="80"/>
      <c r="J82" s="80"/>
      <c r="K82" s="80"/>
      <c r="L82" s="80"/>
      <c r="M82" s="80"/>
      <c r="N82" s="80"/>
      <c r="O82" s="80"/>
      <c r="P82" s="80"/>
      <c r="Q82" s="80"/>
      <c r="R82" s="80"/>
      <c r="S82" s="80"/>
      <c r="T82" s="80"/>
      <c r="U82" s="80"/>
      <c r="V82" s="80"/>
      <c r="W82" s="80"/>
      <c r="X82" s="80"/>
      <c r="Y82" s="80"/>
      <c r="Z82" s="80"/>
    </row>
    <row r="83" ht="12.75" customHeight="1">
      <c r="A83" s="80"/>
      <c r="B83" s="80"/>
      <c r="C83" s="80"/>
      <c r="D83" s="80"/>
      <c r="E83" s="80"/>
      <c r="F83" s="80"/>
      <c r="G83" s="92"/>
      <c r="H83" s="80"/>
      <c r="I83" s="80"/>
      <c r="J83" s="80"/>
      <c r="K83" s="80"/>
      <c r="L83" s="80"/>
      <c r="M83" s="80"/>
      <c r="N83" s="80"/>
      <c r="O83" s="80"/>
      <c r="P83" s="80"/>
      <c r="Q83" s="80"/>
      <c r="R83" s="80"/>
      <c r="S83" s="80"/>
      <c r="T83" s="80"/>
      <c r="U83" s="80"/>
      <c r="V83" s="80"/>
      <c r="W83" s="80"/>
      <c r="X83" s="80"/>
      <c r="Y83" s="80"/>
      <c r="Z83" s="80"/>
    </row>
    <row r="84" ht="12.75" customHeight="1">
      <c r="A84" s="80"/>
      <c r="B84" s="80"/>
      <c r="C84" s="80"/>
      <c r="D84" s="80"/>
      <c r="E84" s="80"/>
      <c r="F84" s="80"/>
      <c r="G84" s="92"/>
      <c r="H84" s="80"/>
      <c r="I84" s="80"/>
      <c r="J84" s="80"/>
      <c r="K84" s="80"/>
      <c r="L84" s="80"/>
      <c r="M84" s="80"/>
      <c r="N84" s="80"/>
      <c r="O84" s="80"/>
      <c r="P84" s="80"/>
      <c r="Q84" s="80"/>
      <c r="R84" s="80"/>
      <c r="S84" s="80"/>
      <c r="T84" s="80"/>
      <c r="U84" s="80"/>
      <c r="V84" s="80"/>
      <c r="W84" s="80"/>
      <c r="X84" s="80"/>
      <c r="Y84" s="80"/>
      <c r="Z84" s="80"/>
    </row>
    <row r="85" ht="12.75" customHeight="1">
      <c r="A85" s="80"/>
      <c r="B85" s="80"/>
      <c r="C85" s="80"/>
      <c r="D85" s="80"/>
      <c r="E85" s="80"/>
      <c r="F85" s="80"/>
      <c r="G85" s="92"/>
      <c r="H85" s="80"/>
      <c r="I85" s="80"/>
      <c r="J85" s="80"/>
      <c r="K85" s="80"/>
      <c r="L85" s="80"/>
      <c r="M85" s="80"/>
      <c r="N85" s="80"/>
      <c r="O85" s="80"/>
      <c r="P85" s="80"/>
      <c r="Q85" s="80"/>
      <c r="R85" s="80"/>
      <c r="S85" s="80"/>
      <c r="T85" s="80"/>
      <c r="U85" s="80"/>
      <c r="V85" s="80"/>
      <c r="W85" s="80"/>
      <c r="X85" s="80"/>
      <c r="Y85" s="80"/>
      <c r="Z85" s="80"/>
    </row>
    <row r="86" ht="12.75" customHeight="1">
      <c r="A86" s="80"/>
      <c r="B86" s="80"/>
      <c r="C86" s="80"/>
      <c r="D86" s="80"/>
      <c r="E86" s="80"/>
      <c r="F86" s="80"/>
      <c r="G86" s="92"/>
      <c r="H86" s="80"/>
      <c r="I86" s="80"/>
      <c r="J86" s="80"/>
      <c r="K86" s="80"/>
      <c r="L86" s="80"/>
      <c r="M86" s="80"/>
      <c r="N86" s="80"/>
      <c r="O86" s="80"/>
      <c r="P86" s="80"/>
      <c r="Q86" s="80"/>
      <c r="R86" s="80"/>
      <c r="S86" s="80"/>
      <c r="T86" s="80"/>
      <c r="U86" s="80"/>
      <c r="V86" s="80"/>
      <c r="W86" s="80"/>
      <c r="X86" s="80"/>
      <c r="Y86" s="80"/>
      <c r="Z86" s="80"/>
    </row>
    <row r="87" ht="12.75" customHeight="1">
      <c r="A87" s="80"/>
      <c r="B87" s="80"/>
      <c r="C87" s="80"/>
      <c r="D87" s="80"/>
      <c r="E87" s="80"/>
      <c r="F87" s="80"/>
      <c r="G87" s="92"/>
      <c r="H87" s="80"/>
      <c r="I87" s="80"/>
      <c r="J87" s="80"/>
      <c r="K87" s="80"/>
      <c r="L87" s="80"/>
      <c r="M87" s="80"/>
      <c r="N87" s="80"/>
      <c r="O87" s="80"/>
      <c r="P87" s="80"/>
      <c r="Q87" s="80"/>
      <c r="R87" s="80"/>
      <c r="S87" s="80"/>
      <c r="T87" s="80"/>
      <c r="U87" s="80"/>
      <c r="V87" s="80"/>
      <c r="W87" s="80"/>
      <c r="X87" s="80"/>
      <c r="Y87" s="80"/>
      <c r="Z87" s="80"/>
    </row>
    <row r="88" ht="12.75" customHeight="1">
      <c r="A88" s="80"/>
      <c r="B88" s="80"/>
      <c r="C88" s="80"/>
      <c r="D88" s="80"/>
      <c r="E88" s="80"/>
      <c r="F88" s="80"/>
      <c r="G88" s="92"/>
      <c r="H88" s="80"/>
      <c r="I88" s="80"/>
      <c r="J88" s="80"/>
      <c r="K88" s="80"/>
      <c r="L88" s="80"/>
      <c r="M88" s="80"/>
      <c r="N88" s="80"/>
      <c r="O88" s="80"/>
      <c r="P88" s="80"/>
      <c r="Q88" s="80"/>
      <c r="R88" s="80"/>
      <c r="S88" s="80"/>
      <c r="T88" s="80"/>
      <c r="U88" s="80"/>
      <c r="V88" s="80"/>
      <c r="W88" s="80"/>
      <c r="X88" s="80"/>
      <c r="Y88" s="80"/>
      <c r="Z88" s="80"/>
    </row>
    <row r="89" ht="12.75" customHeight="1">
      <c r="A89" s="80"/>
      <c r="B89" s="80"/>
      <c r="C89" s="80"/>
      <c r="D89" s="80"/>
      <c r="E89" s="80"/>
      <c r="F89" s="80"/>
      <c r="G89" s="92"/>
      <c r="H89" s="80"/>
      <c r="I89" s="80"/>
      <c r="J89" s="80"/>
      <c r="K89" s="80"/>
      <c r="L89" s="80"/>
      <c r="M89" s="80"/>
      <c r="N89" s="80"/>
      <c r="O89" s="80"/>
      <c r="P89" s="80"/>
      <c r="Q89" s="80"/>
      <c r="R89" s="80"/>
      <c r="S89" s="80"/>
      <c r="T89" s="80"/>
      <c r="U89" s="80"/>
      <c r="V89" s="80"/>
      <c r="W89" s="80"/>
      <c r="X89" s="80"/>
      <c r="Y89" s="80"/>
      <c r="Z89" s="80"/>
    </row>
    <row r="90" ht="12.75" customHeight="1">
      <c r="A90" s="80"/>
      <c r="B90" s="80"/>
      <c r="C90" s="80"/>
      <c r="D90" s="80"/>
      <c r="E90" s="80"/>
      <c r="F90" s="80"/>
      <c r="G90" s="92"/>
      <c r="H90" s="80"/>
      <c r="I90" s="80"/>
      <c r="J90" s="80"/>
      <c r="K90" s="80"/>
      <c r="L90" s="80"/>
      <c r="M90" s="80"/>
      <c r="N90" s="80"/>
      <c r="O90" s="80"/>
      <c r="P90" s="80"/>
      <c r="Q90" s="80"/>
      <c r="R90" s="80"/>
      <c r="S90" s="80"/>
      <c r="T90" s="80"/>
      <c r="U90" s="80"/>
      <c r="V90" s="80"/>
      <c r="W90" s="80"/>
      <c r="X90" s="80"/>
      <c r="Y90" s="80"/>
      <c r="Z90" s="80"/>
    </row>
    <row r="91" ht="12.75" customHeight="1">
      <c r="A91" s="80"/>
      <c r="B91" s="80"/>
      <c r="C91" s="80"/>
      <c r="D91" s="80"/>
      <c r="E91" s="80"/>
      <c r="F91" s="80"/>
      <c r="G91" s="92"/>
      <c r="H91" s="80"/>
      <c r="I91" s="80"/>
      <c r="J91" s="80"/>
      <c r="K91" s="80"/>
      <c r="L91" s="80"/>
      <c r="M91" s="80"/>
      <c r="N91" s="80"/>
      <c r="O91" s="80"/>
      <c r="P91" s="80"/>
      <c r="Q91" s="80"/>
      <c r="R91" s="80"/>
      <c r="S91" s="80"/>
      <c r="T91" s="80"/>
      <c r="U91" s="80"/>
      <c r="V91" s="80"/>
      <c r="W91" s="80"/>
      <c r="X91" s="80"/>
      <c r="Y91" s="80"/>
      <c r="Z91" s="80"/>
    </row>
    <row r="92" ht="12.75" customHeight="1">
      <c r="A92" s="80"/>
      <c r="B92" s="80"/>
      <c r="C92" s="80"/>
      <c r="D92" s="80"/>
      <c r="E92" s="80"/>
      <c r="F92" s="80"/>
      <c r="G92" s="92"/>
      <c r="H92" s="80"/>
      <c r="I92" s="80"/>
      <c r="J92" s="80"/>
      <c r="K92" s="80"/>
      <c r="L92" s="80"/>
      <c r="M92" s="80"/>
      <c r="N92" s="80"/>
      <c r="O92" s="80"/>
      <c r="P92" s="80"/>
      <c r="Q92" s="80"/>
      <c r="R92" s="80"/>
      <c r="S92" s="80"/>
      <c r="T92" s="80"/>
      <c r="U92" s="80"/>
      <c r="V92" s="80"/>
      <c r="W92" s="80"/>
      <c r="X92" s="80"/>
      <c r="Y92" s="80"/>
      <c r="Z92" s="80"/>
    </row>
    <row r="93" ht="12.75" customHeight="1">
      <c r="A93" s="80"/>
      <c r="B93" s="80"/>
      <c r="C93" s="80"/>
      <c r="D93" s="80"/>
      <c r="E93" s="80"/>
      <c r="F93" s="80"/>
      <c r="G93" s="92"/>
      <c r="H93" s="80"/>
      <c r="I93" s="80"/>
      <c r="J93" s="80"/>
      <c r="K93" s="80"/>
      <c r="L93" s="80"/>
      <c r="M93" s="80"/>
      <c r="N93" s="80"/>
      <c r="O93" s="80"/>
      <c r="P93" s="80"/>
      <c r="Q93" s="80"/>
      <c r="R93" s="80"/>
      <c r="S93" s="80"/>
      <c r="T93" s="80"/>
      <c r="U93" s="80"/>
      <c r="V93" s="80"/>
      <c r="W93" s="80"/>
      <c r="X93" s="80"/>
      <c r="Y93" s="80"/>
      <c r="Z93" s="80"/>
    </row>
    <row r="94" ht="12.75" customHeight="1">
      <c r="A94" s="80"/>
      <c r="B94" s="80"/>
      <c r="C94" s="80"/>
      <c r="D94" s="80"/>
      <c r="E94" s="80"/>
      <c r="F94" s="80"/>
      <c r="G94" s="92"/>
      <c r="H94" s="80"/>
      <c r="I94" s="80"/>
      <c r="J94" s="80"/>
      <c r="K94" s="80"/>
      <c r="L94" s="80"/>
      <c r="M94" s="80"/>
      <c r="N94" s="80"/>
      <c r="O94" s="80"/>
      <c r="P94" s="80"/>
      <c r="Q94" s="80"/>
      <c r="R94" s="80"/>
      <c r="S94" s="80"/>
      <c r="T94" s="80"/>
      <c r="U94" s="80"/>
      <c r="V94" s="80"/>
      <c r="W94" s="80"/>
      <c r="X94" s="80"/>
      <c r="Y94" s="80"/>
      <c r="Z94" s="80"/>
    </row>
    <row r="95" ht="12.75" customHeight="1">
      <c r="A95" s="80"/>
      <c r="B95" s="80"/>
      <c r="C95" s="80"/>
      <c r="D95" s="80"/>
      <c r="E95" s="80"/>
      <c r="F95" s="80"/>
      <c r="G95" s="92"/>
      <c r="H95" s="80"/>
      <c r="I95" s="80"/>
      <c r="J95" s="80"/>
      <c r="K95" s="80"/>
      <c r="L95" s="80"/>
      <c r="M95" s="80"/>
      <c r="N95" s="80"/>
      <c r="O95" s="80"/>
      <c r="P95" s="80"/>
      <c r="Q95" s="80"/>
      <c r="R95" s="80"/>
      <c r="S95" s="80"/>
      <c r="T95" s="80"/>
      <c r="U95" s="80"/>
      <c r="V95" s="80"/>
      <c r="W95" s="80"/>
      <c r="X95" s="80"/>
      <c r="Y95" s="80"/>
      <c r="Z95" s="80"/>
    </row>
    <row r="96" ht="12.75" customHeight="1">
      <c r="A96" s="80"/>
      <c r="B96" s="80"/>
      <c r="C96" s="80"/>
      <c r="D96" s="80"/>
      <c r="E96" s="80"/>
      <c r="F96" s="80"/>
      <c r="G96" s="92"/>
      <c r="H96" s="80"/>
      <c r="I96" s="80"/>
      <c r="J96" s="80"/>
      <c r="K96" s="80"/>
      <c r="L96" s="80"/>
      <c r="M96" s="80"/>
      <c r="N96" s="80"/>
      <c r="O96" s="80"/>
      <c r="P96" s="80"/>
      <c r="Q96" s="80"/>
      <c r="R96" s="80"/>
      <c r="S96" s="80"/>
      <c r="T96" s="80"/>
      <c r="U96" s="80"/>
      <c r="V96" s="80"/>
      <c r="W96" s="80"/>
      <c r="X96" s="80"/>
      <c r="Y96" s="80"/>
      <c r="Z96" s="80"/>
    </row>
    <row r="97" ht="12.75" customHeight="1">
      <c r="A97" s="80"/>
      <c r="B97" s="80"/>
      <c r="C97" s="80"/>
      <c r="D97" s="80"/>
      <c r="E97" s="80"/>
      <c r="F97" s="80"/>
      <c r="G97" s="92"/>
      <c r="H97" s="80"/>
      <c r="I97" s="80"/>
      <c r="J97" s="80"/>
      <c r="K97" s="80"/>
      <c r="L97" s="80"/>
      <c r="M97" s="80"/>
      <c r="N97" s="80"/>
      <c r="O97" s="80"/>
      <c r="P97" s="80"/>
      <c r="Q97" s="80"/>
      <c r="R97" s="80"/>
      <c r="S97" s="80"/>
      <c r="T97" s="80"/>
      <c r="U97" s="80"/>
      <c r="V97" s="80"/>
      <c r="W97" s="80"/>
      <c r="X97" s="80"/>
      <c r="Y97" s="80"/>
      <c r="Z97" s="80"/>
    </row>
    <row r="98" ht="12.75" customHeight="1">
      <c r="A98" s="80"/>
      <c r="B98" s="80"/>
      <c r="C98" s="80"/>
      <c r="D98" s="80"/>
      <c r="E98" s="80"/>
      <c r="F98" s="80"/>
      <c r="G98" s="92"/>
      <c r="H98" s="80"/>
      <c r="I98" s="80"/>
      <c r="J98" s="80"/>
      <c r="K98" s="80"/>
      <c r="L98" s="80"/>
      <c r="M98" s="80"/>
      <c r="N98" s="80"/>
      <c r="O98" s="80"/>
      <c r="P98" s="80"/>
      <c r="Q98" s="80"/>
      <c r="R98" s="80"/>
      <c r="S98" s="80"/>
      <c r="T98" s="80"/>
      <c r="U98" s="80"/>
      <c r="V98" s="80"/>
      <c r="W98" s="80"/>
      <c r="X98" s="80"/>
      <c r="Y98" s="80"/>
      <c r="Z98" s="80"/>
    </row>
    <row r="99" ht="12.75" customHeight="1">
      <c r="A99" s="80"/>
      <c r="B99" s="80"/>
      <c r="C99" s="80"/>
      <c r="D99" s="80"/>
      <c r="E99" s="80"/>
      <c r="F99" s="80"/>
      <c r="G99" s="92"/>
      <c r="H99" s="80"/>
      <c r="I99" s="80"/>
      <c r="J99" s="80"/>
      <c r="K99" s="80"/>
      <c r="L99" s="80"/>
      <c r="M99" s="80"/>
      <c r="N99" s="80"/>
      <c r="O99" s="80"/>
      <c r="P99" s="80"/>
      <c r="Q99" s="80"/>
      <c r="R99" s="80"/>
      <c r="S99" s="80"/>
      <c r="T99" s="80"/>
      <c r="U99" s="80"/>
      <c r="V99" s="80"/>
      <c r="W99" s="80"/>
      <c r="X99" s="80"/>
      <c r="Y99" s="80"/>
      <c r="Z99" s="80"/>
    </row>
    <row r="100" ht="12.75" customHeight="1">
      <c r="A100" s="80"/>
      <c r="B100" s="80"/>
      <c r="C100" s="80"/>
      <c r="D100" s="80"/>
      <c r="E100" s="80"/>
      <c r="F100" s="80"/>
      <c r="G100" s="92"/>
      <c r="H100" s="80"/>
      <c r="I100" s="80"/>
      <c r="J100" s="80"/>
      <c r="K100" s="80"/>
      <c r="L100" s="80"/>
      <c r="M100" s="80"/>
      <c r="N100" s="80"/>
      <c r="O100" s="80"/>
      <c r="P100" s="80"/>
      <c r="Q100" s="80"/>
      <c r="R100" s="80"/>
      <c r="S100" s="80"/>
      <c r="T100" s="80"/>
      <c r="U100" s="80"/>
      <c r="V100" s="80"/>
      <c r="W100" s="80"/>
      <c r="X100" s="80"/>
      <c r="Y100" s="80"/>
      <c r="Z100" s="80"/>
    </row>
    <row r="101" ht="12.75" customHeight="1">
      <c r="A101" s="80"/>
      <c r="B101" s="80"/>
      <c r="C101" s="80"/>
      <c r="D101" s="80"/>
      <c r="E101" s="80"/>
      <c r="F101" s="80"/>
      <c r="G101" s="92"/>
      <c r="H101" s="80"/>
      <c r="I101" s="80"/>
      <c r="J101" s="80"/>
      <c r="K101" s="80"/>
      <c r="L101" s="80"/>
      <c r="M101" s="80"/>
      <c r="N101" s="80"/>
      <c r="O101" s="80"/>
      <c r="P101" s="80"/>
      <c r="Q101" s="80"/>
      <c r="R101" s="80"/>
      <c r="S101" s="80"/>
      <c r="T101" s="80"/>
      <c r="U101" s="80"/>
      <c r="V101" s="80"/>
      <c r="W101" s="80"/>
      <c r="X101" s="80"/>
      <c r="Y101" s="80"/>
      <c r="Z101" s="80"/>
    </row>
    <row r="102" ht="12.75" customHeight="1">
      <c r="A102" s="80"/>
      <c r="B102" s="80"/>
      <c r="C102" s="80"/>
      <c r="D102" s="80"/>
      <c r="E102" s="80"/>
      <c r="F102" s="80"/>
      <c r="G102" s="92"/>
      <c r="H102" s="80"/>
      <c r="I102" s="80"/>
      <c r="J102" s="80"/>
      <c r="K102" s="80"/>
      <c r="L102" s="80"/>
      <c r="M102" s="80"/>
      <c r="N102" s="80"/>
      <c r="O102" s="80"/>
      <c r="P102" s="80"/>
      <c r="Q102" s="80"/>
      <c r="R102" s="80"/>
      <c r="S102" s="80"/>
      <c r="T102" s="80"/>
      <c r="U102" s="80"/>
      <c r="V102" s="80"/>
      <c r="W102" s="80"/>
      <c r="X102" s="80"/>
      <c r="Y102" s="80"/>
      <c r="Z102" s="80"/>
    </row>
    <row r="103" ht="12.75" customHeight="1">
      <c r="A103" s="80"/>
      <c r="B103" s="80"/>
      <c r="C103" s="80"/>
      <c r="D103" s="80"/>
      <c r="E103" s="80"/>
      <c r="F103" s="80"/>
      <c r="G103" s="92"/>
      <c r="H103" s="80"/>
      <c r="I103" s="80"/>
      <c r="J103" s="80"/>
      <c r="K103" s="80"/>
      <c r="L103" s="80"/>
      <c r="M103" s="80"/>
      <c r="N103" s="80"/>
      <c r="O103" s="80"/>
      <c r="P103" s="80"/>
      <c r="Q103" s="80"/>
      <c r="R103" s="80"/>
      <c r="S103" s="80"/>
      <c r="T103" s="80"/>
      <c r="U103" s="80"/>
      <c r="V103" s="80"/>
      <c r="W103" s="80"/>
      <c r="X103" s="80"/>
      <c r="Y103" s="80"/>
      <c r="Z103" s="80"/>
    </row>
    <row r="104" ht="12.75" customHeight="1">
      <c r="A104" s="80"/>
      <c r="B104" s="80"/>
      <c r="C104" s="80"/>
      <c r="D104" s="80"/>
      <c r="E104" s="80"/>
      <c r="F104" s="80"/>
      <c r="G104" s="92"/>
      <c r="H104" s="80"/>
      <c r="I104" s="80"/>
      <c r="J104" s="80"/>
      <c r="K104" s="80"/>
      <c r="L104" s="80"/>
      <c r="M104" s="80"/>
      <c r="N104" s="80"/>
      <c r="O104" s="80"/>
      <c r="P104" s="80"/>
      <c r="Q104" s="80"/>
      <c r="R104" s="80"/>
      <c r="S104" s="80"/>
      <c r="T104" s="80"/>
      <c r="U104" s="80"/>
      <c r="V104" s="80"/>
      <c r="W104" s="80"/>
      <c r="X104" s="80"/>
      <c r="Y104" s="80"/>
      <c r="Z104" s="80"/>
    </row>
    <row r="105" ht="12.75" customHeight="1">
      <c r="A105" s="80"/>
      <c r="B105" s="80"/>
      <c r="C105" s="80"/>
      <c r="D105" s="80"/>
      <c r="E105" s="80"/>
      <c r="F105" s="80"/>
      <c r="G105" s="92"/>
      <c r="H105" s="80"/>
      <c r="I105" s="80"/>
      <c r="J105" s="80"/>
      <c r="K105" s="80"/>
      <c r="L105" s="80"/>
      <c r="M105" s="80"/>
      <c r="N105" s="80"/>
      <c r="O105" s="80"/>
      <c r="P105" s="80"/>
      <c r="Q105" s="80"/>
      <c r="R105" s="80"/>
      <c r="S105" s="80"/>
      <c r="T105" s="80"/>
      <c r="U105" s="80"/>
      <c r="V105" s="80"/>
      <c r="W105" s="80"/>
      <c r="X105" s="80"/>
      <c r="Y105" s="80"/>
      <c r="Z105" s="80"/>
    </row>
    <row r="106" ht="12.75" customHeight="1">
      <c r="A106" s="80"/>
      <c r="B106" s="80"/>
      <c r="C106" s="80"/>
      <c r="D106" s="80"/>
      <c r="E106" s="80"/>
      <c r="F106" s="80"/>
      <c r="G106" s="92"/>
      <c r="H106" s="80"/>
      <c r="I106" s="80"/>
      <c r="J106" s="80"/>
      <c r="K106" s="80"/>
      <c r="L106" s="80"/>
      <c r="M106" s="80"/>
      <c r="N106" s="80"/>
      <c r="O106" s="80"/>
      <c r="P106" s="80"/>
      <c r="Q106" s="80"/>
      <c r="R106" s="80"/>
      <c r="S106" s="80"/>
      <c r="T106" s="80"/>
      <c r="U106" s="80"/>
      <c r="V106" s="80"/>
      <c r="W106" s="80"/>
      <c r="X106" s="80"/>
      <c r="Y106" s="80"/>
      <c r="Z106" s="80"/>
    </row>
    <row r="107" ht="12.75" customHeight="1">
      <c r="A107" s="80"/>
      <c r="B107" s="80"/>
      <c r="C107" s="80"/>
      <c r="D107" s="80"/>
      <c r="E107" s="80"/>
      <c r="F107" s="80"/>
      <c r="G107" s="92"/>
      <c r="H107" s="80"/>
      <c r="I107" s="80"/>
      <c r="J107" s="80"/>
      <c r="K107" s="80"/>
      <c r="L107" s="80"/>
      <c r="M107" s="80"/>
      <c r="N107" s="80"/>
      <c r="O107" s="80"/>
      <c r="P107" s="80"/>
      <c r="Q107" s="80"/>
      <c r="R107" s="80"/>
      <c r="S107" s="80"/>
      <c r="T107" s="80"/>
      <c r="U107" s="80"/>
      <c r="V107" s="80"/>
      <c r="W107" s="80"/>
      <c r="X107" s="80"/>
      <c r="Y107" s="80"/>
      <c r="Z107" s="80"/>
    </row>
    <row r="108" ht="12.75" customHeight="1">
      <c r="A108" s="80"/>
      <c r="B108" s="80"/>
      <c r="C108" s="80"/>
      <c r="D108" s="80"/>
      <c r="E108" s="80"/>
      <c r="F108" s="80"/>
      <c r="G108" s="92"/>
      <c r="H108" s="80"/>
      <c r="I108" s="80"/>
      <c r="J108" s="80"/>
      <c r="K108" s="80"/>
      <c r="L108" s="80"/>
      <c r="M108" s="80"/>
      <c r="N108" s="80"/>
      <c r="O108" s="80"/>
      <c r="P108" s="80"/>
      <c r="Q108" s="80"/>
      <c r="R108" s="80"/>
      <c r="S108" s="80"/>
      <c r="T108" s="80"/>
      <c r="U108" s="80"/>
      <c r="V108" s="80"/>
      <c r="W108" s="80"/>
      <c r="X108" s="80"/>
      <c r="Y108" s="80"/>
      <c r="Z108" s="80"/>
    </row>
    <row r="109" ht="12.75" customHeight="1">
      <c r="A109" s="80"/>
      <c r="B109" s="80"/>
      <c r="C109" s="80"/>
      <c r="D109" s="80"/>
      <c r="E109" s="80"/>
      <c r="F109" s="80"/>
      <c r="G109" s="92"/>
      <c r="H109" s="80"/>
      <c r="I109" s="80"/>
      <c r="J109" s="80"/>
      <c r="K109" s="80"/>
      <c r="L109" s="80"/>
      <c r="M109" s="80"/>
      <c r="N109" s="80"/>
      <c r="O109" s="80"/>
      <c r="P109" s="80"/>
      <c r="Q109" s="80"/>
      <c r="R109" s="80"/>
      <c r="S109" s="80"/>
      <c r="T109" s="80"/>
      <c r="U109" s="80"/>
      <c r="V109" s="80"/>
      <c r="W109" s="80"/>
      <c r="X109" s="80"/>
      <c r="Y109" s="80"/>
      <c r="Z109" s="80"/>
    </row>
    <row r="110" ht="12.75" customHeight="1">
      <c r="A110" s="80"/>
      <c r="B110" s="80"/>
      <c r="C110" s="80"/>
      <c r="D110" s="80"/>
      <c r="E110" s="80"/>
      <c r="F110" s="80"/>
      <c r="G110" s="92"/>
      <c r="H110" s="80"/>
      <c r="I110" s="80"/>
      <c r="J110" s="80"/>
      <c r="K110" s="80"/>
      <c r="L110" s="80"/>
      <c r="M110" s="80"/>
      <c r="N110" s="80"/>
      <c r="O110" s="80"/>
      <c r="P110" s="80"/>
      <c r="Q110" s="80"/>
      <c r="R110" s="80"/>
      <c r="S110" s="80"/>
      <c r="T110" s="80"/>
      <c r="U110" s="80"/>
      <c r="V110" s="80"/>
      <c r="W110" s="80"/>
      <c r="X110" s="80"/>
      <c r="Y110" s="80"/>
      <c r="Z110" s="80"/>
    </row>
    <row r="111" ht="12.75" customHeight="1">
      <c r="A111" s="80"/>
      <c r="B111" s="80"/>
      <c r="C111" s="80"/>
      <c r="D111" s="80"/>
      <c r="E111" s="80"/>
      <c r="F111" s="80"/>
      <c r="G111" s="92"/>
      <c r="H111" s="80"/>
      <c r="I111" s="80"/>
      <c r="J111" s="80"/>
      <c r="K111" s="80"/>
      <c r="L111" s="80"/>
      <c r="M111" s="80"/>
      <c r="N111" s="80"/>
      <c r="O111" s="80"/>
      <c r="P111" s="80"/>
      <c r="Q111" s="80"/>
      <c r="R111" s="80"/>
      <c r="S111" s="80"/>
      <c r="T111" s="80"/>
      <c r="U111" s="80"/>
      <c r="V111" s="80"/>
      <c r="W111" s="80"/>
      <c r="X111" s="80"/>
      <c r="Y111" s="80"/>
      <c r="Z111" s="80"/>
    </row>
    <row r="112" ht="12.75" customHeight="1">
      <c r="A112" s="80"/>
      <c r="B112" s="80"/>
      <c r="C112" s="80"/>
      <c r="D112" s="80"/>
      <c r="E112" s="80"/>
      <c r="F112" s="80"/>
      <c r="G112" s="92"/>
      <c r="H112" s="80"/>
      <c r="I112" s="80"/>
      <c r="J112" s="80"/>
      <c r="K112" s="80"/>
      <c r="L112" s="80"/>
      <c r="M112" s="80"/>
      <c r="N112" s="80"/>
      <c r="O112" s="80"/>
      <c r="P112" s="80"/>
      <c r="Q112" s="80"/>
      <c r="R112" s="80"/>
      <c r="S112" s="80"/>
      <c r="T112" s="80"/>
      <c r="U112" s="80"/>
      <c r="V112" s="80"/>
      <c r="W112" s="80"/>
      <c r="X112" s="80"/>
      <c r="Y112" s="80"/>
      <c r="Z112" s="80"/>
    </row>
    <row r="113" ht="12.75" customHeight="1">
      <c r="A113" s="80"/>
      <c r="B113" s="80"/>
      <c r="C113" s="80"/>
      <c r="D113" s="80"/>
      <c r="E113" s="80"/>
      <c r="F113" s="80"/>
      <c r="G113" s="92"/>
      <c r="H113" s="80"/>
      <c r="I113" s="80"/>
      <c r="J113" s="80"/>
      <c r="K113" s="80"/>
      <c r="L113" s="80"/>
      <c r="M113" s="80"/>
      <c r="N113" s="80"/>
      <c r="O113" s="80"/>
      <c r="P113" s="80"/>
      <c r="Q113" s="80"/>
      <c r="R113" s="80"/>
      <c r="S113" s="80"/>
      <c r="T113" s="80"/>
      <c r="U113" s="80"/>
      <c r="V113" s="80"/>
      <c r="W113" s="80"/>
      <c r="X113" s="80"/>
      <c r="Y113" s="80"/>
      <c r="Z113" s="80"/>
    </row>
    <row r="114" ht="12.75" customHeight="1">
      <c r="A114" s="80"/>
      <c r="B114" s="80"/>
      <c r="C114" s="80"/>
      <c r="D114" s="80"/>
      <c r="E114" s="80"/>
      <c r="F114" s="80"/>
      <c r="G114" s="92"/>
      <c r="H114" s="80"/>
      <c r="I114" s="80"/>
      <c r="J114" s="80"/>
      <c r="K114" s="80"/>
      <c r="L114" s="80"/>
      <c r="M114" s="80"/>
      <c r="N114" s="80"/>
      <c r="O114" s="80"/>
      <c r="P114" s="80"/>
      <c r="Q114" s="80"/>
      <c r="R114" s="80"/>
      <c r="S114" s="80"/>
      <c r="T114" s="80"/>
      <c r="U114" s="80"/>
      <c r="V114" s="80"/>
      <c r="W114" s="80"/>
      <c r="X114" s="80"/>
      <c r="Y114" s="80"/>
      <c r="Z114" s="80"/>
    </row>
    <row r="115" ht="12.75" customHeight="1">
      <c r="A115" s="80"/>
      <c r="B115" s="80"/>
      <c r="C115" s="80"/>
      <c r="D115" s="80"/>
      <c r="E115" s="80"/>
      <c r="F115" s="80"/>
      <c r="G115" s="92"/>
      <c r="H115" s="80"/>
      <c r="I115" s="80"/>
      <c r="J115" s="80"/>
      <c r="K115" s="80"/>
      <c r="L115" s="80"/>
      <c r="M115" s="80"/>
      <c r="N115" s="80"/>
      <c r="O115" s="80"/>
      <c r="P115" s="80"/>
      <c r="Q115" s="80"/>
      <c r="R115" s="80"/>
      <c r="S115" s="80"/>
      <c r="T115" s="80"/>
      <c r="U115" s="80"/>
      <c r="V115" s="80"/>
      <c r="W115" s="80"/>
      <c r="X115" s="80"/>
      <c r="Y115" s="80"/>
      <c r="Z115" s="80"/>
    </row>
    <row r="116" ht="12.75" customHeight="1">
      <c r="A116" s="80"/>
      <c r="B116" s="80"/>
      <c r="C116" s="80"/>
      <c r="D116" s="80"/>
      <c r="E116" s="80"/>
      <c r="F116" s="80"/>
      <c r="G116" s="92"/>
      <c r="H116" s="80"/>
      <c r="I116" s="80"/>
      <c r="J116" s="80"/>
      <c r="K116" s="80"/>
      <c r="L116" s="80"/>
      <c r="M116" s="80"/>
      <c r="N116" s="80"/>
      <c r="O116" s="80"/>
      <c r="P116" s="80"/>
      <c r="Q116" s="80"/>
      <c r="R116" s="80"/>
      <c r="S116" s="80"/>
      <c r="T116" s="80"/>
      <c r="U116" s="80"/>
      <c r="V116" s="80"/>
      <c r="W116" s="80"/>
      <c r="X116" s="80"/>
      <c r="Y116" s="80"/>
      <c r="Z116" s="80"/>
    </row>
    <row r="117" ht="12.75" customHeight="1">
      <c r="A117" s="80"/>
      <c r="B117" s="80"/>
      <c r="C117" s="80"/>
      <c r="D117" s="80"/>
      <c r="E117" s="80"/>
      <c r="F117" s="80"/>
      <c r="G117" s="92"/>
      <c r="H117" s="80"/>
      <c r="I117" s="80"/>
      <c r="J117" s="80"/>
      <c r="K117" s="80"/>
      <c r="L117" s="80"/>
      <c r="M117" s="80"/>
      <c r="N117" s="80"/>
      <c r="O117" s="80"/>
      <c r="P117" s="80"/>
      <c r="Q117" s="80"/>
      <c r="R117" s="80"/>
      <c r="S117" s="80"/>
      <c r="T117" s="80"/>
      <c r="U117" s="80"/>
      <c r="V117" s="80"/>
      <c r="W117" s="80"/>
      <c r="X117" s="80"/>
      <c r="Y117" s="80"/>
      <c r="Z117" s="80"/>
    </row>
    <row r="118" ht="12.75" customHeight="1">
      <c r="A118" s="80"/>
      <c r="B118" s="80"/>
      <c r="C118" s="80"/>
      <c r="D118" s="80"/>
      <c r="E118" s="80"/>
      <c r="F118" s="80"/>
      <c r="G118" s="92"/>
      <c r="H118" s="80"/>
      <c r="I118" s="80"/>
      <c r="J118" s="80"/>
      <c r="K118" s="80"/>
      <c r="L118" s="80"/>
      <c r="M118" s="80"/>
      <c r="N118" s="80"/>
      <c r="O118" s="80"/>
      <c r="P118" s="80"/>
      <c r="Q118" s="80"/>
      <c r="R118" s="80"/>
      <c r="S118" s="80"/>
      <c r="T118" s="80"/>
      <c r="U118" s="80"/>
      <c r="V118" s="80"/>
      <c r="W118" s="80"/>
      <c r="X118" s="80"/>
      <c r="Y118" s="80"/>
      <c r="Z118" s="80"/>
    </row>
    <row r="119" ht="12.75" customHeight="1">
      <c r="A119" s="80"/>
      <c r="B119" s="80"/>
      <c r="C119" s="80"/>
      <c r="D119" s="80"/>
      <c r="E119" s="80"/>
      <c r="F119" s="80"/>
      <c r="G119" s="92"/>
      <c r="H119" s="80"/>
      <c r="I119" s="80"/>
      <c r="J119" s="80"/>
      <c r="K119" s="80"/>
      <c r="L119" s="80"/>
      <c r="M119" s="80"/>
      <c r="N119" s="80"/>
      <c r="O119" s="80"/>
      <c r="P119" s="80"/>
      <c r="Q119" s="80"/>
      <c r="R119" s="80"/>
      <c r="S119" s="80"/>
      <c r="T119" s="80"/>
      <c r="U119" s="80"/>
      <c r="V119" s="80"/>
      <c r="W119" s="80"/>
      <c r="X119" s="80"/>
      <c r="Y119" s="80"/>
      <c r="Z119" s="80"/>
    </row>
    <row r="120" ht="12.75" customHeight="1">
      <c r="A120" s="80"/>
      <c r="B120" s="80"/>
      <c r="C120" s="80"/>
      <c r="D120" s="80"/>
      <c r="E120" s="80"/>
      <c r="F120" s="80"/>
      <c r="G120" s="92"/>
      <c r="H120" s="80"/>
      <c r="I120" s="80"/>
      <c r="J120" s="80"/>
      <c r="K120" s="80"/>
      <c r="L120" s="80"/>
      <c r="M120" s="80"/>
      <c r="N120" s="80"/>
      <c r="O120" s="80"/>
      <c r="P120" s="80"/>
      <c r="Q120" s="80"/>
      <c r="R120" s="80"/>
      <c r="S120" s="80"/>
      <c r="T120" s="80"/>
      <c r="U120" s="80"/>
      <c r="V120" s="80"/>
      <c r="W120" s="80"/>
      <c r="X120" s="80"/>
      <c r="Y120" s="80"/>
      <c r="Z120" s="80"/>
    </row>
    <row r="121" ht="12.75" customHeight="1">
      <c r="A121" s="80"/>
      <c r="B121" s="80"/>
      <c r="C121" s="80"/>
      <c r="D121" s="80"/>
      <c r="E121" s="80"/>
      <c r="F121" s="80"/>
      <c r="G121" s="92"/>
      <c r="H121" s="80"/>
      <c r="I121" s="80"/>
      <c r="J121" s="80"/>
      <c r="K121" s="80"/>
      <c r="L121" s="80"/>
      <c r="M121" s="80"/>
      <c r="N121" s="80"/>
      <c r="O121" s="80"/>
      <c r="P121" s="80"/>
      <c r="Q121" s="80"/>
      <c r="R121" s="80"/>
      <c r="S121" s="80"/>
      <c r="T121" s="80"/>
      <c r="U121" s="80"/>
      <c r="V121" s="80"/>
      <c r="W121" s="80"/>
      <c r="X121" s="80"/>
      <c r="Y121" s="80"/>
      <c r="Z121" s="80"/>
    </row>
    <row r="122" ht="12.75" customHeight="1">
      <c r="A122" s="80"/>
      <c r="B122" s="80"/>
      <c r="C122" s="80"/>
      <c r="D122" s="80"/>
      <c r="E122" s="80"/>
      <c r="F122" s="80"/>
      <c r="G122" s="92"/>
      <c r="H122" s="80"/>
      <c r="I122" s="80"/>
      <c r="J122" s="80"/>
      <c r="K122" s="80"/>
      <c r="L122" s="80"/>
      <c r="M122" s="80"/>
      <c r="N122" s="80"/>
      <c r="O122" s="80"/>
      <c r="P122" s="80"/>
      <c r="Q122" s="80"/>
      <c r="R122" s="80"/>
      <c r="S122" s="80"/>
      <c r="T122" s="80"/>
      <c r="U122" s="80"/>
      <c r="V122" s="80"/>
      <c r="W122" s="80"/>
      <c r="X122" s="80"/>
      <c r="Y122" s="80"/>
      <c r="Z122" s="80"/>
    </row>
    <row r="123" ht="12.75" customHeight="1">
      <c r="A123" s="80"/>
      <c r="B123" s="80"/>
      <c r="C123" s="80"/>
      <c r="D123" s="80"/>
      <c r="E123" s="80"/>
      <c r="F123" s="80"/>
      <c r="G123" s="92"/>
      <c r="H123" s="80"/>
      <c r="I123" s="80"/>
      <c r="J123" s="80"/>
      <c r="K123" s="80"/>
      <c r="L123" s="80"/>
      <c r="M123" s="80"/>
      <c r="N123" s="80"/>
      <c r="O123" s="80"/>
      <c r="P123" s="80"/>
      <c r="Q123" s="80"/>
      <c r="R123" s="80"/>
      <c r="S123" s="80"/>
      <c r="T123" s="80"/>
      <c r="U123" s="80"/>
      <c r="V123" s="80"/>
      <c r="W123" s="80"/>
      <c r="X123" s="80"/>
      <c r="Y123" s="80"/>
      <c r="Z123" s="80"/>
    </row>
    <row r="124" ht="12.75" customHeight="1">
      <c r="A124" s="80"/>
      <c r="B124" s="80"/>
      <c r="C124" s="80"/>
      <c r="D124" s="80"/>
      <c r="E124" s="80"/>
      <c r="F124" s="80"/>
      <c r="G124" s="92"/>
      <c r="H124" s="80"/>
      <c r="I124" s="80"/>
      <c r="J124" s="80"/>
      <c r="K124" s="80"/>
      <c r="L124" s="80"/>
      <c r="M124" s="80"/>
      <c r="N124" s="80"/>
      <c r="O124" s="80"/>
      <c r="P124" s="80"/>
      <c r="Q124" s="80"/>
      <c r="R124" s="80"/>
      <c r="S124" s="80"/>
      <c r="T124" s="80"/>
      <c r="U124" s="80"/>
      <c r="V124" s="80"/>
      <c r="W124" s="80"/>
      <c r="X124" s="80"/>
      <c r="Y124" s="80"/>
      <c r="Z124" s="80"/>
    </row>
    <row r="125" ht="12.75" customHeight="1">
      <c r="A125" s="80"/>
      <c r="B125" s="80"/>
      <c r="C125" s="80"/>
      <c r="D125" s="80"/>
      <c r="E125" s="80"/>
      <c r="F125" s="80"/>
      <c r="G125" s="92"/>
      <c r="H125" s="80"/>
      <c r="I125" s="80"/>
      <c r="J125" s="80"/>
      <c r="K125" s="80"/>
      <c r="L125" s="80"/>
      <c r="M125" s="80"/>
      <c r="N125" s="80"/>
      <c r="O125" s="80"/>
      <c r="P125" s="80"/>
      <c r="Q125" s="80"/>
      <c r="R125" s="80"/>
      <c r="S125" s="80"/>
      <c r="T125" s="80"/>
      <c r="U125" s="80"/>
      <c r="V125" s="80"/>
      <c r="W125" s="80"/>
      <c r="X125" s="80"/>
      <c r="Y125" s="80"/>
      <c r="Z125" s="80"/>
    </row>
    <row r="126" ht="12.75" customHeight="1">
      <c r="A126" s="80"/>
      <c r="B126" s="80"/>
      <c r="C126" s="80"/>
      <c r="D126" s="80"/>
      <c r="E126" s="80"/>
      <c r="F126" s="80"/>
      <c r="G126" s="92"/>
      <c r="H126" s="80"/>
      <c r="I126" s="80"/>
      <c r="J126" s="80"/>
      <c r="K126" s="80"/>
      <c r="L126" s="80"/>
      <c r="M126" s="80"/>
      <c r="N126" s="80"/>
      <c r="O126" s="80"/>
      <c r="P126" s="80"/>
      <c r="Q126" s="80"/>
      <c r="R126" s="80"/>
      <c r="S126" s="80"/>
      <c r="T126" s="80"/>
      <c r="U126" s="80"/>
      <c r="V126" s="80"/>
      <c r="W126" s="80"/>
      <c r="X126" s="80"/>
      <c r="Y126" s="80"/>
      <c r="Z126" s="80"/>
    </row>
    <row r="127" ht="12.75" customHeight="1">
      <c r="A127" s="80"/>
      <c r="B127" s="80"/>
      <c r="C127" s="80"/>
      <c r="D127" s="80"/>
      <c r="E127" s="80"/>
      <c r="F127" s="80"/>
      <c r="G127" s="92"/>
      <c r="H127" s="80"/>
      <c r="I127" s="80"/>
      <c r="J127" s="80"/>
      <c r="K127" s="80"/>
      <c r="L127" s="80"/>
      <c r="M127" s="80"/>
      <c r="N127" s="80"/>
      <c r="O127" s="80"/>
      <c r="P127" s="80"/>
      <c r="Q127" s="80"/>
      <c r="R127" s="80"/>
      <c r="S127" s="80"/>
      <c r="T127" s="80"/>
      <c r="U127" s="80"/>
      <c r="V127" s="80"/>
      <c r="W127" s="80"/>
      <c r="X127" s="80"/>
      <c r="Y127" s="80"/>
      <c r="Z127" s="80"/>
    </row>
    <row r="128" ht="12.75" customHeight="1">
      <c r="A128" s="80"/>
      <c r="B128" s="80"/>
      <c r="C128" s="80"/>
      <c r="D128" s="80"/>
      <c r="E128" s="80"/>
      <c r="F128" s="80"/>
      <c r="G128" s="92"/>
      <c r="H128" s="80"/>
      <c r="I128" s="80"/>
      <c r="J128" s="80"/>
      <c r="K128" s="80"/>
      <c r="L128" s="80"/>
      <c r="M128" s="80"/>
      <c r="N128" s="80"/>
      <c r="O128" s="80"/>
      <c r="P128" s="80"/>
      <c r="Q128" s="80"/>
      <c r="R128" s="80"/>
      <c r="S128" s="80"/>
      <c r="T128" s="80"/>
      <c r="U128" s="80"/>
      <c r="V128" s="80"/>
      <c r="W128" s="80"/>
      <c r="X128" s="80"/>
      <c r="Y128" s="80"/>
      <c r="Z128" s="80"/>
    </row>
    <row r="129" ht="12.75" customHeight="1">
      <c r="A129" s="80"/>
      <c r="B129" s="80"/>
      <c r="C129" s="80"/>
      <c r="D129" s="80"/>
      <c r="E129" s="80"/>
      <c r="F129" s="80"/>
      <c r="G129" s="92"/>
      <c r="H129" s="80"/>
      <c r="I129" s="80"/>
      <c r="J129" s="80"/>
      <c r="K129" s="80"/>
      <c r="L129" s="80"/>
      <c r="M129" s="80"/>
      <c r="N129" s="80"/>
      <c r="O129" s="80"/>
      <c r="P129" s="80"/>
      <c r="Q129" s="80"/>
      <c r="R129" s="80"/>
      <c r="S129" s="80"/>
      <c r="T129" s="80"/>
      <c r="U129" s="80"/>
      <c r="V129" s="80"/>
      <c r="W129" s="80"/>
      <c r="X129" s="80"/>
      <c r="Y129" s="80"/>
      <c r="Z129" s="80"/>
    </row>
    <row r="130" ht="12.75" customHeight="1">
      <c r="A130" s="80"/>
      <c r="B130" s="80"/>
      <c r="C130" s="80"/>
      <c r="D130" s="80"/>
      <c r="E130" s="80"/>
      <c r="F130" s="80"/>
      <c r="G130" s="92"/>
      <c r="H130" s="80"/>
      <c r="I130" s="80"/>
      <c r="J130" s="80"/>
      <c r="K130" s="80"/>
      <c r="L130" s="80"/>
      <c r="M130" s="80"/>
      <c r="N130" s="80"/>
      <c r="O130" s="80"/>
      <c r="P130" s="80"/>
      <c r="Q130" s="80"/>
      <c r="R130" s="80"/>
      <c r="S130" s="80"/>
      <c r="T130" s="80"/>
      <c r="U130" s="80"/>
      <c r="V130" s="80"/>
      <c r="W130" s="80"/>
      <c r="X130" s="80"/>
      <c r="Y130" s="80"/>
      <c r="Z130" s="80"/>
    </row>
    <row r="131" ht="12.75" customHeight="1">
      <c r="A131" s="80"/>
      <c r="B131" s="80"/>
      <c r="C131" s="80"/>
      <c r="D131" s="80"/>
      <c r="E131" s="80"/>
      <c r="F131" s="80"/>
      <c r="G131" s="92"/>
      <c r="H131" s="80"/>
      <c r="I131" s="80"/>
      <c r="J131" s="80"/>
      <c r="K131" s="80"/>
      <c r="L131" s="80"/>
      <c r="M131" s="80"/>
      <c r="N131" s="80"/>
      <c r="O131" s="80"/>
      <c r="P131" s="80"/>
      <c r="Q131" s="80"/>
      <c r="R131" s="80"/>
      <c r="S131" s="80"/>
      <c r="T131" s="80"/>
      <c r="U131" s="80"/>
      <c r="V131" s="80"/>
      <c r="W131" s="80"/>
      <c r="X131" s="80"/>
      <c r="Y131" s="80"/>
      <c r="Z131" s="80"/>
    </row>
    <row r="132" ht="12.75" customHeight="1">
      <c r="A132" s="80"/>
      <c r="B132" s="80"/>
      <c r="C132" s="80"/>
      <c r="D132" s="80"/>
      <c r="E132" s="80"/>
      <c r="F132" s="80"/>
      <c r="G132" s="92"/>
      <c r="H132" s="80"/>
      <c r="I132" s="80"/>
      <c r="J132" s="80"/>
      <c r="K132" s="80"/>
      <c r="L132" s="80"/>
      <c r="M132" s="80"/>
      <c r="N132" s="80"/>
      <c r="O132" s="80"/>
      <c r="P132" s="80"/>
      <c r="Q132" s="80"/>
      <c r="R132" s="80"/>
      <c r="S132" s="80"/>
      <c r="T132" s="80"/>
      <c r="U132" s="80"/>
      <c r="V132" s="80"/>
      <c r="W132" s="80"/>
      <c r="X132" s="80"/>
      <c r="Y132" s="80"/>
      <c r="Z132" s="80"/>
    </row>
    <row r="133" ht="12.75" customHeight="1">
      <c r="A133" s="80"/>
      <c r="B133" s="80"/>
      <c r="C133" s="80"/>
      <c r="D133" s="80"/>
      <c r="E133" s="80"/>
      <c r="F133" s="80"/>
      <c r="G133" s="92"/>
      <c r="H133" s="80"/>
      <c r="I133" s="80"/>
      <c r="J133" s="80"/>
      <c r="K133" s="80"/>
      <c r="L133" s="80"/>
      <c r="M133" s="80"/>
      <c r="N133" s="80"/>
      <c r="O133" s="80"/>
      <c r="P133" s="80"/>
      <c r="Q133" s="80"/>
      <c r="R133" s="80"/>
      <c r="S133" s="80"/>
      <c r="T133" s="80"/>
      <c r="U133" s="80"/>
      <c r="V133" s="80"/>
      <c r="W133" s="80"/>
      <c r="X133" s="80"/>
      <c r="Y133" s="80"/>
      <c r="Z133" s="80"/>
    </row>
    <row r="134" ht="12.75" customHeight="1">
      <c r="A134" s="80"/>
      <c r="B134" s="80"/>
      <c r="C134" s="80"/>
      <c r="D134" s="80"/>
      <c r="E134" s="80"/>
      <c r="F134" s="80"/>
      <c r="G134" s="92"/>
      <c r="H134" s="80"/>
      <c r="I134" s="80"/>
      <c r="J134" s="80"/>
      <c r="K134" s="80"/>
      <c r="L134" s="80"/>
      <c r="M134" s="80"/>
      <c r="N134" s="80"/>
      <c r="O134" s="80"/>
      <c r="P134" s="80"/>
      <c r="Q134" s="80"/>
      <c r="R134" s="80"/>
      <c r="S134" s="80"/>
      <c r="T134" s="80"/>
      <c r="U134" s="80"/>
      <c r="V134" s="80"/>
      <c r="W134" s="80"/>
      <c r="X134" s="80"/>
      <c r="Y134" s="80"/>
      <c r="Z134" s="80"/>
    </row>
    <row r="135" ht="12.75" customHeight="1">
      <c r="A135" s="80"/>
      <c r="B135" s="80"/>
      <c r="C135" s="80"/>
      <c r="D135" s="80"/>
      <c r="E135" s="80"/>
      <c r="F135" s="80"/>
      <c r="G135" s="92"/>
      <c r="H135" s="80"/>
      <c r="I135" s="80"/>
      <c r="J135" s="80"/>
      <c r="K135" s="80"/>
      <c r="L135" s="80"/>
      <c r="M135" s="80"/>
      <c r="N135" s="80"/>
      <c r="O135" s="80"/>
      <c r="P135" s="80"/>
      <c r="Q135" s="80"/>
      <c r="R135" s="80"/>
      <c r="S135" s="80"/>
      <c r="T135" s="80"/>
      <c r="U135" s="80"/>
      <c r="V135" s="80"/>
      <c r="W135" s="80"/>
      <c r="X135" s="80"/>
      <c r="Y135" s="80"/>
      <c r="Z135" s="80"/>
    </row>
    <row r="136" ht="12.75" customHeight="1">
      <c r="A136" s="80"/>
      <c r="B136" s="80"/>
      <c r="C136" s="80"/>
      <c r="D136" s="80"/>
      <c r="E136" s="80"/>
      <c r="F136" s="80"/>
      <c r="G136" s="92"/>
      <c r="H136" s="80"/>
      <c r="I136" s="80"/>
      <c r="J136" s="80"/>
      <c r="K136" s="80"/>
      <c r="L136" s="80"/>
      <c r="M136" s="80"/>
      <c r="N136" s="80"/>
      <c r="O136" s="80"/>
      <c r="P136" s="80"/>
      <c r="Q136" s="80"/>
      <c r="R136" s="80"/>
      <c r="S136" s="80"/>
      <c r="T136" s="80"/>
      <c r="U136" s="80"/>
      <c r="V136" s="80"/>
      <c r="W136" s="80"/>
      <c r="X136" s="80"/>
      <c r="Y136" s="80"/>
      <c r="Z136" s="80"/>
    </row>
    <row r="137" ht="12.75" customHeight="1">
      <c r="A137" s="80"/>
      <c r="B137" s="80"/>
      <c r="C137" s="80"/>
      <c r="D137" s="80"/>
      <c r="E137" s="80"/>
      <c r="F137" s="80"/>
      <c r="G137" s="92"/>
      <c r="H137" s="80"/>
      <c r="I137" s="80"/>
      <c r="J137" s="80"/>
      <c r="K137" s="80"/>
      <c r="L137" s="80"/>
      <c r="M137" s="80"/>
      <c r="N137" s="80"/>
      <c r="O137" s="80"/>
      <c r="P137" s="80"/>
      <c r="Q137" s="80"/>
      <c r="R137" s="80"/>
      <c r="S137" s="80"/>
      <c r="T137" s="80"/>
      <c r="U137" s="80"/>
      <c r="V137" s="80"/>
      <c r="W137" s="80"/>
      <c r="X137" s="80"/>
      <c r="Y137" s="80"/>
      <c r="Z137" s="80"/>
    </row>
    <row r="138" ht="12.75" customHeight="1">
      <c r="A138" s="80"/>
      <c r="B138" s="80"/>
      <c r="C138" s="80"/>
      <c r="D138" s="80"/>
      <c r="E138" s="80"/>
      <c r="F138" s="80"/>
      <c r="G138" s="92"/>
      <c r="H138" s="80"/>
      <c r="I138" s="80"/>
      <c r="J138" s="80"/>
      <c r="K138" s="80"/>
      <c r="L138" s="80"/>
      <c r="M138" s="80"/>
      <c r="N138" s="80"/>
      <c r="O138" s="80"/>
      <c r="P138" s="80"/>
      <c r="Q138" s="80"/>
      <c r="R138" s="80"/>
      <c r="S138" s="80"/>
      <c r="T138" s="80"/>
      <c r="U138" s="80"/>
      <c r="V138" s="80"/>
      <c r="W138" s="80"/>
      <c r="X138" s="80"/>
      <c r="Y138" s="80"/>
      <c r="Z138" s="80"/>
    </row>
    <row r="139" ht="12.75" customHeight="1">
      <c r="A139" s="80"/>
      <c r="B139" s="80"/>
      <c r="C139" s="80"/>
      <c r="D139" s="80"/>
      <c r="E139" s="80"/>
      <c r="F139" s="80"/>
      <c r="G139" s="92"/>
      <c r="H139" s="80"/>
      <c r="I139" s="80"/>
      <c r="J139" s="80"/>
      <c r="K139" s="80"/>
      <c r="L139" s="80"/>
      <c r="M139" s="80"/>
      <c r="N139" s="80"/>
      <c r="O139" s="80"/>
      <c r="P139" s="80"/>
      <c r="Q139" s="80"/>
      <c r="R139" s="80"/>
      <c r="S139" s="80"/>
      <c r="T139" s="80"/>
      <c r="U139" s="80"/>
      <c r="V139" s="80"/>
      <c r="W139" s="80"/>
      <c r="X139" s="80"/>
      <c r="Y139" s="80"/>
      <c r="Z139" s="80"/>
    </row>
    <row r="140" ht="12.75" customHeight="1">
      <c r="A140" s="80"/>
      <c r="B140" s="80"/>
      <c r="C140" s="80"/>
      <c r="D140" s="80"/>
      <c r="E140" s="80"/>
      <c r="F140" s="80"/>
      <c r="G140" s="92"/>
      <c r="H140" s="80"/>
      <c r="I140" s="80"/>
      <c r="J140" s="80"/>
      <c r="K140" s="80"/>
      <c r="L140" s="80"/>
      <c r="M140" s="80"/>
      <c r="N140" s="80"/>
      <c r="O140" s="80"/>
      <c r="P140" s="80"/>
      <c r="Q140" s="80"/>
      <c r="R140" s="80"/>
      <c r="S140" s="80"/>
      <c r="T140" s="80"/>
      <c r="U140" s="80"/>
      <c r="V140" s="80"/>
      <c r="W140" s="80"/>
      <c r="X140" s="80"/>
      <c r="Y140" s="80"/>
      <c r="Z140" s="80"/>
    </row>
    <row r="141" ht="12.75" customHeight="1">
      <c r="A141" s="80"/>
      <c r="B141" s="80"/>
      <c r="C141" s="80"/>
      <c r="D141" s="80"/>
      <c r="E141" s="80"/>
      <c r="F141" s="80"/>
      <c r="G141" s="92"/>
      <c r="H141" s="80"/>
      <c r="I141" s="80"/>
      <c r="J141" s="80"/>
      <c r="K141" s="80"/>
      <c r="L141" s="80"/>
      <c r="M141" s="80"/>
      <c r="N141" s="80"/>
      <c r="O141" s="80"/>
      <c r="P141" s="80"/>
      <c r="Q141" s="80"/>
      <c r="R141" s="80"/>
      <c r="S141" s="80"/>
      <c r="T141" s="80"/>
      <c r="U141" s="80"/>
      <c r="V141" s="80"/>
      <c r="W141" s="80"/>
      <c r="X141" s="80"/>
      <c r="Y141" s="80"/>
      <c r="Z141" s="80"/>
    </row>
    <row r="142" ht="12.75" customHeight="1">
      <c r="A142" s="80"/>
      <c r="B142" s="80"/>
      <c r="C142" s="80"/>
      <c r="D142" s="80"/>
      <c r="E142" s="80"/>
      <c r="F142" s="80"/>
      <c r="G142" s="92"/>
      <c r="H142" s="80"/>
      <c r="I142" s="80"/>
      <c r="J142" s="80"/>
      <c r="K142" s="80"/>
      <c r="L142" s="80"/>
      <c r="M142" s="80"/>
      <c r="N142" s="80"/>
      <c r="O142" s="80"/>
      <c r="P142" s="80"/>
      <c r="Q142" s="80"/>
      <c r="R142" s="80"/>
      <c r="S142" s="80"/>
      <c r="T142" s="80"/>
      <c r="U142" s="80"/>
      <c r="V142" s="80"/>
      <c r="W142" s="80"/>
      <c r="X142" s="80"/>
      <c r="Y142" s="80"/>
      <c r="Z142" s="80"/>
    </row>
    <row r="143" ht="12.75" customHeight="1">
      <c r="A143" s="80"/>
      <c r="B143" s="80"/>
      <c r="C143" s="80"/>
      <c r="D143" s="80"/>
      <c r="E143" s="80"/>
      <c r="F143" s="80"/>
      <c r="G143" s="92"/>
      <c r="H143" s="80"/>
      <c r="I143" s="80"/>
      <c r="J143" s="80"/>
      <c r="K143" s="80"/>
      <c r="L143" s="80"/>
      <c r="M143" s="80"/>
      <c r="N143" s="80"/>
      <c r="O143" s="80"/>
      <c r="P143" s="80"/>
      <c r="Q143" s="80"/>
      <c r="R143" s="80"/>
      <c r="S143" s="80"/>
      <c r="T143" s="80"/>
      <c r="U143" s="80"/>
      <c r="V143" s="80"/>
      <c r="W143" s="80"/>
      <c r="X143" s="80"/>
      <c r="Y143" s="80"/>
      <c r="Z143" s="80"/>
    </row>
    <row r="144" ht="12.75" customHeight="1">
      <c r="A144" s="80"/>
      <c r="B144" s="80"/>
      <c r="C144" s="80"/>
      <c r="D144" s="80"/>
      <c r="E144" s="80"/>
      <c r="F144" s="80"/>
      <c r="G144" s="92"/>
      <c r="H144" s="80"/>
      <c r="I144" s="80"/>
      <c r="J144" s="80"/>
      <c r="K144" s="80"/>
      <c r="L144" s="80"/>
      <c r="M144" s="80"/>
      <c r="N144" s="80"/>
      <c r="O144" s="80"/>
      <c r="P144" s="80"/>
      <c r="Q144" s="80"/>
      <c r="R144" s="80"/>
      <c r="S144" s="80"/>
      <c r="T144" s="80"/>
      <c r="U144" s="80"/>
      <c r="V144" s="80"/>
      <c r="W144" s="80"/>
      <c r="X144" s="80"/>
      <c r="Y144" s="80"/>
      <c r="Z144" s="80"/>
    </row>
    <row r="145" ht="12.75" customHeight="1">
      <c r="A145" s="80"/>
      <c r="B145" s="80"/>
      <c r="C145" s="80"/>
      <c r="D145" s="80"/>
      <c r="E145" s="80"/>
      <c r="F145" s="80"/>
      <c r="G145" s="92"/>
      <c r="H145" s="80"/>
      <c r="I145" s="80"/>
      <c r="J145" s="80"/>
      <c r="K145" s="80"/>
      <c r="L145" s="80"/>
      <c r="M145" s="80"/>
      <c r="N145" s="80"/>
      <c r="O145" s="80"/>
      <c r="P145" s="80"/>
      <c r="Q145" s="80"/>
      <c r="R145" s="80"/>
      <c r="S145" s="80"/>
      <c r="T145" s="80"/>
      <c r="U145" s="80"/>
      <c r="V145" s="80"/>
      <c r="W145" s="80"/>
      <c r="X145" s="80"/>
      <c r="Y145" s="80"/>
      <c r="Z145" s="80"/>
    </row>
    <row r="146" ht="12.75" customHeight="1">
      <c r="A146" s="80"/>
      <c r="B146" s="80"/>
      <c r="C146" s="80"/>
      <c r="D146" s="80"/>
      <c r="E146" s="80"/>
      <c r="F146" s="80"/>
      <c r="G146" s="92"/>
      <c r="H146" s="80"/>
      <c r="I146" s="80"/>
      <c r="J146" s="80"/>
      <c r="K146" s="80"/>
      <c r="L146" s="80"/>
      <c r="M146" s="80"/>
      <c r="N146" s="80"/>
      <c r="O146" s="80"/>
      <c r="P146" s="80"/>
      <c r="Q146" s="80"/>
      <c r="R146" s="80"/>
      <c r="S146" s="80"/>
      <c r="T146" s="80"/>
      <c r="U146" s="80"/>
      <c r="V146" s="80"/>
      <c r="W146" s="80"/>
      <c r="X146" s="80"/>
      <c r="Y146" s="80"/>
      <c r="Z146" s="80"/>
    </row>
    <row r="147" ht="12.75" customHeight="1">
      <c r="A147" s="80"/>
      <c r="B147" s="80"/>
      <c r="C147" s="80"/>
      <c r="D147" s="80"/>
      <c r="E147" s="80"/>
      <c r="F147" s="80"/>
      <c r="G147" s="92"/>
      <c r="H147" s="80"/>
      <c r="I147" s="80"/>
      <c r="J147" s="80"/>
      <c r="K147" s="80"/>
      <c r="L147" s="80"/>
      <c r="M147" s="80"/>
      <c r="N147" s="80"/>
      <c r="O147" s="80"/>
      <c r="P147" s="80"/>
      <c r="Q147" s="80"/>
      <c r="R147" s="80"/>
      <c r="S147" s="80"/>
      <c r="T147" s="80"/>
      <c r="U147" s="80"/>
      <c r="V147" s="80"/>
      <c r="W147" s="80"/>
      <c r="X147" s="80"/>
      <c r="Y147" s="80"/>
      <c r="Z147" s="80"/>
    </row>
    <row r="148" ht="12.75" customHeight="1">
      <c r="A148" s="80"/>
      <c r="B148" s="80"/>
      <c r="C148" s="80"/>
      <c r="D148" s="80"/>
      <c r="E148" s="80"/>
      <c r="F148" s="80"/>
      <c r="G148" s="92"/>
      <c r="H148" s="80"/>
      <c r="I148" s="80"/>
      <c r="J148" s="80"/>
      <c r="K148" s="80"/>
      <c r="L148" s="80"/>
      <c r="M148" s="80"/>
      <c r="N148" s="80"/>
      <c r="O148" s="80"/>
      <c r="P148" s="80"/>
      <c r="Q148" s="80"/>
      <c r="R148" s="80"/>
      <c r="S148" s="80"/>
      <c r="T148" s="80"/>
      <c r="U148" s="80"/>
      <c r="V148" s="80"/>
      <c r="W148" s="80"/>
      <c r="X148" s="80"/>
      <c r="Y148" s="80"/>
      <c r="Z148" s="80"/>
    </row>
    <row r="149" ht="12.75" customHeight="1">
      <c r="A149" s="80"/>
      <c r="B149" s="80"/>
      <c r="C149" s="80"/>
      <c r="D149" s="80"/>
      <c r="E149" s="80"/>
      <c r="F149" s="80"/>
      <c r="G149" s="92"/>
      <c r="H149" s="80"/>
      <c r="I149" s="80"/>
      <c r="J149" s="80"/>
      <c r="K149" s="80"/>
      <c r="L149" s="80"/>
      <c r="M149" s="80"/>
      <c r="N149" s="80"/>
      <c r="O149" s="80"/>
      <c r="P149" s="80"/>
      <c r="Q149" s="80"/>
      <c r="R149" s="80"/>
      <c r="S149" s="80"/>
      <c r="T149" s="80"/>
      <c r="U149" s="80"/>
      <c r="V149" s="80"/>
      <c r="W149" s="80"/>
      <c r="X149" s="80"/>
      <c r="Y149" s="80"/>
      <c r="Z149" s="80"/>
    </row>
    <row r="150" ht="12.75" customHeight="1">
      <c r="A150" s="80"/>
      <c r="B150" s="80"/>
      <c r="C150" s="80"/>
      <c r="D150" s="80"/>
      <c r="E150" s="80"/>
      <c r="F150" s="80"/>
      <c r="G150" s="92"/>
      <c r="H150" s="80"/>
      <c r="I150" s="80"/>
      <c r="J150" s="80"/>
      <c r="K150" s="80"/>
      <c r="L150" s="80"/>
      <c r="M150" s="80"/>
      <c r="N150" s="80"/>
      <c r="O150" s="80"/>
      <c r="P150" s="80"/>
      <c r="Q150" s="80"/>
      <c r="R150" s="80"/>
      <c r="S150" s="80"/>
      <c r="T150" s="80"/>
      <c r="U150" s="80"/>
      <c r="V150" s="80"/>
      <c r="W150" s="80"/>
      <c r="X150" s="80"/>
      <c r="Y150" s="80"/>
      <c r="Z150" s="80"/>
    </row>
    <row r="151" ht="12.75" customHeight="1">
      <c r="A151" s="80"/>
      <c r="B151" s="80"/>
      <c r="C151" s="80"/>
      <c r="D151" s="80"/>
      <c r="E151" s="80"/>
      <c r="F151" s="80"/>
      <c r="G151" s="92"/>
      <c r="H151" s="80"/>
      <c r="I151" s="80"/>
      <c r="J151" s="80"/>
      <c r="K151" s="80"/>
      <c r="L151" s="80"/>
      <c r="M151" s="80"/>
      <c r="N151" s="80"/>
      <c r="O151" s="80"/>
      <c r="P151" s="80"/>
      <c r="Q151" s="80"/>
      <c r="R151" s="80"/>
      <c r="S151" s="80"/>
      <c r="T151" s="80"/>
      <c r="U151" s="80"/>
      <c r="V151" s="80"/>
      <c r="W151" s="80"/>
      <c r="X151" s="80"/>
      <c r="Y151" s="80"/>
      <c r="Z151" s="80"/>
    </row>
    <row r="152" ht="12.75" customHeight="1">
      <c r="A152" s="80"/>
      <c r="B152" s="80"/>
      <c r="C152" s="80"/>
      <c r="D152" s="80"/>
      <c r="E152" s="80"/>
      <c r="F152" s="80"/>
      <c r="G152" s="92"/>
      <c r="H152" s="80"/>
      <c r="I152" s="80"/>
      <c r="J152" s="80"/>
      <c r="K152" s="80"/>
      <c r="L152" s="80"/>
      <c r="M152" s="80"/>
      <c r="N152" s="80"/>
      <c r="O152" s="80"/>
      <c r="P152" s="80"/>
      <c r="Q152" s="80"/>
      <c r="R152" s="80"/>
      <c r="S152" s="80"/>
      <c r="T152" s="80"/>
      <c r="U152" s="80"/>
      <c r="V152" s="80"/>
      <c r="W152" s="80"/>
      <c r="X152" s="80"/>
      <c r="Y152" s="80"/>
      <c r="Z152" s="80"/>
    </row>
    <row r="153" ht="12.75" customHeight="1">
      <c r="A153" s="80"/>
      <c r="B153" s="80"/>
      <c r="C153" s="80"/>
      <c r="D153" s="80"/>
      <c r="E153" s="80"/>
      <c r="F153" s="80"/>
      <c r="G153" s="92"/>
      <c r="H153" s="80"/>
      <c r="I153" s="80"/>
      <c r="J153" s="80"/>
      <c r="K153" s="80"/>
      <c r="L153" s="80"/>
      <c r="M153" s="80"/>
      <c r="N153" s="80"/>
      <c r="O153" s="80"/>
      <c r="P153" s="80"/>
      <c r="Q153" s="80"/>
      <c r="R153" s="80"/>
      <c r="S153" s="80"/>
      <c r="T153" s="80"/>
      <c r="U153" s="80"/>
      <c r="V153" s="80"/>
      <c r="W153" s="80"/>
      <c r="X153" s="80"/>
      <c r="Y153" s="80"/>
      <c r="Z153" s="80"/>
    </row>
    <row r="154" ht="12.75" customHeight="1">
      <c r="A154" s="80"/>
      <c r="B154" s="80"/>
      <c r="C154" s="80"/>
      <c r="D154" s="80"/>
      <c r="E154" s="80"/>
      <c r="F154" s="80"/>
      <c r="G154" s="92"/>
      <c r="H154" s="80"/>
      <c r="I154" s="80"/>
      <c r="J154" s="80"/>
      <c r="K154" s="80"/>
      <c r="L154" s="80"/>
      <c r="M154" s="80"/>
      <c r="N154" s="80"/>
      <c r="O154" s="80"/>
      <c r="P154" s="80"/>
      <c r="Q154" s="80"/>
      <c r="R154" s="80"/>
      <c r="S154" s="80"/>
      <c r="T154" s="80"/>
      <c r="U154" s="80"/>
      <c r="V154" s="80"/>
      <c r="W154" s="80"/>
      <c r="X154" s="80"/>
      <c r="Y154" s="80"/>
      <c r="Z154" s="80"/>
    </row>
    <row r="155" ht="12.75" customHeight="1">
      <c r="A155" s="80"/>
      <c r="B155" s="80"/>
      <c r="C155" s="80"/>
      <c r="D155" s="80"/>
      <c r="E155" s="80"/>
      <c r="F155" s="80"/>
      <c r="G155" s="92"/>
      <c r="H155" s="80"/>
      <c r="I155" s="80"/>
      <c r="J155" s="80"/>
      <c r="K155" s="80"/>
      <c r="L155" s="80"/>
      <c r="M155" s="80"/>
      <c r="N155" s="80"/>
      <c r="O155" s="80"/>
      <c r="P155" s="80"/>
      <c r="Q155" s="80"/>
      <c r="R155" s="80"/>
      <c r="S155" s="80"/>
      <c r="T155" s="80"/>
      <c r="U155" s="80"/>
      <c r="V155" s="80"/>
      <c r="W155" s="80"/>
      <c r="X155" s="80"/>
      <c r="Y155" s="80"/>
      <c r="Z155" s="80"/>
    </row>
    <row r="156" ht="12.75" customHeight="1">
      <c r="A156" s="80"/>
      <c r="B156" s="80"/>
      <c r="C156" s="80"/>
      <c r="D156" s="80"/>
      <c r="E156" s="80"/>
      <c r="F156" s="80"/>
      <c r="G156" s="92"/>
      <c r="H156" s="80"/>
      <c r="I156" s="80"/>
      <c r="J156" s="80"/>
      <c r="K156" s="80"/>
      <c r="L156" s="80"/>
      <c r="M156" s="80"/>
      <c r="N156" s="80"/>
      <c r="O156" s="80"/>
      <c r="P156" s="80"/>
      <c r="Q156" s="80"/>
      <c r="R156" s="80"/>
      <c r="S156" s="80"/>
      <c r="T156" s="80"/>
      <c r="U156" s="80"/>
      <c r="V156" s="80"/>
      <c r="W156" s="80"/>
      <c r="X156" s="80"/>
      <c r="Y156" s="80"/>
      <c r="Z156" s="80"/>
    </row>
    <row r="157" ht="12.75" customHeight="1">
      <c r="A157" s="80"/>
      <c r="B157" s="80"/>
      <c r="C157" s="80"/>
      <c r="D157" s="80"/>
      <c r="E157" s="80"/>
      <c r="F157" s="80"/>
      <c r="G157" s="92"/>
      <c r="H157" s="80"/>
      <c r="I157" s="80"/>
      <c r="J157" s="80"/>
      <c r="K157" s="80"/>
      <c r="L157" s="80"/>
      <c r="M157" s="80"/>
      <c r="N157" s="80"/>
      <c r="O157" s="80"/>
      <c r="P157" s="80"/>
      <c r="Q157" s="80"/>
      <c r="R157" s="80"/>
      <c r="S157" s="80"/>
      <c r="T157" s="80"/>
      <c r="U157" s="80"/>
      <c r="V157" s="80"/>
      <c r="W157" s="80"/>
      <c r="X157" s="80"/>
      <c r="Y157" s="80"/>
      <c r="Z157" s="80"/>
    </row>
    <row r="158" ht="12.75" customHeight="1">
      <c r="A158" s="80"/>
      <c r="B158" s="80"/>
      <c r="C158" s="80"/>
      <c r="D158" s="80"/>
      <c r="E158" s="80"/>
      <c r="F158" s="80"/>
      <c r="G158" s="92"/>
      <c r="H158" s="80"/>
      <c r="I158" s="80"/>
      <c r="J158" s="80"/>
      <c r="K158" s="80"/>
      <c r="L158" s="80"/>
      <c r="M158" s="80"/>
      <c r="N158" s="80"/>
      <c r="O158" s="80"/>
      <c r="P158" s="80"/>
      <c r="Q158" s="80"/>
      <c r="R158" s="80"/>
      <c r="S158" s="80"/>
      <c r="T158" s="80"/>
      <c r="U158" s="80"/>
      <c r="V158" s="80"/>
      <c r="W158" s="80"/>
      <c r="X158" s="80"/>
      <c r="Y158" s="80"/>
      <c r="Z158" s="80"/>
    </row>
    <row r="159" ht="12.75" customHeight="1">
      <c r="A159" s="80"/>
      <c r="B159" s="80"/>
      <c r="C159" s="80"/>
      <c r="D159" s="80"/>
      <c r="E159" s="80"/>
      <c r="F159" s="80"/>
      <c r="G159" s="92"/>
      <c r="H159" s="80"/>
      <c r="I159" s="80"/>
      <c r="J159" s="80"/>
      <c r="K159" s="80"/>
      <c r="L159" s="80"/>
      <c r="M159" s="80"/>
      <c r="N159" s="80"/>
      <c r="O159" s="80"/>
      <c r="P159" s="80"/>
      <c r="Q159" s="80"/>
      <c r="R159" s="80"/>
      <c r="S159" s="80"/>
      <c r="T159" s="80"/>
      <c r="U159" s="80"/>
      <c r="V159" s="80"/>
      <c r="W159" s="80"/>
      <c r="X159" s="80"/>
      <c r="Y159" s="80"/>
      <c r="Z159" s="80"/>
    </row>
    <row r="160" ht="12.75" customHeight="1">
      <c r="A160" s="80"/>
      <c r="B160" s="80"/>
      <c r="C160" s="80"/>
      <c r="D160" s="80"/>
      <c r="E160" s="80"/>
      <c r="F160" s="80"/>
      <c r="G160" s="92"/>
      <c r="H160" s="80"/>
      <c r="I160" s="80"/>
      <c r="J160" s="80"/>
      <c r="K160" s="80"/>
      <c r="L160" s="80"/>
      <c r="M160" s="80"/>
      <c r="N160" s="80"/>
      <c r="O160" s="80"/>
      <c r="P160" s="80"/>
      <c r="Q160" s="80"/>
      <c r="R160" s="80"/>
      <c r="S160" s="80"/>
      <c r="T160" s="80"/>
      <c r="U160" s="80"/>
      <c r="V160" s="80"/>
      <c r="W160" s="80"/>
      <c r="X160" s="80"/>
      <c r="Y160" s="80"/>
      <c r="Z160" s="80"/>
    </row>
    <row r="161" ht="12.75" customHeight="1">
      <c r="A161" s="80"/>
      <c r="B161" s="80"/>
      <c r="C161" s="80"/>
      <c r="D161" s="80"/>
      <c r="E161" s="80"/>
      <c r="F161" s="80"/>
      <c r="G161" s="92"/>
      <c r="H161" s="80"/>
      <c r="I161" s="80"/>
      <c r="J161" s="80"/>
      <c r="K161" s="80"/>
      <c r="L161" s="80"/>
      <c r="M161" s="80"/>
      <c r="N161" s="80"/>
      <c r="O161" s="80"/>
      <c r="P161" s="80"/>
      <c r="Q161" s="80"/>
      <c r="R161" s="80"/>
      <c r="S161" s="80"/>
      <c r="T161" s="80"/>
      <c r="U161" s="80"/>
      <c r="V161" s="80"/>
      <c r="W161" s="80"/>
      <c r="X161" s="80"/>
      <c r="Y161" s="80"/>
      <c r="Z161" s="80"/>
    </row>
    <row r="162" ht="12.75" customHeight="1">
      <c r="A162" s="80"/>
      <c r="B162" s="80"/>
      <c r="C162" s="80"/>
      <c r="D162" s="80"/>
      <c r="E162" s="80"/>
      <c r="F162" s="80"/>
      <c r="G162" s="92"/>
      <c r="H162" s="80"/>
      <c r="I162" s="80"/>
      <c r="J162" s="80"/>
      <c r="K162" s="80"/>
      <c r="L162" s="80"/>
      <c r="M162" s="80"/>
      <c r="N162" s="80"/>
      <c r="O162" s="80"/>
      <c r="P162" s="80"/>
      <c r="Q162" s="80"/>
      <c r="R162" s="80"/>
      <c r="S162" s="80"/>
      <c r="T162" s="80"/>
      <c r="U162" s="80"/>
      <c r="V162" s="80"/>
      <c r="W162" s="80"/>
      <c r="X162" s="80"/>
      <c r="Y162" s="80"/>
      <c r="Z162" s="80"/>
    </row>
    <row r="163" ht="12.75" customHeight="1">
      <c r="A163" s="80"/>
      <c r="B163" s="80"/>
      <c r="C163" s="80"/>
      <c r="D163" s="80"/>
      <c r="E163" s="80"/>
      <c r="F163" s="80"/>
      <c r="G163" s="92"/>
      <c r="H163" s="80"/>
      <c r="I163" s="80"/>
      <c r="J163" s="80"/>
      <c r="K163" s="80"/>
      <c r="L163" s="80"/>
      <c r="M163" s="80"/>
      <c r="N163" s="80"/>
      <c r="O163" s="80"/>
      <c r="P163" s="80"/>
      <c r="Q163" s="80"/>
      <c r="R163" s="80"/>
      <c r="S163" s="80"/>
      <c r="T163" s="80"/>
      <c r="U163" s="80"/>
      <c r="V163" s="80"/>
      <c r="W163" s="80"/>
      <c r="X163" s="80"/>
      <c r="Y163" s="80"/>
      <c r="Z163" s="80"/>
    </row>
    <row r="164" ht="12.75" customHeight="1">
      <c r="A164" s="80"/>
      <c r="B164" s="80"/>
      <c r="C164" s="80"/>
      <c r="D164" s="80"/>
      <c r="E164" s="80"/>
      <c r="F164" s="80"/>
      <c r="G164" s="92"/>
      <c r="H164" s="80"/>
      <c r="I164" s="80"/>
      <c r="J164" s="80"/>
      <c r="K164" s="80"/>
      <c r="L164" s="80"/>
      <c r="M164" s="80"/>
      <c r="N164" s="80"/>
      <c r="O164" s="80"/>
      <c r="P164" s="80"/>
      <c r="Q164" s="80"/>
      <c r="R164" s="80"/>
      <c r="S164" s="80"/>
      <c r="T164" s="80"/>
      <c r="U164" s="80"/>
      <c r="V164" s="80"/>
      <c r="W164" s="80"/>
      <c r="X164" s="80"/>
      <c r="Y164" s="80"/>
      <c r="Z164" s="80"/>
    </row>
    <row r="165" ht="12.75" customHeight="1">
      <c r="A165" s="80"/>
      <c r="B165" s="80"/>
      <c r="C165" s="80"/>
      <c r="D165" s="80"/>
      <c r="E165" s="80"/>
      <c r="F165" s="80"/>
      <c r="G165" s="92"/>
      <c r="H165" s="80"/>
      <c r="I165" s="80"/>
      <c r="J165" s="80"/>
      <c r="K165" s="80"/>
      <c r="L165" s="80"/>
      <c r="M165" s="80"/>
      <c r="N165" s="80"/>
      <c r="O165" s="80"/>
      <c r="P165" s="80"/>
      <c r="Q165" s="80"/>
      <c r="R165" s="80"/>
      <c r="S165" s="80"/>
      <c r="T165" s="80"/>
      <c r="U165" s="80"/>
      <c r="V165" s="80"/>
      <c r="W165" s="80"/>
      <c r="X165" s="80"/>
      <c r="Y165" s="80"/>
      <c r="Z165" s="80"/>
    </row>
    <row r="166" ht="12.75" customHeight="1">
      <c r="A166" s="80"/>
      <c r="B166" s="80"/>
      <c r="C166" s="80"/>
      <c r="D166" s="80"/>
      <c r="E166" s="80"/>
      <c r="F166" s="80"/>
      <c r="G166" s="92"/>
      <c r="H166" s="80"/>
      <c r="I166" s="80"/>
      <c r="J166" s="80"/>
      <c r="K166" s="80"/>
      <c r="L166" s="80"/>
      <c r="M166" s="80"/>
      <c r="N166" s="80"/>
      <c r="O166" s="80"/>
      <c r="P166" s="80"/>
      <c r="Q166" s="80"/>
      <c r="R166" s="80"/>
      <c r="S166" s="80"/>
      <c r="T166" s="80"/>
      <c r="U166" s="80"/>
      <c r="V166" s="80"/>
      <c r="W166" s="80"/>
      <c r="X166" s="80"/>
      <c r="Y166" s="80"/>
      <c r="Z166" s="80"/>
    </row>
    <row r="167" ht="12.75" customHeight="1">
      <c r="A167" s="80"/>
      <c r="B167" s="80"/>
      <c r="C167" s="80"/>
      <c r="D167" s="80"/>
      <c r="E167" s="80"/>
      <c r="F167" s="80"/>
      <c r="G167" s="92"/>
      <c r="H167" s="80"/>
      <c r="I167" s="80"/>
      <c r="J167" s="80"/>
      <c r="K167" s="80"/>
      <c r="L167" s="80"/>
      <c r="M167" s="80"/>
      <c r="N167" s="80"/>
      <c r="O167" s="80"/>
      <c r="P167" s="80"/>
      <c r="Q167" s="80"/>
      <c r="R167" s="80"/>
      <c r="S167" s="80"/>
      <c r="T167" s="80"/>
      <c r="U167" s="80"/>
      <c r="V167" s="80"/>
      <c r="W167" s="80"/>
      <c r="X167" s="80"/>
      <c r="Y167" s="80"/>
      <c r="Z167" s="80"/>
    </row>
    <row r="168" ht="12.75" customHeight="1">
      <c r="A168" s="80"/>
      <c r="B168" s="80"/>
      <c r="C168" s="80"/>
      <c r="D168" s="80"/>
      <c r="E168" s="80"/>
      <c r="F168" s="80"/>
      <c r="G168" s="92"/>
      <c r="H168" s="80"/>
      <c r="I168" s="80"/>
      <c r="J168" s="80"/>
      <c r="K168" s="80"/>
      <c r="L168" s="80"/>
      <c r="M168" s="80"/>
      <c r="N168" s="80"/>
      <c r="O168" s="80"/>
      <c r="P168" s="80"/>
      <c r="Q168" s="80"/>
      <c r="R168" s="80"/>
      <c r="S168" s="80"/>
      <c r="T168" s="80"/>
      <c r="U168" s="80"/>
      <c r="V168" s="80"/>
      <c r="W168" s="80"/>
      <c r="X168" s="80"/>
      <c r="Y168" s="80"/>
      <c r="Z168" s="80"/>
    </row>
    <row r="169" ht="12.75" customHeight="1">
      <c r="A169" s="80"/>
      <c r="B169" s="80"/>
      <c r="C169" s="80"/>
      <c r="D169" s="80"/>
      <c r="E169" s="80"/>
      <c r="F169" s="80"/>
      <c r="G169" s="92"/>
      <c r="H169" s="80"/>
      <c r="I169" s="80"/>
      <c r="J169" s="80"/>
      <c r="K169" s="80"/>
      <c r="L169" s="80"/>
      <c r="M169" s="80"/>
      <c r="N169" s="80"/>
      <c r="O169" s="80"/>
      <c r="P169" s="80"/>
      <c r="Q169" s="80"/>
      <c r="R169" s="80"/>
      <c r="S169" s="80"/>
      <c r="T169" s="80"/>
      <c r="U169" s="80"/>
      <c r="V169" s="80"/>
      <c r="W169" s="80"/>
      <c r="X169" s="80"/>
      <c r="Y169" s="80"/>
      <c r="Z169" s="80"/>
    </row>
    <row r="170" ht="12.75" customHeight="1">
      <c r="A170" s="80"/>
      <c r="B170" s="80"/>
      <c r="C170" s="80"/>
      <c r="D170" s="80"/>
      <c r="E170" s="80"/>
      <c r="F170" s="80"/>
      <c r="G170" s="92"/>
      <c r="H170" s="80"/>
      <c r="I170" s="80"/>
      <c r="J170" s="80"/>
      <c r="K170" s="80"/>
      <c r="L170" s="80"/>
      <c r="M170" s="80"/>
      <c r="N170" s="80"/>
      <c r="O170" s="80"/>
      <c r="P170" s="80"/>
      <c r="Q170" s="80"/>
      <c r="R170" s="80"/>
      <c r="S170" s="80"/>
      <c r="T170" s="80"/>
      <c r="U170" s="80"/>
      <c r="V170" s="80"/>
      <c r="W170" s="80"/>
      <c r="X170" s="80"/>
      <c r="Y170" s="80"/>
      <c r="Z170" s="80"/>
    </row>
    <row r="171" ht="12.75" customHeight="1">
      <c r="A171" s="80"/>
      <c r="B171" s="80"/>
      <c r="C171" s="80"/>
      <c r="D171" s="80"/>
      <c r="E171" s="80"/>
      <c r="F171" s="80"/>
      <c r="G171" s="92"/>
      <c r="H171" s="80"/>
      <c r="I171" s="80"/>
      <c r="J171" s="80"/>
      <c r="K171" s="80"/>
      <c r="L171" s="80"/>
      <c r="M171" s="80"/>
      <c r="N171" s="80"/>
      <c r="O171" s="80"/>
      <c r="P171" s="80"/>
      <c r="Q171" s="80"/>
      <c r="R171" s="80"/>
      <c r="S171" s="80"/>
      <c r="T171" s="80"/>
      <c r="U171" s="80"/>
      <c r="V171" s="80"/>
      <c r="W171" s="80"/>
      <c r="X171" s="80"/>
      <c r="Y171" s="80"/>
      <c r="Z171" s="80"/>
    </row>
    <row r="172" ht="12.75" customHeight="1">
      <c r="A172" s="80"/>
      <c r="B172" s="80"/>
      <c r="C172" s="80"/>
      <c r="D172" s="80"/>
      <c r="E172" s="80"/>
      <c r="F172" s="80"/>
      <c r="G172" s="92"/>
      <c r="H172" s="80"/>
      <c r="I172" s="80"/>
      <c r="J172" s="80"/>
      <c r="K172" s="80"/>
      <c r="L172" s="80"/>
      <c r="M172" s="80"/>
      <c r="N172" s="80"/>
      <c r="O172" s="80"/>
      <c r="P172" s="80"/>
      <c r="Q172" s="80"/>
      <c r="R172" s="80"/>
      <c r="S172" s="80"/>
      <c r="T172" s="80"/>
      <c r="U172" s="80"/>
      <c r="V172" s="80"/>
      <c r="W172" s="80"/>
      <c r="X172" s="80"/>
      <c r="Y172" s="80"/>
      <c r="Z172" s="80"/>
    </row>
    <row r="173" ht="12.75" customHeight="1">
      <c r="A173" s="80"/>
      <c r="B173" s="80"/>
      <c r="C173" s="80"/>
      <c r="D173" s="80"/>
      <c r="E173" s="80"/>
      <c r="F173" s="80"/>
      <c r="G173" s="92"/>
      <c r="H173" s="80"/>
      <c r="I173" s="80"/>
      <c r="J173" s="80"/>
      <c r="K173" s="80"/>
      <c r="L173" s="80"/>
      <c r="M173" s="80"/>
      <c r="N173" s="80"/>
      <c r="O173" s="80"/>
      <c r="P173" s="80"/>
      <c r="Q173" s="80"/>
      <c r="R173" s="80"/>
      <c r="S173" s="80"/>
      <c r="T173" s="80"/>
      <c r="U173" s="80"/>
      <c r="V173" s="80"/>
      <c r="W173" s="80"/>
      <c r="X173" s="80"/>
      <c r="Y173" s="80"/>
      <c r="Z173" s="80"/>
    </row>
    <row r="174" ht="12.75" customHeight="1">
      <c r="A174" s="80"/>
      <c r="B174" s="80"/>
      <c r="C174" s="80"/>
      <c r="D174" s="80"/>
      <c r="E174" s="80"/>
      <c r="F174" s="80"/>
      <c r="G174" s="92"/>
      <c r="H174" s="80"/>
      <c r="I174" s="80"/>
      <c r="J174" s="80"/>
      <c r="K174" s="80"/>
      <c r="L174" s="80"/>
      <c r="M174" s="80"/>
      <c r="N174" s="80"/>
      <c r="O174" s="80"/>
      <c r="P174" s="80"/>
      <c r="Q174" s="80"/>
      <c r="R174" s="80"/>
      <c r="S174" s="80"/>
      <c r="T174" s="80"/>
      <c r="U174" s="80"/>
      <c r="V174" s="80"/>
      <c r="W174" s="80"/>
      <c r="X174" s="80"/>
      <c r="Y174" s="80"/>
      <c r="Z174" s="80"/>
    </row>
    <row r="175" ht="12.75" customHeight="1">
      <c r="A175" s="80"/>
      <c r="B175" s="80"/>
      <c r="C175" s="80"/>
      <c r="D175" s="80"/>
      <c r="E175" s="80"/>
      <c r="F175" s="80"/>
      <c r="G175" s="92"/>
      <c r="H175" s="80"/>
      <c r="I175" s="80"/>
      <c r="J175" s="80"/>
      <c r="K175" s="80"/>
      <c r="L175" s="80"/>
      <c r="M175" s="80"/>
      <c r="N175" s="80"/>
      <c r="O175" s="80"/>
      <c r="P175" s="80"/>
      <c r="Q175" s="80"/>
      <c r="R175" s="80"/>
      <c r="S175" s="80"/>
      <c r="T175" s="80"/>
      <c r="U175" s="80"/>
      <c r="V175" s="80"/>
      <c r="W175" s="80"/>
      <c r="X175" s="80"/>
      <c r="Y175" s="80"/>
      <c r="Z175" s="80"/>
    </row>
    <row r="176" ht="12.75" customHeight="1">
      <c r="A176" s="80"/>
      <c r="B176" s="80"/>
      <c r="C176" s="80"/>
      <c r="D176" s="80"/>
      <c r="E176" s="80"/>
      <c r="F176" s="80"/>
      <c r="G176" s="92"/>
      <c r="H176" s="80"/>
      <c r="I176" s="80"/>
      <c r="J176" s="80"/>
      <c r="K176" s="80"/>
      <c r="L176" s="80"/>
      <c r="M176" s="80"/>
      <c r="N176" s="80"/>
      <c r="O176" s="80"/>
      <c r="P176" s="80"/>
      <c r="Q176" s="80"/>
      <c r="R176" s="80"/>
      <c r="S176" s="80"/>
      <c r="T176" s="80"/>
      <c r="U176" s="80"/>
      <c r="V176" s="80"/>
      <c r="W176" s="80"/>
      <c r="X176" s="80"/>
      <c r="Y176" s="80"/>
      <c r="Z176" s="80"/>
    </row>
    <row r="177" ht="12.75" customHeight="1">
      <c r="A177" s="80"/>
      <c r="B177" s="80"/>
      <c r="C177" s="80"/>
      <c r="D177" s="80"/>
      <c r="E177" s="80"/>
      <c r="F177" s="80"/>
      <c r="G177" s="92"/>
      <c r="H177" s="80"/>
      <c r="I177" s="80"/>
      <c r="J177" s="80"/>
      <c r="K177" s="80"/>
      <c r="L177" s="80"/>
      <c r="M177" s="80"/>
      <c r="N177" s="80"/>
      <c r="O177" s="80"/>
      <c r="P177" s="80"/>
      <c r="Q177" s="80"/>
      <c r="R177" s="80"/>
      <c r="S177" s="80"/>
      <c r="T177" s="80"/>
      <c r="U177" s="80"/>
      <c r="V177" s="80"/>
      <c r="W177" s="80"/>
      <c r="X177" s="80"/>
      <c r="Y177" s="80"/>
      <c r="Z177" s="80"/>
    </row>
    <row r="178" ht="12.75" customHeight="1">
      <c r="A178" s="80"/>
      <c r="B178" s="80"/>
      <c r="C178" s="80"/>
      <c r="D178" s="80"/>
      <c r="E178" s="80"/>
      <c r="F178" s="80"/>
      <c r="G178" s="92"/>
      <c r="H178" s="80"/>
      <c r="I178" s="80"/>
      <c r="J178" s="80"/>
      <c r="K178" s="80"/>
      <c r="L178" s="80"/>
      <c r="M178" s="80"/>
      <c r="N178" s="80"/>
      <c r="O178" s="80"/>
      <c r="P178" s="80"/>
      <c r="Q178" s="80"/>
      <c r="R178" s="80"/>
      <c r="S178" s="80"/>
      <c r="T178" s="80"/>
      <c r="U178" s="80"/>
      <c r="V178" s="80"/>
      <c r="W178" s="80"/>
      <c r="X178" s="80"/>
      <c r="Y178" s="80"/>
      <c r="Z178" s="80"/>
    </row>
    <row r="179" ht="12.75" customHeight="1">
      <c r="A179" s="80"/>
      <c r="B179" s="80"/>
      <c r="C179" s="80"/>
      <c r="D179" s="80"/>
      <c r="E179" s="80"/>
      <c r="F179" s="80"/>
      <c r="G179" s="92"/>
      <c r="H179" s="80"/>
      <c r="I179" s="80"/>
      <c r="J179" s="80"/>
      <c r="K179" s="80"/>
      <c r="L179" s="80"/>
      <c r="M179" s="80"/>
      <c r="N179" s="80"/>
      <c r="O179" s="80"/>
      <c r="P179" s="80"/>
      <c r="Q179" s="80"/>
      <c r="R179" s="80"/>
      <c r="S179" s="80"/>
      <c r="T179" s="80"/>
      <c r="U179" s="80"/>
      <c r="V179" s="80"/>
      <c r="W179" s="80"/>
      <c r="X179" s="80"/>
      <c r="Y179" s="80"/>
      <c r="Z179" s="80"/>
    </row>
    <row r="180" ht="12.75" customHeight="1">
      <c r="A180" s="80"/>
      <c r="B180" s="80"/>
      <c r="C180" s="80"/>
      <c r="D180" s="80"/>
      <c r="E180" s="80"/>
      <c r="F180" s="80"/>
      <c r="G180" s="92"/>
      <c r="H180" s="80"/>
      <c r="I180" s="80"/>
      <c r="J180" s="80"/>
      <c r="K180" s="80"/>
      <c r="L180" s="80"/>
      <c r="M180" s="80"/>
      <c r="N180" s="80"/>
      <c r="O180" s="80"/>
      <c r="P180" s="80"/>
      <c r="Q180" s="80"/>
      <c r="R180" s="80"/>
      <c r="S180" s="80"/>
      <c r="T180" s="80"/>
      <c r="U180" s="80"/>
      <c r="V180" s="80"/>
      <c r="W180" s="80"/>
      <c r="X180" s="80"/>
      <c r="Y180" s="80"/>
      <c r="Z180" s="80"/>
    </row>
    <row r="181" ht="12.75" customHeight="1">
      <c r="A181" s="80"/>
      <c r="B181" s="80"/>
      <c r="C181" s="80"/>
      <c r="D181" s="80"/>
      <c r="E181" s="80"/>
      <c r="F181" s="80"/>
      <c r="G181" s="92"/>
      <c r="H181" s="80"/>
      <c r="I181" s="80"/>
      <c r="J181" s="80"/>
      <c r="K181" s="80"/>
      <c r="L181" s="80"/>
      <c r="M181" s="80"/>
      <c r="N181" s="80"/>
      <c r="O181" s="80"/>
      <c r="P181" s="80"/>
      <c r="Q181" s="80"/>
      <c r="R181" s="80"/>
      <c r="S181" s="80"/>
      <c r="T181" s="80"/>
      <c r="U181" s="80"/>
      <c r="V181" s="80"/>
      <c r="W181" s="80"/>
      <c r="X181" s="80"/>
      <c r="Y181" s="80"/>
      <c r="Z181" s="80"/>
    </row>
    <row r="182" ht="12.75" customHeight="1">
      <c r="A182" s="80"/>
      <c r="B182" s="80"/>
      <c r="C182" s="80"/>
      <c r="D182" s="80"/>
      <c r="E182" s="80"/>
      <c r="F182" s="80"/>
      <c r="G182" s="92"/>
      <c r="H182" s="80"/>
      <c r="I182" s="80"/>
      <c r="J182" s="80"/>
      <c r="K182" s="80"/>
      <c r="L182" s="80"/>
      <c r="M182" s="80"/>
      <c r="N182" s="80"/>
      <c r="O182" s="80"/>
      <c r="P182" s="80"/>
      <c r="Q182" s="80"/>
      <c r="R182" s="80"/>
      <c r="S182" s="80"/>
      <c r="T182" s="80"/>
      <c r="U182" s="80"/>
      <c r="V182" s="80"/>
      <c r="W182" s="80"/>
      <c r="X182" s="80"/>
      <c r="Y182" s="80"/>
      <c r="Z182" s="80"/>
    </row>
    <row r="183" ht="12.75" customHeight="1">
      <c r="A183" s="80"/>
      <c r="B183" s="80"/>
      <c r="C183" s="80"/>
      <c r="D183" s="80"/>
      <c r="E183" s="80"/>
      <c r="F183" s="80"/>
      <c r="G183" s="92"/>
      <c r="H183" s="80"/>
      <c r="I183" s="80"/>
      <c r="J183" s="80"/>
      <c r="K183" s="80"/>
      <c r="L183" s="80"/>
      <c r="M183" s="80"/>
      <c r="N183" s="80"/>
      <c r="O183" s="80"/>
      <c r="P183" s="80"/>
      <c r="Q183" s="80"/>
      <c r="R183" s="80"/>
      <c r="S183" s="80"/>
      <c r="T183" s="80"/>
      <c r="U183" s="80"/>
      <c r="V183" s="80"/>
      <c r="W183" s="80"/>
      <c r="X183" s="80"/>
      <c r="Y183" s="80"/>
      <c r="Z183" s="80"/>
    </row>
    <row r="184" ht="12.75" customHeight="1">
      <c r="A184" s="80"/>
      <c r="B184" s="80"/>
      <c r="C184" s="80"/>
      <c r="D184" s="80"/>
      <c r="E184" s="80"/>
      <c r="F184" s="80"/>
      <c r="G184" s="92"/>
      <c r="H184" s="80"/>
      <c r="I184" s="80"/>
      <c r="J184" s="80"/>
      <c r="K184" s="80"/>
      <c r="L184" s="80"/>
      <c r="M184" s="80"/>
      <c r="N184" s="80"/>
      <c r="O184" s="80"/>
      <c r="P184" s="80"/>
      <c r="Q184" s="80"/>
      <c r="R184" s="80"/>
      <c r="S184" s="80"/>
      <c r="T184" s="80"/>
      <c r="U184" s="80"/>
      <c r="V184" s="80"/>
      <c r="W184" s="80"/>
      <c r="X184" s="80"/>
      <c r="Y184" s="80"/>
      <c r="Z184" s="80"/>
    </row>
    <row r="185" ht="12.75" customHeight="1">
      <c r="A185" s="80"/>
      <c r="B185" s="80"/>
      <c r="C185" s="80"/>
      <c r="D185" s="80"/>
      <c r="E185" s="80"/>
      <c r="F185" s="80"/>
      <c r="G185" s="92"/>
      <c r="H185" s="80"/>
      <c r="I185" s="80"/>
      <c r="J185" s="80"/>
      <c r="K185" s="80"/>
      <c r="L185" s="80"/>
      <c r="M185" s="80"/>
      <c r="N185" s="80"/>
      <c r="O185" s="80"/>
      <c r="P185" s="80"/>
      <c r="Q185" s="80"/>
      <c r="R185" s="80"/>
      <c r="S185" s="80"/>
      <c r="T185" s="80"/>
      <c r="U185" s="80"/>
      <c r="V185" s="80"/>
      <c r="W185" s="80"/>
      <c r="X185" s="80"/>
      <c r="Y185" s="80"/>
      <c r="Z185" s="80"/>
    </row>
    <row r="186" ht="12.75" customHeight="1">
      <c r="A186" s="80"/>
      <c r="B186" s="80"/>
      <c r="C186" s="80"/>
      <c r="D186" s="80"/>
      <c r="E186" s="80"/>
      <c r="F186" s="80"/>
      <c r="G186" s="92"/>
      <c r="H186" s="80"/>
      <c r="I186" s="80"/>
      <c r="J186" s="80"/>
      <c r="K186" s="80"/>
      <c r="L186" s="80"/>
      <c r="M186" s="80"/>
      <c r="N186" s="80"/>
      <c r="O186" s="80"/>
      <c r="P186" s="80"/>
      <c r="Q186" s="80"/>
      <c r="R186" s="80"/>
      <c r="S186" s="80"/>
      <c r="T186" s="80"/>
      <c r="U186" s="80"/>
      <c r="V186" s="80"/>
      <c r="W186" s="80"/>
      <c r="X186" s="80"/>
      <c r="Y186" s="80"/>
      <c r="Z186" s="80"/>
    </row>
    <row r="187" ht="12.75" customHeight="1">
      <c r="A187" s="80"/>
      <c r="B187" s="80"/>
      <c r="C187" s="80"/>
      <c r="D187" s="80"/>
      <c r="E187" s="80"/>
      <c r="F187" s="80"/>
      <c r="G187" s="92"/>
      <c r="H187" s="80"/>
      <c r="I187" s="80"/>
      <c r="J187" s="80"/>
      <c r="K187" s="80"/>
      <c r="L187" s="80"/>
      <c r="M187" s="80"/>
      <c r="N187" s="80"/>
      <c r="O187" s="80"/>
      <c r="P187" s="80"/>
      <c r="Q187" s="80"/>
      <c r="R187" s="80"/>
      <c r="S187" s="80"/>
      <c r="T187" s="80"/>
      <c r="U187" s="80"/>
      <c r="V187" s="80"/>
      <c r="W187" s="80"/>
      <c r="X187" s="80"/>
      <c r="Y187" s="80"/>
      <c r="Z187" s="80"/>
    </row>
    <row r="188" ht="12.75" customHeight="1">
      <c r="A188" s="80"/>
      <c r="B188" s="80"/>
      <c r="C188" s="80"/>
      <c r="D188" s="80"/>
      <c r="E188" s="80"/>
      <c r="F188" s="80"/>
      <c r="G188" s="92"/>
      <c r="H188" s="80"/>
      <c r="I188" s="80"/>
      <c r="J188" s="80"/>
      <c r="K188" s="80"/>
      <c r="L188" s="80"/>
      <c r="M188" s="80"/>
      <c r="N188" s="80"/>
      <c r="O188" s="80"/>
      <c r="P188" s="80"/>
      <c r="Q188" s="80"/>
      <c r="R188" s="80"/>
      <c r="S188" s="80"/>
      <c r="T188" s="80"/>
      <c r="U188" s="80"/>
      <c r="V188" s="80"/>
      <c r="W188" s="80"/>
      <c r="X188" s="80"/>
      <c r="Y188" s="80"/>
      <c r="Z188" s="80"/>
    </row>
    <row r="189" ht="12.75" customHeight="1">
      <c r="A189" s="80"/>
      <c r="B189" s="80"/>
      <c r="C189" s="80"/>
      <c r="D189" s="80"/>
      <c r="E189" s="80"/>
      <c r="F189" s="80"/>
      <c r="G189" s="92"/>
      <c r="H189" s="80"/>
      <c r="I189" s="80"/>
      <c r="J189" s="80"/>
      <c r="K189" s="80"/>
      <c r="L189" s="80"/>
      <c r="M189" s="80"/>
      <c r="N189" s="80"/>
      <c r="O189" s="80"/>
      <c r="P189" s="80"/>
      <c r="Q189" s="80"/>
      <c r="R189" s="80"/>
      <c r="S189" s="80"/>
      <c r="T189" s="80"/>
      <c r="U189" s="80"/>
      <c r="V189" s="80"/>
      <c r="W189" s="80"/>
      <c r="X189" s="80"/>
      <c r="Y189" s="80"/>
      <c r="Z189" s="80"/>
    </row>
    <row r="190" ht="12.75" customHeight="1">
      <c r="A190" s="80"/>
      <c r="B190" s="80"/>
      <c r="C190" s="80"/>
      <c r="D190" s="80"/>
      <c r="E190" s="80"/>
      <c r="F190" s="80"/>
      <c r="G190" s="92"/>
      <c r="H190" s="80"/>
      <c r="I190" s="80"/>
      <c r="J190" s="80"/>
      <c r="K190" s="80"/>
      <c r="L190" s="80"/>
      <c r="M190" s="80"/>
      <c r="N190" s="80"/>
      <c r="O190" s="80"/>
      <c r="P190" s="80"/>
      <c r="Q190" s="80"/>
      <c r="R190" s="80"/>
      <c r="S190" s="80"/>
      <c r="T190" s="80"/>
      <c r="U190" s="80"/>
      <c r="V190" s="80"/>
      <c r="W190" s="80"/>
      <c r="X190" s="80"/>
      <c r="Y190" s="80"/>
      <c r="Z190" s="80"/>
    </row>
    <row r="191" ht="12.75" customHeight="1">
      <c r="A191" s="80"/>
      <c r="B191" s="80"/>
      <c r="C191" s="80"/>
      <c r="D191" s="80"/>
      <c r="E191" s="80"/>
      <c r="F191" s="80"/>
      <c r="G191" s="92"/>
      <c r="H191" s="80"/>
      <c r="I191" s="80"/>
      <c r="J191" s="80"/>
      <c r="K191" s="80"/>
      <c r="L191" s="80"/>
      <c r="M191" s="80"/>
      <c r="N191" s="80"/>
      <c r="O191" s="80"/>
      <c r="P191" s="80"/>
      <c r="Q191" s="80"/>
      <c r="R191" s="80"/>
      <c r="S191" s="80"/>
      <c r="T191" s="80"/>
      <c r="U191" s="80"/>
      <c r="V191" s="80"/>
      <c r="W191" s="80"/>
      <c r="X191" s="80"/>
      <c r="Y191" s="80"/>
      <c r="Z191" s="80"/>
    </row>
    <row r="192" ht="12.75" customHeight="1">
      <c r="A192" s="80"/>
      <c r="B192" s="80"/>
      <c r="C192" s="80"/>
      <c r="D192" s="80"/>
      <c r="E192" s="80"/>
      <c r="F192" s="80"/>
      <c r="G192" s="92"/>
      <c r="H192" s="80"/>
      <c r="I192" s="80"/>
      <c r="J192" s="80"/>
      <c r="K192" s="80"/>
      <c r="L192" s="80"/>
      <c r="M192" s="80"/>
      <c r="N192" s="80"/>
      <c r="O192" s="80"/>
      <c r="P192" s="80"/>
      <c r="Q192" s="80"/>
      <c r="R192" s="80"/>
      <c r="S192" s="80"/>
      <c r="T192" s="80"/>
      <c r="U192" s="80"/>
      <c r="V192" s="80"/>
      <c r="W192" s="80"/>
      <c r="X192" s="80"/>
      <c r="Y192" s="80"/>
      <c r="Z192" s="80"/>
    </row>
    <row r="193" ht="12.75" customHeight="1">
      <c r="A193" s="80"/>
      <c r="B193" s="80"/>
      <c r="C193" s="80"/>
      <c r="D193" s="80"/>
      <c r="E193" s="80"/>
      <c r="F193" s="80"/>
      <c r="G193" s="92"/>
      <c r="H193" s="80"/>
      <c r="I193" s="80"/>
      <c r="J193" s="80"/>
      <c r="K193" s="80"/>
      <c r="L193" s="80"/>
      <c r="M193" s="80"/>
      <c r="N193" s="80"/>
      <c r="O193" s="80"/>
      <c r="P193" s="80"/>
      <c r="Q193" s="80"/>
      <c r="R193" s="80"/>
      <c r="S193" s="80"/>
      <c r="T193" s="80"/>
      <c r="U193" s="80"/>
      <c r="V193" s="80"/>
      <c r="W193" s="80"/>
      <c r="X193" s="80"/>
      <c r="Y193" s="80"/>
      <c r="Z193" s="80"/>
    </row>
    <row r="194" ht="12.75" customHeight="1">
      <c r="A194" s="80"/>
      <c r="B194" s="80"/>
      <c r="C194" s="80"/>
      <c r="D194" s="80"/>
      <c r="E194" s="80"/>
      <c r="F194" s="80"/>
      <c r="G194" s="92"/>
      <c r="H194" s="80"/>
      <c r="I194" s="80"/>
      <c r="J194" s="80"/>
      <c r="K194" s="80"/>
      <c r="L194" s="80"/>
      <c r="M194" s="80"/>
      <c r="N194" s="80"/>
      <c r="O194" s="80"/>
      <c r="P194" s="80"/>
      <c r="Q194" s="80"/>
      <c r="R194" s="80"/>
      <c r="S194" s="80"/>
      <c r="T194" s="80"/>
      <c r="U194" s="80"/>
      <c r="V194" s="80"/>
      <c r="W194" s="80"/>
      <c r="X194" s="80"/>
      <c r="Y194" s="80"/>
      <c r="Z194" s="80"/>
    </row>
    <row r="195" ht="12.75" customHeight="1">
      <c r="A195" s="80"/>
      <c r="B195" s="80"/>
      <c r="C195" s="80"/>
      <c r="D195" s="80"/>
      <c r="E195" s="80"/>
      <c r="F195" s="80"/>
      <c r="G195" s="92"/>
      <c r="H195" s="80"/>
      <c r="I195" s="80"/>
      <c r="J195" s="80"/>
      <c r="K195" s="80"/>
      <c r="L195" s="80"/>
      <c r="M195" s="80"/>
      <c r="N195" s="80"/>
      <c r="O195" s="80"/>
      <c r="P195" s="80"/>
      <c r="Q195" s="80"/>
      <c r="R195" s="80"/>
      <c r="S195" s="80"/>
      <c r="T195" s="80"/>
      <c r="U195" s="80"/>
      <c r="V195" s="80"/>
      <c r="W195" s="80"/>
      <c r="X195" s="80"/>
      <c r="Y195" s="80"/>
      <c r="Z195" s="80"/>
    </row>
    <row r="196" ht="12.75" customHeight="1">
      <c r="A196" s="80"/>
      <c r="B196" s="80"/>
      <c r="C196" s="80"/>
      <c r="D196" s="80"/>
      <c r="E196" s="80"/>
      <c r="F196" s="80"/>
      <c r="G196" s="92"/>
      <c r="H196" s="80"/>
      <c r="I196" s="80"/>
      <c r="J196" s="80"/>
      <c r="K196" s="80"/>
      <c r="L196" s="80"/>
      <c r="M196" s="80"/>
      <c r="N196" s="80"/>
      <c r="O196" s="80"/>
      <c r="P196" s="80"/>
      <c r="Q196" s="80"/>
      <c r="R196" s="80"/>
      <c r="S196" s="80"/>
      <c r="T196" s="80"/>
      <c r="U196" s="80"/>
      <c r="V196" s="80"/>
      <c r="W196" s="80"/>
      <c r="X196" s="80"/>
      <c r="Y196" s="80"/>
      <c r="Z196" s="80"/>
    </row>
    <row r="197" ht="12.75" customHeight="1">
      <c r="A197" s="80"/>
      <c r="B197" s="80"/>
      <c r="C197" s="80"/>
      <c r="D197" s="80"/>
      <c r="E197" s="80"/>
      <c r="F197" s="80"/>
      <c r="G197" s="92"/>
      <c r="H197" s="80"/>
      <c r="I197" s="80"/>
      <c r="J197" s="80"/>
      <c r="K197" s="80"/>
      <c r="L197" s="80"/>
      <c r="M197" s="80"/>
      <c r="N197" s="80"/>
      <c r="O197" s="80"/>
      <c r="P197" s="80"/>
      <c r="Q197" s="80"/>
      <c r="R197" s="80"/>
      <c r="S197" s="80"/>
      <c r="T197" s="80"/>
      <c r="U197" s="80"/>
      <c r="V197" s="80"/>
      <c r="W197" s="80"/>
      <c r="X197" s="80"/>
      <c r="Y197" s="80"/>
      <c r="Z197" s="80"/>
    </row>
    <row r="198" ht="12.75" customHeight="1">
      <c r="A198" s="80"/>
      <c r="B198" s="80"/>
      <c r="C198" s="80"/>
      <c r="D198" s="80"/>
      <c r="E198" s="80"/>
      <c r="F198" s="80"/>
      <c r="G198" s="92"/>
      <c r="H198" s="80"/>
      <c r="I198" s="80"/>
      <c r="J198" s="80"/>
      <c r="K198" s="80"/>
      <c r="L198" s="80"/>
      <c r="M198" s="80"/>
      <c r="N198" s="80"/>
      <c r="O198" s="80"/>
      <c r="P198" s="80"/>
      <c r="Q198" s="80"/>
      <c r="R198" s="80"/>
      <c r="S198" s="80"/>
      <c r="T198" s="80"/>
      <c r="U198" s="80"/>
      <c r="V198" s="80"/>
      <c r="W198" s="80"/>
      <c r="X198" s="80"/>
      <c r="Y198" s="80"/>
      <c r="Z198" s="80"/>
    </row>
    <row r="199" ht="12.75" customHeight="1">
      <c r="A199" s="80"/>
      <c r="B199" s="80"/>
      <c r="C199" s="80"/>
      <c r="D199" s="80"/>
      <c r="E199" s="80"/>
      <c r="F199" s="80"/>
      <c r="G199" s="92"/>
      <c r="H199" s="80"/>
      <c r="I199" s="80"/>
      <c r="J199" s="80"/>
      <c r="K199" s="80"/>
      <c r="L199" s="80"/>
      <c r="M199" s="80"/>
      <c r="N199" s="80"/>
      <c r="O199" s="80"/>
      <c r="P199" s="80"/>
      <c r="Q199" s="80"/>
      <c r="R199" s="80"/>
      <c r="S199" s="80"/>
      <c r="T199" s="80"/>
      <c r="U199" s="80"/>
      <c r="V199" s="80"/>
      <c r="W199" s="80"/>
      <c r="X199" s="80"/>
      <c r="Y199" s="80"/>
      <c r="Z199" s="80"/>
    </row>
    <row r="200" ht="12.75" customHeight="1">
      <c r="A200" s="80"/>
      <c r="B200" s="80"/>
      <c r="C200" s="80"/>
      <c r="D200" s="80"/>
      <c r="E200" s="80"/>
      <c r="F200" s="80"/>
      <c r="G200" s="92"/>
      <c r="H200" s="80"/>
      <c r="I200" s="80"/>
      <c r="J200" s="80"/>
      <c r="K200" s="80"/>
      <c r="L200" s="80"/>
      <c r="M200" s="80"/>
      <c r="N200" s="80"/>
      <c r="O200" s="80"/>
      <c r="P200" s="80"/>
      <c r="Q200" s="80"/>
      <c r="R200" s="80"/>
      <c r="S200" s="80"/>
      <c r="T200" s="80"/>
      <c r="U200" s="80"/>
      <c r="V200" s="80"/>
      <c r="W200" s="80"/>
      <c r="X200" s="80"/>
      <c r="Y200" s="80"/>
      <c r="Z200" s="80"/>
    </row>
    <row r="201" ht="12.75" customHeight="1">
      <c r="A201" s="80"/>
      <c r="B201" s="80"/>
      <c r="C201" s="80"/>
      <c r="D201" s="80"/>
      <c r="E201" s="80"/>
      <c r="F201" s="80"/>
      <c r="G201" s="92"/>
      <c r="H201" s="80"/>
      <c r="I201" s="80"/>
      <c r="J201" s="80"/>
      <c r="K201" s="80"/>
      <c r="L201" s="80"/>
      <c r="M201" s="80"/>
      <c r="N201" s="80"/>
      <c r="O201" s="80"/>
      <c r="P201" s="80"/>
      <c r="Q201" s="80"/>
      <c r="R201" s="80"/>
      <c r="S201" s="80"/>
      <c r="T201" s="80"/>
      <c r="U201" s="80"/>
      <c r="V201" s="80"/>
      <c r="W201" s="80"/>
      <c r="X201" s="80"/>
      <c r="Y201" s="80"/>
      <c r="Z201" s="80"/>
    </row>
    <row r="202" ht="12.75" customHeight="1">
      <c r="A202" s="80"/>
      <c r="B202" s="80"/>
      <c r="C202" s="80"/>
      <c r="D202" s="80"/>
      <c r="E202" s="80"/>
      <c r="F202" s="80"/>
      <c r="G202" s="92"/>
      <c r="H202" s="80"/>
      <c r="I202" s="80"/>
      <c r="J202" s="80"/>
      <c r="K202" s="80"/>
      <c r="L202" s="80"/>
      <c r="M202" s="80"/>
      <c r="N202" s="80"/>
      <c r="O202" s="80"/>
      <c r="P202" s="80"/>
      <c r="Q202" s="80"/>
      <c r="R202" s="80"/>
      <c r="S202" s="80"/>
      <c r="T202" s="80"/>
      <c r="U202" s="80"/>
      <c r="V202" s="80"/>
      <c r="W202" s="80"/>
      <c r="X202" s="80"/>
      <c r="Y202" s="80"/>
      <c r="Z202" s="80"/>
    </row>
    <row r="203" ht="12.75" customHeight="1">
      <c r="A203" s="80"/>
      <c r="B203" s="80"/>
      <c r="C203" s="80"/>
      <c r="D203" s="80"/>
      <c r="E203" s="80"/>
      <c r="F203" s="80"/>
      <c r="G203" s="92"/>
      <c r="H203" s="80"/>
      <c r="I203" s="80"/>
      <c r="J203" s="80"/>
      <c r="K203" s="80"/>
      <c r="L203" s="80"/>
      <c r="M203" s="80"/>
      <c r="N203" s="80"/>
      <c r="O203" s="80"/>
      <c r="P203" s="80"/>
      <c r="Q203" s="80"/>
      <c r="R203" s="80"/>
      <c r="S203" s="80"/>
      <c r="T203" s="80"/>
      <c r="U203" s="80"/>
      <c r="V203" s="80"/>
      <c r="W203" s="80"/>
      <c r="X203" s="80"/>
      <c r="Y203" s="80"/>
      <c r="Z203" s="80"/>
    </row>
    <row r="204" ht="12.75" customHeight="1">
      <c r="A204" s="80"/>
      <c r="B204" s="80"/>
      <c r="C204" s="80"/>
      <c r="D204" s="80"/>
      <c r="E204" s="80"/>
      <c r="F204" s="80"/>
      <c r="G204" s="92"/>
      <c r="H204" s="80"/>
      <c r="I204" s="80"/>
      <c r="J204" s="80"/>
      <c r="K204" s="80"/>
      <c r="L204" s="80"/>
      <c r="M204" s="80"/>
      <c r="N204" s="80"/>
      <c r="O204" s="80"/>
      <c r="P204" s="80"/>
      <c r="Q204" s="80"/>
      <c r="R204" s="80"/>
      <c r="S204" s="80"/>
      <c r="T204" s="80"/>
      <c r="U204" s="80"/>
      <c r="V204" s="80"/>
      <c r="W204" s="80"/>
      <c r="X204" s="80"/>
      <c r="Y204" s="80"/>
      <c r="Z204" s="80"/>
    </row>
    <row r="205" ht="12.75" customHeight="1">
      <c r="A205" s="80"/>
      <c r="B205" s="80"/>
      <c r="C205" s="80"/>
      <c r="D205" s="80"/>
      <c r="E205" s="80"/>
      <c r="F205" s="80"/>
      <c r="G205" s="92"/>
      <c r="H205" s="80"/>
      <c r="I205" s="80"/>
      <c r="J205" s="80"/>
      <c r="K205" s="80"/>
      <c r="L205" s="80"/>
      <c r="M205" s="80"/>
      <c r="N205" s="80"/>
      <c r="O205" s="80"/>
      <c r="P205" s="80"/>
      <c r="Q205" s="80"/>
      <c r="R205" s="80"/>
      <c r="S205" s="80"/>
      <c r="T205" s="80"/>
      <c r="U205" s="80"/>
      <c r="V205" s="80"/>
      <c r="W205" s="80"/>
      <c r="X205" s="80"/>
      <c r="Y205" s="80"/>
      <c r="Z205" s="80"/>
    </row>
    <row r="206" ht="12.75" customHeight="1">
      <c r="A206" s="80"/>
      <c r="B206" s="80"/>
      <c r="C206" s="80"/>
      <c r="D206" s="80"/>
      <c r="E206" s="80"/>
      <c r="F206" s="80"/>
      <c r="G206" s="92"/>
      <c r="H206" s="80"/>
      <c r="I206" s="80"/>
      <c r="J206" s="80"/>
      <c r="K206" s="80"/>
      <c r="L206" s="80"/>
      <c r="M206" s="80"/>
      <c r="N206" s="80"/>
      <c r="O206" s="80"/>
      <c r="P206" s="80"/>
      <c r="Q206" s="80"/>
      <c r="R206" s="80"/>
      <c r="S206" s="80"/>
      <c r="T206" s="80"/>
      <c r="U206" s="80"/>
      <c r="V206" s="80"/>
      <c r="W206" s="80"/>
      <c r="X206" s="80"/>
      <c r="Y206" s="80"/>
      <c r="Z206" s="80"/>
    </row>
    <row r="207" ht="12.75" customHeight="1">
      <c r="A207" s="80"/>
      <c r="B207" s="80"/>
      <c r="C207" s="80"/>
      <c r="D207" s="80"/>
      <c r="E207" s="80"/>
      <c r="F207" s="80"/>
      <c r="G207" s="92"/>
      <c r="H207" s="80"/>
      <c r="I207" s="80"/>
      <c r="J207" s="80"/>
      <c r="K207" s="80"/>
      <c r="L207" s="80"/>
      <c r="M207" s="80"/>
      <c r="N207" s="80"/>
      <c r="O207" s="80"/>
      <c r="P207" s="80"/>
      <c r="Q207" s="80"/>
      <c r="R207" s="80"/>
      <c r="S207" s="80"/>
      <c r="T207" s="80"/>
      <c r="U207" s="80"/>
      <c r="V207" s="80"/>
      <c r="W207" s="80"/>
      <c r="X207" s="80"/>
      <c r="Y207" s="80"/>
      <c r="Z207" s="80"/>
    </row>
    <row r="208" ht="12.75" customHeight="1">
      <c r="A208" s="80"/>
      <c r="B208" s="80"/>
      <c r="C208" s="80"/>
      <c r="D208" s="80"/>
      <c r="E208" s="80"/>
      <c r="F208" s="80"/>
      <c r="G208" s="92"/>
      <c r="H208" s="80"/>
      <c r="I208" s="80"/>
      <c r="J208" s="80"/>
      <c r="K208" s="80"/>
      <c r="L208" s="80"/>
      <c r="M208" s="80"/>
      <c r="N208" s="80"/>
      <c r="O208" s="80"/>
      <c r="P208" s="80"/>
      <c r="Q208" s="80"/>
      <c r="R208" s="80"/>
      <c r="S208" s="80"/>
      <c r="T208" s="80"/>
      <c r="U208" s="80"/>
      <c r="V208" s="80"/>
      <c r="W208" s="80"/>
      <c r="X208" s="80"/>
      <c r="Y208" s="80"/>
      <c r="Z208" s="80"/>
    </row>
    <row r="209" ht="12.75" customHeight="1">
      <c r="A209" s="80"/>
      <c r="B209" s="80"/>
      <c r="C209" s="80"/>
      <c r="D209" s="80"/>
      <c r="E209" s="80"/>
      <c r="F209" s="80"/>
      <c r="G209" s="92"/>
      <c r="H209" s="80"/>
      <c r="I209" s="80"/>
      <c r="J209" s="80"/>
      <c r="K209" s="80"/>
      <c r="L209" s="80"/>
      <c r="M209" s="80"/>
      <c r="N209" s="80"/>
      <c r="O209" s="80"/>
      <c r="P209" s="80"/>
      <c r="Q209" s="80"/>
      <c r="R209" s="80"/>
      <c r="S209" s="80"/>
      <c r="T209" s="80"/>
      <c r="U209" s="80"/>
      <c r="V209" s="80"/>
      <c r="W209" s="80"/>
      <c r="X209" s="80"/>
      <c r="Y209" s="80"/>
      <c r="Z209" s="80"/>
    </row>
    <row r="210" ht="12.75" customHeight="1">
      <c r="A210" s="80"/>
      <c r="B210" s="80"/>
      <c r="C210" s="80"/>
      <c r="D210" s="80"/>
      <c r="E210" s="80"/>
      <c r="F210" s="80"/>
      <c r="G210" s="92"/>
      <c r="H210" s="80"/>
      <c r="I210" s="80"/>
      <c r="J210" s="80"/>
      <c r="K210" s="80"/>
      <c r="L210" s="80"/>
      <c r="M210" s="80"/>
      <c r="N210" s="80"/>
      <c r="O210" s="80"/>
      <c r="P210" s="80"/>
      <c r="Q210" s="80"/>
      <c r="R210" s="80"/>
      <c r="S210" s="80"/>
      <c r="T210" s="80"/>
      <c r="U210" s="80"/>
      <c r="V210" s="80"/>
      <c r="W210" s="80"/>
      <c r="X210" s="80"/>
      <c r="Y210" s="80"/>
      <c r="Z210" s="80"/>
    </row>
    <row r="211" ht="12.75" customHeight="1">
      <c r="A211" s="80"/>
      <c r="B211" s="80"/>
      <c r="C211" s="80"/>
      <c r="D211" s="80"/>
      <c r="E211" s="80"/>
      <c r="F211" s="80"/>
      <c r="G211" s="92"/>
      <c r="H211" s="80"/>
      <c r="I211" s="80"/>
      <c r="J211" s="80"/>
      <c r="K211" s="80"/>
      <c r="L211" s="80"/>
      <c r="M211" s="80"/>
      <c r="N211" s="80"/>
      <c r="O211" s="80"/>
      <c r="P211" s="80"/>
      <c r="Q211" s="80"/>
      <c r="R211" s="80"/>
      <c r="S211" s="80"/>
      <c r="T211" s="80"/>
      <c r="U211" s="80"/>
      <c r="V211" s="80"/>
      <c r="W211" s="80"/>
      <c r="X211" s="80"/>
      <c r="Y211" s="80"/>
      <c r="Z211" s="80"/>
    </row>
    <row r="212" ht="12.75" customHeight="1">
      <c r="A212" s="80"/>
      <c r="B212" s="80"/>
      <c r="C212" s="80"/>
      <c r="D212" s="80"/>
      <c r="E212" s="80"/>
      <c r="F212" s="80"/>
      <c r="G212" s="92"/>
      <c r="H212" s="80"/>
      <c r="I212" s="80"/>
      <c r="J212" s="80"/>
      <c r="K212" s="80"/>
      <c r="L212" s="80"/>
      <c r="M212" s="80"/>
      <c r="N212" s="80"/>
      <c r="O212" s="80"/>
      <c r="P212" s="80"/>
      <c r="Q212" s="80"/>
      <c r="R212" s="80"/>
      <c r="S212" s="80"/>
      <c r="T212" s="80"/>
      <c r="U212" s="80"/>
      <c r="V212" s="80"/>
      <c r="W212" s="80"/>
      <c r="X212" s="80"/>
      <c r="Y212" s="80"/>
      <c r="Z212" s="80"/>
    </row>
    <row r="213" ht="12.75" customHeight="1">
      <c r="A213" s="80"/>
      <c r="B213" s="80"/>
      <c r="C213" s="80"/>
      <c r="D213" s="80"/>
      <c r="E213" s="80"/>
      <c r="F213" s="80"/>
      <c r="G213" s="92"/>
      <c r="H213" s="80"/>
      <c r="I213" s="80"/>
      <c r="J213" s="80"/>
      <c r="K213" s="80"/>
      <c r="L213" s="80"/>
      <c r="M213" s="80"/>
      <c r="N213" s="80"/>
      <c r="O213" s="80"/>
      <c r="P213" s="80"/>
      <c r="Q213" s="80"/>
      <c r="R213" s="80"/>
      <c r="S213" s="80"/>
      <c r="T213" s="80"/>
      <c r="U213" s="80"/>
      <c r="V213" s="80"/>
      <c r="W213" s="80"/>
      <c r="X213" s="80"/>
      <c r="Y213" s="80"/>
      <c r="Z213" s="80"/>
    </row>
    <row r="214" ht="12.75" customHeight="1">
      <c r="A214" s="80"/>
      <c r="B214" s="80"/>
      <c r="C214" s="80"/>
      <c r="D214" s="80"/>
      <c r="E214" s="80"/>
      <c r="F214" s="80"/>
      <c r="G214" s="92"/>
      <c r="H214" s="80"/>
      <c r="I214" s="80"/>
      <c r="J214" s="80"/>
      <c r="K214" s="80"/>
      <c r="L214" s="80"/>
      <c r="M214" s="80"/>
      <c r="N214" s="80"/>
      <c r="O214" s="80"/>
      <c r="P214" s="80"/>
      <c r="Q214" s="80"/>
      <c r="R214" s="80"/>
      <c r="S214" s="80"/>
      <c r="T214" s="80"/>
      <c r="U214" s="80"/>
      <c r="V214" s="80"/>
      <c r="W214" s="80"/>
      <c r="X214" s="80"/>
      <c r="Y214" s="80"/>
      <c r="Z214" s="80"/>
    </row>
    <row r="215" ht="12.75" customHeight="1">
      <c r="A215" s="80"/>
      <c r="B215" s="80"/>
      <c r="C215" s="80"/>
      <c r="D215" s="80"/>
      <c r="E215" s="80"/>
      <c r="F215" s="80"/>
      <c r="G215" s="92"/>
      <c r="H215" s="80"/>
      <c r="I215" s="80"/>
      <c r="J215" s="80"/>
      <c r="K215" s="80"/>
      <c r="L215" s="80"/>
      <c r="M215" s="80"/>
      <c r="N215" s="80"/>
      <c r="O215" s="80"/>
      <c r="P215" s="80"/>
      <c r="Q215" s="80"/>
      <c r="R215" s="80"/>
      <c r="S215" s="80"/>
      <c r="T215" s="80"/>
      <c r="U215" s="80"/>
      <c r="V215" s="80"/>
      <c r="W215" s="80"/>
      <c r="X215" s="80"/>
      <c r="Y215" s="80"/>
      <c r="Z215" s="80"/>
    </row>
    <row r="216" ht="12.75" customHeight="1">
      <c r="A216" s="80"/>
      <c r="B216" s="80"/>
      <c r="C216" s="80"/>
      <c r="D216" s="80"/>
      <c r="E216" s="80"/>
      <c r="F216" s="80"/>
      <c r="G216" s="92"/>
      <c r="H216" s="80"/>
      <c r="I216" s="80"/>
      <c r="J216" s="80"/>
      <c r="K216" s="80"/>
      <c r="L216" s="80"/>
      <c r="M216" s="80"/>
      <c r="N216" s="80"/>
      <c r="O216" s="80"/>
      <c r="P216" s="80"/>
      <c r="Q216" s="80"/>
      <c r="R216" s="80"/>
      <c r="S216" s="80"/>
      <c r="T216" s="80"/>
      <c r="U216" s="80"/>
      <c r="V216" s="80"/>
      <c r="W216" s="80"/>
      <c r="X216" s="80"/>
      <c r="Y216" s="80"/>
      <c r="Z216" s="80"/>
    </row>
    <row r="217" ht="12.75" customHeight="1">
      <c r="A217" s="80"/>
      <c r="B217" s="80"/>
      <c r="C217" s="80"/>
      <c r="D217" s="80"/>
      <c r="E217" s="80"/>
      <c r="F217" s="80"/>
      <c r="G217" s="92"/>
      <c r="H217" s="80"/>
      <c r="I217" s="80"/>
      <c r="J217" s="80"/>
      <c r="K217" s="80"/>
      <c r="L217" s="80"/>
      <c r="M217" s="80"/>
      <c r="N217" s="80"/>
      <c r="O217" s="80"/>
      <c r="P217" s="80"/>
      <c r="Q217" s="80"/>
      <c r="R217" s="80"/>
      <c r="S217" s="80"/>
      <c r="T217" s="80"/>
      <c r="U217" s="80"/>
      <c r="V217" s="80"/>
      <c r="W217" s="80"/>
      <c r="X217" s="80"/>
      <c r="Y217" s="80"/>
      <c r="Z217" s="80"/>
    </row>
    <row r="218" ht="12.75" customHeight="1">
      <c r="A218" s="80"/>
      <c r="B218" s="80"/>
      <c r="C218" s="80"/>
      <c r="D218" s="80"/>
      <c r="E218" s="80"/>
      <c r="F218" s="80"/>
      <c r="G218" s="92"/>
      <c r="H218" s="80"/>
      <c r="I218" s="80"/>
      <c r="J218" s="80"/>
      <c r="K218" s="80"/>
      <c r="L218" s="80"/>
      <c r="M218" s="80"/>
      <c r="N218" s="80"/>
      <c r="O218" s="80"/>
      <c r="P218" s="80"/>
      <c r="Q218" s="80"/>
      <c r="R218" s="80"/>
      <c r="S218" s="80"/>
      <c r="T218" s="80"/>
      <c r="U218" s="80"/>
      <c r="V218" s="80"/>
      <c r="W218" s="80"/>
      <c r="X218" s="80"/>
      <c r="Y218" s="80"/>
      <c r="Z218" s="80"/>
    </row>
    <row r="219" ht="12.75" customHeight="1">
      <c r="A219" s="80"/>
      <c r="B219" s="80"/>
      <c r="C219" s="80"/>
      <c r="D219" s="80"/>
      <c r="E219" s="80"/>
      <c r="F219" s="80"/>
      <c r="G219" s="92"/>
      <c r="H219" s="80"/>
      <c r="I219" s="80"/>
      <c r="J219" s="80"/>
      <c r="K219" s="80"/>
      <c r="L219" s="80"/>
      <c r="M219" s="80"/>
      <c r="N219" s="80"/>
      <c r="O219" s="80"/>
      <c r="P219" s="80"/>
      <c r="Q219" s="80"/>
      <c r="R219" s="80"/>
      <c r="S219" s="80"/>
      <c r="T219" s="80"/>
      <c r="U219" s="80"/>
      <c r="V219" s="80"/>
      <c r="W219" s="80"/>
      <c r="X219" s="80"/>
      <c r="Y219" s="80"/>
      <c r="Z219" s="80"/>
    </row>
    <row r="220" ht="12.75" customHeight="1">
      <c r="A220" s="80"/>
      <c r="B220" s="80"/>
      <c r="C220" s="80"/>
      <c r="D220" s="80"/>
      <c r="E220" s="80"/>
      <c r="F220" s="80"/>
      <c r="G220" s="92"/>
      <c r="H220" s="80"/>
      <c r="I220" s="80"/>
      <c r="J220" s="80"/>
      <c r="K220" s="80"/>
      <c r="L220" s="80"/>
      <c r="M220" s="80"/>
      <c r="N220" s="80"/>
      <c r="O220" s="80"/>
      <c r="P220" s="80"/>
      <c r="Q220" s="80"/>
      <c r="R220" s="80"/>
      <c r="S220" s="80"/>
      <c r="T220" s="80"/>
      <c r="U220" s="80"/>
      <c r="V220" s="80"/>
      <c r="W220" s="80"/>
      <c r="X220" s="80"/>
      <c r="Y220" s="80"/>
      <c r="Z220" s="80"/>
    </row>
    <row r="221" ht="12.75" customHeight="1">
      <c r="A221" s="80"/>
      <c r="B221" s="80"/>
      <c r="C221" s="80"/>
      <c r="D221" s="80"/>
      <c r="E221" s="80"/>
      <c r="F221" s="80"/>
      <c r="G221" s="92"/>
      <c r="H221" s="80"/>
      <c r="I221" s="80"/>
      <c r="J221" s="80"/>
      <c r="K221" s="80"/>
      <c r="L221" s="80"/>
      <c r="M221" s="80"/>
      <c r="N221" s="80"/>
      <c r="O221" s="80"/>
      <c r="P221" s="80"/>
      <c r="Q221" s="80"/>
      <c r="R221" s="80"/>
      <c r="S221" s="80"/>
      <c r="T221" s="80"/>
      <c r="U221" s="80"/>
      <c r="V221" s="80"/>
      <c r="W221" s="80"/>
      <c r="X221" s="80"/>
      <c r="Y221" s="80"/>
      <c r="Z221" s="80"/>
    </row>
    <row r="222" ht="12.75" customHeight="1">
      <c r="A222" s="80"/>
      <c r="B222" s="80"/>
      <c r="C222" s="80"/>
      <c r="D222" s="80"/>
      <c r="E222" s="80"/>
      <c r="F222" s="80"/>
      <c r="G222" s="92"/>
      <c r="H222" s="80"/>
      <c r="I222" s="80"/>
      <c r="J222" s="80"/>
      <c r="K222" s="80"/>
      <c r="L222" s="80"/>
      <c r="M222" s="80"/>
      <c r="N222" s="80"/>
      <c r="O222" s="80"/>
      <c r="P222" s="80"/>
      <c r="Q222" s="80"/>
      <c r="R222" s="80"/>
      <c r="S222" s="80"/>
      <c r="T222" s="80"/>
      <c r="U222" s="80"/>
      <c r="V222" s="80"/>
      <c r="W222" s="80"/>
      <c r="X222" s="80"/>
      <c r="Y222" s="80"/>
      <c r="Z222" s="80"/>
    </row>
    <row r="223" ht="12.75" customHeight="1">
      <c r="A223" s="80"/>
      <c r="B223" s="80"/>
      <c r="C223" s="80"/>
      <c r="D223" s="80"/>
      <c r="E223" s="80"/>
      <c r="F223" s="80"/>
      <c r="G223" s="92"/>
      <c r="H223" s="80"/>
      <c r="I223" s="80"/>
      <c r="J223" s="80"/>
      <c r="K223" s="80"/>
      <c r="L223" s="80"/>
      <c r="M223" s="80"/>
      <c r="N223" s="80"/>
      <c r="O223" s="80"/>
      <c r="P223" s="80"/>
      <c r="Q223" s="80"/>
      <c r="R223" s="80"/>
      <c r="S223" s="80"/>
      <c r="T223" s="80"/>
      <c r="U223" s="80"/>
      <c r="V223" s="80"/>
      <c r="W223" s="80"/>
      <c r="X223" s="80"/>
      <c r="Y223" s="80"/>
      <c r="Z223" s="80"/>
    </row>
    <row r="224" ht="12.75" customHeight="1">
      <c r="A224" s="80"/>
      <c r="B224" s="80"/>
      <c r="C224" s="80"/>
      <c r="D224" s="80"/>
      <c r="E224" s="80"/>
      <c r="F224" s="80"/>
      <c r="G224" s="92"/>
      <c r="H224" s="80"/>
      <c r="I224" s="80"/>
      <c r="J224" s="80"/>
      <c r="K224" s="80"/>
      <c r="L224" s="80"/>
      <c r="M224" s="80"/>
      <c r="N224" s="80"/>
      <c r="O224" s="80"/>
      <c r="P224" s="80"/>
      <c r="Q224" s="80"/>
      <c r="R224" s="80"/>
      <c r="S224" s="80"/>
      <c r="T224" s="80"/>
      <c r="U224" s="80"/>
      <c r="V224" s="80"/>
      <c r="W224" s="80"/>
      <c r="X224" s="80"/>
      <c r="Y224" s="80"/>
      <c r="Z224" s="80"/>
    </row>
    <row r="225" ht="12.75" customHeight="1">
      <c r="A225" s="80"/>
      <c r="B225" s="80"/>
      <c r="C225" s="80"/>
      <c r="D225" s="80"/>
      <c r="E225" s="80"/>
      <c r="F225" s="80"/>
      <c r="G225" s="92"/>
      <c r="H225" s="80"/>
      <c r="I225" s="80"/>
      <c r="J225" s="80"/>
      <c r="K225" s="80"/>
      <c r="L225" s="80"/>
      <c r="M225" s="80"/>
      <c r="N225" s="80"/>
      <c r="O225" s="80"/>
      <c r="P225" s="80"/>
      <c r="Q225" s="80"/>
      <c r="R225" s="80"/>
      <c r="S225" s="80"/>
      <c r="T225" s="80"/>
      <c r="U225" s="80"/>
      <c r="V225" s="80"/>
      <c r="W225" s="80"/>
      <c r="X225" s="80"/>
      <c r="Y225" s="80"/>
      <c r="Z225" s="80"/>
    </row>
    <row r="226" ht="12.75" customHeight="1">
      <c r="A226" s="80"/>
      <c r="B226" s="80"/>
      <c r="C226" s="80"/>
      <c r="D226" s="80"/>
      <c r="E226" s="80"/>
      <c r="F226" s="80"/>
      <c r="G226" s="92"/>
      <c r="H226" s="80"/>
      <c r="I226" s="80"/>
      <c r="J226" s="80"/>
      <c r="K226" s="80"/>
      <c r="L226" s="80"/>
      <c r="M226" s="80"/>
      <c r="N226" s="80"/>
      <c r="O226" s="80"/>
      <c r="P226" s="80"/>
      <c r="Q226" s="80"/>
      <c r="R226" s="80"/>
      <c r="S226" s="80"/>
      <c r="T226" s="80"/>
      <c r="U226" s="80"/>
      <c r="V226" s="80"/>
      <c r="W226" s="80"/>
      <c r="X226" s="80"/>
      <c r="Y226" s="80"/>
      <c r="Z226" s="80"/>
    </row>
    <row r="227" ht="12.75" customHeight="1">
      <c r="A227" s="80"/>
      <c r="B227" s="80"/>
      <c r="C227" s="80"/>
      <c r="D227" s="80"/>
      <c r="E227" s="80"/>
      <c r="F227" s="80"/>
      <c r="G227" s="92"/>
      <c r="H227" s="80"/>
      <c r="I227" s="80"/>
      <c r="J227" s="80"/>
      <c r="K227" s="80"/>
      <c r="L227" s="80"/>
      <c r="M227" s="80"/>
      <c r="N227" s="80"/>
      <c r="O227" s="80"/>
      <c r="P227" s="80"/>
      <c r="Q227" s="80"/>
      <c r="R227" s="80"/>
      <c r="S227" s="80"/>
      <c r="T227" s="80"/>
      <c r="U227" s="80"/>
      <c r="V227" s="80"/>
      <c r="W227" s="80"/>
      <c r="X227" s="80"/>
      <c r="Y227" s="80"/>
      <c r="Z227" s="80"/>
    </row>
    <row r="228" ht="12.75" customHeight="1">
      <c r="A228" s="80"/>
      <c r="B228" s="80"/>
      <c r="C228" s="80"/>
      <c r="D228" s="80"/>
      <c r="E228" s="80"/>
      <c r="F228" s="80"/>
      <c r="G228" s="92"/>
      <c r="H228" s="80"/>
      <c r="I228" s="80"/>
      <c r="J228" s="80"/>
      <c r="K228" s="80"/>
      <c r="L228" s="80"/>
      <c r="M228" s="80"/>
      <c r="N228" s="80"/>
      <c r="O228" s="80"/>
      <c r="P228" s="80"/>
      <c r="Q228" s="80"/>
      <c r="R228" s="80"/>
      <c r="S228" s="80"/>
      <c r="T228" s="80"/>
      <c r="U228" s="80"/>
      <c r="V228" s="80"/>
      <c r="W228" s="80"/>
      <c r="X228" s="80"/>
      <c r="Y228" s="80"/>
      <c r="Z228" s="80"/>
    </row>
    <row r="229" ht="12.75" customHeight="1">
      <c r="A229" s="80"/>
      <c r="B229" s="80"/>
      <c r="C229" s="80"/>
      <c r="D229" s="80"/>
      <c r="E229" s="80"/>
      <c r="F229" s="80"/>
      <c r="G229" s="92"/>
      <c r="H229" s="80"/>
      <c r="I229" s="80"/>
      <c r="J229" s="80"/>
      <c r="K229" s="80"/>
      <c r="L229" s="80"/>
      <c r="M229" s="80"/>
      <c r="N229" s="80"/>
      <c r="O229" s="80"/>
      <c r="P229" s="80"/>
      <c r="Q229" s="80"/>
      <c r="R229" s="80"/>
      <c r="S229" s="80"/>
      <c r="T229" s="80"/>
      <c r="U229" s="80"/>
      <c r="V229" s="80"/>
      <c r="W229" s="80"/>
      <c r="X229" s="80"/>
      <c r="Y229" s="80"/>
      <c r="Z229" s="80"/>
    </row>
    <row r="230" ht="12.75" customHeight="1">
      <c r="A230" s="80"/>
      <c r="B230" s="80"/>
      <c r="C230" s="80"/>
      <c r="D230" s="80"/>
      <c r="E230" s="80"/>
      <c r="F230" s="80"/>
      <c r="G230" s="92"/>
      <c r="H230" s="80"/>
      <c r="I230" s="80"/>
      <c r="J230" s="80"/>
      <c r="K230" s="80"/>
      <c r="L230" s="80"/>
      <c r="M230" s="80"/>
      <c r="N230" s="80"/>
      <c r="O230" s="80"/>
      <c r="P230" s="80"/>
      <c r="Q230" s="80"/>
      <c r="R230" s="80"/>
      <c r="S230" s="80"/>
      <c r="T230" s="80"/>
      <c r="U230" s="80"/>
      <c r="V230" s="80"/>
      <c r="W230" s="80"/>
      <c r="X230" s="80"/>
      <c r="Y230" s="80"/>
      <c r="Z230" s="80"/>
    </row>
    <row r="231" ht="12.75" customHeight="1">
      <c r="A231" s="80"/>
      <c r="B231" s="80"/>
      <c r="C231" s="80"/>
      <c r="D231" s="80"/>
      <c r="E231" s="80"/>
      <c r="F231" s="80"/>
      <c r="G231" s="92"/>
      <c r="H231" s="80"/>
      <c r="I231" s="80"/>
      <c r="J231" s="80"/>
      <c r="K231" s="80"/>
      <c r="L231" s="80"/>
      <c r="M231" s="80"/>
      <c r="N231" s="80"/>
      <c r="O231" s="80"/>
      <c r="P231" s="80"/>
      <c r="Q231" s="80"/>
      <c r="R231" s="80"/>
      <c r="S231" s="80"/>
      <c r="T231" s="80"/>
      <c r="U231" s="80"/>
      <c r="V231" s="80"/>
      <c r="W231" s="80"/>
      <c r="X231" s="80"/>
      <c r="Y231" s="80"/>
      <c r="Z231" s="80"/>
    </row>
    <row r="232" ht="12.75" customHeight="1">
      <c r="A232" s="80"/>
      <c r="B232" s="80"/>
      <c r="C232" s="80"/>
      <c r="D232" s="80"/>
      <c r="E232" s="80"/>
      <c r="F232" s="80"/>
      <c r="G232" s="92"/>
      <c r="H232" s="80"/>
      <c r="I232" s="80"/>
      <c r="J232" s="80"/>
      <c r="K232" s="80"/>
      <c r="L232" s="80"/>
      <c r="M232" s="80"/>
      <c r="N232" s="80"/>
      <c r="O232" s="80"/>
      <c r="P232" s="80"/>
      <c r="Q232" s="80"/>
      <c r="R232" s="80"/>
      <c r="S232" s="80"/>
      <c r="T232" s="80"/>
      <c r="U232" s="80"/>
      <c r="V232" s="80"/>
      <c r="W232" s="80"/>
      <c r="X232" s="80"/>
      <c r="Y232" s="80"/>
      <c r="Z232" s="80"/>
    </row>
    <row r="233" ht="12.75" customHeight="1">
      <c r="A233" s="80"/>
      <c r="B233" s="80"/>
      <c r="C233" s="80"/>
      <c r="D233" s="80"/>
      <c r="E233" s="80"/>
      <c r="F233" s="80"/>
      <c r="G233" s="92"/>
      <c r="H233" s="80"/>
      <c r="I233" s="80"/>
      <c r="J233" s="80"/>
      <c r="K233" s="80"/>
      <c r="L233" s="80"/>
      <c r="M233" s="80"/>
      <c r="N233" s="80"/>
      <c r="O233" s="80"/>
      <c r="P233" s="80"/>
      <c r="Q233" s="80"/>
      <c r="R233" s="80"/>
      <c r="S233" s="80"/>
      <c r="T233" s="80"/>
      <c r="U233" s="80"/>
      <c r="V233" s="80"/>
      <c r="W233" s="80"/>
      <c r="X233" s="80"/>
      <c r="Y233" s="80"/>
      <c r="Z233" s="80"/>
    </row>
    <row r="234" ht="12.75" customHeight="1">
      <c r="A234" s="80"/>
      <c r="B234" s="80"/>
      <c r="C234" s="80"/>
      <c r="D234" s="80"/>
      <c r="E234" s="80"/>
      <c r="F234" s="80"/>
      <c r="G234" s="92"/>
      <c r="H234" s="80"/>
      <c r="I234" s="80"/>
      <c r="J234" s="80"/>
      <c r="K234" s="80"/>
      <c r="L234" s="80"/>
      <c r="M234" s="80"/>
      <c r="N234" s="80"/>
      <c r="O234" s="80"/>
      <c r="P234" s="80"/>
      <c r="Q234" s="80"/>
      <c r="R234" s="80"/>
      <c r="S234" s="80"/>
      <c r="T234" s="80"/>
      <c r="U234" s="80"/>
      <c r="V234" s="80"/>
      <c r="W234" s="80"/>
      <c r="X234" s="80"/>
      <c r="Y234" s="80"/>
      <c r="Z234" s="80"/>
    </row>
    <row r="235" ht="12.75" customHeight="1">
      <c r="A235" s="80"/>
      <c r="B235" s="80"/>
      <c r="C235" s="80"/>
      <c r="D235" s="80"/>
      <c r="E235" s="80"/>
      <c r="F235" s="80"/>
      <c r="G235" s="92"/>
      <c r="H235" s="80"/>
      <c r="I235" s="80"/>
      <c r="J235" s="80"/>
      <c r="K235" s="80"/>
      <c r="L235" s="80"/>
      <c r="M235" s="80"/>
      <c r="N235" s="80"/>
      <c r="O235" s="80"/>
      <c r="P235" s="80"/>
      <c r="Q235" s="80"/>
      <c r="R235" s="80"/>
      <c r="S235" s="80"/>
      <c r="T235" s="80"/>
      <c r="U235" s="80"/>
      <c r="V235" s="80"/>
      <c r="W235" s="80"/>
      <c r="X235" s="80"/>
      <c r="Y235" s="80"/>
      <c r="Z235" s="80"/>
    </row>
    <row r="236" ht="12.75" customHeight="1">
      <c r="A236" s="80"/>
      <c r="B236" s="80"/>
      <c r="C236" s="80"/>
      <c r="D236" s="80"/>
      <c r="E236" s="80"/>
      <c r="F236" s="80"/>
      <c r="G236" s="92"/>
      <c r="H236" s="80"/>
      <c r="I236" s="80"/>
      <c r="J236" s="80"/>
      <c r="K236" s="80"/>
      <c r="L236" s="80"/>
      <c r="M236" s="80"/>
      <c r="N236" s="80"/>
      <c r="O236" s="80"/>
      <c r="P236" s="80"/>
      <c r="Q236" s="80"/>
      <c r="R236" s="80"/>
      <c r="S236" s="80"/>
      <c r="T236" s="80"/>
      <c r="U236" s="80"/>
      <c r="V236" s="80"/>
      <c r="W236" s="80"/>
      <c r="X236" s="80"/>
      <c r="Y236" s="80"/>
      <c r="Z236" s="80"/>
    </row>
    <row r="237" ht="12.75" customHeight="1">
      <c r="A237" s="80"/>
      <c r="B237" s="80"/>
      <c r="C237" s="80"/>
      <c r="D237" s="80"/>
      <c r="E237" s="80"/>
      <c r="F237" s="80"/>
      <c r="G237" s="92"/>
      <c r="H237" s="80"/>
      <c r="I237" s="80"/>
      <c r="J237" s="80"/>
      <c r="K237" s="80"/>
      <c r="L237" s="80"/>
      <c r="M237" s="80"/>
      <c r="N237" s="80"/>
      <c r="O237" s="80"/>
      <c r="P237" s="80"/>
      <c r="Q237" s="80"/>
      <c r="R237" s="80"/>
      <c r="S237" s="80"/>
      <c r="T237" s="80"/>
      <c r="U237" s="80"/>
      <c r="V237" s="80"/>
      <c r="W237" s="80"/>
      <c r="X237" s="80"/>
      <c r="Y237" s="80"/>
      <c r="Z237" s="80"/>
    </row>
    <row r="238" ht="12.75" customHeight="1">
      <c r="A238" s="80"/>
      <c r="B238" s="80"/>
      <c r="C238" s="80"/>
      <c r="D238" s="80"/>
      <c r="E238" s="80"/>
      <c r="F238" s="80"/>
      <c r="G238" s="92"/>
      <c r="H238" s="80"/>
      <c r="I238" s="80"/>
      <c r="J238" s="80"/>
      <c r="K238" s="80"/>
      <c r="L238" s="80"/>
      <c r="M238" s="80"/>
      <c r="N238" s="80"/>
      <c r="O238" s="80"/>
      <c r="P238" s="80"/>
      <c r="Q238" s="80"/>
      <c r="R238" s="80"/>
      <c r="S238" s="80"/>
      <c r="T238" s="80"/>
      <c r="U238" s="80"/>
      <c r="V238" s="80"/>
      <c r="W238" s="80"/>
      <c r="X238" s="80"/>
      <c r="Y238" s="80"/>
      <c r="Z238" s="80"/>
    </row>
    <row r="239" ht="12.75" customHeight="1">
      <c r="A239" s="80"/>
      <c r="B239" s="80"/>
      <c r="C239" s="80"/>
      <c r="D239" s="80"/>
      <c r="E239" s="80"/>
      <c r="F239" s="80"/>
      <c r="G239" s="92"/>
      <c r="H239" s="80"/>
      <c r="I239" s="80"/>
      <c r="J239" s="80"/>
      <c r="K239" s="80"/>
      <c r="L239" s="80"/>
      <c r="M239" s="80"/>
      <c r="N239" s="80"/>
      <c r="O239" s="80"/>
      <c r="P239" s="80"/>
      <c r="Q239" s="80"/>
      <c r="R239" s="80"/>
      <c r="S239" s="80"/>
      <c r="T239" s="80"/>
      <c r="U239" s="80"/>
      <c r="V239" s="80"/>
      <c r="W239" s="80"/>
      <c r="X239" s="80"/>
      <c r="Y239" s="80"/>
      <c r="Z239" s="80"/>
    </row>
    <row r="240" ht="12.75" customHeight="1">
      <c r="A240" s="80"/>
      <c r="B240" s="80"/>
      <c r="C240" s="80"/>
      <c r="D240" s="80"/>
      <c r="E240" s="80"/>
      <c r="F240" s="80"/>
      <c r="G240" s="92"/>
      <c r="H240" s="80"/>
      <c r="I240" s="80"/>
      <c r="J240" s="80"/>
      <c r="K240" s="80"/>
      <c r="L240" s="80"/>
      <c r="M240" s="80"/>
      <c r="N240" s="80"/>
      <c r="O240" s="80"/>
      <c r="P240" s="80"/>
      <c r="Q240" s="80"/>
      <c r="R240" s="80"/>
      <c r="S240" s="80"/>
      <c r="T240" s="80"/>
      <c r="U240" s="80"/>
      <c r="V240" s="80"/>
      <c r="W240" s="80"/>
      <c r="X240" s="80"/>
      <c r="Y240" s="80"/>
      <c r="Z240" s="80"/>
    </row>
    <row r="241" ht="12.75" customHeight="1">
      <c r="A241" s="80"/>
      <c r="B241" s="80"/>
      <c r="C241" s="80"/>
      <c r="D241" s="80"/>
      <c r="E241" s="80"/>
      <c r="F241" s="80"/>
      <c r="G241" s="92"/>
      <c r="H241" s="80"/>
      <c r="I241" s="80"/>
      <c r="J241" s="80"/>
      <c r="K241" s="80"/>
      <c r="L241" s="80"/>
      <c r="M241" s="80"/>
      <c r="N241" s="80"/>
      <c r="O241" s="80"/>
      <c r="P241" s="80"/>
      <c r="Q241" s="80"/>
      <c r="R241" s="80"/>
      <c r="S241" s="80"/>
      <c r="T241" s="80"/>
      <c r="U241" s="80"/>
      <c r="V241" s="80"/>
      <c r="W241" s="80"/>
      <c r="X241" s="80"/>
      <c r="Y241" s="80"/>
      <c r="Z241" s="80"/>
    </row>
    <row r="242" ht="12.75" customHeight="1">
      <c r="A242" s="80"/>
      <c r="B242" s="80"/>
      <c r="C242" s="80"/>
      <c r="D242" s="80"/>
      <c r="E242" s="80"/>
      <c r="F242" s="80"/>
      <c r="G242" s="92"/>
      <c r="H242" s="80"/>
      <c r="I242" s="80"/>
      <c r="J242" s="80"/>
      <c r="K242" s="80"/>
      <c r="L242" s="80"/>
      <c r="M242" s="80"/>
      <c r="N242" s="80"/>
      <c r="O242" s="80"/>
      <c r="P242" s="80"/>
      <c r="Q242" s="80"/>
      <c r="R242" s="80"/>
      <c r="S242" s="80"/>
      <c r="T242" s="80"/>
      <c r="U242" s="80"/>
      <c r="V242" s="80"/>
      <c r="W242" s="80"/>
      <c r="X242" s="80"/>
      <c r="Y242" s="80"/>
      <c r="Z242" s="80"/>
    </row>
    <row r="243" ht="12.75" customHeight="1">
      <c r="A243" s="80"/>
      <c r="B243" s="80"/>
      <c r="C243" s="80"/>
      <c r="D243" s="80"/>
      <c r="E243" s="80"/>
      <c r="F243" s="80"/>
      <c r="G243" s="92"/>
      <c r="H243" s="80"/>
      <c r="I243" s="80"/>
      <c r="J243" s="80"/>
      <c r="K243" s="80"/>
      <c r="L243" s="80"/>
      <c r="M243" s="80"/>
      <c r="N243" s="80"/>
      <c r="O243" s="80"/>
      <c r="P243" s="80"/>
      <c r="Q243" s="80"/>
      <c r="R243" s="80"/>
      <c r="S243" s="80"/>
      <c r="T243" s="80"/>
      <c r="U243" s="80"/>
      <c r="V243" s="80"/>
      <c r="W243" s="80"/>
      <c r="X243" s="80"/>
      <c r="Y243" s="80"/>
      <c r="Z243" s="80"/>
    </row>
    <row r="244" ht="12.75" customHeight="1">
      <c r="A244" s="80"/>
      <c r="B244" s="80"/>
      <c r="C244" s="80"/>
      <c r="D244" s="80"/>
      <c r="E244" s="80"/>
      <c r="F244" s="80"/>
      <c r="G244" s="92"/>
      <c r="H244" s="80"/>
      <c r="I244" s="80"/>
      <c r="J244" s="80"/>
      <c r="K244" s="80"/>
      <c r="L244" s="80"/>
      <c r="M244" s="80"/>
      <c r="N244" s="80"/>
      <c r="O244" s="80"/>
      <c r="P244" s="80"/>
      <c r="Q244" s="80"/>
      <c r="R244" s="80"/>
      <c r="S244" s="80"/>
      <c r="T244" s="80"/>
      <c r="U244" s="80"/>
      <c r="V244" s="80"/>
      <c r="W244" s="80"/>
      <c r="X244" s="80"/>
      <c r="Y244" s="80"/>
      <c r="Z244" s="80"/>
    </row>
    <row r="245" ht="12.75" customHeight="1">
      <c r="A245" s="80"/>
      <c r="B245" s="80"/>
      <c r="C245" s="80"/>
      <c r="D245" s="80"/>
      <c r="E245" s="80"/>
      <c r="F245" s="80"/>
      <c r="G245" s="92"/>
      <c r="H245" s="80"/>
      <c r="I245" s="80"/>
      <c r="J245" s="80"/>
      <c r="K245" s="80"/>
      <c r="L245" s="80"/>
      <c r="M245" s="80"/>
      <c r="N245" s="80"/>
      <c r="O245" s="80"/>
      <c r="P245" s="80"/>
      <c r="Q245" s="80"/>
      <c r="R245" s="80"/>
      <c r="S245" s="80"/>
      <c r="T245" s="80"/>
      <c r="U245" s="80"/>
      <c r="V245" s="80"/>
      <c r="W245" s="80"/>
      <c r="X245" s="80"/>
      <c r="Y245" s="80"/>
      <c r="Z245" s="80"/>
    </row>
    <row r="246" ht="12.75" customHeight="1">
      <c r="A246" s="80"/>
      <c r="B246" s="80"/>
      <c r="C246" s="80"/>
      <c r="D246" s="80"/>
      <c r="E246" s="80"/>
      <c r="F246" s="80"/>
      <c r="G246" s="92"/>
      <c r="H246" s="80"/>
      <c r="I246" s="80"/>
      <c r="J246" s="80"/>
      <c r="K246" s="80"/>
      <c r="L246" s="80"/>
      <c r="M246" s="80"/>
      <c r="N246" s="80"/>
      <c r="O246" s="80"/>
      <c r="P246" s="80"/>
      <c r="Q246" s="80"/>
      <c r="R246" s="80"/>
      <c r="S246" s="80"/>
      <c r="T246" s="80"/>
      <c r="U246" s="80"/>
      <c r="V246" s="80"/>
      <c r="W246" s="80"/>
      <c r="X246" s="80"/>
      <c r="Y246" s="80"/>
      <c r="Z246" s="80"/>
    </row>
    <row r="247" ht="12.75" customHeight="1">
      <c r="A247" s="80"/>
      <c r="B247" s="80"/>
      <c r="C247" s="80"/>
      <c r="D247" s="80"/>
      <c r="E247" s="80"/>
      <c r="F247" s="80"/>
      <c r="G247" s="92"/>
      <c r="H247" s="80"/>
      <c r="I247" s="80"/>
      <c r="J247" s="80"/>
      <c r="K247" s="80"/>
      <c r="L247" s="80"/>
      <c r="M247" s="80"/>
      <c r="N247" s="80"/>
      <c r="O247" s="80"/>
      <c r="P247" s="80"/>
      <c r="Q247" s="80"/>
      <c r="R247" s="80"/>
      <c r="S247" s="80"/>
      <c r="T247" s="80"/>
      <c r="U247" s="80"/>
      <c r="V247" s="80"/>
      <c r="W247" s="80"/>
      <c r="X247" s="80"/>
      <c r="Y247" s="80"/>
      <c r="Z247" s="80"/>
    </row>
    <row r="248" ht="12.75" customHeight="1">
      <c r="A248" s="80"/>
      <c r="B248" s="80"/>
      <c r="C248" s="80"/>
      <c r="D248" s="80"/>
      <c r="E248" s="80"/>
      <c r="F248" s="80"/>
      <c r="G248" s="92"/>
      <c r="H248" s="80"/>
      <c r="I248" s="80"/>
      <c r="J248" s="80"/>
      <c r="K248" s="80"/>
      <c r="L248" s="80"/>
      <c r="M248" s="80"/>
      <c r="N248" s="80"/>
      <c r="O248" s="80"/>
      <c r="P248" s="80"/>
      <c r="Q248" s="80"/>
      <c r="R248" s="80"/>
      <c r="S248" s="80"/>
      <c r="T248" s="80"/>
      <c r="U248" s="80"/>
      <c r="V248" s="80"/>
      <c r="W248" s="80"/>
      <c r="X248" s="80"/>
      <c r="Y248" s="80"/>
      <c r="Z248" s="80"/>
    </row>
    <row r="249" ht="12.75" customHeight="1">
      <c r="A249" s="80"/>
      <c r="B249" s="80"/>
      <c r="C249" s="80"/>
      <c r="D249" s="80"/>
      <c r="E249" s="80"/>
      <c r="F249" s="80"/>
      <c r="G249" s="92"/>
      <c r="H249" s="80"/>
      <c r="I249" s="80"/>
      <c r="J249" s="80"/>
      <c r="K249" s="80"/>
      <c r="L249" s="80"/>
      <c r="M249" s="80"/>
      <c r="N249" s="80"/>
      <c r="O249" s="80"/>
      <c r="P249" s="80"/>
      <c r="Q249" s="80"/>
      <c r="R249" s="80"/>
      <c r="S249" s="80"/>
      <c r="T249" s="80"/>
      <c r="U249" s="80"/>
      <c r="V249" s="80"/>
      <c r="W249" s="80"/>
      <c r="X249" s="80"/>
      <c r="Y249" s="80"/>
      <c r="Z249" s="80"/>
    </row>
    <row r="250" ht="12.75" customHeight="1">
      <c r="A250" s="80"/>
      <c r="B250" s="80"/>
      <c r="C250" s="80"/>
      <c r="D250" s="80"/>
      <c r="E250" s="80"/>
      <c r="F250" s="80"/>
      <c r="G250" s="92"/>
      <c r="H250" s="80"/>
      <c r="I250" s="80"/>
      <c r="J250" s="80"/>
      <c r="K250" s="80"/>
      <c r="L250" s="80"/>
      <c r="M250" s="80"/>
      <c r="N250" s="80"/>
      <c r="O250" s="80"/>
      <c r="P250" s="80"/>
      <c r="Q250" s="80"/>
      <c r="R250" s="80"/>
      <c r="S250" s="80"/>
      <c r="T250" s="80"/>
      <c r="U250" s="80"/>
      <c r="V250" s="80"/>
      <c r="W250" s="80"/>
      <c r="X250" s="80"/>
      <c r="Y250" s="80"/>
      <c r="Z250" s="80"/>
    </row>
    <row r="251" ht="12.75" customHeight="1">
      <c r="A251" s="80"/>
      <c r="B251" s="80"/>
      <c r="C251" s="80"/>
      <c r="D251" s="80"/>
      <c r="E251" s="80"/>
      <c r="F251" s="80"/>
      <c r="G251" s="92"/>
      <c r="H251" s="80"/>
      <c r="I251" s="80"/>
      <c r="J251" s="80"/>
      <c r="K251" s="80"/>
      <c r="L251" s="80"/>
      <c r="M251" s="80"/>
      <c r="N251" s="80"/>
      <c r="O251" s="80"/>
      <c r="P251" s="80"/>
      <c r="Q251" s="80"/>
      <c r="R251" s="80"/>
      <c r="S251" s="80"/>
      <c r="T251" s="80"/>
      <c r="U251" s="80"/>
      <c r="V251" s="80"/>
      <c r="W251" s="80"/>
      <c r="X251" s="80"/>
      <c r="Y251" s="80"/>
      <c r="Z251" s="80"/>
    </row>
    <row r="252" ht="12.75" customHeight="1">
      <c r="A252" s="80"/>
      <c r="B252" s="80"/>
      <c r="C252" s="80"/>
      <c r="D252" s="80"/>
      <c r="E252" s="80"/>
      <c r="F252" s="80"/>
      <c r="G252" s="92"/>
      <c r="H252" s="80"/>
      <c r="I252" s="80"/>
      <c r="J252" s="80"/>
      <c r="K252" s="80"/>
      <c r="L252" s="80"/>
      <c r="M252" s="80"/>
      <c r="N252" s="80"/>
      <c r="O252" s="80"/>
      <c r="P252" s="80"/>
      <c r="Q252" s="80"/>
      <c r="R252" s="80"/>
      <c r="S252" s="80"/>
      <c r="T252" s="80"/>
      <c r="U252" s="80"/>
      <c r="V252" s="80"/>
      <c r="W252" s="80"/>
      <c r="X252" s="80"/>
      <c r="Y252" s="80"/>
      <c r="Z252" s="80"/>
    </row>
    <row r="253" ht="12.75" customHeight="1">
      <c r="A253" s="80"/>
      <c r="B253" s="80"/>
      <c r="C253" s="80"/>
      <c r="D253" s="80"/>
      <c r="E253" s="80"/>
      <c r="F253" s="80"/>
      <c r="G253" s="92"/>
      <c r="H253" s="80"/>
      <c r="I253" s="80"/>
      <c r="J253" s="80"/>
      <c r="K253" s="80"/>
      <c r="L253" s="80"/>
      <c r="M253" s="80"/>
      <c r="N253" s="80"/>
      <c r="O253" s="80"/>
      <c r="P253" s="80"/>
      <c r="Q253" s="80"/>
      <c r="R253" s="80"/>
      <c r="S253" s="80"/>
      <c r="T253" s="80"/>
      <c r="U253" s="80"/>
      <c r="V253" s="80"/>
      <c r="W253" s="80"/>
      <c r="X253" s="80"/>
      <c r="Y253" s="80"/>
      <c r="Z253" s="80"/>
    </row>
    <row r="254" ht="12.75" customHeight="1">
      <c r="A254" s="80"/>
      <c r="B254" s="80"/>
      <c r="C254" s="80"/>
      <c r="D254" s="80"/>
      <c r="E254" s="80"/>
      <c r="F254" s="80"/>
      <c r="G254" s="92"/>
      <c r="H254" s="80"/>
      <c r="I254" s="80"/>
      <c r="J254" s="80"/>
      <c r="K254" s="80"/>
      <c r="L254" s="80"/>
      <c r="M254" s="80"/>
      <c r="N254" s="80"/>
      <c r="O254" s="80"/>
      <c r="P254" s="80"/>
      <c r="Q254" s="80"/>
      <c r="R254" s="80"/>
      <c r="S254" s="80"/>
      <c r="T254" s="80"/>
      <c r="U254" s="80"/>
      <c r="V254" s="80"/>
      <c r="W254" s="80"/>
      <c r="X254" s="80"/>
      <c r="Y254" s="80"/>
      <c r="Z254" s="80"/>
    </row>
    <row r="255" ht="12.75" customHeight="1">
      <c r="A255" s="80"/>
      <c r="B255" s="80"/>
      <c r="C255" s="80"/>
      <c r="D255" s="80"/>
      <c r="E255" s="80"/>
      <c r="F255" s="80"/>
      <c r="G255" s="92"/>
      <c r="H255" s="80"/>
      <c r="I255" s="80"/>
      <c r="J255" s="80"/>
      <c r="K255" s="80"/>
      <c r="L255" s="80"/>
      <c r="M255" s="80"/>
      <c r="N255" s="80"/>
      <c r="O255" s="80"/>
      <c r="P255" s="80"/>
      <c r="Q255" s="80"/>
      <c r="R255" s="80"/>
      <c r="S255" s="80"/>
      <c r="T255" s="80"/>
      <c r="U255" s="80"/>
      <c r="V255" s="80"/>
      <c r="W255" s="80"/>
      <c r="X255" s="80"/>
      <c r="Y255" s="80"/>
      <c r="Z255" s="80"/>
    </row>
    <row r="256" ht="12.75" customHeight="1">
      <c r="A256" s="80"/>
      <c r="B256" s="80"/>
      <c r="C256" s="80"/>
      <c r="D256" s="80"/>
      <c r="E256" s="80"/>
      <c r="F256" s="80"/>
      <c r="G256" s="92"/>
      <c r="H256" s="80"/>
      <c r="I256" s="80"/>
      <c r="J256" s="80"/>
      <c r="K256" s="80"/>
      <c r="L256" s="80"/>
      <c r="M256" s="80"/>
      <c r="N256" s="80"/>
      <c r="O256" s="80"/>
      <c r="P256" s="80"/>
      <c r="Q256" s="80"/>
      <c r="R256" s="80"/>
      <c r="S256" s="80"/>
      <c r="T256" s="80"/>
      <c r="U256" s="80"/>
      <c r="V256" s="80"/>
      <c r="W256" s="80"/>
      <c r="X256" s="80"/>
      <c r="Y256" s="80"/>
      <c r="Z256" s="80"/>
    </row>
    <row r="257" ht="12.75" customHeight="1">
      <c r="A257" s="80"/>
      <c r="B257" s="80"/>
      <c r="C257" s="80"/>
      <c r="D257" s="80"/>
      <c r="E257" s="80"/>
      <c r="F257" s="80"/>
      <c r="G257" s="92"/>
      <c r="H257" s="80"/>
      <c r="I257" s="80"/>
      <c r="J257" s="80"/>
      <c r="K257" s="80"/>
      <c r="L257" s="80"/>
      <c r="M257" s="80"/>
      <c r="N257" s="80"/>
      <c r="O257" s="80"/>
      <c r="P257" s="80"/>
      <c r="Q257" s="80"/>
      <c r="R257" s="80"/>
      <c r="S257" s="80"/>
      <c r="T257" s="80"/>
      <c r="U257" s="80"/>
      <c r="V257" s="80"/>
      <c r="W257" s="80"/>
      <c r="X257" s="80"/>
      <c r="Y257" s="80"/>
      <c r="Z257" s="80"/>
    </row>
    <row r="258" ht="12.75" customHeight="1">
      <c r="A258" s="80"/>
      <c r="B258" s="80"/>
      <c r="C258" s="80"/>
      <c r="D258" s="80"/>
      <c r="E258" s="80"/>
      <c r="F258" s="80"/>
      <c r="G258" s="92"/>
      <c r="H258" s="80"/>
      <c r="I258" s="80"/>
      <c r="J258" s="80"/>
      <c r="K258" s="80"/>
      <c r="L258" s="80"/>
      <c r="M258" s="80"/>
      <c r="N258" s="80"/>
      <c r="O258" s="80"/>
      <c r="P258" s="80"/>
      <c r="Q258" s="80"/>
      <c r="R258" s="80"/>
      <c r="S258" s="80"/>
      <c r="T258" s="80"/>
      <c r="U258" s="80"/>
      <c r="V258" s="80"/>
      <c r="W258" s="80"/>
      <c r="X258" s="80"/>
      <c r="Y258" s="80"/>
      <c r="Z258" s="80"/>
    </row>
    <row r="259" ht="12.75" customHeight="1">
      <c r="A259" s="80"/>
      <c r="B259" s="80"/>
      <c r="C259" s="80"/>
      <c r="D259" s="80"/>
      <c r="E259" s="80"/>
      <c r="F259" s="80"/>
      <c r="G259" s="92"/>
      <c r="H259" s="80"/>
      <c r="I259" s="80"/>
      <c r="J259" s="80"/>
      <c r="K259" s="80"/>
      <c r="L259" s="80"/>
      <c r="M259" s="80"/>
      <c r="N259" s="80"/>
      <c r="O259" s="80"/>
      <c r="P259" s="80"/>
      <c r="Q259" s="80"/>
      <c r="R259" s="80"/>
      <c r="S259" s="80"/>
      <c r="T259" s="80"/>
      <c r="U259" s="80"/>
      <c r="V259" s="80"/>
      <c r="W259" s="80"/>
      <c r="X259" s="80"/>
      <c r="Y259" s="80"/>
      <c r="Z259" s="80"/>
    </row>
    <row r="260" ht="12.75" customHeight="1">
      <c r="A260" s="80"/>
      <c r="B260" s="80"/>
      <c r="C260" s="80"/>
      <c r="D260" s="80"/>
      <c r="E260" s="80"/>
      <c r="F260" s="80"/>
      <c r="G260" s="92"/>
      <c r="H260" s="80"/>
      <c r="I260" s="80"/>
      <c r="J260" s="80"/>
      <c r="K260" s="80"/>
      <c r="L260" s="80"/>
      <c r="M260" s="80"/>
      <c r="N260" s="80"/>
      <c r="O260" s="80"/>
      <c r="P260" s="80"/>
      <c r="Q260" s="80"/>
      <c r="R260" s="80"/>
      <c r="S260" s="80"/>
      <c r="T260" s="80"/>
      <c r="U260" s="80"/>
      <c r="V260" s="80"/>
      <c r="W260" s="80"/>
      <c r="X260" s="80"/>
      <c r="Y260" s="80"/>
      <c r="Z260" s="80"/>
    </row>
    <row r="261" ht="12.75" customHeight="1">
      <c r="A261" s="80"/>
      <c r="B261" s="80"/>
      <c r="C261" s="80"/>
      <c r="D261" s="80"/>
      <c r="E261" s="80"/>
      <c r="F261" s="80"/>
      <c r="G261" s="92"/>
      <c r="H261" s="80"/>
      <c r="I261" s="80"/>
      <c r="J261" s="80"/>
      <c r="K261" s="80"/>
      <c r="L261" s="80"/>
      <c r="M261" s="80"/>
      <c r="N261" s="80"/>
      <c r="O261" s="80"/>
      <c r="P261" s="80"/>
      <c r="Q261" s="80"/>
      <c r="R261" s="80"/>
      <c r="S261" s="80"/>
      <c r="T261" s="80"/>
      <c r="U261" s="80"/>
      <c r="V261" s="80"/>
      <c r="W261" s="80"/>
      <c r="X261" s="80"/>
      <c r="Y261" s="80"/>
      <c r="Z261" s="80"/>
    </row>
    <row r="262" ht="12.75" customHeight="1">
      <c r="A262" s="80"/>
      <c r="B262" s="80"/>
      <c r="C262" s="80"/>
      <c r="D262" s="80"/>
      <c r="E262" s="80"/>
      <c r="F262" s="80"/>
      <c r="G262" s="92"/>
      <c r="H262" s="80"/>
      <c r="I262" s="80"/>
      <c r="J262" s="80"/>
      <c r="K262" s="80"/>
      <c r="L262" s="80"/>
      <c r="M262" s="80"/>
      <c r="N262" s="80"/>
      <c r="O262" s="80"/>
      <c r="P262" s="80"/>
      <c r="Q262" s="80"/>
      <c r="R262" s="80"/>
      <c r="S262" s="80"/>
      <c r="T262" s="80"/>
      <c r="U262" s="80"/>
      <c r="V262" s="80"/>
      <c r="W262" s="80"/>
      <c r="X262" s="80"/>
      <c r="Y262" s="80"/>
      <c r="Z262" s="80"/>
    </row>
    <row r="263" ht="12.75" customHeight="1">
      <c r="A263" s="80"/>
      <c r="B263" s="80"/>
      <c r="C263" s="80"/>
      <c r="D263" s="80"/>
      <c r="E263" s="80"/>
      <c r="F263" s="80"/>
      <c r="G263" s="92"/>
      <c r="H263" s="80"/>
      <c r="I263" s="80"/>
      <c r="J263" s="80"/>
      <c r="K263" s="80"/>
      <c r="L263" s="80"/>
      <c r="M263" s="80"/>
      <c r="N263" s="80"/>
      <c r="O263" s="80"/>
      <c r="P263" s="80"/>
      <c r="Q263" s="80"/>
      <c r="R263" s="80"/>
      <c r="S263" s="80"/>
      <c r="T263" s="80"/>
      <c r="U263" s="80"/>
      <c r="V263" s="80"/>
      <c r="W263" s="80"/>
      <c r="X263" s="80"/>
      <c r="Y263" s="80"/>
      <c r="Z263" s="80"/>
    </row>
    <row r="264" ht="12.75" customHeight="1">
      <c r="A264" s="80"/>
      <c r="B264" s="80"/>
      <c r="C264" s="80"/>
      <c r="D264" s="80"/>
      <c r="E264" s="80"/>
      <c r="F264" s="80"/>
      <c r="G264" s="92"/>
      <c r="H264" s="80"/>
      <c r="I264" s="80"/>
      <c r="J264" s="80"/>
      <c r="K264" s="80"/>
      <c r="L264" s="80"/>
      <c r="M264" s="80"/>
      <c r="N264" s="80"/>
      <c r="O264" s="80"/>
      <c r="P264" s="80"/>
      <c r="Q264" s="80"/>
      <c r="R264" s="80"/>
      <c r="S264" s="80"/>
      <c r="T264" s="80"/>
      <c r="U264" s="80"/>
      <c r="V264" s="80"/>
      <c r="W264" s="80"/>
      <c r="X264" s="80"/>
      <c r="Y264" s="80"/>
      <c r="Z264" s="80"/>
    </row>
    <row r="265" ht="12.75" customHeight="1">
      <c r="A265" s="80"/>
      <c r="B265" s="80"/>
      <c r="C265" s="80"/>
      <c r="D265" s="80"/>
      <c r="E265" s="80"/>
      <c r="F265" s="80"/>
      <c r="G265" s="92"/>
      <c r="H265" s="80"/>
      <c r="I265" s="80"/>
      <c r="J265" s="80"/>
      <c r="K265" s="80"/>
      <c r="L265" s="80"/>
      <c r="M265" s="80"/>
      <c r="N265" s="80"/>
      <c r="O265" s="80"/>
      <c r="P265" s="80"/>
      <c r="Q265" s="80"/>
      <c r="R265" s="80"/>
      <c r="S265" s="80"/>
      <c r="T265" s="80"/>
      <c r="U265" s="80"/>
      <c r="V265" s="80"/>
      <c r="W265" s="80"/>
      <c r="X265" s="80"/>
      <c r="Y265" s="80"/>
      <c r="Z265" s="80"/>
    </row>
    <row r="266" ht="12.75" customHeight="1">
      <c r="A266" s="80"/>
      <c r="B266" s="80"/>
      <c r="C266" s="80"/>
      <c r="D266" s="80"/>
      <c r="E266" s="80"/>
      <c r="F266" s="80"/>
      <c r="G266" s="92"/>
      <c r="H266" s="80"/>
      <c r="I266" s="80"/>
      <c r="J266" s="80"/>
      <c r="K266" s="80"/>
      <c r="L266" s="80"/>
      <c r="M266" s="80"/>
      <c r="N266" s="80"/>
      <c r="O266" s="80"/>
      <c r="P266" s="80"/>
      <c r="Q266" s="80"/>
      <c r="R266" s="80"/>
      <c r="S266" s="80"/>
      <c r="T266" s="80"/>
      <c r="U266" s="80"/>
      <c r="V266" s="80"/>
      <c r="W266" s="80"/>
      <c r="X266" s="80"/>
      <c r="Y266" s="80"/>
      <c r="Z266" s="80"/>
    </row>
    <row r="267" ht="12.75" customHeight="1">
      <c r="A267" s="80"/>
      <c r="B267" s="80"/>
      <c r="C267" s="80"/>
      <c r="D267" s="80"/>
      <c r="E267" s="80"/>
      <c r="F267" s="80"/>
      <c r="G267" s="92"/>
      <c r="H267" s="80"/>
      <c r="I267" s="80"/>
      <c r="J267" s="80"/>
      <c r="K267" s="80"/>
      <c r="L267" s="80"/>
      <c r="M267" s="80"/>
      <c r="N267" s="80"/>
      <c r="O267" s="80"/>
      <c r="P267" s="80"/>
      <c r="Q267" s="80"/>
      <c r="R267" s="80"/>
      <c r="S267" s="80"/>
      <c r="T267" s="80"/>
      <c r="U267" s="80"/>
      <c r="V267" s="80"/>
      <c r="W267" s="80"/>
      <c r="X267" s="80"/>
      <c r="Y267" s="80"/>
      <c r="Z267" s="80"/>
    </row>
    <row r="268" ht="12.75" customHeight="1">
      <c r="A268" s="80"/>
      <c r="B268" s="80"/>
      <c r="C268" s="80"/>
      <c r="D268" s="80"/>
      <c r="E268" s="80"/>
      <c r="F268" s="80"/>
      <c r="G268" s="92"/>
      <c r="H268" s="80"/>
      <c r="I268" s="80"/>
      <c r="J268" s="80"/>
      <c r="K268" s="80"/>
      <c r="L268" s="80"/>
      <c r="M268" s="80"/>
      <c r="N268" s="80"/>
      <c r="O268" s="80"/>
      <c r="P268" s="80"/>
      <c r="Q268" s="80"/>
      <c r="R268" s="80"/>
      <c r="S268" s="80"/>
      <c r="T268" s="80"/>
      <c r="U268" s="80"/>
      <c r="V268" s="80"/>
      <c r="W268" s="80"/>
      <c r="X268" s="80"/>
      <c r="Y268" s="80"/>
      <c r="Z268" s="80"/>
    </row>
    <row r="269" ht="12.75" customHeight="1">
      <c r="A269" s="80"/>
      <c r="B269" s="80"/>
      <c r="C269" s="80"/>
      <c r="D269" s="80"/>
      <c r="E269" s="80"/>
      <c r="F269" s="80"/>
      <c r="G269" s="92"/>
      <c r="H269" s="80"/>
      <c r="I269" s="80"/>
      <c r="J269" s="80"/>
      <c r="K269" s="80"/>
      <c r="L269" s="80"/>
      <c r="M269" s="80"/>
      <c r="N269" s="80"/>
      <c r="O269" s="80"/>
      <c r="P269" s="80"/>
      <c r="Q269" s="80"/>
      <c r="R269" s="80"/>
      <c r="S269" s="80"/>
      <c r="T269" s="80"/>
      <c r="U269" s="80"/>
      <c r="V269" s="80"/>
      <c r="W269" s="80"/>
      <c r="X269" s="80"/>
      <c r="Y269" s="80"/>
      <c r="Z269" s="80"/>
    </row>
    <row r="270" ht="12.75" customHeight="1">
      <c r="A270" s="80"/>
      <c r="B270" s="80"/>
      <c r="C270" s="80"/>
      <c r="D270" s="80"/>
      <c r="E270" s="80"/>
      <c r="F270" s="80"/>
      <c r="G270" s="92"/>
      <c r="H270" s="80"/>
      <c r="I270" s="80"/>
      <c r="J270" s="80"/>
      <c r="K270" s="80"/>
      <c r="L270" s="80"/>
      <c r="M270" s="80"/>
      <c r="N270" s="80"/>
      <c r="O270" s="80"/>
      <c r="P270" s="80"/>
      <c r="Q270" s="80"/>
      <c r="R270" s="80"/>
      <c r="S270" s="80"/>
      <c r="T270" s="80"/>
      <c r="U270" s="80"/>
      <c r="V270" s="80"/>
      <c r="W270" s="80"/>
      <c r="X270" s="80"/>
      <c r="Y270" s="80"/>
      <c r="Z270" s="80"/>
    </row>
    <row r="271" ht="12.75" customHeight="1">
      <c r="A271" s="80"/>
      <c r="B271" s="80"/>
      <c r="C271" s="80"/>
      <c r="D271" s="80"/>
      <c r="E271" s="80"/>
      <c r="F271" s="80"/>
      <c r="G271" s="92"/>
      <c r="H271" s="80"/>
      <c r="I271" s="80"/>
      <c r="J271" s="80"/>
      <c r="K271" s="80"/>
      <c r="L271" s="80"/>
      <c r="M271" s="80"/>
      <c r="N271" s="80"/>
      <c r="O271" s="80"/>
      <c r="P271" s="80"/>
      <c r="Q271" s="80"/>
      <c r="R271" s="80"/>
      <c r="S271" s="80"/>
      <c r="T271" s="80"/>
      <c r="U271" s="80"/>
      <c r="V271" s="80"/>
      <c r="W271" s="80"/>
      <c r="X271" s="80"/>
      <c r="Y271" s="80"/>
      <c r="Z271" s="80"/>
    </row>
    <row r="272" ht="12.75" customHeight="1">
      <c r="A272" s="80"/>
      <c r="B272" s="80"/>
      <c r="C272" s="80"/>
      <c r="D272" s="80"/>
      <c r="E272" s="80"/>
      <c r="F272" s="80"/>
      <c r="G272" s="92"/>
      <c r="H272" s="80"/>
      <c r="I272" s="80"/>
      <c r="J272" s="80"/>
      <c r="K272" s="80"/>
      <c r="L272" s="80"/>
      <c r="M272" s="80"/>
      <c r="N272" s="80"/>
      <c r="O272" s="80"/>
      <c r="P272" s="80"/>
      <c r="Q272" s="80"/>
      <c r="R272" s="80"/>
      <c r="S272" s="80"/>
      <c r="T272" s="80"/>
      <c r="U272" s="80"/>
      <c r="V272" s="80"/>
      <c r="W272" s="80"/>
      <c r="X272" s="80"/>
      <c r="Y272" s="80"/>
      <c r="Z272" s="80"/>
    </row>
    <row r="273" ht="12.75" customHeight="1">
      <c r="A273" s="80"/>
      <c r="B273" s="80"/>
      <c r="C273" s="80"/>
      <c r="D273" s="80"/>
      <c r="E273" s="80"/>
      <c r="F273" s="80"/>
      <c r="G273" s="92"/>
      <c r="H273" s="80"/>
      <c r="I273" s="80"/>
      <c r="J273" s="80"/>
      <c r="K273" s="80"/>
      <c r="L273" s="80"/>
      <c r="M273" s="80"/>
      <c r="N273" s="80"/>
      <c r="O273" s="80"/>
      <c r="P273" s="80"/>
      <c r="Q273" s="80"/>
      <c r="R273" s="80"/>
      <c r="S273" s="80"/>
      <c r="T273" s="80"/>
      <c r="U273" s="80"/>
      <c r="V273" s="80"/>
      <c r="W273" s="80"/>
      <c r="X273" s="80"/>
      <c r="Y273" s="80"/>
      <c r="Z273" s="80"/>
    </row>
    <row r="274" ht="12.75" customHeight="1">
      <c r="A274" s="80"/>
      <c r="B274" s="80"/>
      <c r="C274" s="80"/>
      <c r="D274" s="80"/>
      <c r="E274" s="80"/>
      <c r="F274" s="80"/>
      <c r="G274" s="92"/>
      <c r="H274" s="80"/>
      <c r="I274" s="80"/>
      <c r="J274" s="80"/>
      <c r="K274" s="80"/>
      <c r="L274" s="80"/>
      <c r="M274" s="80"/>
      <c r="N274" s="80"/>
      <c r="O274" s="80"/>
      <c r="P274" s="80"/>
      <c r="Q274" s="80"/>
      <c r="R274" s="80"/>
      <c r="S274" s="80"/>
      <c r="T274" s="80"/>
      <c r="U274" s="80"/>
      <c r="V274" s="80"/>
      <c r="W274" s="80"/>
      <c r="X274" s="80"/>
      <c r="Y274" s="80"/>
      <c r="Z274" s="80"/>
    </row>
    <row r="275" ht="12.75" customHeight="1">
      <c r="A275" s="80"/>
      <c r="B275" s="80"/>
      <c r="C275" s="80"/>
      <c r="D275" s="80"/>
      <c r="E275" s="80"/>
      <c r="F275" s="80"/>
      <c r="G275" s="92"/>
      <c r="H275" s="80"/>
      <c r="I275" s="80"/>
      <c r="J275" s="80"/>
      <c r="K275" s="80"/>
      <c r="L275" s="80"/>
      <c r="M275" s="80"/>
      <c r="N275" s="80"/>
      <c r="O275" s="80"/>
      <c r="P275" s="80"/>
      <c r="Q275" s="80"/>
      <c r="R275" s="80"/>
      <c r="S275" s="80"/>
      <c r="T275" s="80"/>
      <c r="U275" s="80"/>
      <c r="V275" s="80"/>
      <c r="W275" s="80"/>
      <c r="X275" s="80"/>
      <c r="Y275" s="80"/>
      <c r="Z275" s="80"/>
    </row>
    <row r="276" ht="12.75" customHeight="1">
      <c r="A276" s="80"/>
      <c r="B276" s="80"/>
      <c r="C276" s="80"/>
      <c r="D276" s="80"/>
      <c r="E276" s="80"/>
      <c r="F276" s="80"/>
      <c r="G276" s="92"/>
      <c r="H276" s="80"/>
      <c r="I276" s="80"/>
      <c r="J276" s="80"/>
      <c r="K276" s="80"/>
      <c r="L276" s="80"/>
      <c r="M276" s="80"/>
      <c r="N276" s="80"/>
      <c r="O276" s="80"/>
      <c r="P276" s="80"/>
      <c r="Q276" s="80"/>
      <c r="R276" s="80"/>
      <c r="S276" s="80"/>
      <c r="T276" s="80"/>
      <c r="U276" s="80"/>
      <c r="V276" s="80"/>
      <c r="W276" s="80"/>
      <c r="X276" s="80"/>
      <c r="Y276" s="80"/>
      <c r="Z276" s="80"/>
    </row>
    <row r="277" ht="12.75" customHeight="1">
      <c r="A277" s="80"/>
      <c r="B277" s="80"/>
      <c r="C277" s="80"/>
      <c r="D277" s="80"/>
      <c r="E277" s="80"/>
      <c r="F277" s="80"/>
      <c r="G277" s="92"/>
      <c r="H277" s="80"/>
      <c r="I277" s="80"/>
      <c r="J277" s="80"/>
      <c r="K277" s="80"/>
      <c r="L277" s="80"/>
      <c r="M277" s="80"/>
      <c r="N277" s="80"/>
      <c r="O277" s="80"/>
      <c r="P277" s="80"/>
      <c r="Q277" s="80"/>
      <c r="R277" s="80"/>
      <c r="S277" s="80"/>
      <c r="T277" s="80"/>
      <c r="U277" s="80"/>
      <c r="V277" s="80"/>
      <c r="W277" s="80"/>
      <c r="X277" s="80"/>
      <c r="Y277" s="80"/>
      <c r="Z277" s="80"/>
    </row>
    <row r="278" ht="12.75" customHeight="1">
      <c r="A278" s="80"/>
      <c r="B278" s="80"/>
      <c r="C278" s="80"/>
      <c r="D278" s="80"/>
      <c r="E278" s="80"/>
      <c r="F278" s="80"/>
      <c r="G278" s="92"/>
      <c r="H278" s="80"/>
      <c r="I278" s="80"/>
      <c r="J278" s="80"/>
      <c r="K278" s="80"/>
      <c r="L278" s="80"/>
      <c r="M278" s="80"/>
      <c r="N278" s="80"/>
      <c r="O278" s="80"/>
      <c r="P278" s="80"/>
      <c r="Q278" s="80"/>
      <c r="R278" s="80"/>
      <c r="S278" s="80"/>
      <c r="T278" s="80"/>
      <c r="U278" s="80"/>
      <c r="V278" s="80"/>
      <c r="W278" s="80"/>
      <c r="X278" s="80"/>
      <c r="Y278" s="80"/>
      <c r="Z278" s="80"/>
    </row>
    <row r="279" ht="12.75" customHeight="1">
      <c r="A279" s="80"/>
      <c r="B279" s="80"/>
      <c r="C279" s="80"/>
      <c r="D279" s="80"/>
      <c r="E279" s="80"/>
      <c r="F279" s="80"/>
      <c r="G279" s="92"/>
      <c r="H279" s="80"/>
      <c r="I279" s="80"/>
      <c r="J279" s="80"/>
      <c r="K279" s="80"/>
      <c r="L279" s="80"/>
      <c r="M279" s="80"/>
      <c r="N279" s="80"/>
      <c r="O279" s="80"/>
      <c r="P279" s="80"/>
      <c r="Q279" s="80"/>
      <c r="R279" s="80"/>
      <c r="S279" s="80"/>
      <c r="T279" s="80"/>
      <c r="U279" s="80"/>
      <c r="V279" s="80"/>
      <c r="W279" s="80"/>
      <c r="X279" s="80"/>
      <c r="Y279" s="80"/>
      <c r="Z279" s="80"/>
    </row>
    <row r="280" ht="12.75" customHeight="1">
      <c r="A280" s="80"/>
      <c r="B280" s="80"/>
      <c r="C280" s="80"/>
      <c r="D280" s="80"/>
      <c r="E280" s="80"/>
      <c r="F280" s="80"/>
      <c r="G280" s="92"/>
      <c r="H280" s="80"/>
      <c r="I280" s="80"/>
      <c r="J280" s="80"/>
      <c r="K280" s="80"/>
      <c r="L280" s="80"/>
      <c r="M280" s="80"/>
      <c r="N280" s="80"/>
      <c r="O280" s="80"/>
      <c r="P280" s="80"/>
      <c r="Q280" s="80"/>
      <c r="R280" s="80"/>
      <c r="S280" s="80"/>
      <c r="T280" s="80"/>
      <c r="U280" s="80"/>
      <c r="V280" s="80"/>
      <c r="W280" s="80"/>
      <c r="X280" s="80"/>
      <c r="Y280" s="80"/>
      <c r="Z280" s="80"/>
    </row>
    <row r="281" ht="12.75" customHeight="1">
      <c r="A281" s="80"/>
      <c r="B281" s="80"/>
      <c r="C281" s="80"/>
      <c r="D281" s="80"/>
      <c r="E281" s="80"/>
      <c r="F281" s="80"/>
      <c r="G281" s="92"/>
      <c r="H281" s="80"/>
      <c r="I281" s="80"/>
      <c r="J281" s="80"/>
      <c r="K281" s="80"/>
      <c r="L281" s="80"/>
      <c r="M281" s="80"/>
      <c r="N281" s="80"/>
      <c r="O281" s="80"/>
      <c r="P281" s="80"/>
      <c r="Q281" s="80"/>
      <c r="R281" s="80"/>
      <c r="S281" s="80"/>
      <c r="T281" s="80"/>
      <c r="U281" s="80"/>
      <c r="V281" s="80"/>
      <c r="W281" s="80"/>
      <c r="X281" s="80"/>
      <c r="Y281" s="80"/>
      <c r="Z281" s="80"/>
    </row>
    <row r="282" ht="12.75" customHeight="1">
      <c r="A282" s="80"/>
      <c r="B282" s="80"/>
      <c r="C282" s="80"/>
      <c r="D282" s="80"/>
      <c r="E282" s="80"/>
      <c r="F282" s="80"/>
      <c r="G282" s="92"/>
      <c r="H282" s="80"/>
      <c r="I282" s="80"/>
      <c r="J282" s="80"/>
      <c r="K282" s="80"/>
      <c r="L282" s="80"/>
      <c r="M282" s="80"/>
      <c r="N282" s="80"/>
      <c r="O282" s="80"/>
      <c r="P282" s="80"/>
      <c r="Q282" s="80"/>
      <c r="R282" s="80"/>
      <c r="S282" s="80"/>
      <c r="T282" s="80"/>
      <c r="U282" s="80"/>
      <c r="V282" s="80"/>
      <c r="W282" s="80"/>
      <c r="X282" s="80"/>
      <c r="Y282" s="80"/>
      <c r="Z282" s="80"/>
    </row>
    <row r="283" ht="12.75" customHeight="1">
      <c r="A283" s="80"/>
      <c r="B283" s="80"/>
      <c r="C283" s="80"/>
      <c r="D283" s="80"/>
      <c r="E283" s="80"/>
      <c r="F283" s="80"/>
      <c r="G283" s="92"/>
      <c r="H283" s="80"/>
      <c r="I283" s="80"/>
      <c r="J283" s="80"/>
      <c r="K283" s="80"/>
      <c r="L283" s="80"/>
      <c r="M283" s="80"/>
      <c r="N283" s="80"/>
      <c r="O283" s="80"/>
      <c r="P283" s="80"/>
      <c r="Q283" s="80"/>
      <c r="R283" s="80"/>
      <c r="S283" s="80"/>
      <c r="T283" s="80"/>
      <c r="U283" s="80"/>
      <c r="V283" s="80"/>
      <c r="W283" s="80"/>
      <c r="X283" s="80"/>
      <c r="Y283" s="80"/>
      <c r="Z283" s="80"/>
    </row>
    <row r="284" ht="12.75" customHeight="1">
      <c r="A284" s="80"/>
      <c r="B284" s="80"/>
      <c r="C284" s="80"/>
      <c r="D284" s="80"/>
      <c r="E284" s="80"/>
      <c r="F284" s="80"/>
      <c r="G284" s="92"/>
      <c r="H284" s="80"/>
      <c r="I284" s="80"/>
      <c r="J284" s="80"/>
      <c r="K284" s="80"/>
      <c r="L284" s="80"/>
      <c r="M284" s="80"/>
      <c r="N284" s="80"/>
      <c r="O284" s="80"/>
      <c r="P284" s="80"/>
      <c r="Q284" s="80"/>
      <c r="R284" s="80"/>
      <c r="S284" s="80"/>
      <c r="T284" s="80"/>
      <c r="U284" s="80"/>
      <c r="V284" s="80"/>
      <c r="W284" s="80"/>
      <c r="X284" s="80"/>
      <c r="Y284" s="80"/>
      <c r="Z284" s="80"/>
    </row>
    <row r="285" ht="12.75" customHeight="1">
      <c r="A285" s="80"/>
      <c r="B285" s="80"/>
      <c r="C285" s="80"/>
      <c r="D285" s="80"/>
      <c r="E285" s="80"/>
      <c r="F285" s="80"/>
      <c r="G285" s="92"/>
      <c r="H285" s="80"/>
      <c r="I285" s="80"/>
      <c r="J285" s="80"/>
      <c r="K285" s="80"/>
      <c r="L285" s="80"/>
      <c r="M285" s="80"/>
      <c r="N285" s="80"/>
      <c r="O285" s="80"/>
      <c r="P285" s="80"/>
      <c r="Q285" s="80"/>
      <c r="R285" s="80"/>
      <c r="S285" s="80"/>
      <c r="T285" s="80"/>
      <c r="U285" s="80"/>
      <c r="V285" s="80"/>
      <c r="W285" s="80"/>
      <c r="X285" s="80"/>
      <c r="Y285" s="80"/>
      <c r="Z285" s="80"/>
    </row>
    <row r="286" ht="12.75" customHeight="1">
      <c r="A286" s="80"/>
      <c r="B286" s="80"/>
      <c r="C286" s="80"/>
      <c r="D286" s="80"/>
      <c r="E286" s="80"/>
      <c r="F286" s="80"/>
      <c r="G286" s="92"/>
      <c r="H286" s="80"/>
      <c r="I286" s="80"/>
      <c r="J286" s="80"/>
      <c r="K286" s="80"/>
      <c r="L286" s="80"/>
      <c r="M286" s="80"/>
      <c r="N286" s="80"/>
      <c r="O286" s="80"/>
      <c r="P286" s="80"/>
      <c r="Q286" s="80"/>
      <c r="R286" s="80"/>
      <c r="S286" s="80"/>
      <c r="T286" s="80"/>
      <c r="U286" s="80"/>
      <c r="V286" s="80"/>
      <c r="W286" s="80"/>
      <c r="X286" s="80"/>
      <c r="Y286" s="80"/>
      <c r="Z286" s="80"/>
    </row>
    <row r="287" ht="12.75" customHeight="1">
      <c r="A287" s="80"/>
      <c r="B287" s="80"/>
      <c r="C287" s="80"/>
      <c r="D287" s="80"/>
      <c r="E287" s="80"/>
      <c r="F287" s="80"/>
      <c r="G287" s="92"/>
      <c r="H287" s="80"/>
      <c r="I287" s="80"/>
      <c r="J287" s="80"/>
      <c r="K287" s="80"/>
      <c r="L287" s="80"/>
      <c r="M287" s="80"/>
      <c r="N287" s="80"/>
      <c r="O287" s="80"/>
      <c r="P287" s="80"/>
      <c r="Q287" s="80"/>
      <c r="R287" s="80"/>
      <c r="S287" s="80"/>
      <c r="T287" s="80"/>
      <c r="U287" s="80"/>
      <c r="V287" s="80"/>
      <c r="W287" s="80"/>
      <c r="X287" s="80"/>
      <c r="Y287" s="80"/>
      <c r="Z287" s="80"/>
    </row>
    <row r="288" ht="12.75" customHeight="1">
      <c r="A288" s="80"/>
      <c r="B288" s="80"/>
      <c r="C288" s="80"/>
      <c r="D288" s="80"/>
      <c r="E288" s="80"/>
      <c r="F288" s="80"/>
      <c r="G288" s="92"/>
      <c r="H288" s="80"/>
      <c r="I288" s="80"/>
      <c r="J288" s="80"/>
      <c r="K288" s="80"/>
      <c r="L288" s="80"/>
      <c r="M288" s="80"/>
      <c r="N288" s="80"/>
      <c r="O288" s="80"/>
      <c r="P288" s="80"/>
      <c r="Q288" s="80"/>
      <c r="R288" s="80"/>
      <c r="S288" s="80"/>
      <c r="T288" s="80"/>
      <c r="U288" s="80"/>
      <c r="V288" s="80"/>
      <c r="W288" s="80"/>
      <c r="X288" s="80"/>
      <c r="Y288" s="80"/>
      <c r="Z288" s="80"/>
    </row>
    <row r="289" ht="12.75" customHeight="1">
      <c r="A289" s="80"/>
      <c r="B289" s="80"/>
      <c r="C289" s="80"/>
      <c r="D289" s="80"/>
      <c r="E289" s="80"/>
      <c r="F289" s="80"/>
      <c r="G289" s="92"/>
      <c r="H289" s="80"/>
      <c r="I289" s="80"/>
      <c r="J289" s="80"/>
      <c r="K289" s="80"/>
      <c r="L289" s="80"/>
      <c r="M289" s="80"/>
      <c r="N289" s="80"/>
      <c r="O289" s="80"/>
      <c r="P289" s="80"/>
      <c r="Q289" s="80"/>
      <c r="R289" s="80"/>
      <c r="S289" s="80"/>
      <c r="T289" s="80"/>
      <c r="U289" s="80"/>
      <c r="V289" s="80"/>
      <c r="W289" s="80"/>
      <c r="X289" s="80"/>
      <c r="Y289" s="80"/>
      <c r="Z289" s="80"/>
    </row>
    <row r="290" ht="12.75" customHeight="1">
      <c r="A290" s="80"/>
      <c r="B290" s="80"/>
      <c r="C290" s="80"/>
      <c r="D290" s="80"/>
      <c r="E290" s="80"/>
      <c r="F290" s="80"/>
      <c r="G290" s="92"/>
      <c r="H290" s="80"/>
      <c r="I290" s="80"/>
      <c r="J290" s="80"/>
      <c r="K290" s="80"/>
      <c r="L290" s="80"/>
      <c r="M290" s="80"/>
      <c r="N290" s="80"/>
      <c r="O290" s="80"/>
      <c r="P290" s="80"/>
      <c r="Q290" s="80"/>
      <c r="R290" s="80"/>
      <c r="S290" s="80"/>
      <c r="T290" s="80"/>
      <c r="U290" s="80"/>
      <c r="V290" s="80"/>
      <c r="W290" s="80"/>
      <c r="X290" s="80"/>
      <c r="Y290" s="80"/>
      <c r="Z290" s="80"/>
    </row>
    <row r="291" ht="12.75" customHeight="1">
      <c r="A291" s="80"/>
      <c r="B291" s="80"/>
      <c r="C291" s="80"/>
      <c r="D291" s="80"/>
      <c r="E291" s="80"/>
      <c r="F291" s="80"/>
      <c r="G291" s="92"/>
      <c r="H291" s="80"/>
      <c r="I291" s="80"/>
      <c r="J291" s="80"/>
      <c r="K291" s="80"/>
      <c r="L291" s="80"/>
      <c r="M291" s="80"/>
      <c r="N291" s="80"/>
      <c r="O291" s="80"/>
      <c r="P291" s="80"/>
      <c r="Q291" s="80"/>
      <c r="R291" s="80"/>
      <c r="S291" s="80"/>
      <c r="T291" s="80"/>
      <c r="U291" s="80"/>
      <c r="V291" s="80"/>
      <c r="W291" s="80"/>
      <c r="X291" s="80"/>
      <c r="Y291" s="80"/>
      <c r="Z291" s="80"/>
    </row>
    <row r="292" ht="12.75" customHeight="1">
      <c r="A292" s="80"/>
      <c r="B292" s="80"/>
      <c r="C292" s="80"/>
      <c r="D292" s="80"/>
      <c r="E292" s="80"/>
      <c r="F292" s="80"/>
      <c r="G292" s="92"/>
      <c r="H292" s="80"/>
      <c r="I292" s="80"/>
      <c r="J292" s="80"/>
      <c r="K292" s="80"/>
      <c r="L292" s="80"/>
      <c r="M292" s="80"/>
      <c r="N292" s="80"/>
      <c r="O292" s="80"/>
      <c r="P292" s="80"/>
      <c r="Q292" s="80"/>
      <c r="R292" s="80"/>
      <c r="S292" s="80"/>
      <c r="T292" s="80"/>
      <c r="U292" s="80"/>
      <c r="V292" s="80"/>
      <c r="W292" s="80"/>
      <c r="X292" s="80"/>
      <c r="Y292" s="80"/>
      <c r="Z292" s="80"/>
    </row>
    <row r="293" ht="12.75" customHeight="1">
      <c r="A293" s="80"/>
      <c r="B293" s="80"/>
      <c r="C293" s="80"/>
      <c r="D293" s="80"/>
      <c r="E293" s="80"/>
      <c r="F293" s="80"/>
      <c r="G293" s="92"/>
      <c r="H293" s="80"/>
      <c r="I293" s="80"/>
      <c r="J293" s="80"/>
      <c r="K293" s="80"/>
      <c r="L293" s="80"/>
      <c r="M293" s="80"/>
      <c r="N293" s="80"/>
      <c r="O293" s="80"/>
      <c r="P293" s="80"/>
      <c r="Q293" s="80"/>
      <c r="R293" s="80"/>
      <c r="S293" s="80"/>
      <c r="T293" s="80"/>
      <c r="U293" s="80"/>
      <c r="V293" s="80"/>
      <c r="W293" s="80"/>
      <c r="X293" s="80"/>
      <c r="Y293" s="80"/>
      <c r="Z293" s="80"/>
    </row>
    <row r="294" ht="12.75" customHeight="1">
      <c r="A294" s="80"/>
      <c r="B294" s="80"/>
      <c r="C294" s="80"/>
      <c r="D294" s="80"/>
      <c r="E294" s="80"/>
      <c r="F294" s="80"/>
      <c r="G294" s="92"/>
      <c r="H294" s="80"/>
      <c r="I294" s="80"/>
      <c r="J294" s="80"/>
      <c r="K294" s="80"/>
      <c r="L294" s="80"/>
      <c r="M294" s="80"/>
      <c r="N294" s="80"/>
      <c r="O294" s="80"/>
      <c r="P294" s="80"/>
      <c r="Q294" s="80"/>
      <c r="R294" s="80"/>
      <c r="S294" s="80"/>
      <c r="T294" s="80"/>
      <c r="U294" s="80"/>
      <c r="V294" s="80"/>
      <c r="W294" s="80"/>
      <c r="X294" s="80"/>
      <c r="Y294" s="80"/>
      <c r="Z294" s="80"/>
    </row>
    <row r="295" ht="12.75" customHeight="1">
      <c r="A295" s="80"/>
      <c r="B295" s="80"/>
      <c r="C295" s="80"/>
      <c r="D295" s="80"/>
      <c r="E295" s="80"/>
      <c r="F295" s="80"/>
      <c r="G295" s="92"/>
      <c r="H295" s="80"/>
      <c r="I295" s="80"/>
      <c r="J295" s="80"/>
      <c r="K295" s="80"/>
      <c r="L295" s="80"/>
      <c r="M295" s="80"/>
      <c r="N295" s="80"/>
      <c r="O295" s="80"/>
      <c r="P295" s="80"/>
      <c r="Q295" s="80"/>
      <c r="R295" s="80"/>
      <c r="S295" s="80"/>
      <c r="T295" s="80"/>
      <c r="U295" s="80"/>
      <c r="V295" s="80"/>
      <c r="W295" s="80"/>
      <c r="X295" s="80"/>
      <c r="Y295" s="80"/>
      <c r="Z295" s="80"/>
    </row>
    <row r="296" ht="12.75" customHeight="1">
      <c r="A296" s="80"/>
      <c r="B296" s="80"/>
      <c r="C296" s="80"/>
      <c r="D296" s="80"/>
      <c r="E296" s="80"/>
      <c r="F296" s="80"/>
      <c r="G296" s="92"/>
      <c r="H296" s="80"/>
      <c r="I296" s="80"/>
      <c r="J296" s="80"/>
      <c r="K296" s="80"/>
      <c r="L296" s="80"/>
      <c r="M296" s="80"/>
      <c r="N296" s="80"/>
      <c r="O296" s="80"/>
      <c r="P296" s="80"/>
      <c r="Q296" s="80"/>
      <c r="R296" s="80"/>
      <c r="S296" s="80"/>
      <c r="T296" s="80"/>
      <c r="U296" s="80"/>
      <c r="V296" s="80"/>
      <c r="W296" s="80"/>
      <c r="X296" s="80"/>
      <c r="Y296" s="80"/>
      <c r="Z296" s="80"/>
    </row>
    <row r="297" ht="12.75" customHeight="1">
      <c r="A297" s="80"/>
      <c r="B297" s="80"/>
      <c r="C297" s="80"/>
      <c r="D297" s="80"/>
      <c r="E297" s="80"/>
      <c r="F297" s="80"/>
      <c r="G297" s="92"/>
      <c r="H297" s="80"/>
      <c r="I297" s="80"/>
      <c r="J297" s="80"/>
      <c r="K297" s="80"/>
      <c r="L297" s="80"/>
      <c r="M297" s="80"/>
      <c r="N297" s="80"/>
      <c r="O297" s="80"/>
      <c r="P297" s="80"/>
      <c r="Q297" s="80"/>
      <c r="R297" s="80"/>
      <c r="S297" s="80"/>
      <c r="T297" s="80"/>
      <c r="U297" s="80"/>
      <c r="V297" s="80"/>
      <c r="W297" s="80"/>
      <c r="X297" s="80"/>
      <c r="Y297" s="80"/>
      <c r="Z297" s="80"/>
    </row>
    <row r="298" ht="12.75" customHeight="1">
      <c r="A298" s="80"/>
      <c r="B298" s="80"/>
      <c r="C298" s="80"/>
      <c r="D298" s="80"/>
      <c r="E298" s="80"/>
      <c r="F298" s="80"/>
      <c r="G298" s="92"/>
      <c r="H298" s="80"/>
      <c r="I298" s="80"/>
      <c r="J298" s="80"/>
      <c r="K298" s="80"/>
      <c r="L298" s="80"/>
      <c r="M298" s="80"/>
      <c r="N298" s="80"/>
      <c r="O298" s="80"/>
      <c r="P298" s="80"/>
      <c r="Q298" s="80"/>
      <c r="R298" s="80"/>
      <c r="S298" s="80"/>
      <c r="T298" s="80"/>
      <c r="U298" s="80"/>
      <c r="V298" s="80"/>
      <c r="W298" s="80"/>
      <c r="X298" s="80"/>
      <c r="Y298" s="80"/>
      <c r="Z298" s="80"/>
    </row>
    <row r="299" ht="12.75" customHeight="1">
      <c r="A299" s="80"/>
      <c r="B299" s="80"/>
      <c r="C299" s="80"/>
      <c r="D299" s="80"/>
      <c r="E299" s="80"/>
      <c r="F299" s="80"/>
      <c r="G299" s="92"/>
      <c r="H299" s="80"/>
      <c r="I299" s="80"/>
      <c r="J299" s="80"/>
      <c r="K299" s="80"/>
      <c r="L299" s="80"/>
      <c r="M299" s="80"/>
      <c r="N299" s="80"/>
      <c r="O299" s="80"/>
      <c r="P299" s="80"/>
      <c r="Q299" s="80"/>
      <c r="R299" s="80"/>
      <c r="S299" s="80"/>
      <c r="T299" s="80"/>
      <c r="U299" s="80"/>
      <c r="V299" s="80"/>
      <c r="W299" s="80"/>
      <c r="X299" s="80"/>
      <c r="Y299" s="80"/>
      <c r="Z299" s="80"/>
    </row>
    <row r="300" ht="12.75" customHeight="1">
      <c r="A300" s="80"/>
      <c r="B300" s="80"/>
      <c r="C300" s="80"/>
      <c r="D300" s="80"/>
      <c r="E300" s="80"/>
      <c r="F300" s="80"/>
      <c r="G300" s="92"/>
      <c r="H300" s="80"/>
      <c r="I300" s="80"/>
      <c r="J300" s="80"/>
      <c r="K300" s="80"/>
      <c r="L300" s="80"/>
      <c r="M300" s="80"/>
      <c r="N300" s="80"/>
      <c r="O300" s="80"/>
      <c r="P300" s="80"/>
      <c r="Q300" s="80"/>
      <c r="R300" s="80"/>
      <c r="S300" s="80"/>
      <c r="T300" s="80"/>
      <c r="U300" s="80"/>
      <c r="V300" s="80"/>
      <c r="W300" s="80"/>
      <c r="X300" s="80"/>
      <c r="Y300" s="80"/>
      <c r="Z300" s="80"/>
    </row>
    <row r="301" ht="12.75" customHeight="1">
      <c r="A301" s="80"/>
      <c r="B301" s="80"/>
      <c r="C301" s="80"/>
      <c r="D301" s="80"/>
      <c r="E301" s="80"/>
      <c r="F301" s="80"/>
      <c r="G301" s="92"/>
      <c r="H301" s="80"/>
      <c r="I301" s="80"/>
      <c r="J301" s="80"/>
      <c r="K301" s="80"/>
      <c r="L301" s="80"/>
      <c r="M301" s="80"/>
      <c r="N301" s="80"/>
      <c r="O301" s="80"/>
      <c r="P301" s="80"/>
      <c r="Q301" s="80"/>
      <c r="R301" s="80"/>
      <c r="S301" s="80"/>
      <c r="T301" s="80"/>
      <c r="U301" s="80"/>
      <c r="V301" s="80"/>
      <c r="W301" s="80"/>
      <c r="X301" s="80"/>
      <c r="Y301" s="80"/>
      <c r="Z301" s="80"/>
    </row>
    <row r="302" ht="12.75" customHeight="1">
      <c r="A302" s="80"/>
      <c r="B302" s="80"/>
      <c r="C302" s="80"/>
      <c r="D302" s="80"/>
      <c r="E302" s="80"/>
      <c r="F302" s="80"/>
      <c r="G302" s="92"/>
      <c r="H302" s="80"/>
      <c r="I302" s="80"/>
      <c r="J302" s="80"/>
      <c r="K302" s="80"/>
      <c r="L302" s="80"/>
      <c r="M302" s="80"/>
      <c r="N302" s="80"/>
      <c r="O302" s="80"/>
      <c r="P302" s="80"/>
      <c r="Q302" s="80"/>
      <c r="R302" s="80"/>
      <c r="S302" s="80"/>
      <c r="T302" s="80"/>
      <c r="U302" s="80"/>
      <c r="V302" s="80"/>
      <c r="W302" s="80"/>
      <c r="X302" s="80"/>
      <c r="Y302" s="80"/>
      <c r="Z302" s="80"/>
    </row>
    <row r="303" ht="12.75" customHeight="1">
      <c r="A303" s="80"/>
      <c r="B303" s="80"/>
      <c r="C303" s="80"/>
      <c r="D303" s="80"/>
      <c r="E303" s="80"/>
      <c r="F303" s="80"/>
      <c r="G303" s="92"/>
      <c r="H303" s="80"/>
      <c r="I303" s="80"/>
      <c r="J303" s="80"/>
      <c r="K303" s="80"/>
      <c r="L303" s="80"/>
      <c r="M303" s="80"/>
      <c r="N303" s="80"/>
      <c r="O303" s="80"/>
      <c r="P303" s="80"/>
      <c r="Q303" s="80"/>
      <c r="R303" s="80"/>
      <c r="S303" s="80"/>
      <c r="T303" s="80"/>
      <c r="U303" s="80"/>
      <c r="V303" s="80"/>
      <c r="W303" s="80"/>
      <c r="X303" s="80"/>
      <c r="Y303" s="80"/>
      <c r="Z303" s="80"/>
    </row>
    <row r="304" ht="12.75" customHeight="1">
      <c r="A304" s="80"/>
      <c r="B304" s="80"/>
      <c r="C304" s="80"/>
      <c r="D304" s="80"/>
      <c r="E304" s="80"/>
      <c r="F304" s="80"/>
      <c r="G304" s="92"/>
      <c r="H304" s="80"/>
      <c r="I304" s="80"/>
      <c r="J304" s="80"/>
      <c r="K304" s="80"/>
      <c r="L304" s="80"/>
      <c r="M304" s="80"/>
      <c r="N304" s="80"/>
      <c r="O304" s="80"/>
      <c r="P304" s="80"/>
      <c r="Q304" s="80"/>
      <c r="R304" s="80"/>
      <c r="S304" s="80"/>
      <c r="T304" s="80"/>
      <c r="U304" s="80"/>
      <c r="V304" s="80"/>
      <c r="W304" s="80"/>
      <c r="X304" s="80"/>
      <c r="Y304" s="80"/>
      <c r="Z304" s="80"/>
    </row>
    <row r="305" ht="12.75" customHeight="1">
      <c r="A305" s="80"/>
      <c r="B305" s="80"/>
      <c r="C305" s="80"/>
      <c r="D305" s="80"/>
      <c r="E305" s="80"/>
      <c r="F305" s="80"/>
      <c r="G305" s="92"/>
      <c r="H305" s="80"/>
      <c r="I305" s="80"/>
      <c r="J305" s="80"/>
      <c r="K305" s="80"/>
      <c r="L305" s="80"/>
      <c r="M305" s="80"/>
      <c r="N305" s="80"/>
      <c r="O305" s="80"/>
      <c r="P305" s="80"/>
      <c r="Q305" s="80"/>
      <c r="R305" s="80"/>
      <c r="S305" s="80"/>
      <c r="T305" s="80"/>
      <c r="U305" s="80"/>
      <c r="V305" s="80"/>
      <c r="W305" s="80"/>
      <c r="X305" s="80"/>
      <c r="Y305" s="80"/>
      <c r="Z305" s="80"/>
    </row>
    <row r="306" ht="12.75" customHeight="1">
      <c r="A306" s="80"/>
      <c r="B306" s="80"/>
      <c r="C306" s="80"/>
      <c r="D306" s="80"/>
      <c r="E306" s="80"/>
      <c r="F306" s="80"/>
      <c r="G306" s="92"/>
      <c r="H306" s="80"/>
      <c r="I306" s="80"/>
      <c r="J306" s="80"/>
      <c r="K306" s="80"/>
      <c r="L306" s="80"/>
      <c r="M306" s="80"/>
      <c r="N306" s="80"/>
      <c r="O306" s="80"/>
      <c r="P306" s="80"/>
      <c r="Q306" s="80"/>
      <c r="R306" s="80"/>
      <c r="S306" s="80"/>
      <c r="T306" s="80"/>
      <c r="U306" s="80"/>
      <c r="V306" s="80"/>
      <c r="W306" s="80"/>
      <c r="X306" s="80"/>
      <c r="Y306" s="80"/>
      <c r="Z306" s="80"/>
    </row>
    <row r="307" ht="12.75" customHeight="1">
      <c r="A307" s="80"/>
      <c r="B307" s="80"/>
      <c r="C307" s="80"/>
      <c r="D307" s="80"/>
      <c r="E307" s="80"/>
      <c r="F307" s="80"/>
      <c r="G307" s="92"/>
      <c r="H307" s="80"/>
      <c r="I307" s="80"/>
      <c r="J307" s="80"/>
      <c r="K307" s="80"/>
      <c r="L307" s="80"/>
      <c r="M307" s="80"/>
      <c r="N307" s="80"/>
      <c r="O307" s="80"/>
      <c r="P307" s="80"/>
      <c r="Q307" s="80"/>
      <c r="R307" s="80"/>
      <c r="S307" s="80"/>
      <c r="T307" s="80"/>
      <c r="U307" s="80"/>
      <c r="V307" s="80"/>
      <c r="W307" s="80"/>
      <c r="X307" s="80"/>
      <c r="Y307" s="80"/>
      <c r="Z307" s="80"/>
    </row>
    <row r="308" ht="12.75" customHeight="1">
      <c r="A308" s="80"/>
      <c r="B308" s="80"/>
      <c r="C308" s="80"/>
      <c r="D308" s="80"/>
      <c r="E308" s="80"/>
      <c r="F308" s="80"/>
      <c r="G308" s="92"/>
      <c r="H308" s="80"/>
      <c r="I308" s="80"/>
      <c r="J308" s="80"/>
      <c r="K308" s="80"/>
      <c r="L308" s="80"/>
      <c r="M308" s="80"/>
      <c r="N308" s="80"/>
      <c r="O308" s="80"/>
      <c r="P308" s="80"/>
      <c r="Q308" s="80"/>
      <c r="R308" s="80"/>
      <c r="S308" s="80"/>
      <c r="T308" s="80"/>
      <c r="U308" s="80"/>
      <c r="V308" s="80"/>
      <c r="W308" s="80"/>
      <c r="X308" s="80"/>
      <c r="Y308" s="80"/>
      <c r="Z308" s="80"/>
    </row>
    <row r="309" ht="12.75" customHeight="1">
      <c r="A309" s="80"/>
      <c r="B309" s="80"/>
      <c r="C309" s="80"/>
      <c r="D309" s="80"/>
      <c r="E309" s="80"/>
      <c r="F309" s="80"/>
      <c r="G309" s="92"/>
      <c r="H309" s="80"/>
      <c r="I309" s="80"/>
      <c r="J309" s="80"/>
      <c r="K309" s="80"/>
      <c r="L309" s="80"/>
      <c r="M309" s="80"/>
      <c r="N309" s="80"/>
      <c r="O309" s="80"/>
      <c r="P309" s="80"/>
      <c r="Q309" s="80"/>
      <c r="R309" s="80"/>
      <c r="S309" s="80"/>
      <c r="T309" s="80"/>
      <c r="U309" s="80"/>
      <c r="V309" s="80"/>
      <c r="W309" s="80"/>
      <c r="X309" s="80"/>
      <c r="Y309" s="80"/>
      <c r="Z309" s="80"/>
    </row>
    <row r="310" ht="12.75" customHeight="1">
      <c r="A310" s="80"/>
      <c r="B310" s="80"/>
      <c r="C310" s="80"/>
      <c r="D310" s="80"/>
      <c r="E310" s="80"/>
      <c r="F310" s="80"/>
      <c r="G310" s="92"/>
      <c r="H310" s="80"/>
      <c r="I310" s="80"/>
      <c r="J310" s="80"/>
      <c r="K310" s="80"/>
      <c r="L310" s="80"/>
      <c r="M310" s="80"/>
      <c r="N310" s="80"/>
      <c r="O310" s="80"/>
      <c r="P310" s="80"/>
      <c r="Q310" s="80"/>
      <c r="R310" s="80"/>
      <c r="S310" s="80"/>
      <c r="T310" s="80"/>
      <c r="U310" s="80"/>
      <c r="V310" s="80"/>
      <c r="W310" s="80"/>
      <c r="X310" s="80"/>
      <c r="Y310" s="80"/>
      <c r="Z310" s="80"/>
    </row>
    <row r="311" ht="12.75" customHeight="1">
      <c r="A311" s="80"/>
      <c r="B311" s="80"/>
      <c r="C311" s="80"/>
      <c r="D311" s="80"/>
      <c r="E311" s="80"/>
      <c r="F311" s="80"/>
      <c r="G311" s="92"/>
      <c r="H311" s="80"/>
      <c r="I311" s="80"/>
      <c r="J311" s="80"/>
      <c r="K311" s="80"/>
      <c r="L311" s="80"/>
      <c r="M311" s="80"/>
      <c r="N311" s="80"/>
      <c r="O311" s="80"/>
      <c r="P311" s="80"/>
      <c r="Q311" s="80"/>
      <c r="R311" s="80"/>
      <c r="S311" s="80"/>
      <c r="T311" s="80"/>
      <c r="U311" s="80"/>
      <c r="V311" s="80"/>
      <c r="W311" s="80"/>
      <c r="X311" s="80"/>
      <c r="Y311" s="80"/>
      <c r="Z311" s="80"/>
    </row>
    <row r="312" ht="12.75" customHeight="1">
      <c r="A312" s="80"/>
      <c r="B312" s="80"/>
      <c r="C312" s="80"/>
      <c r="D312" s="80"/>
      <c r="E312" s="80"/>
      <c r="F312" s="80"/>
      <c r="G312" s="92"/>
      <c r="H312" s="80"/>
      <c r="I312" s="80"/>
      <c r="J312" s="80"/>
      <c r="K312" s="80"/>
      <c r="L312" s="80"/>
      <c r="M312" s="80"/>
      <c r="N312" s="80"/>
      <c r="O312" s="80"/>
      <c r="P312" s="80"/>
      <c r="Q312" s="80"/>
      <c r="R312" s="80"/>
      <c r="S312" s="80"/>
      <c r="T312" s="80"/>
      <c r="U312" s="80"/>
      <c r="V312" s="80"/>
      <c r="W312" s="80"/>
      <c r="X312" s="80"/>
      <c r="Y312" s="80"/>
      <c r="Z312" s="80"/>
    </row>
    <row r="313" ht="12.75" customHeight="1">
      <c r="A313" s="80"/>
      <c r="B313" s="80"/>
      <c r="C313" s="80"/>
      <c r="D313" s="80"/>
      <c r="E313" s="80"/>
      <c r="F313" s="80"/>
      <c r="G313" s="92"/>
      <c r="H313" s="80"/>
      <c r="I313" s="80"/>
      <c r="J313" s="80"/>
      <c r="K313" s="80"/>
      <c r="L313" s="80"/>
      <c r="M313" s="80"/>
      <c r="N313" s="80"/>
      <c r="O313" s="80"/>
      <c r="P313" s="80"/>
      <c r="Q313" s="80"/>
      <c r="R313" s="80"/>
      <c r="S313" s="80"/>
      <c r="T313" s="80"/>
      <c r="U313" s="80"/>
      <c r="V313" s="80"/>
      <c r="W313" s="80"/>
      <c r="X313" s="80"/>
      <c r="Y313" s="80"/>
      <c r="Z313" s="80"/>
    </row>
    <row r="314" ht="12.75" customHeight="1">
      <c r="A314" s="80"/>
      <c r="B314" s="80"/>
      <c r="C314" s="80"/>
      <c r="D314" s="80"/>
      <c r="E314" s="80"/>
      <c r="F314" s="80"/>
      <c r="G314" s="92"/>
      <c r="H314" s="80"/>
      <c r="I314" s="80"/>
      <c r="J314" s="80"/>
      <c r="K314" s="80"/>
      <c r="L314" s="80"/>
      <c r="M314" s="80"/>
      <c r="N314" s="80"/>
      <c r="O314" s="80"/>
      <c r="P314" s="80"/>
      <c r="Q314" s="80"/>
      <c r="R314" s="80"/>
      <c r="S314" s="80"/>
      <c r="T314" s="80"/>
      <c r="U314" s="80"/>
      <c r="V314" s="80"/>
      <c r="W314" s="80"/>
      <c r="X314" s="80"/>
      <c r="Y314" s="80"/>
      <c r="Z314" s="80"/>
    </row>
    <row r="315" ht="12.75" customHeight="1">
      <c r="A315" s="80"/>
      <c r="B315" s="80"/>
      <c r="C315" s="80"/>
      <c r="D315" s="80"/>
      <c r="E315" s="80"/>
      <c r="F315" s="80"/>
      <c r="G315" s="92"/>
      <c r="H315" s="80"/>
      <c r="I315" s="80"/>
      <c r="J315" s="80"/>
      <c r="K315" s="80"/>
      <c r="L315" s="80"/>
      <c r="M315" s="80"/>
      <c r="N315" s="80"/>
      <c r="O315" s="80"/>
      <c r="P315" s="80"/>
      <c r="Q315" s="80"/>
      <c r="R315" s="80"/>
      <c r="S315" s="80"/>
      <c r="T315" s="80"/>
      <c r="U315" s="80"/>
      <c r="V315" s="80"/>
      <c r="W315" s="80"/>
      <c r="X315" s="80"/>
      <c r="Y315" s="80"/>
      <c r="Z315" s="80"/>
    </row>
    <row r="316" ht="12.75" customHeight="1">
      <c r="A316" s="80"/>
      <c r="B316" s="80"/>
      <c r="C316" s="80"/>
      <c r="D316" s="80"/>
      <c r="E316" s="80"/>
      <c r="F316" s="80"/>
      <c r="G316" s="92"/>
      <c r="H316" s="80"/>
      <c r="I316" s="80"/>
      <c r="J316" s="80"/>
      <c r="K316" s="80"/>
      <c r="L316" s="80"/>
      <c r="M316" s="80"/>
      <c r="N316" s="80"/>
      <c r="O316" s="80"/>
      <c r="P316" s="80"/>
      <c r="Q316" s="80"/>
      <c r="R316" s="80"/>
      <c r="S316" s="80"/>
      <c r="T316" s="80"/>
      <c r="U316" s="80"/>
      <c r="V316" s="80"/>
      <c r="W316" s="80"/>
      <c r="X316" s="80"/>
      <c r="Y316" s="80"/>
      <c r="Z316" s="80"/>
    </row>
    <row r="317" ht="12.75" customHeight="1">
      <c r="A317" s="80"/>
      <c r="B317" s="80"/>
      <c r="C317" s="80"/>
      <c r="D317" s="80"/>
      <c r="E317" s="80"/>
      <c r="F317" s="80"/>
      <c r="G317" s="92"/>
      <c r="H317" s="80"/>
      <c r="I317" s="80"/>
      <c r="J317" s="80"/>
      <c r="K317" s="80"/>
      <c r="L317" s="80"/>
      <c r="M317" s="80"/>
      <c r="N317" s="80"/>
      <c r="O317" s="80"/>
      <c r="P317" s="80"/>
      <c r="Q317" s="80"/>
      <c r="R317" s="80"/>
      <c r="S317" s="80"/>
      <c r="T317" s="80"/>
      <c r="U317" s="80"/>
      <c r="V317" s="80"/>
      <c r="W317" s="80"/>
      <c r="X317" s="80"/>
      <c r="Y317" s="80"/>
      <c r="Z317" s="80"/>
    </row>
    <row r="318" ht="12.75" customHeight="1">
      <c r="A318" s="80"/>
      <c r="B318" s="80"/>
      <c r="C318" s="80"/>
      <c r="D318" s="80"/>
      <c r="E318" s="80"/>
      <c r="F318" s="80"/>
      <c r="G318" s="92"/>
      <c r="H318" s="80"/>
      <c r="I318" s="80"/>
      <c r="J318" s="80"/>
      <c r="K318" s="80"/>
      <c r="L318" s="80"/>
      <c r="M318" s="80"/>
      <c r="N318" s="80"/>
      <c r="O318" s="80"/>
      <c r="P318" s="80"/>
      <c r="Q318" s="80"/>
      <c r="R318" s="80"/>
      <c r="S318" s="80"/>
      <c r="T318" s="80"/>
      <c r="U318" s="80"/>
      <c r="V318" s="80"/>
      <c r="W318" s="80"/>
      <c r="X318" s="80"/>
      <c r="Y318" s="80"/>
      <c r="Z318" s="80"/>
    </row>
    <row r="319" ht="12.75" customHeight="1">
      <c r="A319" s="80"/>
      <c r="B319" s="80"/>
      <c r="C319" s="80"/>
      <c r="D319" s="80"/>
      <c r="E319" s="80"/>
      <c r="F319" s="80"/>
      <c r="G319" s="92"/>
      <c r="H319" s="80"/>
      <c r="I319" s="80"/>
      <c r="J319" s="80"/>
      <c r="K319" s="80"/>
      <c r="L319" s="80"/>
      <c r="M319" s="80"/>
      <c r="N319" s="80"/>
      <c r="O319" s="80"/>
      <c r="P319" s="80"/>
      <c r="Q319" s="80"/>
      <c r="R319" s="80"/>
      <c r="S319" s="80"/>
      <c r="T319" s="80"/>
      <c r="U319" s="80"/>
      <c r="V319" s="80"/>
      <c r="W319" s="80"/>
      <c r="X319" s="80"/>
      <c r="Y319" s="80"/>
      <c r="Z319" s="80"/>
    </row>
    <row r="320" ht="12.75" customHeight="1">
      <c r="A320" s="80"/>
      <c r="B320" s="80"/>
      <c r="C320" s="80"/>
      <c r="D320" s="80"/>
      <c r="E320" s="80"/>
      <c r="F320" s="80"/>
      <c r="G320" s="92"/>
      <c r="H320" s="80"/>
      <c r="I320" s="80"/>
      <c r="J320" s="80"/>
      <c r="K320" s="80"/>
      <c r="L320" s="80"/>
      <c r="M320" s="80"/>
      <c r="N320" s="80"/>
      <c r="O320" s="80"/>
      <c r="P320" s="80"/>
      <c r="Q320" s="80"/>
      <c r="R320" s="80"/>
      <c r="S320" s="80"/>
      <c r="T320" s="80"/>
      <c r="U320" s="80"/>
      <c r="V320" s="80"/>
      <c r="W320" s="80"/>
      <c r="X320" s="80"/>
      <c r="Y320" s="80"/>
      <c r="Z320" s="80"/>
    </row>
    <row r="321" ht="12.75" customHeight="1">
      <c r="A321" s="80"/>
      <c r="B321" s="80"/>
      <c r="C321" s="80"/>
      <c r="D321" s="80"/>
      <c r="E321" s="80"/>
      <c r="F321" s="80"/>
      <c r="G321" s="92"/>
      <c r="H321" s="80"/>
      <c r="I321" s="80"/>
      <c r="J321" s="80"/>
      <c r="K321" s="80"/>
      <c r="L321" s="80"/>
      <c r="M321" s="80"/>
      <c r="N321" s="80"/>
      <c r="O321" s="80"/>
      <c r="P321" s="80"/>
      <c r="Q321" s="80"/>
      <c r="R321" s="80"/>
      <c r="S321" s="80"/>
      <c r="T321" s="80"/>
      <c r="U321" s="80"/>
      <c r="V321" s="80"/>
      <c r="W321" s="80"/>
      <c r="X321" s="80"/>
      <c r="Y321" s="80"/>
      <c r="Z321" s="80"/>
    </row>
    <row r="322" ht="12.75" customHeight="1">
      <c r="A322" s="80"/>
      <c r="B322" s="80"/>
      <c r="C322" s="80"/>
      <c r="D322" s="80"/>
      <c r="E322" s="80"/>
      <c r="F322" s="80"/>
      <c r="G322" s="92"/>
      <c r="H322" s="80"/>
      <c r="I322" s="80"/>
      <c r="J322" s="80"/>
      <c r="K322" s="80"/>
      <c r="L322" s="80"/>
      <c r="M322" s="80"/>
      <c r="N322" s="80"/>
      <c r="O322" s="80"/>
      <c r="P322" s="80"/>
      <c r="Q322" s="80"/>
      <c r="R322" s="80"/>
      <c r="S322" s="80"/>
      <c r="T322" s="80"/>
      <c r="U322" s="80"/>
      <c r="V322" s="80"/>
      <c r="W322" s="80"/>
      <c r="X322" s="80"/>
      <c r="Y322" s="80"/>
      <c r="Z322" s="80"/>
    </row>
    <row r="323" ht="12.75" customHeight="1">
      <c r="A323" s="80"/>
      <c r="B323" s="80"/>
      <c r="C323" s="80"/>
      <c r="D323" s="80"/>
      <c r="E323" s="80"/>
      <c r="F323" s="80"/>
      <c r="G323" s="92"/>
      <c r="H323" s="80"/>
      <c r="I323" s="80"/>
      <c r="J323" s="80"/>
      <c r="K323" s="80"/>
      <c r="L323" s="80"/>
      <c r="M323" s="80"/>
      <c r="N323" s="80"/>
      <c r="O323" s="80"/>
      <c r="P323" s="80"/>
      <c r="Q323" s="80"/>
      <c r="R323" s="80"/>
      <c r="S323" s="80"/>
      <c r="T323" s="80"/>
      <c r="U323" s="80"/>
      <c r="V323" s="80"/>
      <c r="W323" s="80"/>
      <c r="X323" s="80"/>
      <c r="Y323" s="80"/>
      <c r="Z323" s="80"/>
    </row>
    <row r="324" ht="12.75" customHeight="1">
      <c r="A324" s="80"/>
      <c r="B324" s="80"/>
      <c r="C324" s="80"/>
      <c r="D324" s="80"/>
      <c r="E324" s="80"/>
      <c r="F324" s="80"/>
      <c r="G324" s="92"/>
      <c r="H324" s="80"/>
      <c r="I324" s="80"/>
      <c r="J324" s="80"/>
      <c r="K324" s="80"/>
      <c r="L324" s="80"/>
      <c r="M324" s="80"/>
      <c r="N324" s="80"/>
      <c r="O324" s="80"/>
      <c r="P324" s="80"/>
      <c r="Q324" s="80"/>
      <c r="R324" s="80"/>
      <c r="S324" s="80"/>
      <c r="T324" s="80"/>
      <c r="U324" s="80"/>
      <c r="V324" s="80"/>
      <c r="W324" s="80"/>
      <c r="X324" s="80"/>
      <c r="Y324" s="80"/>
      <c r="Z324" s="80"/>
    </row>
    <row r="325" ht="12.75" customHeight="1">
      <c r="A325" s="80"/>
      <c r="B325" s="80"/>
      <c r="C325" s="80"/>
      <c r="D325" s="80"/>
      <c r="E325" s="80"/>
      <c r="F325" s="80"/>
      <c r="G325" s="92"/>
      <c r="H325" s="80"/>
      <c r="I325" s="80"/>
      <c r="J325" s="80"/>
      <c r="K325" s="80"/>
      <c r="L325" s="80"/>
      <c r="M325" s="80"/>
      <c r="N325" s="80"/>
      <c r="O325" s="80"/>
      <c r="P325" s="80"/>
      <c r="Q325" s="80"/>
      <c r="R325" s="80"/>
      <c r="S325" s="80"/>
      <c r="T325" s="80"/>
      <c r="U325" s="80"/>
      <c r="V325" s="80"/>
      <c r="W325" s="80"/>
      <c r="X325" s="80"/>
      <c r="Y325" s="80"/>
      <c r="Z325" s="80"/>
    </row>
    <row r="326" ht="12.75" customHeight="1">
      <c r="A326" s="80"/>
      <c r="B326" s="80"/>
      <c r="C326" s="80"/>
      <c r="D326" s="80"/>
      <c r="E326" s="80"/>
      <c r="F326" s="80"/>
      <c r="G326" s="92"/>
      <c r="H326" s="80"/>
      <c r="I326" s="80"/>
      <c r="J326" s="80"/>
      <c r="K326" s="80"/>
      <c r="L326" s="80"/>
      <c r="M326" s="80"/>
      <c r="N326" s="80"/>
      <c r="O326" s="80"/>
      <c r="P326" s="80"/>
      <c r="Q326" s="80"/>
      <c r="R326" s="80"/>
      <c r="S326" s="80"/>
      <c r="T326" s="80"/>
      <c r="U326" s="80"/>
      <c r="V326" s="80"/>
      <c r="W326" s="80"/>
      <c r="X326" s="80"/>
      <c r="Y326" s="80"/>
      <c r="Z326" s="80"/>
    </row>
    <row r="327" ht="12.75" customHeight="1">
      <c r="A327" s="80"/>
      <c r="B327" s="80"/>
      <c r="C327" s="80"/>
      <c r="D327" s="80"/>
      <c r="E327" s="80"/>
      <c r="F327" s="80"/>
      <c r="G327" s="92"/>
      <c r="H327" s="80"/>
      <c r="I327" s="80"/>
      <c r="J327" s="80"/>
      <c r="K327" s="80"/>
      <c r="L327" s="80"/>
      <c r="M327" s="80"/>
      <c r="N327" s="80"/>
      <c r="O327" s="80"/>
      <c r="P327" s="80"/>
      <c r="Q327" s="80"/>
      <c r="R327" s="80"/>
      <c r="S327" s="80"/>
      <c r="T327" s="80"/>
      <c r="U327" s="80"/>
      <c r="V327" s="80"/>
      <c r="W327" s="80"/>
      <c r="X327" s="80"/>
      <c r="Y327" s="80"/>
      <c r="Z327" s="80"/>
    </row>
    <row r="328" ht="12.75" customHeight="1">
      <c r="A328" s="80"/>
      <c r="B328" s="80"/>
      <c r="C328" s="80"/>
      <c r="D328" s="80"/>
      <c r="E328" s="80"/>
      <c r="F328" s="80"/>
      <c r="G328" s="92"/>
      <c r="H328" s="80"/>
      <c r="I328" s="80"/>
      <c r="J328" s="80"/>
      <c r="K328" s="80"/>
      <c r="L328" s="80"/>
      <c r="M328" s="80"/>
      <c r="N328" s="80"/>
      <c r="O328" s="80"/>
      <c r="P328" s="80"/>
      <c r="Q328" s="80"/>
      <c r="R328" s="80"/>
      <c r="S328" s="80"/>
      <c r="T328" s="80"/>
      <c r="U328" s="80"/>
      <c r="V328" s="80"/>
      <c r="W328" s="80"/>
      <c r="X328" s="80"/>
      <c r="Y328" s="80"/>
      <c r="Z328" s="80"/>
    </row>
    <row r="329" ht="12.75" customHeight="1">
      <c r="A329" s="80"/>
      <c r="B329" s="80"/>
      <c r="C329" s="80"/>
      <c r="D329" s="80"/>
      <c r="E329" s="80"/>
      <c r="F329" s="80"/>
      <c r="G329" s="92"/>
      <c r="H329" s="80"/>
      <c r="I329" s="80"/>
      <c r="J329" s="80"/>
      <c r="K329" s="80"/>
      <c r="L329" s="80"/>
      <c r="M329" s="80"/>
      <c r="N329" s="80"/>
      <c r="O329" s="80"/>
      <c r="P329" s="80"/>
      <c r="Q329" s="80"/>
      <c r="R329" s="80"/>
      <c r="S329" s="80"/>
      <c r="T329" s="80"/>
      <c r="U329" s="80"/>
      <c r="V329" s="80"/>
      <c r="W329" s="80"/>
      <c r="X329" s="80"/>
      <c r="Y329" s="80"/>
      <c r="Z329" s="80"/>
    </row>
    <row r="330" ht="12.75" customHeight="1">
      <c r="A330" s="80"/>
      <c r="B330" s="80"/>
      <c r="C330" s="80"/>
      <c r="D330" s="80"/>
      <c r="E330" s="80"/>
      <c r="F330" s="80"/>
      <c r="G330" s="92"/>
      <c r="H330" s="80"/>
      <c r="I330" s="80"/>
      <c r="J330" s="80"/>
      <c r="K330" s="80"/>
      <c r="L330" s="80"/>
      <c r="M330" s="80"/>
      <c r="N330" s="80"/>
      <c r="O330" s="80"/>
      <c r="P330" s="80"/>
      <c r="Q330" s="80"/>
      <c r="R330" s="80"/>
      <c r="S330" s="80"/>
      <c r="T330" s="80"/>
      <c r="U330" s="80"/>
      <c r="V330" s="80"/>
      <c r="W330" s="80"/>
      <c r="X330" s="80"/>
      <c r="Y330" s="80"/>
      <c r="Z330" s="80"/>
    </row>
    <row r="331" ht="12.75" customHeight="1">
      <c r="A331" s="80"/>
      <c r="B331" s="80"/>
      <c r="C331" s="80"/>
      <c r="D331" s="80"/>
      <c r="E331" s="80"/>
      <c r="F331" s="80"/>
      <c r="G331" s="92"/>
      <c r="H331" s="80"/>
      <c r="I331" s="80"/>
      <c r="J331" s="80"/>
      <c r="K331" s="80"/>
      <c r="L331" s="80"/>
      <c r="M331" s="80"/>
      <c r="N331" s="80"/>
      <c r="O331" s="80"/>
      <c r="P331" s="80"/>
      <c r="Q331" s="80"/>
      <c r="R331" s="80"/>
      <c r="S331" s="80"/>
      <c r="T331" s="80"/>
      <c r="U331" s="80"/>
      <c r="V331" s="80"/>
      <c r="W331" s="80"/>
      <c r="X331" s="80"/>
      <c r="Y331" s="80"/>
      <c r="Z331" s="80"/>
    </row>
    <row r="332" ht="12.75" customHeight="1">
      <c r="A332" s="80"/>
      <c r="B332" s="80"/>
      <c r="C332" s="80"/>
      <c r="D332" s="80"/>
      <c r="E332" s="80"/>
      <c r="F332" s="80"/>
      <c r="G332" s="92"/>
      <c r="H332" s="80"/>
      <c r="I332" s="80"/>
      <c r="J332" s="80"/>
      <c r="K332" s="80"/>
      <c r="L332" s="80"/>
      <c r="M332" s="80"/>
      <c r="N332" s="80"/>
      <c r="O332" s="80"/>
      <c r="P332" s="80"/>
      <c r="Q332" s="80"/>
      <c r="R332" s="80"/>
      <c r="S332" s="80"/>
      <c r="T332" s="80"/>
      <c r="U332" s="80"/>
      <c r="V332" s="80"/>
      <c r="W332" s="80"/>
      <c r="X332" s="80"/>
      <c r="Y332" s="80"/>
      <c r="Z332" s="80"/>
    </row>
    <row r="333" ht="12.75" customHeight="1">
      <c r="A333" s="80"/>
      <c r="B333" s="80"/>
      <c r="C333" s="80"/>
      <c r="D333" s="80"/>
      <c r="E333" s="80"/>
      <c r="F333" s="80"/>
      <c r="G333" s="92"/>
      <c r="H333" s="80"/>
      <c r="I333" s="80"/>
      <c r="J333" s="80"/>
      <c r="K333" s="80"/>
      <c r="L333" s="80"/>
      <c r="M333" s="80"/>
      <c r="N333" s="80"/>
      <c r="O333" s="80"/>
      <c r="P333" s="80"/>
      <c r="Q333" s="80"/>
      <c r="R333" s="80"/>
      <c r="S333" s="80"/>
      <c r="T333" s="80"/>
      <c r="U333" s="80"/>
      <c r="V333" s="80"/>
      <c r="W333" s="80"/>
      <c r="X333" s="80"/>
      <c r="Y333" s="80"/>
      <c r="Z333" s="80"/>
    </row>
    <row r="334" ht="12.75" customHeight="1">
      <c r="A334" s="80"/>
      <c r="B334" s="80"/>
      <c r="C334" s="80"/>
      <c r="D334" s="80"/>
      <c r="E334" s="80"/>
      <c r="F334" s="80"/>
      <c r="G334" s="92"/>
      <c r="H334" s="80"/>
      <c r="I334" s="80"/>
      <c r="J334" s="80"/>
      <c r="K334" s="80"/>
      <c r="L334" s="80"/>
      <c r="M334" s="80"/>
      <c r="N334" s="80"/>
      <c r="O334" s="80"/>
      <c r="P334" s="80"/>
      <c r="Q334" s="80"/>
      <c r="R334" s="80"/>
      <c r="S334" s="80"/>
      <c r="T334" s="80"/>
      <c r="U334" s="80"/>
      <c r="V334" s="80"/>
      <c r="W334" s="80"/>
      <c r="X334" s="80"/>
      <c r="Y334" s="80"/>
      <c r="Z334" s="80"/>
    </row>
    <row r="335" ht="12.75" customHeight="1">
      <c r="A335" s="80"/>
      <c r="B335" s="80"/>
      <c r="C335" s="80"/>
      <c r="D335" s="80"/>
      <c r="E335" s="80"/>
      <c r="F335" s="80"/>
      <c r="G335" s="92"/>
      <c r="H335" s="80"/>
      <c r="I335" s="80"/>
      <c r="J335" s="80"/>
      <c r="K335" s="80"/>
      <c r="L335" s="80"/>
      <c r="M335" s="80"/>
      <c r="N335" s="80"/>
      <c r="O335" s="80"/>
      <c r="P335" s="80"/>
      <c r="Q335" s="80"/>
      <c r="R335" s="80"/>
      <c r="S335" s="80"/>
      <c r="T335" s="80"/>
      <c r="U335" s="80"/>
      <c r="V335" s="80"/>
      <c r="W335" s="80"/>
      <c r="X335" s="80"/>
      <c r="Y335" s="80"/>
      <c r="Z335" s="80"/>
    </row>
    <row r="336" ht="12.75" customHeight="1">
      <c r="A336" s="80"/>
      <c r="B336" s="80"/>
      <c r="C336" s="80"/>
      <c r="D336" s="80"/>
      <c r="E336" s="80"/>
      <c r="F336" s="80"/>
      <c r="G336" s="92"/>
      <c r="H336" s="80"/>
      <c r="I336" s="80"/>
      <c r="J336" s="80"/>
      <c r="K336" s="80"/>
      <c r="L336" s="80"/>
      <c r="M336" s="80"/>
      <c r="N336" s="80"/>
      <c r="O336" s="80"/>
      <c r="P336" s="80"/>
      <c r="Q336" s="80"/>
      <c r="R336" s="80"/>
      <c r="S336" s="80"/>
      <c r="T336" s="80"/>
      <c r="U336" s="80"/>
      <c r="V336" s="80"/>
      <c r="W336" s="80"/>
      <c r="X336" s="80"/>
      <c r="Y336" s="80"/>
      <c r="Z336" s="80"/>
    </row>
    <row r="337" ht="12.75" customHeight="1">
      <c r="A337" s="80"/>
      <c r="B337" s="80"/>
      <c r="C337" s="80"/>
      <c r="D337" s="80"/>
      <c r="E337" s="80"/>
      <c r="F337" s="80"/>
      <c r="G337" s="92"/>
      <c r="H337" s="80"/>
      <c r="I337" s="80"/>
      <c r="J337" s="80"/>
      <c r="K337" s="80"/>
      <c r="L337" s="80"/>
      <c r="M337" s="80"/>
      <c r="N337" s="80"/>
      <c r="O337" s="80"/>
      <c r="P337" s="80"/>
      <c r="Q337" s="80"/>
      <c r="R337" s="80"/>
      <c r="S337" s="80"/>
      <c r="T337" s="80"/>
      <c r="U337" s="80"/>
      <c r="V337" s="80"/>
      <c r="W337" s="80"/>
      <c r="X337" s="80"/>
      <c r="Y337" s="80"/>
      <c r="Z337" s="80"/>
    </row>
    <row r="338" ht="12.75" customHeight="1">
      <c r="A338" s="80"/>
      <c r="B338" s="80"/>
      <c r="C338" s="80"/>
      <c r="D338" s="80"/>
      <c r="E338" s="80"/>
      <c r="F338" s="80"/>
      <c r="G338" s="92"/>
      <c r="H338" s="80"/>
      <c r="I338" s="80"/>
      <c r="J338" s="80"/>
      <c r="K338" s="80"/>
      <c r="L338" s="80"/>
      <c r="M338" s="80"/>
      <c r="N338" s="80"/>
      <c r="O338" s="80"/>
      <c r="P338" s="80"/>
      <c r="Q338" s="80"/>
      <c r="R338" s="80"/>
      <c r="S338" s="80"/>
      <c r="T338" s="80"/>
      <c r="U338" s="80"/>
      <c r="V338" s="80"/>
      <c r="W338" s="80"/>
      <c r="X338" s="80"/>
      <c r="Y338" s="80"/>
      <c r="Z338" s="80"/>
    </row>
    <row r="339" ht="12.75" customHeight="1">
      <c r="A339" s="80"/>
      <c r="B339" s="80"/>
      <c r="C339" s="80"/>
      <c r="D339" s="80"/>
      <c r="E339" s="80"/>
      <c r="F339" s="80"/>
      <c r="G339" s="92"/>
      <c r="H339" s="80"/>
      <c r="I339" s="80"/>
      <c r="J339" s="80"/>
      <c r="K339" s="80"/>
      <c r="L339" s="80"/>
      <c r="M339" s="80"/>
      <c r="N339" s="80"/>
      <c r="O339" s="80"/>
      <c r="P339" s="80"/>
      <c r="Q339" s="80"/>
      <c r="R339" s="80"/>
      <c r="S339" s="80"/>
      <c r="T339" s="80"/>
      <c r="U339" s="80"/>
      <c r="V339" s="80"/>
      <c r="W339" s="80"/>
      <c r="X339" s="80"/>
      <c r="Y339" s="80"/>
      <c r="Z339" s="80"/>
    </row>
    <row r="340" ht="12.75" customHeight="1">
      <c r="A340" s="80"/>
      <c r="B340" s="80"/>
      <c r="C340" s="80"/>
      <c r="D340" s="80"/>
      <c r="E340" s="80"/>
      <c r="F340" s="80"/>
      <c r="G340" s="92"/>
      <c r="H340" s="80"/>
      <c r="I340" s="80"/>
      <c r="J340" s="80"/>
      <c r="K340" s="80"/>
      <c r="L340" s="80"/>
      <c r="M340" s="80"/>
      <c r="N340" s="80"/>
      <c r="O340" s="80"/>
      <c r="P340" s="80"/>
      <c r="Q340" s="80"/>
      <c r="R340" s="80"/>
      <c r="S340" s="80"/>
      <c r="T340" s="80"/>
      <c r="U340" s="80"/>
      <c r="V340" s="80"/>
      <c r="W340" s="80"/>
      <c r="X340" s="80"/>
      <c r="Y340" s="80"/>
      <c r="Z340" s="80"/>
    </row>
    <row r="341" ht="12.75" customHeight="1">
      <c r="A341" s="80"/>
      <c r="B341" s="80"/>
      <c r="C341" s="80"/>
      <c r="D341" s="80"/>
      <c r="E341" s="80"/>
      <c r="F341" s="80"/>
      <c r="G341" s="92"/>
      <c r="H341" s="80"/>
      <c r="I341" s="80"/>
      <c r="J341" s="80"/>
      <c r="K341" s="80"/>
      <c r="L341" s="80"/>
      <c r="M341" s="80"/>
      <c r="N341" s="80"/>
      <c r="O341" s="80"/>
      <c r="P341" s="80"/>
      <c r="Q341" s="80"/>
      <c r="R341" s="80"/>
      <c r="S341" s="80"/>
      <c r="T341" s="80"/>
      <c r="U341" s="80"/>
      <c r="V341" s="80"/>
      <c r="W341" s="80"/>
      <c r="X341" s="80"/>
      <c r="Y341" s="80"/>
      <c r="Z341" s="80"/>
    </row>
    <row r="342" ht="12.75" customHeight="1">
      <c r="A342" s="80"/>
      <c r="B342" s="80"/>
      <c r="C342" s="80"/>
      <c r="D342" s="80"/>
      <c r="E342" s="80"/>
      <c r="F342" s="80"/>
      <c r="G342" s="92"/>
      <c r="H342" s="80"/>
      <c r="I342" s="80"/>
      <c r="J342" s="80"/>
      <c r="K342" s="80"/>
      <c r="L342" s="80"/>
      <c r="M342" s="80"/>
      <c r="N342" s="80"/>
      <c r="O342" s="80"/>
      <c r="P342" s="80"/>
      <c r="Q342" s="80"/>
      <c r="R342" s="80"/>
      <c r="S342" s="80"/>
      <c r="T342" s="80"/>
      <c r="U342" s="80"/>
      <c r="V342" s="80"/>
      <c r="W342" s="80"/>
      <c r="X342" s="80"/>
      <c r="Y342" s="80"/>
      <c r="Z342" s="80"/>
    </row>
    <row r="343" ht="12.75" customHeight="1">
      <c r="A343" s="80"/>
      <c r="B343" s="80"/>
      <c r="C343" s="80"/>
      <c r="D343" s="80"/>
      <c r="E343" s="80"/>
      <c r="F343" s="80"/>
      <c r="G343" s="92"/>
      <c r="H343" s="80"/>
      <c r="I343" s="80"/>
      <c r="J343" s="80"/>
      <c r="K343" s="80"/>
      <c r="L343" s="80"/>
      <c r="M343" s="80"/>
      <c r="N343" s="80"/>
      <c r="O343" s="80"/>
      <c r="P343" s="80"/>
      <c r="Q343" s="80"/>
      <c r="R343" s="80"/>
      <c r="S343" s="80"/>
      <c r="T343" s="80"/>
      <c r="U343" s="80"/>
      <c r="V343" s="80"/>
      <c r="W343" s="80"/>
      <c r="X343" s="80"/>
      <c r="Y343" s="80"/>
      <c r="Z343" s="80"/>
    </row>
    <row r="344" ht="12.75" customHeight="1">
      <c r="A344" s="80"/>
      <c r="B344" s="80"/>
      <c r="C344" s="80"/>
      <c r="D344" s="80"/>
      <c r="E344" s="80"/>
      <c r="F344" s="80"/>
      <c r="G344" s="92"/>
      <c r="H344" s="80"/>
      <c r="I344" s="80"/>
      <c r="J344" s="80"/>
      <c r="K344" s="80"/>
      <c r="L344" s="80"/>
      <c r="M344" s="80"/>
      <c r="N344" s="80"/>
      <c r="O344" s="80"/>
      <c r="P344" s="80"/>
      <c r="Q344" s="80"/>
      <c r="R344" s="80"/>
      <c r="S344" s="80"/>
      <c r="T344" s="80"/>
      <c r="U344" s="80"/>
      <c r="V344" s="80"/>
      <c r="W344" s="80"/>
      <c r="X344" s="80"/>
      <c r="Y344" s="80"/>
      <c r="Z344" s="80"/>
    </row>
    <row r="345" ht="12.75" customHeight="1">
      <c r="A345" s="80"/>
      <c r="B345" s="80"/>
      <c r="C345" s="80"/>
      <c r="D345" s="80"/>
      <c r="E345" s="80"/>
      <c r="F345" s="80"/>
      <c r="G345" s="92"/>
      <c r="H345" s="80"/>
      <c r="I345" s="80"/>
      <c r="J345" s="80"/>
      <c r="K345" s="80"/>
      <c r="L345" s="80"/>
      <c r="M345" s="80"/>
      <c r="N345" s="80"/>
      <c r="O345" s="80"/>
      <c r="P345" s="80"/>
      <c r="Q345" s="80"/>
      <c r="R345" s="80"/>
      <c r="S345" s="80"/>
      <c r="T345" s="80"/>
      <c r="U345" s="80"/>
      <c r="V345" s="80"/>
      <c r="W345" s="80"/>
      <c r="X345" s="80"/>
      <c r="Y345" s="80"/>
      <c r="Z345" s="80"/>
    </row>
    <row r="346" ht="12.75" customHeight="1">
      <c r="A346" s="80"/>
      <c r="B346" s="80"/>
      <c r="C346" s="80"/>
      <c r="D346" s="80"/>
      <c r="E346" s="80"/>
      <c r="F346" s="80"/>
      <c r="G346" s="92"/>
      <c r="H346" s="80"/>
      <c r="I346" s="80"/>
      <c r="J346" s="80"/>
      <c r="K346" s="80"/>
      <c r="L346" s="80"/>
      <c r="M346" s="80"/>
      <c r="N346" s="80"/>
      <c r="O346" s="80"/>
      <c r="P346" s="80"/>
      <c r="Q346" s="80"/>
      <c r="R346" s="80"/>
      <c r="S346" s="80"/>
      <c r="T346" s="80"/>
      <c r="U346" s="80"/>
      <c r="V346" s="80"/>
      <c r="W346" s="80"/>
      <c r="X346" s="80"/>
      <c r="Y346" s="80"/>
      <c r="Z346" s="80"/>
    </row>
    <row r="347" ht="12.75" customHeight="1">
      <c r="A347" s="80"/>
      <c r="B347" s="80"/>
      <c r="C347" s="80"/>
      <c r="D347" s="80"/>
      <c r="E347" s="80"/>
      <c r="F347" s="80"/>
      <c r="G347" s="92"/>
      <c r="H347" s="80"/>
      <c r="I347" s="80"/>
      <c r="J347" s="80"/>
      <c r="K347" s="80"/>
      <c r="L347" s="80"/>
      <c r="M347" s="80"/>
      <c r="N347" s="80"/>
      <c r="O347" s="80"/>
      <c r="P347" s="80"/>
      <c r="Q347" s="80"/>
      <c r="R347" s="80"/>
      <c r="S347" s="80"/>
      <c r="T347" s="80"/>
      <c r="U347" s="80"/>
      <c r="V347" s="80"/>
      <c r="W347" s="80"/>
      <c r="X347" s="80"/>
      <c r="Y347" s="80"/>
      <c r="Z347" s="80"/>
    </row>
    <row r="348" ht="12.75" customHeight="1">
      <c r="A348" s="80"/>
      <c r="B348" s="80"/>
      <c r="C348" s="80"/>
      <c r="D348" s="80"/>
      <c r="E348" s="80"/>
      <c r="F348" s="80"/>
      <c r="G348" s="92"/>
      <c r="H348" s="80"/>
      <c r="I348" s="80"/>
      <c r="J348" s="80"/>
      <c r="K348" s="80"/>
      <c r="L348" s="80"/>
      <c r="M348" s="80"/>
      <c r="N348" s="80"/>
      <c r="O348" s="80"/>
      <c r="P348" s="80"/>
      <c r="Q348" s="80"/>
      <c r="R348" s="80"/>
      <c r="S348" s="80"/>
      <c r="T348" s="80"/>
      <c r="U348" s="80"/>
      <c r="V348" s="80"/>
      <c r="W348" s="80"/>
      <c r="X348" s="80"/>
      <c r="Y348" s="80"/>
      <c r="Z348" s="80"/>
    </row>
    <row r="349" ht="12.75" customHeight="1">
      <c r="A349" s="80"/>
      <c r="B349" s="80"/>
      <c r="C349" s="80"/>
      <c r="D349" s="80"/>
      <c r="E349" s="80"/>
      <c r="F349" s="80"/>
      <c r="G349" s="92"/>
      <c r="H349" s="80"/>
      <c r="I349" s="80"/>
      <c r="J349" s="80"/>
      <c r="K349" s="80"/>
      <c r="L349" s="80"/>
      <c r="M349" s="80"/>
      <c r="N349" s="80"/>
      <c r="O349" s="80"/>
      <c r="P349" s="80"/>
      <c r="Q349" s="80"/>
      <c r="R349" s="80"/>
      <c r="S349" s="80"/>
      <c r="T349" s="80"/>
      <c r="U349" s="80"/>
      <c r="V349" s="80"/>
      <c r="W349" s="80"/>
      <c r="X349" s="80"/>
      <c r="Y349" s="80"/>
      <c r="Z349" s="80"/>
    </row>
    <row r="350" ht="12.75" customHeight="1">
      <c r="A350" s="80"/>
      <c r="B350" s="80"/>
      <c r="C350" s="80"/>
      <c r="D350" s="80"/>
      <c r="E350" s="80"/>
      <c r="F350" s="80"/>
      <c r="G350" s="92"/>
      <c r="H350" s="80"/>
      <c r="I350" s="80"/>
      <c r="J350" s="80"/>
      <c r="K350" s="80"/>
      <c r="L350" s="80"/>
      <c r="M350" s="80"/>
      <c r="N350" s="80"/>
      <c r="O350" s="80"/>
      <c r="P350" s="80"/>
      <c r="Q350" s="80"/>
      <c r="R350" s="80"/>
      <c r="S350" s="80"/>
      <c r="T350" s="80"/>
      <c r="U350" s="80"/>
      <c r="V350" s="80"/>
      <c r="W350" s="80"/>
      <c r="X350" s="80"/>
      <c r="Y350" s="80"/>
      <c r="Z350" s="80"/>
    </row>
    <row r="351" ht="12.75" customHeight="1">
      <c r="A351" s="80"/>
      <c r="B351" s="80"/>
      <c r="C351" s="80"/>
      <c r="D351" s="80"/>
      <c r="E351" s="80"/>
      <c r="F351" s="80"/>
      <c r="G351" s="92"/>
      <c r="H351" s="80"/>
      <c r="I351" s="80"/>
      <c r="J351" s="80"/>
      <c r="K351" s="80"/>
      <c r="L351" s="80"/>
      <c r="M351" s="80"/>
      <c r="N351" s="80"/>
      <c r="O351" s="80"/>
      <c r="P351" s="80"/>
      <c r="Q351" s="80"/>
      <c r="R351" s="80"/>
      <c r="S351" s="80"/>
      <c r="T351" s="80"/>
      <c r="U351" s="80"/>
      <c r="V351" s="80"/>
      <c r="W351" s="80"/>
      <c r="X351" s="80"/>
      <c r="Y351" s="80"/>
      <c r="Z351" s="80"/>
    </row>
    <row r="352" ht="12.75" customHeight="1">
      <c r="A352" s="80"/>
      <c r="B352" s="80"/>
      <c r="C352" s="80"/>
      <c r="D352" s="80"/>
      <c r="E352" s="80"/>
      <c r="F352" s="80"/>
      <c r="G352" s="92"/>
      <c r="H352" s="80"/>
      <c r="I352" s="80"/>
      <c r="J352" s="80"/>
      <c r="K352" s="80"/>
      <c r="L352" s="80"/>
      <c r="M352" s="80"/>
      <c r="N352" s="80"/>
      <c r="O352" s="80"/>
      <c r="P352" s="80"/>
      <c r="Q352" s="80"/>
      <c r="R352" s="80"/>
      <c r="S352" s="80"/>
      <c r="T352" s="80"/>
      <c r="U352" s="80"/>
      <c r="V352" s="80"/>
      <c r="W352" s="80"/>
      <c r="X352" s="80"/>
      <c r="Y352" s="80"/>
      <c r="Z352" s="80"/>
    </row>
    <row r="353" ht="12.75" customHeight="1">
      <c r="A353" s="80"/>
      <c r="B353" s="80"/>
      <c r="C353" s="80"/>
      <c r="D353" s="80"/>
      <c r="E353" s="80"/>
      <c r="F353" s="80"/>
      <c r="G353" s="92"/>
      <c r="H353" s="80"/>
      <c r="I353" s="80"/>
      <c r="J353" s="80"/>
      <c r="K353" s="80"/>
      <c r="L353" s="80"/>
      <c r="M353" s="80"/>
      <c r="N353" s="80"/>
      <c r="O353" s="80"/>
      <c r="P353" s="80"/>
      <c r="Q353" s="80"/>
      <c r="R353" s="80"/>
      <c r="S353" s="80"/>
      <c r="T353" s="80"/>
      <c r="U353" s="80"/>
      <c r="V353" s="80"/>
      <c r="W353" s="80"/>
      <c r="X353" s="80"/>
      <c r="Y353" s="80"/>
      <c r="Z353" s="80"/>
    </row>
    <row r="354" ht="12.75" customHeight="1">
      <c r="A354" s="80"/>
      <c r="B354" s="80"/>
      <c r="C354" s="80"/>
      <c r="D354" s="80"/>
      <c r="E354" s="80"/>
      <c r="F354" s="80"/>
      <c r="G354" s="92"/>
      <c r="H354" s="80"/>
      <c r="I354" s="80"/>
      <c r="J354" s="80"/>
      <c r="K354" s="80"/>
      <c r="L354" s="80"/>
      <c r="M354" s="80"/>
      <c r="N354" s="80"/>
      <c r="O354" s="80"/>
      <c r="P354" s="80"/>
      <c r="Q354" s="80"/>
      <c r="R354" s="80"/>
      <c r="S354" s="80"/>
      <c r="T354" s="80"/>
      <c r="U354" s="80"/>
      <c r="V354" s="80"/>
      <c r="W354" s="80"/>
      <c r="X354" s="80"/>
      <c r="Y354" s="80"/>
      <c r="Z354" s="80"/>
    </row>
    <row r="355" ht="12.75" customHeight="1">
      <c r="A355" s="80"/>
      <c r="B355" s="80"/>
      <c r="C355" s="80"/>
      <c r="D355" s="80"/>
      <c r="E355" s="80"/>
      <c r="F355" s="80"/>
      <c r="G355" s="92"/>
      <c r="H355" s="80"/>
      <c r="I355" s="80"/>
      <c r="J355" s="80"/>
      <c r="K355" s="80"/>
      <c r="L355" s="80"/>
      <c r="M355" s="80"/>
      <c r="N355" s="80"/>
      <c r="O355" s="80"/>
      <c r="P355" s="80"/>
      <c r="Q355" s="80"/>
      <c r="R355" s="80"/>
      <c r="S355" s="80"/>
      <c r="T355" s="80"/>
      <c r="U355" s="80"/>
      <c r="V355" s="80"/>
      <c r="W355" s="80"/>
      <c r="X355" s="80"/>
      <c r="Y355" s="80"/>
      <c r="Z355" s="80"/>
    </row>
    <row r="356" ht="12.75" customHeight="1">
      <c r="A356" s="80"/>
      <c r="B356" s="80"/>
      <c r="C356" s="80"/>
      <c r="D356" s="80"/>
      <c r="E356" s="80"/>
      <c r="F356" s="80"/>
      <c r="G356" s="92"/>
      <c r="H356" s="80"/>
      <c r="I356" s="80"/>
      <c r="J356" s="80"/>
      <c r="K356" s="80"/>
      <c r="L356" s="80"/>
      <c r="M356" s="80"/>
      <c r="N356" s="80"/>
      <c r="O356" s="80"/>
      <c r="P356" s="80"/>
      <c r="Q356" s="80"/>
      <c r="R356" s="80"/>
      <c r="S356" s="80"/>
      <c r="T356" s="80"/>
      <c r="U356" s="80"/>
      <c r="V356" s="80"/>
      <c r="W356" s="80"/>
      <c r="X356" s="80"/>
      <c r="Y356" s="80"/>
      <c r="Z356" s="80"/>
    </row>
    <row r="357" ht="12.75" customHeight="1">
      <c r="A357" s="80"/>
      <c r="B357" s="80"/>
      <c r="C357" s="80"/>
      <c r="D357" s="80"/>
      <c r="E357" s="80"/>
      <c r="F357" s="80"/>
      <c r="G357" s="92"/>
      <c r="H357" s="80"/>
      <c r="I357" s="80"/>
      <c r="J357" s="80"/>
      <c r="K357" s="80"/>
      <c r="L357" s="80"/>
      <c r="M357" s="80"/>
      <c r="N357" s="80"/>
      <c r="O357" s="80"/>
      <c r="P357" s="80"/>
      <c r="Q357" s="80"/>
      <c r="R357" s="80"/>
      <c r="S357" s="80"/>
      <c r="T357" s="80"/>
      <c r="U357" s="80"/>
      <c r="V357" s="80"/>
      <c r="W357" s="80"/>
      <c r="X357" s="80"/>
      <c r="Y357" s="80"/>
      <c r="Z357" s="80"/>
    </row>
    <row r="358" ht="12.75" customHeight="1">
      <c r="A358" s="80"/>
      <c r="B358" s="80"/>
      <c r="C358" s="80"/>
      <c r="D358" s="80"/>
      <c r="E358" s="80"/>
      <c r="F358" s="80"/>
      <c r="G358" s="92"/>
      <c r="H358" s="80"/>
      <c r="I358" s="80"/>
      <c r="J358" s="80"/>
      <c r="K358" s="80"/>
      <c r="L358" s="80"/>
      <c r="M358" s="80"/>
      <c r="N358" s="80"/>
      <c r="O358" s="80"/>
      <c r="P358" s="80"/>
      <c r="Q358" s="80"/>
      <c r="R358" s="80"/>
      <c r="S358" s="80"/>
      <c r="T358" s="80"/>
      <c r="U358" s="80"/>
      <c r="V358" s="80"/>
      <c r="W358" s="80"/>
      <c r="X358" s="80"/>
      <c r="Y358" s="80"/>
      <c r="Z358" s="80"/>
    </row>
    <row r="359" ht="12.75" customHeight="1">
      <c r="A359" s="80"/>
      <c r="B359" s="80"/>
      <c r="C359" s="80"/>
      <c r="D359" s="80"/>
      <c r="E359" s="80"/>
      <c r="F359" s="80"/>
      <c r="G359" s="92"/>
      <c r="H359" s="80"/>
      <c r="I359" s="80"/>
      <c r="J359" s="80"/>
      <c r="K359" s="80"/>
      <c r="L359" s="80"/>
      <c r="M359" s="80"/>
      <c r="N359" s="80"/>
      <c r="O359" s="80"/>
      <c r="P359" s="80"/>
      <c r="Q359" s="80"/>
      <c r="R359" s="80"/>
      <c r="S359" s="80"/>
      <c r="T359" s="80"/>
      <c r="U359" s="80"/>
      <c r="V359" s="80"/>
      <c r="W359" s="80"/>
      <c r="X359" s="80"/>
      <c r="Y359" s="80"/>
      <c r="Z359" s="80"/>
    </row>
    <row r="360" ht="12.75" customHeight="1">
      <c r="A360" s="80"/>
      <c r="B360" s="80"/>
      <c r="C360" s="80"/>
      <c r="D360" s="80"/>
      <c r="E360" s="80"/>
      <c r="F360" s="80"/>
      <c r="G360" s="92"/>
      <c r="H360" s="80"/>
      <c r="I360" s="80"/>
      <c r="J360" s="80"/>
      <c r="K360" s="80"/>
      <c r="L360" s="80"/>
      <c r="M360" s="80"/>
      <c r="N360" s="80"/>
      <c r="O360" s="80"/>
      <c r="P360" s="80"/>
      <c r="Q360" s="80"/>
      <c r="R360" s="80"/>
      <c r="S360" s="80"/>
      <c r="T360" s="80"/>
      <c r="U360" s="80"/>
      <c r="V360" s="80"/>
      <c r="W360" s="80"/>
      <c r="X360" s="80"/>
      <c r="Y360" s="80"/>
      <c r="Z360" s="80"/>
    </row>
    <row r="361" ht="12.75" customHeight="1">
      <c r="A361" s="80"/>
      <c r="B361" s="80"/>
      <c r="C361" s="80"/>
      <c r="D361" s="80"/>
      <c r="E361" s="80"/>
      <c r="F361" s="80"/>
      <c r="G361" s="92"/>
      <c r="H361" s="80"/>
      <c r="I361" s="80"/>
      <c r="J361" s="80"/>
      <c r="K361" s="80"/>
      <c r="L361" s="80"/>
      <c r="M361" s="80"/>
      <c r="N361" s="80"/>
      <c r="O361" s="80"/>
      <c r="P361" s="80"/>
      <c r="Q361" s="80"/>
      <c r="R361" s="80"/>
      <c r="S361" s="80"/>
      <c r="T361" s="80"/>
      <c r="U361" s="80"/>
      <c r="V361" s="80"/>
      <c r="W361" s="80"/>
      <c r="X361" s="80"/>
      <c r="Y361" s="80"/>
      <c r="Z361" s="80"/>
    </row>
    <row r="362" ht="12.75" customHeight="1">
      <c r="A362" s="80"/>
      <c r="B362" s="80"/>
      <c r="C362" s="80"/>
      <c r="D362" s="80"/>
      <c r="E362" s="80"/>
      <c r="F362" s="80"/>
      <c r="G362" s="92"/>
      <c r="H362" s="80"/>
      <c r="I362" s="80"/>
      <c r="J362" s="80"/>
      <c r="K362" s="80"/>
      <c r="L362" s="80"/>
      <c r="M362" s="80"/>
      <c r="N362" s="80"/>
      <c r="O362" s="80"/>
      <c r="P362" s="80"/>
      <c r="Q362" s="80"/>
      <c r="R362" s="80"/>
      <c r="S362" s="80"/>
      <c r="T362" s="80"/>
      <c r="U362" s="80"/>
      <c r="V362" s="80"/>
      <c r="W362" s="80"/>
      <c r="X362" s="80"/>
      <c r="Y362" s="80"/>
      <c r="Z362" s="80"/>
    </row>
    <row r="363" ht="12.75" customHeight="1">
      <c r="A363" s="80"/>
      <c r="B363" s="80"/>
      <c r="C363" s="80"/>
      <c r="D363" s="80"/>
      <c r="E363" s="80"/>
      <c r="F363" s="80"/>
      <c r="G363" s="92"/>
      <c r="H363" s="80"/>
      <c r="I363" s="80"/>
      <c r="J363" s="80"/>
      <c r="K363" s="80"/>
      <c r="L363" s="80"/>
      <c r="M363" s="80"/>
      <c r="N363" s="80"/>
      <c r="O363" s="80"/>
      <c r="P363" s="80"/>
      <c r="Q363" s="80"/>
      <c r="R363" s="80"/>
      <c r="S363" s="80"/>
      <c r="T363" s="80"/>
      <c r="U363" s="80"/>
      <c r="V363" s="80"/>
      <c r="W363" s="80"/>
      <c r="X363" s="80"/>
      <c r="Y363" s="80"/>
      <c r="Z363" s="80"/>
    </row>
    <row r="364" ht="12.75" customHeight="1">
      <c r="A364" s="80"/>
      <c r="B364" s="80"/>
      <c r="C364" s="80"/>
      <c r="D364" s="80"/>
      <c r="E364" s="80"/>
      <c r="F364" s="80"/>
      <c r="G364" s="92"/>
      <c r="H364" s="80"/>
      <c r="I364" s="80"/>
      <c r="J364" s="80"/>
      <c r="K364" s="80"/>
      <c r="L364" s="80"/>
      <c r="M364" s="80"/>
      <c r="N364" s="80"/>
      <c r="O364" s="80"/>
      <c r="P364" s="80"/>
      <c r="Q364" s="80"/>
      <c r="R364" s="80"/>
      <c r="S364" s="80"/>
      <c r="T364" s="80"/>
      <c r="U364" s="80"/>
      <c r="V364" s="80"/>
      <c r="W364" s="80"/>
      <c r="X364" s="80"/>
      <c r="Y364" s="80"/>
      <c r="Z364" s="80"/>
    </row>
    <row r="365" ht="12.75" customHeight="1">
      <c r="A365" s="80"/>
      <c r="B365" s="80"/>
      <c r="C365" s="80"/>
      <c r="D365" s="80"/>
      <c r="E365" s="80"/>
      <c r="F365" s="80"/>
      <c r="G365" s="92"/>
      <c r="H365" s="80"/>
      <c r="I365" s="80"/>
      <c r="J365" s="80"/>
      <c r="K365" s="80"/>
      <c r="L365" s="80"/>
      <c r="M365" s="80"/>
      <c r="N365" s="80"/>
      <c r="O365" s="80"/>
      <c r="P365" s="80"/>
      <c r="Q365" s="80"/>
      <c r="R365" s="80"/>
      <c r="S365" s="80"/>
      <c r="T365" s="80"/>
      <c r="U365" s="80"/>
      <c r="V365" s="80"/>
      <c r="W365" s="80"/>
      <c r="X365" s="80"/>
      <c r="Y365" s="80"/>
      <c r="Z365" s="80"/>
    </row>
    <row r="366" ht="12.75" customHeight="1">
      <c r="A366" s="80"/>
      <c r="B366" s="80"/>
      <c r="C366" s="80"/>
      <c r="D366" s="80"/>
      <c r="E366" s="80"/>
      <c r="F366" s="80"/>
      <c r="G366" s="92"/>
      <c r="H366" s="80"/>
      <c r="I366" s="80"/>
      <c r="J366" s="80"/>
      <c r="K366" s="80"/>
      <c r="L366" s="80"/>
      <c r="M366" s="80"/>
      <c r="N366" s="80"/>
      <c r="O366" s="80"/>
      <c r="P366" s="80"/>
      <c r="Q366" s="80"/>
      <c r="R366" s="80"/>
      <c r="S366" s="80"/>
      <c r="T366" s="80"/>
      <c r="U366" s="80"/>
      <c r="V366" s="80"/>
      <c r="W366" s="80"/>
      <c r="X366" s="80"/>
      <c r="Y366" s="80"/>
      <c r="Z366" s="80"/>
    </row>
    <row r="367" ht="12.75" customHeight="1">
      <c r="A367" s="80"/>
      <c r="B367" s="80"/>
      <c r="C367" s="80"/>
      <c r="D367" s="80"/>
      <c r="E367" s="80"/>
      <c r="F367" s="80"/>
      <c r="G367" s="92"/>
      <c r="H367" s="80"/>
      <c r="I367" s="80"/>
      <c r="J367" s="80"/>
      <c r="K367" s="80"/>
      <c r="L367" s="80"/>
      <c r="M367" s="80"/>
      <c r="N367" s="80"/>
      <c r="O367" s="80"/>
      <c r="P367" s="80"/>
      <c r="Q367" s="80"/>
      <c r="R367" s="80"/>
      <c r="S367" s="80"/>
      <c r="T367" s="80"/>
      <c r="U367" s="80"/>
      <c r="V367" s="80"/>
      <c r="W367" s="80"/>
      <c r="X367" s="80"/>
      <c r="Y367" s="80"/>
      <c r="Z367" s="80"/>
    </row>
    <row r="368" ht="12.75" customHeight="1">
      <c r="A368" s="80"/>
      <c r="B368" s="80"/>
      <c r="C368" s="80"/>
      <c r="D368" s="80"/>
      <c r="E368" s="80"/>
      <c r="F368" s="80"/>
      <c r="G368" s="92"/>
      <c r="H368" s="80"/>
      <c r="I368" s="80"/>
      <c r="J368" s="80"/>
      <c r="K368" s="80"/>
      <c r="L368" s="80"/>
      <c r="M368" s="80"/>
      <c r="N368" s="80"/>
      <c r="O368" s="80"/>
      <c r="P368" s="80"/>
      <c r="Q368" s="80"/>
      <c r="R368" s="80"/>
      <c r="S368" s="80"/>
      <c r="T368" s="80"/>
      <c r="U368" s="80"/>
      <c r="V368" s="80"/>
      <c r="W368" s="80"/>
      <c r="X368" s="80"/>
      <c r="Y368" s="80"/>
      <c r="Z368" s="80"/>
    </row>
    <row r="369" ht="12.75" customHeight="1">
      <c r="A369" s="80"/>
      <c r="B369" s="80"/>
      <c r="C369" s="80"/>
      <c r="D369" s="80"/>
      <c r="E369" s="80"/>
      <c r="F369" s="80"/>
      <c r="G369" s="92"/>
      <c r="H369" s="80"/>
      <c r="I369" s="80"/>
      <c r="J369" s="80"/>
      <c r="K369" s="80"/>
      <c r="L369" s="80"/>
      <c r="M369" s="80"/>
      <c r="N369" s="80"/>
      <c r="O369" s="80"/>
      <c r="P369" s="80"/>
      <c r="Q369" s="80"/>
      <c r="R369" s="80"/>
      <c r="S369" s="80"/>
      <c r="T369" s="80"/>
      <c r="U369" s="80"/>
      <c r="V369" s="80"/>
      <c r="W369" s="80"/>
      <c r="X369" s="80"/>
      <c r="Y369" s="80"/>
      <c r="Z369" s="80"/>
    </row>
    <row r="370" ht="12.75" customHeight="1">
      <c r="A370" s="80"/>
      <c r="B370" s="80"/>
      <c r="C370" s="80"/>
      <c r="D370" s="80"/>
      <c r="E370" s="80"/>
      <c r="F370" s="80"/>
      <c r="G370" s="92"/>
      <c r="H370" s="80"/>
      <c r="I370" s="80"/>
      <c r="J370" s="80"/>
      <c r="K370" s="80"/>
      <c r="L370" s="80"/>
      <c r="M370" s="80"/>
      <c r="N370" s="80"/>
      <c r="O370" s="80"/>
      <c r="P370" s="80"/>
      <c r="Q370" s="80"/>
      <c r="R370" s="80"/>
      <c r="S370" s="80"/>
      <c r="T370" s="80"/>
      <c r="U370" s="80"/>
      <c r="V370" s="80"/>
      <c r="W370" s="80"/>
      <c r="X370" s="80"/>
      <c r="Y370" s="80"/>
      <c r="Z370" s="80"/>
    </row>
    <row r="371" ht="12.75" customHeight="1">
      <c r="A371" s="80"/>
      <c r="B371" s="80"/>
      <c r="C371" s="80"/>
      <c r="D371" s="80"/>
      <c r="E371" s="80"/>
      <c r="F371" s="80"/>
      <c r="G371" s="92"/>
      <c r="H371" s="80"/>
      <c r="I371" s="80"/>
      <c r="J371" s="80"/>
      <c r="K371" s="80"/>
      <c r="L371" s="80"/>
      <c r="M371" s="80"/>
      <c r="N371" s="80"/>
      <c r="O371" s="80"/>
      <c r="P371" s="80"/>
      <c r="Q371" s="80"/>
      <c r="R371" s="80"/>
      <c r="S371" s="80"/>
      <c r="T371" s="80"/>
      <c r="U371" s="80"/>
      <c r="V371" s="80"/>
      <c r="W371" s="80"/>
      <c r="X371" s="80"/>
      <c r="Y371" s="80"/>
      <c r="Z371" s="80"/>
    </row>
    <row r="372" ht="12.75" customHeight="1">
      <c r="A372" s="80"/>
      <c r="B372" s="80"/>
      <c r="C372" s="80"/>
      <c r="D372" s="80"/>
      <c r="E372" s="80"/>
      <c r="F372" s="80"/>
      <c r="G372" s="92"/>
      <c r="H372" s="80"/>
      <c r="I372" s="80"/>
      <c r="J372" s="80"/>
      <c r="K372" s="80"/>
      <c r="L372" s="80"/>
      <c r="M372" s="80"/>
      <c r="N372" s="80"/>
      <c r="O372" s="80"/>
      <c r="P372" s="80"/>
      <c r="Q372" s="80"/>
      <c r="R372" s="80"/>
      <c r="S372" s="80"/>
      <c r="T372" s="80"/>
      <c r="U372" s="80"/>
      <c r="V372" s="80"/>
      <c r="W372" s="80"/>
      <c r="X372" s="80"/>
      <c r="Y372" s="80"/>
      <c r="Z372" s="80"/>
    </row>
    <row r="373" ht="12.75" customHeight="1">
      <c r="A373" s="80"/>
      <c r="B373" s="80"/>
      <c r="C373" s="80"/>
      <c r="D373" s="80"/>
      <c r="E373" s="80"/>
      <c r="F373" s="80"/>
      <c r="G373" s="92"/>
      <c r="H373" s="80"/>
      <c r="I373" s="80"/>
      <c r="J373" s="80"/>
      <c r="K373" s="80"/>
      <c r="L373" s="80"/>
      <c r="M373" s="80"/>
      <c r="N373" s="80"/>
      <c r="O373" s="80"/>
      <c r="P373" s="80"/>
      <c r="Q373" s="80"/>
      <c r="R373" s="80"/>
      <c r="S373" s="80"/>
      <c r="T373" s="80"/>
      <c r="U373" s="80"/>
      <c r="V373" s="80"/>
      <c r="W373" s="80"/>
      <c r="X373" s="80"/>
      <c r="Y373" s="80"/>
      <c r="Z373" s="80"/>
    </row>
    <row r="374" ht="12.75" customHeight="1">
      <c r="A374" s="80"/>
      <c r="B374" s="80"/>
      <c r="C374" s="80"/>
      <c r="D374" s="80"/>
      <c r="E374" s="80"/>
      <c r="F374" s="80"/>
      <c r="G374" s="92"/>
      <c r="H374" s="80"/>
      <c r="I374" s="80"/>
      <c r="J374" s="80"/>
      <c r="K374" s="80"/>
      <c r="L374" s="80"/>
      <c r="M374" s="80"/>
      <c r="N374" s="80"/>
      <c r="O374" s="80"/>
      <c r="P374" s="80"/>
      <c r="Q374" s="80"/>
      <c r="R374" s="80"/>
      <c r="S374" s="80"/>
      <c r="T374" s="80"/>
      <c r="U374" s="80"/>
      <c r="V374" s="80"/>
      <c r="W374" s="80"/>
      <c r="X374" s="80"/>
      <c r="Y374" s="80"/>
      <c r="Z374" s="80"/>
    </row>
    <row r="375" ht="12.75" customHeight="1">
      <c r="A375" s="80"/>
      <c r="B375" s="80"/>
      <c r="C375" s="80"/>
      <c r="D375" s="80"/>
      <c r="E375" s="80"/>
      <c r="F375" s="80"/>
      <c r="G375" s="92"/>
      <c r="H375" s="80"/>
      <c r="I375" s="80"/>
      <c r="J375" s="80"/>
      <c r="K375" s="80"/>
      <c r="L375" s="80"/>
      <c r="M375" s="80"/>
      <c r="N375" s="80"/>
      <c r="O375" s="80"/>
      <c r="P375" s="80"/>
      <c r="Q375" s="80"/>
      <c r="R375" s="80"/>
      <c r="S375" s="80"/>
      <c r="T375" s="80"/>
      <c r="U375" s="80"/>
      <c r="V375" s="80"/>
      <c r="W375" s="80"/>
      <c r="X375" s="80"/>
      <c r="Y375" s="80"/>
      <c r="Z375" s="80"/>
    </row>
    <row r="376" ht="12.75" customHeight="1">
      <c r="A376" s="80"/>
      <c r="B376" s="80"/>
      <c r="C376" s="80"/>
      <c r="D376" s="80"/>
      <c r="E376" s="80"/>
      <c r="F376" s="80"/>
      <c r="G376" s="92"/>
      <c r="H376" s="80"/>
      <c r="I376" s="80"/>
      <c r="J376" s="80"/>
      <c r="K376" s="80"/>
      <c r="L376" s="80"/>
      <c r="M376" s="80"/>
      <c r="N376" s="80"/>
      <c r="O376" s="80"/>
      <c r="P376" s="80"/>
      <c r="Q376" s="80"/>
      <c r="R376" s="80"/>
      <c r="S376" s="80"/>
      <c r="T376" s="80"/>
      <c r="U376" s="80"/>
      <c r="V376" s="80"/>
      <c r="W376" s="80"/>
      <c r="X376" s="80"/>
      <c r="Y376" s="80"/>
      <c r="Z376" s="80"/>
    </row>
    <row r="377" ht="12.75" customHeight="1">
      <c r="A377" s="80"/>
      <c r="B377" s="80"/>
      <c r="C377" s="80"/>
      <c r="D377" s="80"/>
      <c r="E377" s="80"/>
      <c r="F377" s="80"/>
      <c r="G377" s="92"/>
      <c r="H377" s="80"/>
      <c r="I377" s="80"/>
      <c r="J377" s="80"/>
      <c r="K377" s="80"/>
      <c r="L377" s="80"/>
      <c r="M377" s="80"/>
      <c r="N377" s="80"/>
      <c r="O377" s="80"/>
      <c r="P377" s="80"/>
      <c r="Q377" s="80"/>
      <c r="R377" s="80"/>
      <c r="S377" s="80"/>
      <c r="T377" s="80"/>
      <c r="U377" s="80"/>
      <c r="V377" s="80"/>
      <c r="W377" s="80"/>
      <c r="X377" s="80"/>
      <c r="Y377" s="80"/>
      <c r="Z377" s="80"/>
    </row>
    <row r="378" ht="12.75" customHeight="1">
      <c r="A378" s="80"/>
      <c r="B378" s="80"/>
      <c r="C378" s="80"/>
      <c r="D378" s="80"/>
      <c r="E378" s="80"/>
      <c r="F378" s="80"/>
      <c r="G378" s="92"/>
      <c r="H378" s="80"/>
      <c r="I378" s="80"/>
      <c r="J378" s="80"/>
      <c r="K378" s="80"/>
      <c r="L378" s="80"/>
      <c r="M378" s="80"/>
      <c r="N378" s="80"/>
      <c r="O378" s="80"/>
      <c r="P378" s="80"/>
      <c r="Q378" s="80"/>
      <c r="R378" s="80"/>
      <c r="S378" s="80"/>
      <c r="T378" s="80"/>
      <c r="U378" s="80"/>
      <c r="V378" s="80"/>
      <c r="W378" s="80"/>
      <c r="X378" s="80"/>
      <c r="Y378" s="80"/>
      <c r="Z378" s="80"/>
    </row>
    <row r="379" ht="12.75" customHeight="1">
      <c r="A379" s="80"/>
      <c r="B379" s="80"/>
      <c r="C379" s="80"/>
      <c r="D379" s="80"/>
      <c r="E379" s="80"/>
      <c r="F379" s="80"/>
      <c r="G379" s="92"/>
      <c r="H379" s="80"/>
      <c r="I379" s="80"/>
      <c r="J379" s="80"/>
      <c r="K379" s="80"/>
      <c r="L379" s="80"/>
      <c r="M379" s="80"/>
      <c r="N379" s="80"/>
      <c r="O379" s="80"/>
      <c r="P379" s="80"/>
      <c r="Q379" s="80"/>
      <c r="R379" s="80"/>
      <c r="S379" s="80"/>
      <c r="T379" s="80"/>
      <c r="U379" s="80"/>
      <c r="V379" s="80"/>
      <c r="W379" s="80"/>
      <c r="X379" s="80"/>
      <c r="Y379" s="80"/>
      <c r="Z379" s="80"/>
    </row>
    <row r="380" ht="12.75" customHeight="1">
      <c r="A380" s="80"/>
      <c r="B380" s="80"/>
      <c r="C380" s="80"/>
      <c r="D380" s="80"/>
      <c r="E380" s="80"/>
      <c r="F380" s="80"/>
      <c r="G380" s="92"/>
      <c r="H380" s="80"/>
      <c r="I380" s="80"/>
      <c r="J380" s="80"/>
      <c r="K380" s="80"/>
      <c r="L380" s="80"/>
      <c r="M380" s="80"/>
      <c r="N380" s="80"/>
      <c r="O380" s="80"/>
      <c r="P380" s="80"/>
      <c r="Q380" s="80"/>
      <c r="R380" s="80"/>
      <c r="S380" s="80"/>
      <c r="T380" s="80"/>
      <c r="U380" s="80"/>
      <c r="V380" s="80"/>
      <c r="W380" s="80"/>
      <c r="X380" s="80"/>
      <c r="Y380" s="80"/>
      <c r="Z380" s="80"/>
    </row>
    <row r="381" ht="12.75" customHeight="1">
      <c r="A381" s="80"/>
      <c r="B381" s="80"/>
      <c r="C381" s="80"/>
      <c r="D381" s="80"/>
      <c r="E381" s="80"/>
      <c r="F381" s="80"/>
      <c r="G381" s="92"/>
      <c r="H381" s="80"/>
      <c r="I381" s="80"/>
      <c r="J381" s="80"/>
      <c r="K381" s="80"/>
      <c r="L381" s="80"/>
      <c r="M381" s="80"/>
      <c r="N381" s="80"/>
      <c r="O381" s="80"/>
      <c r="P381" s="80"/>
      <c r="Q381" s="80"/>
      <c r="R381" s="80"/>
      <c r="S381" s="80"/>
      <c r="T381" s="80"/>
      <c r="U381" s="80"/>
      <c r="V381" s="80"/>
      <c r="W381" s="80"/>
      <c r="X381" s="80"/>
      <c r="Y381" s="80"/>
      <c r="Z381" s="80"/>
    </row>
    <row r="382" ht="12.75" customHeight="1">
      <c r="A382" s="80"/>
      <c r="B382" s="80"/>
      <c r="C382" s="80"/>
      <c r="D382" s="80"/>
      <c r="E382" s="80"/>
      <c r="F382" s="80"/>
      <c r="G382" s="92"/>
      <c r="H382" s="80"/>
      <c r="I382" s="80"/>
      <c r="J382" s="80"/>
      <c r="K382" s="80"/>
      <c r="L382" s="80"/>
      <c r="M382" s="80"/>
      <c r="N382" s="80"/>
      <c r="O382" s="80"/>
      <c r="P382" s="80"/>
      <c r="Q382" s="80"/>
      <c r="R382" s="80"/>
      <c r="S382" s="80"/>
      <c r="T382" s="80"/>
      <c r="U382" s="80"/>
      <c r="V382" s="80"/>
      <c r="W382" s="80"/>
      <c r="X382" s="80"/>
      <c r="Y382" s="80"/>
      <c r="Z382" s="80"/>
    </row>
    <row r="383" ht="12.75" customHeight="1">
      <c r="A383" s="80"/>
      <c r="B383" s="80"/>
      <c r="C383" s="80"/>
      <c r="D383" s="80"/>
      <c r="E383" s="80"/>
      <c r="F383" s="80"/>
      <c r="G383" s="92"/>
      <c r="H383" s="80"/>
      <c r="I383" s="80"/>
      <c r="J383" s="80"/>
      <c r="K383" s="80"/>
      <c r="L383" s="80"/>
      <c r="M383" s="80"/>
      <c r="N383" s="80"/>
      <c r="O383" s="80"/>
      <c r="P383" s="80"/>
      <c r="Q383" s="80"/>
      <c r="R383" s="80"/>
      <c r="S383" s="80"/>
      <c r="T383" s="80"/>
      <c r="U383" s="80"/>
      <c r="V383" s="80"/>
      <c r="W383" s="80"/>
      <c r="X383" s="80"/>
      <c r="Y383" s="80"/>
      <c r="Z383" s="80"/>
    </row>
    <row r="384" ht="12.75" customHeight="1">
      <c r="A384" s="80"/>
      <c r="B384" s="80"/>
      <c r="C384" s="80"/>
      <c r="D384" s="80"/>
      <c r="E384" s="80"/>
      <c r="F384" s="80"/>
      <c r="G384" s="92"/>
      <c r="H384" s="80"/>
      <c r="I384" s="80"/>
      <c r="J384" s="80"/>
      <c r="K384" s="80"/>
      <c r="L384" s="80"/>
      <c r="M384" s="80"/>
      <c r="N384" s="80"/>
      <c r="O384" s="80"/>
      <c r="P384" s="80"/>
      <c r="Q384" s="80"/>
      <c r="R384" s="80"/>
      <c r="S384" s="80"/>
      <c r="T384" s="80"/>
      <c r="U384" s="80"/>
      <c r="V384" s="80"/>
      <c r="W384" s="80"/>
      <c r="X384" s="80"/>
      <c r="Y384" s="80"/>
      <c r="Z384" s="80"/>
    </row>
    <row r="385" ht="12.75" customHeight="1">
      <c r="A385" s="80"/>
      <c r="B385" s="80"/>
      <c r="C385" s="80"/>
      <c r="D385" s="80"/>
      <c r="E385" s="80"/>
      <c r="F385" s="80"/>
      <c r="G385" s="92"/>
      <c r="H385" s="80"/>
      <c r="I385" s="80"/>
      <c r="J385" s="80"/>
      <c r="K385" s="80"/>
      <c r="L385" s="80"/>
      <c r="M385" s="80"/>
      <c r="N385" s="80"/>
      <c r="O385" s="80"/>
      <c r="P385" s="80"/>
      <c r="Q385" s="80"/>
      <c r="R385" s="80"/>
      <c r="S385" s="80"/>
      <c r="T385" s="80"/>
      <c r="U385" s="80"/>
      <c r="V385" s="80"/>
      <c r="W385" s="80"/>
      <c r="X385" s="80"/>
      <c r="Y385" s="80"/>
      <c r="Z385" s="80"/>
    </row>
    <row r="386" ht="12.75" customHeight="1">
      <c r="A386" s="80"/>
      <c r="B386" s="80"/>
      <c r="C386" s="80"/>
      <c r="D386" s="80"/>
      <c r="E386" s="80"/>
      <c r="F386" s="80"/>
      <c r="G386" s="92"/>
      <c r="H386" s="80"/>
      <c r="I386" s="80"/>
      <c r="J386" s="80"/>
      <c r="K386" s="80"/>
      <c r="L386" s="80"/>
      <c r="M386" s="80"/>
      <c r="N386" s="80"/>
      <c r="O386" s="80"/>
      <c r="P386" s="80"/>
      <c r="Q386" s="80"/>
      <c r="R386" s="80"/>
      <c r="S386" s="80"/>
      <c r="T386" s="80"/>
      <c r="U386" s="80"/>
      <c r="V386" s="80"/>
      <c r="W386" s="80"/>
      <c r="X386" s="80"/>
      <c r="Y386" s="80"/>
      <c r="Z386" s="80"/>
    </row>
    <row r="387" ht="12.75" customHeight="1">
      <c r="A387" s="80"/>
      <c r="B387" s="80"/>
      <c r="C387" s="80"/>
      <c r="D387" s="80"/>
      <c r="E387" s="80"/>
      <c r="F387" s="80"/>
      <c r="G387" s="92"/>
      <c r="H387" s="80"/>
      <c r="I387" s="80"/>
      <c r="J387" s="80"/>
      <c r="K387" s="80"/>
      <c r="L387" s="80"/>
      <c r="M387" s="80"/>
      <c r="N387" s="80"/>
      <c r="O387" s="80"/>
      <c r="P387" s="80"/>
      <c r="Q387" s="80"/>
      <c r="R387" s="80"/>
      <c r="S387" s="80"/>
      <c r="T387" s="80"/>
      <c r="U387" s="80"/>
      <c r="V387" s="80"/>
      <c r="W387" s="80"/>
      <c r="X387" s="80"/>
      <c r="Y387" s="80"/>
      <c r="Z387" s="80"/>
    </row>
    <row r="388" ht="12.75" customHeight="1">
      <c r="A388" s="80"/>
      <c r="B388" s="80"/>
      <c r="C388" s="80"/>
      <c r="D388" s="80"/>
      <c r="E388" s="80"/>
      <c r="F388" s="80"/>
      <c r="G388" s="92"/>
      <c r="H388" s="80"/>
      <c r="I388" s="80"/>
      <c r="J388" s="80"/>
      <c r="K388" s="80"/>
      <c r="L388" s="80"/>
      <c r="M388" s="80"/>
      <c r="N388" s="80"/>
      <c r="O388" s="80"/>
      <c r="P388" s="80"/>
      <c r="Q388" s="80"/>
      <c r="R388" s="80"/>
      <c r="S388" s="80"/>
      <c r="T388" s="80"/>
      <c r="U388" s="80"/>
      <c r="V388" s="80"/>
      <c r="W388" s="80"/>
      <c r="X388" s="80"/>
      <c r="Y388" s="80"/>
      <c r="Z388" s="80"/>
    </row>
    <row r="389" ht="12.75" customHeight="1">
      <c r="A389" s="80"/>
      <c r="B389" s="80"/>
      <c r="C389" s="80"/>
      <c r="D389" s="80"/>
      <c r="E389" s="80"/>
      <c r="F389" s="80"/>
      <c r="G389" s="92"/>
      <c r="H389" s="80"/>
      <c r="I389" s="80"/>
      <c r="J389" s="80"/>
      <c r="K389" s="80"/>
      <c r="L389" s="80"/>
      <c r="M389" s="80"/>
      <c r="N389" s="80"/>
      <c r="O389" s="80"/>
      <c r="P389" s="80"/>
      <c r="Q389" s="80"/>
      <c r="R389" s="80"/>
      <c r="S389" s="80"/>
      <c r="T389" s="80"/>
      <c r="U389" s="80"/>
      <c r="V389" s="80"/>
      <c r="W389" s="80"/>
      <c r="X389" s="80"/>
      <c r="Y389" s="80"/>
      <c r="Z389" s="80"/>
    </row>
    <row r="390" ht="12.75" customHeight="1">
      <c r="A390" s="80"/>
      <c r="B390" s="80"/>
      <c r="C390" s="80"/>
      <c r="D390" s="80"/>
      <c r="E390" s="80"/>
      <c r="F390" s="80"/>
      <c r="G390" s="92"/>
      <c r="H390" s="80"/>
      <c r="I390" s="80"/>
      <c r="J390" s="80"/>
      <c r="K390" s="80"/>
      <c r="L390" s="80"/>
      <c r="M390" s="80"/>
      <c r="N390" s="80"/>
      <c r="O390" s="80"/>
      <c r="P390" s="80"/>
      <c r="Q390" s="80"/>
      <c r="R390" s="80"/>
      <c r="S390" s="80"/>
      <c r="T390" s="80"/>
      <c r="U390" s="80"/>
      <c r="V390" s="80"/>
      <c r="W390" s="80"/>
      <c r="X390" s="80"/>
      <c r="Y390" s="80"/>
      <c r="Z390" s="80"/>
    </row>
    <row r="391" ht="12.75" customHeight="1">
      <c r="A391" s="80"/>
      <c r="B391" s="80"/>
      <c r="C391" s="80"/>
      <c r="D391" s="80"/>
      <c r="E391" s="80"/>
      <c r="F391" s="80"/>
      <c r="G391" s="92"/>
      <c r="H391" s="80"/>
      <c r="I391" s="80"/>
      <c r="J391" s="80"/>
      <c r="K391" s="80"/>
      <c r="L391" s="80"/>
      <c r="M391" s="80"/>
      <c r="N391" s="80"/>
      <c r="O391" s="80"/>
      <c r="P391" s="80"/>
      <c r="Q391" s="80"/>
      <c r="R391" s="80"/>
      <c r="S391" s="80"/>
      <c r="T391" s="80"/>
      <c r="U391" s="80"/>
      <c r="V391" s="80"/>
      <c r="W391" s="80"/>
      <c r="X391" s="80"/>
      <c r="Y391" s="80"/>
      <c r="Z391" s="80"/>
    </row>
    <row r="392" ht="12.75" customHeight="1">
      <c r="A392" s="80"/>
      <c r="B392" s="80"/>
      <c r="C392" s="80"/>
      <c r="D392" s="80"/>
      <c r="E392" s="80"/>
      <c r="F392" s="80"/>
      <c r="G392" s="92"/>
      <c r="H392" s="80"/>
      <c r="I392" s="80"/>
      <c r="J392" s="80"/>
      <c r="K392" s="80"/>
      <c r="L392" s="80"/>
      <c r="M392" s="80"/>
      <c r="N392" s="80"/>
      <c r="O392" s="80"/>
      <c r="P392" s="80"/>
      <c r="Q392" s="80"/>
      <c r="R392" s="80"/>
      <c r="S392" s="80"/>
      <c r="T392" s="80"/>
      <c r="U392" s="80"/>
      <c r="V392" s="80"/>
      <c r="W392" s="80"/>
      <c r="X392" s="80"/>
      <c r="Y392" s="80"/>
      <c r="Z392" s="80"/>
    </row>
    <row r="393" ht="12.75" customHeight="1">
      <c r="A393" s="80"/>
      <c r="B393" s="80"/>
      <c r="C393" s="80"/>
      <c r="D393" s="80"/>
      <c r="E393" s="80"/>
      <c r="F393" s="80"/>
      <c r="G393" s="92"/>
      <c r="H393" s="80"/>
      <c r="I393" s="80"/>
      <c r="J393" s="80"/>
      <c r="K393" s="80"/>
      <c r="L393" s="80"/>
      <c r="M393" s="80"/>
      <c r="N393" s="80"/>
      <c r="O393" s="80"/>
      <c r="P393" s="80"/>
      <c r="Q393" s="80"/>
      <c r="R393" s="80"/>
      <c r="S393" s="80"/>
      <c r="T393" s="80"/>
      <c r="U393" s="80"/>
      <c r="V393" s="80"/>
      <c r="W393" s="80"/>
      <c r="X393" s="80"/>
      <c r="Y393" s="80"/>
      <c r="Z393" s="80"/>
    </row>
    <row r="394" ht="12.75" customHeight="1">
      <c r="A394" s="80"/>
      <c r="B394" s="80"/>
      <c r="C394" s="80"/>
      <c r="D394" s="80"/>
      <c r="E394" s="80"/>
      <c r="F394" s="80"/>
      <c r="G394" s="92"/>
      <c r="H394" s="80"/>
      <c r="I394" s="80"/>
      <c r="J394" s="80"/>
      <c r="K394" s="80"/>
      <c r="L394" s="80"/>
      <c r="M394" s="80"/>
      <c r="N394" s="80"/>
      <c r="O394" s="80"/>
      <c r="P394" s="80"/>
      <c r="Q394" s="80"/>
      <c r="R394" s="80"/>
      <c r="S394" s="80"/>
      <c r="T394" s="80"/>
      <c r="U394" s="80"/>
      <c r="V394" s="80"/>
      <c r="W394" s="80"/>
      <c r="X394" s="80"/>
      <c r="Y394" s="80"/>
      <c r="Z394" s="80"/>
    </row>
    <row r="395" ht="12.75" customHeight="1">
      <c r="A395" s="80"/>
      <c r="B395" s="80"/>
      <c r="C395" s="80"/>
      <c r="D395" s="80"/>
      <c r="E395" s="80"/>
      <c r="F395" s="80"/>
      <c r="G395" s="92"/>
      <c r="H395" s="80"/>
      <c r="I395" s="80"/>
      <c r="J395" s="80"/>
      <c r="K395" s="80"/>
      <c r="L395" s="80"/>
      <c r="M395" s="80"/>
      <c r="N395" s="80"/>
      <c r="O395" s="80"/>
      <c r="P395" s="80"/>
      <c r="Q395" s="80"/>
      <c r="R395" s="80"/>
      <c r="S395" s="80"/>
      <c r="T395" s="80"/>
      <c r="U395" s="80"/>
      <c r="V395" s="80"/>
      <c r="W395" s="80"/>
      <c r="X395" s="80"/>
      <c r="Y395" s="80"/>
      <c r="Z395" s="80"/>
    </row>
    <row r="396" ht="12.75" customHeight="1">
      <c r="A396" s="80"/>
      <c r="B396" s="80"/>
      <c r="C396" s="80"/>
      <c r="D396" s="80"/>
      <c r="E396" s="80"/>
      <c r="F396" s="80"/>
      <c r="G396" s="92"/>
      <c r="H396" s="80"/>
      <c r="I396" s="80"/>
      <c r="J396" s="80"/>
      <c r="K396" s="80"/>
      <c r="L396" s="80"/>
      <c r="M396" s="80"/>
      <c r="N396" s="80"/>
      <c r="O396" s="80"/>
      <c r="P396" s="80"/>
      <c r="Q396" s="80"/>
      <c r="R396" s="80"/>
      <c r="S396" s="80"/>
      <c r="T396" s="80"/>
      <c r="U396" s="80"/>
      <c r="V396" s="80"/>
      <c r="W396" s="80"/>
      <c r="X396" s="80"/>
      <c r="Y396" s="80"/>
      <c r="Z396" s="80"/>
    </row>
    <row r="397" ht="12.75" customHeight="1">
      <c r="A397" s="80"/>
      <c r="B397" s="80"/>
      <c r="C397" s="80"/>
      <c r="D397" s="80"/>
      <c r="E397" s="80"/>
      <c r="F397" s="80"/>
      <c r="G397" s="92"/>
      <c r="H397" s="80"/>
      <c r="I397" s="80"/>
      <c r="J397" s="80"/>
      <c r="K397" s="80"/>
      <c r="L397" s="80"/>
      <c r="M397" s="80"/>
      <c r="N397" s="80"/>
      <c r="O397" s="80"/>
      <c r="P397" s="80"/>
      <c r="Q397" s="80"/>
      <c r="R397" s="80"/>
      <c r="S397" s="80"/>
      <c r="T397" s="80"/>
      <c r="U397" s="80"/>
      <c r="V397" s="80"/>
      <c r="W397" s="80"/>
      <c r="X397" s="80"/>
      <c r="Y397" s="80"/>
      <c r="Z397" s="80"/>
    </row>
    <row r="398" ht="12.75" customHeight="1">
      <c r="A398" s="80"/>
      <c r="B398" s="80"/>
      <c r="C398" s="80"/>
      <c r="D398" s="80"/>
      <c r="E398" s="80"/>
      <c r="F398" s="80"/>
      <c r="G398" s="92"/>
      <c r="H398" s="80"/>
      <c r="I398" s="80"/>
      <c r="J398" s="80"/>
      <c r="K398" s="80"/>
      <c r="L398" s="80"/>
      <c r="M398" s="80"/>
      <c r="N398" s="80"/>
      <c r="O398" s="80"/>
      <c r="P398" s="80"/>
      <c r="Q398" s="80"/>
      <c r="R398" s="80"/>
      <c r="S398" s="80"/>
      <c r="T398" s="80"/>
      <c r="U398" s="80"/>
      <c r="V398" s="80"/>
      <c r="W398" s="80"/>
      <c r="X398" s="80"/>
      <c r="Y398" s="80"/>
      <c r="Z398" s="80"/>
    </row>
    <row r="399" ht="12.75" customHeight="1">
      <c r="A399" s="80"/>
      <c r="B399" s="80"/>
      <c r="C399" s="80"/>
      <c r="D399" s="80"/>
      <c r="E399" s="80"/>
      <c r="F399" s="80"/>
      <c r="G399" s="92"/>
      <c r="H399" s="80"/>
      <c r="I399" s="80"/>
      <c r="J399" s="80"/>
      <c r="K399" s="80"/>
      <c r="L399" s="80"/>
      <c r="M399" s="80"/>
      <c r="N399" s="80"/>
      <c r="O399" s="80"/>
      <c r="P399" s="80"/>
      <c r="Q399" s="80"/>
      <c r="R399" s="80"/>
      <c r="S399" s="80"/>
      <c r="T399" s="80"/>
      <c r="U399" s="80"/>
      <c r="V399" s="80"/>
      <c r="W399" s="80"/>
      <c r="X399" s="80"/>
      <c r="Y399" s="80"/>
      <c r="Z399" s="80"/>
    </row>
    <row r="400" ht="12.75" customHeight="1">
      <c r="A400" s="80"/>
      <c r="B400" s="80"/>
      <c r="C400" s="80"/>
      <c r="D400" s="80"/>
      <c r="E400" s="80"/>
      <c r="F400" s="80"/>
      <c r="G400" s="92"/>
      <c r="H400" s="80"/>
      <c r="I400" s="80"/>
      <c r="J400" s="80"/>
      <c r="K400" s="80"/>
      <c r="L400" s="80"/>
      <c r="M400" s="80"/>
      <c r="N400" s="80"/>
      <c r="O400" s="80"/>
      <c r="P400" s="80"/>
      <c r="Q400" s="80"/>
      <c r="R400" s="80"/>
      <c r="S400" s="80"/>
      <c r="T400" s="80"/>
      <c r="U400" s="80"/>
      <c r="V400" s="80"/>
      <c r="W400" s="80"/>
      <c r="X400" s="80"/>
      <c r="Y400" s="80"/>
      <c r="Z400" s="80"/>
    </row>
    <row r="401" ht="12.75" customHeight="1">
      <c r="A401" s="80"/>
      <c r="B401" s="80"/>
      <c r="C401" s="80"/>
      <c r="D401" s="80"/>
      <c r="E401" s="80"/>
      <c r="F401" s="80"/>
      <c r="G401" s="92"/>
      <c r="H401" s="80"/>
      <c r="I401" s="80"/>
      <c r="J401" s="80"/>
      <c r="K401" s="80"/>
      <c r="L401" s="80"/>
      <c r="M401" s="80"/>
      <c r="N401" s="80"/>
      <c r="O401" s="80"/>
      <c r="P401" s="80"/>
      <c r="Q401" s="80"/>
      <c r="R401" s="80"/>
      <c r="S401" s="80"/>
      <c r="T401" s="80"/>
      <c r="U401" s="80"/>
      <c r="V401" s="80"/>
      <c r="W401" s="80"/>
      <c r="X401" s="80"/>
      <c r="Y401" s="80"/>
      <c r="Z401" s="80"/>
    </row>
    <row r="402" ht="12.75" customHeight="1">
      <c r="A402" s="80"/>
      <c r="B402" s="80"/>
      <c r="C402" s="80"/>
      <c r="D402" s="80"/>
      <c r="E402" s="80"/>
      <c r="F402" s="80"/>
      <c r="G402" s="92"/>
      <c r="H402" s="80"/>
      <c r="I402" s="80"/>
      <c r="J402" s="80"/>
      <c r="K402" s="80"/>
      <c r="L402" s="80"/>
      <c r="M402" s="80"/>
      <c r="N402" s="80"/>
      <c r="O402" s="80"/>
      <c r="P402" s="80"/>
      <c r="Q402" s="80"/>
      <c r="R402" s="80"/>
      <c r="S402" s="80"/>
      <c r="T402" s="80"/>
      <c r="U402" s="80"/>
      <c r="V402" s="80"/>
      <c r="W402" s="80"/>
      <c r="X402" s="80"/>
      <c r="Y402" s="80"/>
      <c r="Z402" s="80"/>
    </row>
    <row r="403" ht="12.75" customHeight="1">
      <c r="A403" s="80"/>
      <c r="B403" s="80"/>
      <c r="C403" s="80"/>
      <c r="D403" s="80"/>
      <c r="E403" s="80"/>
      <c r="F403" s="80"/>
      <c r="G403" s="92"/>
      <c r="H403" s="80"/>
      <c r="I403" s="80"/>
      <c r="J403" s="80"/>
      <c r="K403" s="80"/>
      <c r="L403" s="80"/>
      <c r="M403" s="80"/>
      <c r="N403" s="80"/>
      <c r="O403" s="80"/>
      <c r="P403" s="80"/>
      <c r="Q403" s="80"/>
      <c r="R403" s="80"/>
      <c r="S403" s="80"/>
      <c r="T403" s="80"/>
      <c r="U403" s="80"/>
      <c r="V403" s="80"/>
      <c r="W403" s="80"/>
      <c r="X403" s="80"/>
      <c r="Y403" s="80"/>
      <c r="Z403" s="80"/>
    </row>
    <row r="404" ht="12.75" customHeight="1">
      <c r="A404" s="80"/>
      <c r="B404" s="80"/>
      <c r="C404" s="80"/>
      <c r="D404" s="80"/>
      <c r="E404" s="80"/>
      <c r="F404" s="80"/>
      <c r="G404" s="92"/>
      <c r="H404" s="80"/>
      <c r="I404" s="80"/>
      <c r="J404" s="80"/>
      <c r="K404" s="80"/>
      <c r="L404" s="80"/>
      <c r="M404" s="80"/>
      <c r="N404" s="80"/>
      <c r="O404" s="80"/>
      <c r="P404" s="80"/>
      <c r="Q404" s="80"/>
      <c r="R404" s="80"/>
      <c r="S404" s="80"/>
      <c r="T404" s="80"/>
      <c r="U404" s="80"/>
      <c r="V404" s="80"/>
      <c r="W404" s="80"/>
      <c r="X404" s="80"/>
      <c r="Y404" s="80"/>
      <c r="Z404" s="80"/>
    </row>
    <row r="405" ht="12.75" customHeight="1">
      <c r="A405" s="80"/>
      <c r="B405" s="80"/>
      <c r="C405" s="80"/>
      <c r="D405" s="80"/>
      <c r="E405" s="80"/>
      <c r="F405" s="80"/>
      <c r="G405" s="92"/>
      <c r="H405" s="80"/>
      <c r="I405" s="80"/>
      <c r="J405" s="80"/>
      <c r="K405" s="80"/>
      <c r="L405" s="80"/>
      <c r="M405" s="80"/>
      <c r="N405" s="80"/>
      <c r="O405" s="80"/>
      <c r="P405" s="80"/>
      <c r="Q405" s="80"/>
      <c r="R405" s="80"/>
      <c r="S405" s="80"/>
      <c r="T405" s="80"/>
      <c r="U405" s="80"/>
      <c r="V405" s="80"/>
      <c r="W405" s="80"/>
      <c r="X405" s="80"/>
      <c r="Y405" s="80"/>
      <c r="Z405" s="80"/>
    </row>
    <row r="406" ht="12.75" customHeight="1">
      <c r="A406" s="80"/>
      <c r="B406" s="80"/>
      <c r="C406" s="80"/>
      <c r="D406" s="80"/>
      <c r="E406" s="80"/>
      <c r="F406" s="80"/>
      <c r="G406" s="92"/>
      <c r="H406" s="80"/>
      <c r="I406" s="80"/>
      <c r="J406" s="80"/>
      <c r="K406" s="80"/>
      <c r="L406" s="80"/>
      <c r="M406" s="80"/>
      <c r="N406" s="80"/>
      <c r="O406" s="80"/>
      <c r="P406" s="80"/>
      <c r="Q406" s="80"/>
      <c r="R406" s="80"/>
      <c r="S406" s="80"/>
      <c r="T406" s="80"/>
      <c r="U406" s="80"/>
      <c r="V406" s="80"/>
      <c r="W406" s="80"/>
      <c r="X406" s="80"/>
      <c r="Y406" s="80"/>
      <c r="Z406" s="80"/>
    </row>
    <row r="407" ht="12.75" customHeight="1">
      <c r="A407" s="80"/>
      <c r="B407" s="80"/>
      <c r="C407" s="80"/>
      <c r="D407" s="80"/>
      <c r="E407" s="80"/>
      <c r="F407" s="80"/>
      <c r="G407" s="92"/>
      <c r="H407" s="80"/>
      <c r="I407" s="80"/>
      <c r="J407" s="80"/>
      <c r="K407" s="80"/>
      <c r="L407" s="80"/>
      <c r="M407" s="80"/>
      <c r="N407" s="80"/>
      <c r="O407" s="80"/>
      <c r="P407" s="80"/>
      <c r="Q407" s="80"/>
      <c r="R407" s="80"/>
      <c r="S407" s="80"/>
      <c r="T407" s="80"/>
      <c r="U407" s="80"/>
      <c r="V407" s="80"/>
      <c r="W407" s="80"/>
      <c r="X407" s="80"/>
      <c r="Y407" s="80"/>
      <c r="Z407" s="80"/>
    </row>
    <row r="408" ht="12.75" customHeight="1">
      <c r="A408" s="80"/>
      <c r="B408" s="80"/>
      <c r="C408" s="80"/>
      <c r="D408" s="80"/>
      <c r="E408" s="80"/>
      <c r="F408" s="80"/>
      <c r="G408" s="92"/>
      <c r="H408" s="80"/>
      <c r="I408" s="80"/>
      <c r="J408" s="80"/>
      <c r="K408" s="80"/>
      <c r="L408" s="80"/>
      <c r="M408" s="80"/>
      <c r="N408" s="80"/>
      <c r="O408" s="80"/>
      <c r="P408" s="80"/>
      <c r="Q408" s="80"/>
      <c r="R408" s="80"/>
      <c r="S408" s="80"/>
      <c r="T408" s="80"/>
      <c r="U408" s="80"/>
      <c r="V408" s="80"/>
      <c r="W408" s="80"/>
      <c r="X408" s="80"/>
      <c r="Y408" s="80"/>
      <c r="Z408" s="80"/>
    </row>
    <row r="409" ht="12.75" customHeight="1">
      <c r="A409" s="80"/>
      <c r="B409" s="80"/>
      <c r="C409" s="80"/>
      <c r="D409" s="80"/>
      <c r="E409" s="80"/>
      <c r="F409" s="80"/>
      <c r="G409" s="92"/>
      <c r="H409" s="80"/>
      <c r="I409" s="80"/>
      <c r="J409" s="80"/>
      <c r="K409" s="80"/>
      <c r="L409" s="80"/>
      <c r="M409" s="80"/>
      <c r="N409" s="80"/>
      <c r="O409" s="80"/>
      <c r="P409" s="80"/>
      <c r="Q409" s="80"/>
      <c r="R409" s="80"/>
      <c r="S409" s="80"/>
      <c r="T409" s="80"/>
      <c r="U409" s="80"/>
      <c r="V409" s="80"/>
      <c r="W409" s="80"/>
      <c r="X409" s="80"/>
      <c r="Y409" s="80"/>
      <c r="Z409" s="80"/>
    </row>
    <row r="410" ht="12.75" customHeight="1">
      <c r="A410" s="80"/>
      <c r="B410" s="80"/>
      <c r="C410" s="80"/>
      <c r="D410" s="80"/>
      <c r="E410" s="80"/>
      <c r="F410" s="80"/>
      <c r="G410" s="92"/>
      <c r="H410" s="80"/>
      <c r="I410" s="80"/>
      <c r="J410" s="80"/>
      <c r="K410" s="80"/>
      <c r="L410" s="80"/>
      <c r="M410" s="80"/>
      <c r="N410" s="80"/>
      <c r="O410" s="80"/>
      <c r="P410" s="80"/>
      <c r="Q410" s="80"/>
      <c r="R410" s="80"/>
      <c r="S410" s="80"/>
      <c r="T410" s="80"/>
      <c r="U410" s="80"/>
      <c r="V410" s="80"/>
      <c r="W410" s="80"/>
      <c r="X410" s="80"/>
      <c r="Y410" s="80"/>
      <c r="Z410" s="80"/>
    </row>
    <row r="411" ht="12.75" customHeight="1">
      <c r="A411" s="80"/>
      <c r="B411" s="80"/>
      <c r="C411" s="80"/>
      <c r="D411" s="80"/>
      <c r="E411" s="80"/>
      <c r="F411" s="80"/>
      <c r="G411" s="92"/>
      <c r="H411" s="80"/>
      <c r="I411" s="80"/>
      <c r="J411" s="80"/>
      <c r="K411" s="80"/>
      <c r="L411" s="80"/>
      <c r="M411" s="80"/>
      <c r="N411" s="80"/>
      <c r="O411" s="80"/>
      <c r="P411" s="80"/>
      <c r="Q411" s="80"/>
      <c r="R411" s="80"/>
      <c r="S411" s="80"/>
      <c r="T411" s="80"/>
      <c r="U411" s="80"/>
      <c r="V411" s="80"/>
      <c r="W411" s="80"/>
      <c r="X411" s="80"/>
      <c r="Y411" s="80"/>
      <c r="Z411" s="80"/>
    </row>
    <row r="412" ht="12.75" customHeight="1">
      <c r="A412" s="80"/>
      <c r="B412" s="80"/>
      <c r="C412" s="80"/>
      <c r="D412" s="80"/>
      <c r="E412" s="80"/>
      <c r="F412" s="80"/>
      <c r="G412" s="92"/>
      <c r="H412" s="80"/>
      <c r="I412" s="80"/>
      <c r="J412" s="80"/>
      <c r="K412" s="80"/>
      <c r="L412" s="80"/>
      <c r="M412" s="80"/>
      <c r="N412" s="80"/>
      <c r="O412" s="80"/>
      <c r="P412" s="80"/>
      <c r="Q412" s="80"/>
      <c r="R412" s="80"/>
      <c r="S412" s="80"/>
      <c r="T412" s="80"/>
      <c r="U412" s="80"/>
      <c r="V412" s="80"/>
      <c r="W412" s="80"/>
      <c r="X412" s="80"/>
      <c r="Y412" s="80"/>
      <c r="Z412" s="80"/>
    </row>
    <row r="413" ht="12.75" customHeight="1">
      <c r="A413" s="80"/>
      <c r="B413" s="80"/>
      <c r="C413" s="80"/>
      <c r="D413" s="80"/>
      <c r="E413" s="80"/>
      <c r="F413" s="80"/>
      <c r="G413" s="92"/>
      <c r="H413" s="80"/>
      <c r="I413" s="80"/>
      <c r="J413" s="80"/>
      <c r="K413" s="80"/>
      <c r="L413" s="80"/>
      <c r="M413" s="80"/>
      <c r="N413" s="80"/>
      <c r="O413" s="80"/>
      <c r="P413" s="80"/>
      <c r="Q413" s="80"/>
      <c r="R413" s="80"/>
      <c r="S413" s="80"/>
      <c r="T413" s="80"/>
      <c r="U413" s="80"/>
      <c r="V413" s="80"/>
      <c r="W413" s="80"/>
      <c r="X413" s="80"/>
      <c r="Y413" s="80"/>
      <c r="Z413" s="80"/>
    </row>
    <row r="414" ht="12.75" customHeight="1">
      <c r="A414" s="80"/>
      <c r="B414" s="80"/>
      <c r="C414" s="80"/>
      <c r="D414" s="80"/>
      <c r="E414" s="80"/>
      <c r="F414" s="80"/>
      <c r="G414" s="92"/>
      <c r="H414" s="80"/>
      <c r="I414" s="80"/>
      <c r="J414" s="80"/>
      <c r="K414" s="80"/>
      <c r="L414" s="80"/>
      <c r="M414" s="80"/>
      <c r="N414" s="80"/>
      <c r="O414" s="80"/>
      <c r="P414" s="80"/>
      <c r="Q414" s="80"/>
      <c r="R414" s="80"/>
      <c r="S414" s="80"/>
      <c r="T414" s="80"/>
      <c r="U414" s="80"/>
      <c r="V414" s="80"/>
      <c r="W414" s="80"/>
      <c r="X414" s="80"/>
      <c r="Y414" s="80"/>
      <c r="Z414" s="80"/>
    </row>
    <row r="415" ht="12.75" customHeight="1">
      <c r="A415" s="80"/>
      <c r="B415" s="80"/>
      <c r="C415" s="80"/>
      <c r="D415" s="80"/>
      <c r="E415" s="80"/>
      <c r="F415" s="80"/>
      <c r="G415" s="92"/>
      <c r="H415" s="80"/>
      <c r="I415" s="80"/>
      <c r="J415" s="80"/>
      <c r="K415" s="80"/>
      <c r="L415" s="80"/>
      <c r="M415" s="80"/>
      <c r="N415" s="80"/>
      <c r="O415" s="80"/>
      <c r="P415" s="80"/>
      <c r="Q415" s="80"/>
      <c r="R415" s="80"/>
      <c r="S415" s="80"/>
      <c r="T415" s="80"/>
      <c r="U415" s="80"/>
      <c r="V415" s="80"/>
      <c r="W415" s="80"/>
      <c r="X415" s="80"/>
      <c r="Y415" s="80"/>
      <c r="Z415" s="80"/>
    </row>
    <row r="416" ht="12.75" customHeight="1">
      <c r="A416" s="80"/>
      <c r="B416" s="80"/>
      <c r="C416" s="80"/>
      <c r="D416" s="80"/>
      <c r="E416" s="80"/>
      <c r="F416" s="80"/>
      <c r="G416" s="92"/>
      <c r="H416" s="80"/>
      <c r="I416" s="80"/>
      <c r="J416" s="80"/>
      <c r="K416" s="80"/>
      <c r="L416" s="80"/>
      <c r="M416" s="80"/>
      <c r="N416" s="80"/>
      <c r="O416" s="80"/>
      <c r="P416" s="80"/>
      <c r="Q416" s="80"/>
      <c r="R416" s="80"/>
      <c r="S416" s="80"/>
      <c r="T416" s="80"/>
      <c r="U416" s="80"/>
      <c r="V416" s="80"/>
      <c r="W416" s="80"/>
      <c r="X416" s="80"/>
      <c r="Y416" s="80"/>
      <c r="Z416" s="80"/>
    </row>
    <row r="417" ht="12.75" customHeight="1">
      <c r="A417" s="80"/>
      <c r="B417" s="80"/>
      <c r="C417" s="80"/>
      <c r="D417" s="80"/>
      <c r="E417" s="80"/>
      <c r="F417" s="80"/>
      <c r="G417" s="92"/>
      <c r="H417" s="80"/>
      <c r="I417" s="80"/>
      <c r="J417" s="80"/>
      <c r="K417" s="80"/>
      <c r="L417" s="80"/>
      <c r="M417" s="80"/>
      <c r="N417" s="80"/>
      <c r="O417" s="80"/>
      <c r="P417" s="80"/>
      <c r="Q417" s="80"/>
      <c r="R417" s="80"/>
      <c r="S417" s="80"/>
      <c r="T417" s="80"/>
      <c r="U417" s="80"/>
      <c r="V417" s="80"/>
      <c r="W417" s="80"/>
      <c r="X417" s="80"/>
      <c r="Y417" s="80"/>
      <c r="Z417" s="80"/>
    </row>
    <row r="418" ht="12.75" customHeight="1">
      <c r="A418" s="80"/>
      <c r="B418" s="80"/>
      <c r="C418" s="80"/>
      <c r="D418" s="80"/>
      <c r="E418" s="80"/>
      <c r="F418" s="80"/>
      <c r="G418" s="92"/>
      <c r="H418" s="80"/>
      <c r="I418" s="80"/>
      <c r="J418" s="80"/>
      <c r="K418" s="80"/>
      <c r="L418" s="80"/>
      <c r="M418" s="80"/>
      <c r="N418" s="80"/>
      <c r="O418" s="80"/>
      <c r="P418" s="80"/>
      <c r="Q418" s="80"/>
      <c r="R418" s="80"/>
      <c r="S418" s="80"/>
      <c r="T418" s="80"/>
      <c r="U418" s="80"/>
      <c r="V418" s="80"/>
      <c r="W418" s="80"/>
      <c r="X418" s="80"/>
      <c r="Y418" s="80"/>
      <c r="Z418" s="80"/>
    </row>
    <row r="419" ht="12.75" customHeight="1">
      <c r="A419" s="80"/>
      <c r="B419" s="80"/>
      <c r="C419" s="80"/>
      <c r="D419" s="80"/>
      <c r="E419" s="80"/>
      <c r="F419" s="80"/>
      <c r="G419" s="92"/>
      <c r="H419" s="80"/>
      <c r="I419" s="80"/>
      <c r="J419" s="80"/>
      <c r="K419" s="80"/>
      <c r="L419" s="80"/>
      <c r="M419" s="80"/>
      <c r="N419" s="80"/>
      <c r="O419" s="80"/>
      <c r="P419" s="80"/>
      <c r="Q419" s="80"/>
      <c r="R419" s="80"/>
      <c r="S419" s="80"/>
      <c r="T419" s="80"/>
      <c r="U419" s="80"/>
      <c r="V419" s="80"/>
      <c r="W419" s="80"/>
      <c r="X419" s="80"/>
      <c r="Y419" s="80"/>
      <c r="Z419" s="80"/>
    </row>
    <row r="420" ht="12.75" customHeight="1">
      <c r="A420" s="80"/>
      <c r="B420" s="80"/>
      <c r="C420" s="80"/>
      <c r="D420" s="80"/>
      <c r="E420" s="80"/>
      <c r="F420" s="80"/>
      <c r="G420" s="92"/>
      <c r="H420" s="80"/>
      <c r="I420" s="80"/>
      <c r="J420" s="80"/>
      <c r="K420" s="80"/>
      <c r="L420" s="80"/>
      <c r="M420" s="80"/>
      <c r="N420" s="80"/>
      <c r="O420" s="80"/>
      <c r="P420" s="80"/>
      <c r="Q420" s="80"/>
      <c r="R420" s="80"/>
      <c r="S420" s="80"/>
      <c r="T420" s="80"/>
      <c r="U420" s="80"/>
      <c r="V420" s="80"/>
      <c r="W420" s="80"/>
      <c r="X420" s="80"/>
      <c r="Y420" s="80"/>
      <c r="Z420" s="80"/>
    </row>
    <row r="421" ht="12.75" customHeight="1">
      <c r="A421" s="80"/>
      <c r="B421" s="80"/>
      <c r="C421" s="80"/>
      <c r="D421" s="80"/>
      <c r="E421" s="80"/>
      <c r="F421" s="80"/>
      <c r="G421" s="92"/>
      <c r="H421" s="80"/>
      <c r="I421" s="80"/>
      <c r="J421" s="80"/>
      <c r="K421" s="80"/>
      <c r="L421" s="80"/>
      <c r="M421" s="80"/>
      <c r="N421" s="80"/>
      <c r="O421" s="80"/>
      <c r="P421" s="80"/>
      <c r="Q421" s="80"/>
      <c r="R421" s="80"/>
      <c r="S421" s="80"/>
      <c r="T421" s="80"/>
      <c r="U421" s="80"/>
      <c r="V421" s="80"/>
      <c r="W421" s="80"/>
      <c r="X421" s="80"/>
      <c r="Y421" s="80"/>
      <c r="Z421" s="80"/>
    </row>
    <row r="422" ht="12.75" customHeight="1">
      <c r="A422" s="80"/>
      <c r="B422" s="80"/>
      <c r="C422" s="80"/>
      <c r="D422" s="80"/>
      <c r="E422" s="80"/>
      <c r="F422" s="80"/>
      <c r="G422" s="92"/>
      <c r="H422" s="80"/>
      <c r="I422" s="80"/>
      <c r="J422" s="80"/>
      <c r="K422" s="80"/>
      <c r="L422" s="80"/>
      <c r="M422" s="80"/>
      <c r="N422" s="80"/>
      <c r="O422" s="80"/>
      <c r="P422" s="80"/>
      <c r="Q422" s="80"/>
      <c r="R422" s="80"/>
      <c r="S422" s="80"/>
      <c r="T422" s="80"/>
      <c r="U422" s="80"/>
      <c r="V422" s="80"/>
      <c r="W422" s="80"/>
      <c r="X422" s="80"/>
      <c r="Y422" s="80"/>
      <c r="Z422" s="80"/>
    </row>
    <row r="423" ht="12.75" customHeight="1">
      <c r="A423" s="80"/>
      <c r="B423" s="80"/>
      <c r="C423" s="80"/>
      <c r="D423" s="80"/>
      <c r="E423" s="80"/>
      <c r="F423" s="80"/>
      <c r="G423" s="92"/>
      <c r="H423" s="80"/>
      <c r="I423" s="80"/>
      <c r="J423" s="80"/>
      <c r="K423" s="80"/>
      <c r="L423" s="80"/>
      <c r="M423" s="80"/>
      <c r="N423" s="80"/>
      <c r="O423" s="80"/>
      <c r="P423" s="80"/>
      <c r="Q423" s="80"/>
      <c r="R423" s="80"/>
      <c r="S423" s="80"/>
      <c r="T423" s="80"/>
      <c r="U423" s="80"/>
      <c r="V423" s="80"/>
      <c r="W423" s="80"/>
      <c r="X423" s="80"/>
      <c r="Y423" s="80"/>
      <c r="Z423" s="80"/>
    </row>
    <row r="424" ht="12.75" customHeight="1">
      <c r="A424" s="80"/>
      <c r="B424" s="80"/>
      <c r="C424" s="80"/>
      <c r="D424" s="80"/>
      <c r="E424" s="80"/>
      <c r="F424" s="80"/>
      <c r="G424" s="92"/>
      <c r="H424" s="80"/>
      <c r="I424" s="80"/>
      <c r="J424" s="80"/>
      <c r="K424" s="80"/>
      <c r="L424" s="80"/>
      <c r="M424" s="80"/>
      <c r="N424" s="80"/>
      <c r="O424" s="80"/>
      <c r="P424" s="80"/>
      <c r="Q424" s="80"/>
      <c r="R424" s="80"/>
      <c r="S424" s="80"/>
      <c r="T424" s="80"/>
      <c r="U424" s="80"/>
      <c r="V424" s="80"/>
      <c r="W424" s="80"/>
      <c r="X424" s="80"/>
      <c r="Y424" s="80"/>
      <c r="Z424" s="80"/>
    </row>
    <row r="425" ht="12.75" customHeight="1">
      <c r="A425" s="80"/>
      <c r="B425" s="80"/>
      <c r="C425" s="80"/>
      <c r="D425" s="80"/>
      <c r="E425" s="80"/>
      <c r="F425" s="80"/>
      <c r="G425" s="92"/>
      <c r="H425" s="80"/>
      <c r="I425" s="80"/>
      <c r="J425" s="80"/>
      <c r="K425" s="80"/>
      <c r="L425" s="80"/>
      <c r="M425" s="80"/>
      <c r="N425" s="80"/>
      <c r="O425" s="80"/>
      <c r="P425" s="80"/>
      <c r="Q425" s="80"/>
      <c r="R425" s="80"/>
      <c r="S425" s="80"/>
      <c r="T425" s="80"/>
      <c r="U425" s="80"/>
      <c r="V425" s="80"/>
      <c r="W425" s="80"/>
      <c r="X425" s="80"/>
      <c r="Y425" s="80"/>
      <c r="Z425" s="80"/>
    </row>
    <row r="426" ht="12.75" customHeight="1">
      <c r="A426" s="80"/>
      <c r="B426" s="80"/>
      <c r="C426" s="80"/>
      <c r="D426" s="80"/>
      <c r="E426" s="80"/>
      <c r="F426" s="80"/>
      <c r="G426" s="92"/>
      <c r="H426" s="80"/>
      <c r="I426" s="80"/>
      <c r="J426" s="80"/>
      <c r="K426" s="80"/>
      <c r="L426" s="80"/>
      <c r="M426" s="80"/>
      <c r="N426" s="80"/>
      <c r="O426" s="80"/>
      <c r="P426" s="80"/>
      <c r="Q426" s="80"/>
      <c r="R426" s="80"/>
      <c r="S426" s="80"/>
      <c r="T426" s="80"/>
      <c r="U426" s="80"/>
      <c r="V426" s="80"/>
      <c r="W426" s="80"/>
      <c r="X426" s="80"/>
      <c r="Y426" s="80"/>
      <c r="Z426" s="80"/>
    </row>
    <row r="427" ht="12.75" customHeight="1">
      <c r="A427" s="80"/>
      <c r="B427" s="80"/>
      <c r="C427" s="80"/>
      <c r="D427" s="80"/>
      <c r="E427" s="80"/>
      <c r="F427" s="80"/>
      <c r="G427" s="92"/>
      <c r="H427" s="80"/>
      <c r="I427" s="80"/>
      <c r="J427" s="80"/>
      <c r="K427" s="80"/>
      <c r="L427" s="80"/>
      <c r="M427" s="80"/>
      <c r="N427" s="80"/>
      <c r="O427" s="80"/>
      <c r="P427" s="80"/>
      <c r="Q427" s="80"/>
      <c r="R427" s="80"/>
      <c r="S427" s="80"/>
      <c r="T427" s="80"/>
      <c r="U427" s="80"/>
      <c r="V427" s="80"/>
      <c r="W427" s="80"/>
      <c r="X427" s="80"/>
      <c r="Y427" s="80"/>
      <c r="Z427" s="80"/>
    </row>
    <row r="428" ht="12.75" customHeight="1">
      <c r="A428" s="80"/>
      <c r="B428" s="80"/>
      <c r="C428" s="80"/>
      <c r="D428" s="80"/>
      <c r="E428" s="80"/>
      <c r="F428" s="80"/>
      <c r="G428" s="92"/>
      <c r="H428" s="80"/>
      <c r="I428" s="80"/>
      <c r="J428" s="80"/>
      <c r="K428" s="80"/>
      <c r="L428" s="80"/>
      <c r="M428" s="80"/>
      <c r="N428" s="80"/>
      <c r="O428" s="80"/>
      <c r="P428" s="80"/>
      <c r="Q428" s="80"/>
      <c r="R428" s="80"/>
      <c r="S428" s="80"/>
      <c r="T428" s="80"/>
      <c r="U428" s="80"/>
      <c r="V428" s="80"/>
      <c r="W428" s="80"/>
      <c r="X428" s="80"/>
      <c r="Y428" s="80"/>
      <c r="Z428" s="80"/>
    </row>
    <row r="429" ht="12.75" customHeight="1">
      <c r="A429" s="80"/>
      <c r="B429" s="80"/>
      <c r="C429" s="80"/>
      <c r="D429" s="80"/>
      <c r="E429" s="80"/>
      <c r="F429" s="80"/>
      <c r="G429" s="92"/>
      <c r="H429" s="80"/>
      <c r="I429" s="80"/>
      <c r="J429" s="80"/>
      <c r="K429" s="80"/>
      <c r="L429" s="80"/>
      <c r="M429" s="80"/>
      <c r="N429" s="80"/>
      <c r="O429" s="80"/>
      <c r="P429" s="80"/>
      <c r="Q429" s="80"/>
      <c r="R429" s="80"/>
      <c r="S429" s="80"/>
      <c r="T429" s="80"/>
      <c r="U429" s="80"/>
      <c r="V429" s="80"/>
      <c r="W429" s="80"/>
      <c r="X429" s="80"/>
      <c r="Y429" s="80"/>
      <c r="Z429" s="80"/>
    </row>
    <row r="430" ht="12.75" customHeight="1">
      <c r="A430" s="80"/>
      <c r="B430" s="80"/>
      <c r="C430" s="80"/>
      <c r="D430" s="80"/>
      <c r="E430" s="80"/>
      <c r="F430" s="80"/>
      <c r="G430" s="92"/>
      <c r="H430" s="80"/>
      <c r="I430" s="80"/>
      <c r="J430" s="80"/>
      <c r="K430" s="80"/>
      <c r="L430" s="80"/>
      <c r="M430" s="80"/>
      <c r="N430" s="80"/>
      <c r="O430" s="80"/>
      <c r="P430" s="80"/>
      <c r="Q430" s="80"/>
      <c r="R430" s="80"/>
      <c r="S430" s="80"/>
      <c r="T430" s="80"/>
      <c r="U430" s="80"/>
      <c r="V430" s="80"/>
      <c r="W430" s="80"/>
      <c r="X430" s="80"/>
      <c r="Y430" s="80"/>
      <c r="Z430" s="80"/>
    </row>
    <row r="431" ht="12.75" customHeight="1">
      <c r="A431" s="80"/>
      <c r="B431" s="80"/>
      <c r="C431" s="80"/>
      <c r="D431" s="80"/>
      <c r="E431" s="80"/>
      <c r="F431" s="80"/>
      <c r="G431" s="92"/>
      <c r="H431" s="80"/>
      <c r="I431" s="80"/>
      <c r="J431" s="80"/>
      <c r="K431" s="80"/>
      <c r="L431" s="80"/>
      <c r="M431" s="80"/>
      <c r="N431" s="80"/>
      <c r="O431" s="80"/>
      <c r="P431" s="80"/>
      <c r="Q431" s="80"/>
      <c r="R431" s="80"/>
      <c r="S431" s="80"/>
      <c r="T431" s="80"/>
      <c r="U431" s="80"/>
      <c r="V431" s="80"/>
      <c r="W431" s="80"/>
      <c r="X431" s="80"/>
      <c r="Y431" s="80"/>
      <c r="Z431" s="80"/>
    </row>
    <row r="432" ht="12.75" customHeight="1">
      <c r="A432" s="80"/>
      <c r="B432" s="80"/>
      <c r="C432" s="80"/>
      <c r="D432" s="80"/>
      <c r="E432" s="80"/>
      <c r="F432" s="80"/>
      <c r="G432" s="92"/>
      <c r="H432" s="80"/>
      <c r="I432" s="80"/>
      <c r="J432" s="80"/>
      <c r="K432" s="80"/>
      <c r="L432" s="80"/>
      <c r="M432" s="80"/>
      <c r="N432" s="80"/>
      <c r="O432" s="80"/>
      <c r="P432" s="80"/>
      <c r="Q432" s="80"/>
      <c r="R432" s="80"/>
      <c r="S432" s="80"/>
      <c r="T432" s="80"/>
      <c r="U432" s="80"/>
      <c r="V432" s="80"/>
      <c r="W432" s="80"/>
      <c r="X432" s="80"/>
      <c r="Y432" s="80"/>
      <c r="Z432" s="80"/>
    </row>
    <row r="433" ht="12.75" customHeight="1">
      <c r="A433" s="80"/>
      <c r="B433" s="80"/>
      <c r="C433" s="80"/>
      <c r="D433" s="80"/>
      <c r="E433" s="80"/>
      <c r="F433" s="80"/>
      <c r="G433" s="92"/>
      <c r="H433" s="80"/>
      <c r="I433" s="80"/>
      <c r="J433" s="80"/>
      <c r="K433" s="80"/>
      <c r="L433" s="80"/>
      <c r="M433" s="80"/>
      <c r="N433" s="80"/>
      <c r="O433" s="80"/>
      <c r="P433" s="80"/>
      <c r="Q433" s="80"/>
      <c r="R433" s="80"/>
      <c r="S433" s="80"/>
      <c r="T433" s="80"/>
      <c r="U433" s="80"/>
      <c r="V433" s="80"/>
      <c r="W433" s="80"/>
      <c r="X433" s="80"/>
      <c r="Y433" s="80"/>
      <c r="Z433" s="80"/>
    </row>
    <row r="434" ht="12.75" customHeight="1">
      <c r="A434" s="80"/>
      <c r="B434" s="80"/>
      <c r="C434" s="80"/>
      <c r="D434" s="80"/>
      <c r="E434" s="80"/>
      <c r="F434" s="80"/>
      <c r="G434" s="92"/>
      <c r="H434" s="80"/>
      <c r="I434" s="80"/>
      <c r="J434" s="80"/>
      <c r="K434" s="80"/>
      <c r="L434" s="80"/>
      <c r="M434" s="80"/>
      <c r="N434" s="80"/>
      <c r="O434" s="80"/>
      <c r="P434" s="80"/>
      <c r="Q434" s="80"/>
      <c r="R434" s="80"/>
      <c r="S434" s="80"/>
      <c r="T434" s="80"/>
      <c r="U434" s="80"/>
      <c r="V434" s="80"/>
      <c r="W434" s="80"/>
      <c r="X434" s="80"/>
      <c r="Y434" s="80"/>
      <c r="Z434" s="80"/>
    </row>
    <row r="435" ht="12.75" customHeight="1">
      <c r="A435" s="80"/>
      <c r="B435" s="80"/>
      <c r="C435" s="80"/>
      <c r="D435" s="80"/>
      <c r="E435" s="80"/>
      <c r="F435" s="80"/>
      <c r="G435" s="92"/>
      <c r="H435" s="80"/>
      <c r="I435" s="80"/>
      <c r="J435" s="80"/>
      <c r="K435" s="80"/>
      <c r="L435" s="80"/>
      <c r="M435" s="80"/>
      <c r="N435" s="80"/>
      <c r="O435" s="80"/>
      <c r="P435" s="80"/>
      <c r="Q435" s="80"/>
      <c r="R435" s="80"/>
      <c r="S435" s="80"/>
      <c r="T435" s="80"/>
      <c r="U435" s="80"/>
      <c r="V435" s="80"/>
      <c r="W435" s="80"/>
      <c r="X435" s="80"/>
      <c r="Y435" s="80"/>
      <c r="Z435" s="80"/>
    </row>
    <row r="436" ht="12.75" customHeight="1">
      <c r="A436" s="80"/>
      <c r="B436" s="80"/>
      <c r="C436" s="80"/>
      <c r="D436" s="80"/>
      <c r="E436" s="80"/>
      <c r="F436" s="80"/>
      <c r="G436" s="92"/>
      <c r="H436" s="80"/>
      <c r="I436" s="80"/>
      <c r="J436" s="80"/>
      <c r="K436" s="80"/>
      <c r="L436" s="80"/>
      <c r="M436" s="80"/>
      <c r="N436" s="80"/>
      <c r="O436" s="80"/>
      <c r="P436" s="80"/>
      <c r="Q436" s="80"/>
      <c r="R436" s="80"/>
      <c r="S436" s="80"/>
      <c r="T436" s="80"/>
      <c r="U436" s="80"/>
      <c r="V436" s="80"/>
      <c r="W436" s="80"/>
      <c r="X436" s="80"/>
      <c r="Y436" s="80"/>
      <c r="Z436" s="80"/>
    </row>
    <row r="437" ht="12.75" customHeight="1">
      <c r="A437" s="80"/>
      <c r="B437" s="80"/>
      <c r="C437" s="80"/>
      <c r="D437" s="80"/>
      <c r="E437" s="80"/>
      <c r="F437" s="80"/>
      <c r="G437" s="92"/>
      <c r="H437" s="80"/>
      <c r="I437" s="80"/>
      <c r="J437" s="80"/>
      <c r="K437" s="80"/>
      <c r="L437" s="80"/>
      <c r="M437" s="80"/>
      <c r="N437" s="80"/>
      <c r="O437" s="80"/>
      <c r="P437" s="80"/>
      <c r="Q437" s="80"/>
      <c r="R437" s="80"/>
      <c r="S437" s="80"/>
      <c r="T437" s="80"/>
      <c r="U437" s="80"/>
      <c r="V437" s="80"/>
      <c r="W437" s="80"/>
      <c r="X437" s="80"/>
      <c r="Y437" s="80"/>
      <c r="Z437" s="80"/>
    </row>
    <row r="438" ht="12.75" customHeight="1">
      <c r="A438" s="80"/>
      <c r="B438" s="80"/>
      <c r="C438" s="80"/>
      <c r="D438" s="80"/>
      <c r="E438" s="80"/>
      <c r="F438" s="80"/>
      <c r="G438" s="92"/>
      <c r="H438" s="80"/>
      <c r="I438" s="80"/>
      <c r="J438" s="80"/>
      <c r="K438" s="80"/>
      <c r="L438" s="80"/>
      <c r="M438" s="80"/>
      <c r="N438" s="80"/>
      <c r="O438" s="80"/>
      <c r="P438" s="80"/>
      <c r="Q438" s="80"/>
      <c r="R438" s="80"/>
      <c r="S438" s="80"/>
      <c r="T438" s="80"/>
      <c r="U438" s="80"/>
      <c r="V438" s="80"/>
      <c r="W438" s="80"/>
      <c r="X438" s="80"/>
      <c r="Y438" s="80"/>
      <c r="Z438" s="80"/>
    </row>
    <row r="439" ht="12.75" customHeight="1">
      <c r="A439" s="80"/>
      <c r="B439" s="80"/>
      <c r="C439" s="80"/>
      <c r="D439" s="80"/>
      <c r="E439" s="80"/>
      <c r="F439" s="80"/>
      <c r="G439" s="92"/>
      <c r="H439" s="80"/>
      <c r="I439" s="80"/>
      <c r="J439" s="80"/>
      <c r="K439" s="80"/>
      <c r="L439" s="80"/>
      <c r="M439" s="80"/>
      <c r="N439" s="80"/>
      <c r="O439" s="80"/>
      <c r="P439" s="80"/>
      <c r="Q439" s="80"/>
      <c r="R439" s="80"/>
      <c r="S439" s="80"/>
      <c r="T439" s="80"/>
      <c r="U439" s="80"/>
      <c r="V439" s="80"/>
      <c r="W439" s="80"/>
      <c r="X439" s="80"/>
      <c r="Y439" s="80"/>
      <c r="Z439" s="80"/>
    </row>
    <row r="440" ht="12.75" customHeight="1">
      <c r="A440" s="80"/>
      <c r="B440" s="80"/>
      <c r="C440" s="80"/>
      <c r="D440" s="80"/>
      <c r="E440" s="80"/>
      <c r="F440" s="80"/>
      <c r="G440" s="92"/>
      <c r="H440" s="80"/>
      <c r="I440" s="80"/>
      <c r="J440" s="80"/>
      <c r="K440" s="80"/>
      <c r="L440" s="80"/>
      <c r="M440" s="80"/>
      <c r="N440" s="80"/>
      <c r="O440" s="80"/>
      <c r="P440" s="80"/>
      <c r="Q440" s="80"/>
      <c r="R440" s="80"/>
      <c r="S440" s="80"/>
      <c r="T440" s="80"/>
      <c r="U440" s="80"/>
      <c r="V440" s="80"/>
      <c r="W440" s="80"/>
      <c r="X440" s="80"/>
      <c r="Y440" s="80"/>
      <c r="Z440" s="80"/>
    </row>
    <row r="441" ht="12.75" customHeight="1">
      <c r="A441" s="80"/>
      <c r="B441" s="80"/>
      <c r="C441" s="80"/>
      <c r="D441" s="80"/>
      <c r="E441" s="80"/>
      <c r="F441" s="80"/>
      <c r="G441" s="92"/>
      <c r="H441" s="80"/>
      <c r="I441" s="80"/>
      <c r="J441" s="80"/>
      <c r="K441" s="80"/>
      <c r="L441" s="80"/>
      <c r="M441" s="80"/>
      <c r="N441" s="80"/>
      <c r="O441" s="80"/>
      <c r="P441" s="80"/>
      <c r="Q441" s="80"/>
      <c r="R441" s="80"/>
      <c r="S441" s="80"/>
      <c r="T441" s="80"/>
      <c r="U441" s="80"/>
      <c r="V441" s="80"/>
      <c r="W441" s="80"/>
      <c r="X441" s="80"/>
      <c r="Y441" s="80"/>
      <c r="Z441" s="80"/>
    </row>
    <row r="442" ht="12.75" customHeight="1">
      <c r="A442" s="80"/>
      <c r="B442" s="80"/>
      <c r="C442" s="80"/>
      <c r="D442" s="80"/>
      <c r="E442" s="80"/>
      <c r="F442" s="80"/>
      <c r="G442" s="92"/>
      <c r="H442" s="80"/>
      <c r="I442" s="80"/>
      <c r="J442" s="80"/>
      <c r="K442" s="80"/>
      <c r="L442" s="80"/>
      <c r="M442" s="80"/>
      <c r="N442" s="80"/>
      <c r="O442" s="80"/>
      <c r="P442" s="80"/>
      <c r="Q442" s="80"/>
      <c r="R442" s="80"/>
      <c r="S442" s="80"/>
      <c r="T442" s="80"/>
      <c r="U442" s="80"/>
      <c r="V442" s="80"/>
      <c r="W442" s="80"/>
      <c r="X442" s="80"/>
      <c r="Y442" s="80"/>
      <c r="Z442" s="80"/>
    </row>
    <row r="443" ht="12.75" customHeight="1">
      <c r="A443" s="80"/>
      <c r="B443" s="80"/>
      <c r="C443" s="80"/>
      <c r="D443" s="80"/>
      <c r="E443" s="80"/>
      <c r="F443" s="80"/>
      <c r="G443" s="92"/>
      <c r="H443" s="80"/>
      <c r="I443" s="80"/>
      <c r="J443" s="80"/>
      <c r="K443" s="80"/>
      <c r="L443" s="80"/>
      <c r="M443" s="80"/>
      <c r="N443" s="80"/>
      <c r="O443" s="80"/>
      <c r="P443" s="80"/>
      <c r="Q443" s="80"/>
      <c r="R443" s="80"/>
      <c r="S443" s="80"/>
      <c r="T443" s="80"/>
      <c r="U443" s="80"/>
      <c r="V443" s="80"/>
      <c r="W443" s="80"/>
      <c r="X443" s="80"/>
      <c r="Y443" s="80"/>
      <c r="Z443" s="80"/>
    </row>
    <row r="444" ht="12.75" customHeight="1">
      <c r="A444" s="80"/>
      <c r="B444" s="80"/>
      <c r="C444" s="80"/>
      <c r="D444" s="80"/>
      <c r="E444" s="80"/>
      <c r="F444" s="80"/>
      <c r="G444" s="92"/>
      <c r="H444" s="80"/>
      <c r="I444" s="80"/>
      <c r="J444" s="80"/>
      <c r="K444" s="80"/>
      <c r="L444" s="80"/>
      <c r="M444" s="80"/>
      <c r="N444" s="80"/>
      <c r="O444" s="80"/>
      <c r="P444" s="80"/>
      <c r="Q444" s="80"/>
      <c r="R444" s="80"/>
      <c r="S444" s="80"/>
      <c r="T444" s="80"/>
      <c r="U444" s="80"/>
      <c r="V444" s="80"/>
      <c r="W444" s="80"/>
      <c r="X444" s="80"/>
      <c r="Y444" s="80"/>
      <c r="Z444" s="80"/>
    </row>
    <row r="445" ht="12.75" customHeight="1">
      <c r="A445" s="80"/>
      <c r="B445" s="80"/>
      <c r="C445" s="80"/>
      <c r="D445" s="80"/>
      <c r="E445" s="80"/>
      <c r="F445" s="80"/>
      <c r="G445" s="92"/>
      <c r="H445" s="80"/>
      <c r="I445" s="80"/>
      <c r="J445" s="80"/>
      <c r="K445" s="80"/>
      <c r="L445" s="80"/>
      <c r="M445" s="80"/>
      <c r="N445" s="80"/>
      <c r="O445" s="80"/>
      <c r="P445" s="80"/>
      <c r="Q445" s="80"/>
      <c r="R445" s="80"/>
      <c r="S445" s="80"/>
      <c r="T445" s="80"/>
      <c r="U445" s="80"/>
      <c r="V445" s="80"/>
      <c r="W445" s="80"/>
      <c r="X445" s="80"/>
      <c r="Y445" s="80"/>
      <c r="Z445" s="80"/>
    </row>
    <row r="446" ht="12.75" customHeight="1">
      <c r="A446" s="80"/>
      <c r="B446" s="80"/>
      <c r="C446" s="80"/>
      <c r="D446" s="80"/>
      <c r="E446" s="80"/>
      <c r="F446" s="80"/>
      <c r="G446" s="92"/>
      <c r="H446" s="80"/>
      <c r="I446" s="80"/>
      <c r="J446" s="80"/>
      <c r="K446" s="80"/>
      <c r="L446" s="80"/>
      <c r="M446" s="80"/>
      <c r="N446" s="80"/>
      <c r="O446" s="80"/>
      <c r="P446" s="80"/>
      <c r="Q446" s="80"/>
      <c r="R446" s="80"/>
      <c r="S446" s="80"/>
      <c r="T446" s="80"/>
      <c r="U446" s="80"/>
      <c r="V446" s="80"/>
      <c r="W446" s="80"/>
      <c r="X446" s="80"/>
      <c r="Y446" s="80"/>
      <c r="Z446" s="80"/>
    </row>
    <row r="447" ht="12.75" customHeight="1">
      <c r="A447" s="80"/>
      <c r="B447" s="80"/>
      <c r="C447" s="80"/>
      <c r="D447" s="80"/>
      <c r="E447" s="80"/>
      <c r="F447" s="80"/>
      <c r="G447" s="92"/>
      <c r="H447" s="80"/>
      <c r="I447" s="80"/>
      <c r="J447" s="80"/>
      <c r="K447" s="80"/>
      <c r="L447" s="80"/>
      <c r="M447" s="80"/>
      <c r="N447" s="80"/>
      <c r="O447" s="80"/>
      <c r="P447" s="80"/>
      <c r="Q447" s="80"/>
      <c r="R447" s="80"/>
      <c r="S447" s="80"/>
      <c r="T447" s="80"/>
      <c r="U447" s="80"/>
      <c r="V447" s="80"/>
      <c r="W447" s="80"/>
      <c r="X447" s="80"/>
      <c r="Y447" s="80"/>
      <c r="Z447" s="80"/>
    </row>
    <row r="448" ht="12.75" customHeight="1">
      <c r="A448" s="80"/>
      <c r="B448" s="80"/>
      <c r="C448" s="80"/>
      <c r="D448" s="80"/>
      <c r="E448" s="80"/>
      <c r="F448" s="80"/>
      <c r="G448" s="92"/>
      <c r="H448" s="80"/>
      <c r="I448" s="80"/>
      <c r="J448" s="80"/>
      <c r="K448" s="80"/>
      <c r="L448" s="80"/>
      <c r="M448" s="80"/>
      <c r="N448" s="80"/>
      <c r="O448" s="80"/>
      <c r="P448" s="80"/>
      <c r="Q448" s="80"/>
      <c r="R448" s="80"/>
      <c r="S448" s="80"/>
      <c r="T448" s="80"/>
      <c r="U448" s="80"/>
      <c r="V448" s="80"/>
      <c r="W448" s="80"/>
      <c r="X448" s="80"/>
      <c r="Y448" s="80"/>
      <c r="Z448" s="80"/>
    </row>
    <row r="449" ht="12.75" customHeight="1">
      <c r="A449" s="80"/>
      <c r="B449" s="80"/>
      <c r="C449" s="80"/>
      <c r="D449" s="80"/>
      <c r="E449" s="80"/>
      <c r="F449" s="80"/>
      <c r="G449" s="92"/>
      <c r="H449" s="80"/>
      <c r="I449" s="80"/>
      <c r="J449" s="80"/>
      <c r="K449" s="80"/>
      <c r="L449" s="80"/>
      <c r="M449" s="80"/>
      <c r="N449" s="80"/>
      <c r="O449" s="80"/>
      <c r="P449" s="80"/>
      <c r="Q449" s="80"/>
      <c r="R449" s="80"/>
      <c r="S449" s="80"/>
      <c r="T449" s="80"/>
      <c r="U449" s="80"/>
      <c r="V449" s="80"/>
      <c r="W449" s="80"/>
      <c r="X449" s="80"/>
      <c r="Y449" s="80"/>
      <c r="Z449" s="80"/>
    </row>
    <row r="450" ht="12.75" customHeight="1">
      <c r="A450" s="80"/>
      <c r="B450" s="80"/>
      <c r="C450" s="80"/>
      <c r="D450" s="80"/>
      <c r="E450" s="80"/>
      <c r="F450" s="80"/>
      <c r="G450" s="92"/>
      <c r="H450" s="80"/>
      <c r="I450" s="80"/>
      <c r="J450" s="80"/>
      <c r="K450" s="80"/>
      <c r="L450" s="80"/>
      <c r="M450" s="80"/>
      <c r="N450" s="80"/>
      <c r="O450" s="80"/>
      <c r="P450" s="80"/>
      <c r="Q450" s="80"/>
      <c r="R450" s="80"/>
      <c r="S450" s="80"/>
      <c r="T450" s="80"/>
      <c r="U450" s="80"/>
      <c r="V450" s="80"/>
      <c r="W450" s="80"/>
      <c r="X450" s="80"/>
      <c r="Y450" s="80"/>
      <c r="Z450" s="80"/>
    </row>
    <row r="451" ht="12.75" customHeight="1">
      <c r="A451" s="80"/>
      <c r="B451" s="80"/>
      <c r="C451" s="80"/>
      <c r="D451" s="80"/>
      <c r="E451" s="80"/>
      <c r="F451" s="80"/>
      <c r="G451" s="92"/>
      <c r="H451" s="80"/>
      <c r="I451" s="80"/>
      <c r="J451" s="80"/>
      <c r="K451" s="80"/>
      <c r="L451" s="80"/>
      <c r="M451" s="80"/>
      <c r="N451" s="80"/>
      <c r="O451" s="80"/>
      <c r="P451" s="80"/>
      <c r="Q451" s="80"/>
      <c r="R451" s="80"/>
      <c r="S451" s="80"/>
      <c r="T451" s="80"/>
      <c r="U451" s="80"/>
      <c r="V451" s="80"/>
      <c r="W451" s="80"/>
      <c r="X451" s="80"/>
      <c r="Y451" s="80"/>
      <c r="Z451" s="80"/>
    </row>
    <row r="452" ht="12.75" customHeight="1">
      <c r="A452" s="80"/>
      <c r="B452" s="80"/>
      <c r="C452" s="80"/>
      <c r="D452" s="80"/>
      <c r="E452" s="80"/>
      <c r="F452" s="80"/>
      <c r="G452" s="92"/>
      <c r="H452" s="80"/>
      <c r="I452" s="80"/>
      <c r="J452" s="80"/>
      <c r="K452" s="80"/>
      <c r="L452" s="80"/>
      <c r="M452" s="80"/>
      <c r="N452" s="80"/>
      <c r="O452" s="80"/>
      <c r="P452" s="80"/>
      <c r="Q452" s="80"/>
      <c r="R452" s="80"/>
      <c r="S452" s="80"/>
      <c r="T452" s="80"/>
      <c r="U452" s="80"/>
      <c r="V452" s="80"/>
      <c r="W452" s="80"/>
      <c r="X452" s="80"/>
      <c r="Y452" s="80"/>
      <c r="Z452" s="80"/>
    </row>
    <row r="453" ht="12.75" customHeight="1">
      <c r="A453" s="80"/>
      <c r="B453" s="80"/>
      <c r="C453" s="80"/>
      <c r="D453" s="80"/>
      <c r="E453" s="80"/>
      <c r="F453" s="80"/>
      <c r="G453" s="92"/>
      <c r="H453" s="80"/>
      <c r="I453" s="80"/>
      <c r="J453" s="80"/>
      <c r="K453" s="80"/>
      <c r="L453" s="80"/>
      <c r="M453" s="80"/>
      <c r="N453" s="80"/>
      <c r="O453" s="80"/>
      <c r="P453" s="80"/>
      <c r="Q453" s="80"/>
      <c r="R453" s="80"/>
      <c r="S453" s="80"/>
      <c r="T453" s="80"/>
      <c r="U453" s="80"/>
      <c r="V453" s="80"/>
      <c r="W453" s="80"/>
      <c r="X453" s="80"/>
      <c r="Y453" s="80"/>
      <c r="Z453" s="80"/>
    </row>
    <row r="454" ht="12.75" customHeight="1">
      <c r="A454" s="80"/>
      <c r="B454" s="80"/>
      <c r="C454" s="80"/>
      <c r="D454" s="80"/>
      <c r="E454" s="80"/>
      <c r="F454" s="80"/>
      <c r="G454" s="92"/>
      <c r="H454" s="80"/>
      <c r="I454" s="80"/>
      <c r="J454" s="80"/>
      <c r="K454" s="80"/>
      <c r="L454" s="80"/>
      <c r="M454" s="80"/>
      <c r="N454" s="80"/>
      <c r="O454" s="80"/>
      <c r="P454" s="80"/>
      <c r="Q454" s="80"/>
      <c r="R454" s="80"/>
      <c r="S454" s="80"/>
      <c r="T454" s="80"/>
      <c r="U454" s="80"/>
      <c r="V454" s="80"/>
      <c r="W454" s="80"/>
      <c r="X454" s="80"/>
      <c r="Y454" s="80"/>
      <c r="Z454" s="80"/>
    </row>
    <row r="455" ht="12.75" customHeight="1">
      <c r="A455" s="80"/>
      <c r="B455" s="80"/>
      <c r="C455" s="80"/>
      <c r="D455" s="80"/>
      <c r="E455" s="80"/>
      <c r="F455" s="80"/>
      <c r="G455" s="92"/>
      <c r="H455" s="80"/>
      <c r="I455" s="80"/>
      <c r="J455" s="80"/>
      <c r="K455" s="80"/>
      <c r="L455" s="80"/>
      <c r="M455" s="80"/>
      <c r="N455" s="80"/>
      <c r="O455" s="80"/>
      <c r="P455" s="80"/>
      <c r="Q455" s="80"/>
      <c r="R455" s="80"/>
      <c r="S455" s="80"/>
      <c r="T455" s="80"/>
      <c r="U455" s="80"/>
      <c r="V455" s="80"/>
      <c r="W455" s="80"/>
      <c r="X455" s="80"/>
      <c r="Y455" s="80"/>
      <c r="Z455" s="80"/>
    </row>
    <row r="456" ht="12.75" customHeight="1">
      <c r="A456" s="80"/>
      <c r="B456" s="80"/>
      <c r="C456" s="80"/>
      <c r="D456" s="80"/>
      <c r="E456" s="80"/>
      <c r="F456" s="80"/>
      <c r="G456" s="92"/>
      <c r="H456" s="80"/>
      <c r="I456" s="80"/>
      <c r="J456" s="80"/>
      <c r="K456" s="80"/>
      <c r="L456" s="80"/>
      <c r="M456" s="80"/>
      <c r="N456" s="80"/>
      <c r="O456" s="80"/>
      <c r="P456" s="80"/>
      <c r="Q456" s="80"/>
      <c r="R456" s="80"/>
      <c r="S456" s="80"/>
      <c r="T456" s="80"/>
      <c r="U456" s="80"/>
      <c r="V456" s="80"/>
      <c r="W456" s="80"/>
      <c r="X456" s="80"/>
      <c r="Y456" s="80"/>
      <c r="Z456" s="80"/>
    </row>
    <row r="457" ht="12.75" customHeight="1">
      <c r="A457" s="80"/>
      <c r="B457" s="80"/>
      <c r="C457" s="80"/>
      <c r="D457" s="80"/>
      <c r="E457" s="80"/>
      <c r="F457" s="80"/>
      <c r="G457" s="92"/>
      <c r="H457" s="80"/>
      <c r="I457" s="80"/>
      <c r="J457" s="80"/>
      <c r="K457" s="80"/>
      <c r="L457" s="80"/>
      <c r="M457" s="80"/>
      <c r="N457" s="80"/>
      <c r="O457" s="80"/>
      <c r="P457" s="80"/>
      <c r="Q457" s="80"/>
      <c r="R457" s="80"/>
      <c r="S457" s="80"/>
      <c r="T457" s="80"/>
      <c r="U457" s="80"/>
      <c r="V457" s="80"/>
      <c r="W457" s="80"/>
      <c r="X457" s="80"/>
      <c r="Y457" s="80"/>
      <c r="Z457" s="80"/>
    </row>
    <row r="458" ht="12.75" customHeight="1">
      <c r="A458" s="80"/>
      <c r="B458" s="80"/>
      <c r="C458" s="80"/>
      <c r="D458" s="80"/>
      <c r="E458" s="80"/>
      <c r="F458" s="80"/>
      <c r="G458" s="92"/>
      <c r="H458" s="80"/>
      <c r="I458" s="80"/>
      <c r="J458" s="80"/>
      <c r="K458" s="80"/>
      <c r="L458" s="80"/>
      <c r="M458" s="80"/>
      <c r="N458" s="80"/>
      <c r="O458" s="80"/>
      <c r="P458" s="80"/>
      <c r="Q458" s="80"/>
      <c r="R458" s="80"/>
      <c r="S458" s="80"/>
      <c r="T458" s="80"/>
      <c r="U458" s="80"/>
      <c r="V458" s="80"/>
      <c r="W458" s="80"/>
      <c r="X458" s="80"/>
      <c r="Y458" s="80"/>
      <c r="Z458" s="80"/>
    </row>
    <row r="459" ht="12.75" customHeight="1">
      <c r="A459" s="80"/>
      <c r="B459" s="80"/>
      <c r="C459" s="80"/>
      <c r="D459" s="80"/>
      <c r="E459" s="80"/>
      <c r="F459" s="80"/>
      <c r="G459" s="92"/>
      <c r="H459" s="80"/>
      <c r="I459" s="80"/>
      <c r="J459" s="80"/>
      <c r="K459" s="80"/>
      <c r="L459" s="80"/>
      <c r="M459" s="80"/>
      <c r="N459" s="80"/>
      <c r="O459" s="80"/>
      <c r="P459" s="80"/>
      <c r="Q459" s="80"/>
      <c r="R459" s="80"/>
      <c r="S459" s="80"/>
      <c r="T459" s="80"/>
      <c r="U459" s="80"/>
      <c r="V459" s="80"/>
      <c r="W459" s="80"/>
      <c r="X459" s="80"/>
      <c r="Y459" s="80"/>
      <c r="Z459" s="80"/>
    </row>
    <row r="460" ht="12.75" customHeight="1">
      <c r="A460" s="80"/>
      <c r="B460" s="80"/>
      <c r="C460" s="80"/>
      <c r="D460" s="80"/>
      <c r="E460" s="80"/>
      <c r="F460" s="80"/>
      <c r="G460" s="92"/>
      <c r="H460" s="80"/>
      <c r="I460" s="80"/>
      <c r="J460" s="80"/>
      <c r="K460" s="80"/>
      <c r="L460" s="80"/>
      <c r="M460" s="80"/>
      <c r="N460" s="80"/>
      <c r="O460" s="80"/>
      <c r="P460" s="80"/>
      <c r="Q460" s="80"/>
      <c r="R460" s="80"/>
      <c r="S460" s="80"/>
      <c r="T460" s="80"/>
      <c r="U460" s="80"/>
      <c r="V460" s="80"/>
      <c r="W460" s="80"/>
      <c r="X460" s="80"/>
      <c r="Y460" s="80"/>
      <c r="Z460" s="80"/>
    </row>
    <row r="461" ht="12.75" customHeight="1">
      <c r="A461" s="80"/>
      <c r="B461" s="80"/>
      <c r="C461" s="80"/>
      <c r="D461" s="80"/>
      <c r="E461" s="80"/>
      <c r="F461" s="80"/>
      <c r="G461" s="92"/>
      <c r="H461" s="80"/>
      <c r="I461" s="80"/>
      <c r="J461" s="80"/>
      <c r="K461" s="80"/>
      <c r="L461" s="80"/>
      <c r="M461" s="80"/>
      <c r="N461" s="80"/>
      <c r="O461" s="80"/>
      <c r="P461" s="80"/>
      <c r="Q461" s="80"/>
      <c r="R461" s="80"/>
      <c r="S461" s="80"/>
      <c r="T461" s="80"/>
      <c r="U461" s="80"/>
      <c r="V461" s="80"/>
      <c r="W461" s="80"/>
      <c r="X461" s="80"/>
      <c r="Y461" s="80"/>
      <c r="Z461" s="80"/>
    </row>
    <row r="462" ht="12.75" customHeight="1">
      <c r="A462" s="80"/>
      <c r="B462" s="80"/>
      <c r="C462" s="80"/>
      <c r="D462" s="80"/>
      <c r="E462" s="80"/>
      <c r="F462" s="80"/>
      <c r="G462" s="92"/>
      <c r="H462" s="80"/>
      <c r="I462" s="80"/>
      <c r="J462" s="80"/>
      <c r="K462" s="80"/>
      <c r="L462" s="80"/>
      <c r="M462" s="80"/>
      <c r="N462" s="80"/>
      <c r="O462" s="80"/>
      <c r="P462" s="80"/>
      <c r="Q462" s="80"/>
      <c r="R462" s="80"/>
      <c r="S462" s="80"/>
      <c r="T462" s="80"/>
      <c r="U462" s="80"/>
      <c r="V462" s="80"/>
      <c r="W462" s="80"/>
      <c r="X462" s="80"/>
      <c r="Y462" s="80"/>
      <c r="Z462" s="80"/>
    </row>
    <row r="463" ht="12.75" customHeight="1">
      <c r="A463" s="80"/>
      <c r="B463" s="80"/>
      <c r="C463" s="80"/>
      <c r="D463" s="80"/>
      <c r="E463" s="80"/>
      <c r="F463" s="80"/>
      <c r="G463" s="92"/>
      <c r="H463" s="80"/>
      <c r="I463" s="80"/>
      <c r="J463" s="80"/>
      <c r="K463" s="80"/>
      <c r="L463" s="80"/>
      <c r="M463" s="80"/>
      <c r="N463" s="80"/>
      <c r="O463" s="80"/>
      <c r="P463" s="80"/>
      <c r="Q463" s="80"/>
      <c r="R463" s="80"/>
      <c r="S463" s="80"/>
      <c r="T463" s="80"/>
      <c r="U463" s="80"/>
      <c r="V463" s="80"/>
      <c r="W463" s="80"/>
      <c r="X463" s="80"/>
      <c r="Y463" s="80"/>
      <c r="Z463" s="80"/>
    </row>
    <row r="464" ht="12.75" customHeight="1">
      <c r="A464" s="80"/>
      <c r="B464" s="80"/>
      <c r="C464" s="80"/>
      <c r="D464" s="80"/>
      <c r="E464" s="80"/>
      <c r="F464" s="80"/>
      <c r="G464" s="92"/>
      <c r="H464" s="80"/>
      <c r="I464" s="80"/>
      <c r="J464" s="80"/>
      <c r="K464" s="80"/>
      <c r="L464" s="80"/>
      <c r="M464" s="80"/>
      <c r="N464" s="80"/>
      <c r="O464" s="80"/>
      <c r="P464" s="80"/>
      <c r="Q464" s="80"/>
      <c r="R464" s="80"/>
      <c r="S464" s="80"/>
      <c r="T464" s="80"/>
      <c r="U464" s="80"/>
      <c r="V464" s="80"/>
      <c r="W464" s="80"/>
      <c r="X464" s="80"/>
      <c r="Y464" s="80"/>
      <c r="Z464" s="80"/>
    </row>
    <row r="465" ht="12.75" customHeight="1">
      <c r="A465" s="80"/>
      <c r="B465" s="80"/>
      <c r="C465" s="80"/>
      <c r="D465" s="80"/>
      <c r="E465" s="80"/>
      <c r="F465" s="80"/>
      <c r="G465" s="92"/>
      <c r="H465" s="80"/>
      <c r="I465" s="80"/>
      <c r="J465" s="80"/>
      <c r="K465" s="80"/>
      <c r="L465" s="80"/>
      <c r="M465" s="80"/>
      <c r="N465" s="80"/>
      <c r="O465" s="80"/>
      <c r="P465" s="80"/>
      <c r="Q465" s="80"/>
      <c r="R465" s="80"/>
      <c r="S465" s="80"/>
      <c r="T465" s="80"/>
      <c r="U465" s="80"/>
      <c r="V465" s="80"/>
      <c r="W465" s="80"/>
      <c r="X465" s="80"/>
      <c r="Y465" s="80"/>
      <c r="Z465" s="80"/>
    </row>
    <row r="466" ht="12.75" customHeight="1">
      <c r="A466" s="80"/>
      <c r="B466" s="80"/>
      <c r="C466" s="80"/>
      <c r="D466" s="80"/>
      <c r="E466" s="80"/>
      <c r="F466" s="80"/>
      <c r="G466" s="92"/>
      <c r="H466" s="80"/>
      <c r="I466" s="80"/>
      <c r="J466" s="80"/>
      <c r="K466" s="80"/>
      <c r="L466" s="80"/>
      <c r="M466" s="80"/>
      <c r="N466" s="80"/>
      <c r="O466" s="80"/>
      <c r="P466" s="80"/>
      <c r="Q466" s="80"/>
      <c r="R466" s="80"/>
      <c r="S466" s="80"/>
      <c r="T466" s="80"/>
      <c r="U466" s="80"/>
      <c r="V466" s="80"/>
      <c r="W466" s="80"/>
      <c r="X466" s="80"/>
      <c r="Y466" s="80"/>
      <c r="Z466" s="80"/>
    </row>
    <row r="467" ht="12.75" customHeight="1">
      <c r="A467" s="80"/>
      <c r="B467" s="80"/>
      <c r="C467" s="80"/>
      <c r="D467" s="80"/>
      <c r="E467" s="80"/>
      <c r="F467" s="80"/>
      <c r="G467" s="92"/>
      <c r="H467" s="80"/>
      <c r="I467" s="80"/>
      <c r="J467" s="80"/>
      <c r="K467" s="80"/>
      <c r="L467" s="80"/>
      <c r="M467" s="80"/>
      <c r="N467" s="80"/>
      <c r="O467" s="80"/>
      <c r="P467" s="80"/>
      <c r="Q467" s="80"/>
      <c r="R467" s="80"/>
      <c r="S467" s="80"/>
      <c r="T467" s="80"/>
      <c r="U467" s="80"/>
      <c r="V467" s="80"/>
      <c r="W467" s="80"/>
      <c r="X467" s="80"/>
      <c r="Y467" s="80"/>
      <c r="Z467" s="80"/>
    </row>
    <row r="468" ht="12.75" customHeight="1">
      <c r="A468" s="80"/>
      <c r="B468" s="80"/>
      <c r="C468" s="80"/>
      <c r="D468" s="80"/>
      <c r="E468" s="80"/>
      <c r="F468" s="80"/>
      <c r="G468" s="92"/>
      <c r="H468" s="80"/>
      <c r="I468" s="80"/>
      <c r="J468" s="80"/>
      <c r="K468" s="80"/>
      <c r="L468" s="80"/>
      <c r="M468" s="80"/>
      <c r="N468" s="80"/>
      <c r="O468" s="80"/>
      <c r="P468" s="80"/>
      <c r="Q468" s="80"/>
      <c r="R468" s="80"/>
      <c r="S468" s="80"/>
      <c r="T468" s="80"/>
      <c r="U468" s="80"/>
      <c r="V468" s="80"/>
      <c r="W468" s="80"/>
      <c r="X468" s="80"/>
      <c r="Y468" s="80"/>
      <c r="Z468" s="80"/>
    </row>
    <row r="469" ht="12.75" customHeight="1">
      <c r="A469" s="80"/>
      <c r="B469" s="80"/>
      <c r="C469" s="80"/>
      <c r="D469" s="80"/>
      <c r="E469" s="80"/>
      <c r="F469" s="80"/>
      <c r="G469" s="92"/>
      <c r="H469" s="80"/>
      <c r="I469" s="80"/>
      <c r="J469" s="80"/>
      <c r="K469" s="80"/>
      <c r="L469" s="80"/>
      <c r="M469" s="80"/>
      <c r="N469" s="80"/>
      <c r="O469" s="80"/>
      <c r="P469" s="80"/>
      <c r="Q469" s="80"/>
      <c r="R469" s="80"/>
      <c r="S469" s="80"/>
      <c r="T469" s="80"/>
      <c r="U469" s="80"/>
      <c r="V469" s="80"/>
      <c r="W469" s="80"/>
      <c r="X469" s="80"/>
      <c r="Y469" s="80"/>
      <c r="Z469" s="80"/>
    </row>
    <row r="470" ht="12.75" customHeight="1">
      <c r="A470" s="80"/>
      <c r="B470" s="80"/>
      <c r="C470" s="80"/>
      <c r="D470" s="80"/>
      <c r="E470" s="80"/>
      <c r="F470" s="80"/>
      <c r="G470" s="92"/>
      <c r="H470" s="80"/>
      <c r="I470" s="80"/>
      <c r="J470" s="80"/>
      <c r="K470" s="80"/>
      <c r="L470" s="80"/>
      <c r="M470" s="80"/>
      <c r="N470" s="80"/>
      <c r="O470" s="80"/>
      <c r="P470" s="80"/>
      <c r="Q470" s="80"/>
      <c r="R470" s="80"/>
      <c r="S470" s="80"/>
      <c r="T470" s="80"/>
      <c r="U470" s="80"/>
      <c r="V470" s="80"/>
      <c r="W470" s="80"/>
      <c r="X470" s="80"/>
      <c r="Y470" s="80"/>
      <c r="Z470" s="80"/>
    </row>
    <row r="471" ht="12.75" customHeight="1">
      <c r="A471" s="80"/>
      <c r="B471" s="80"/>
      <c r="C471" s="80"/>
      <c r="D471" s="80"/>
      <c r="E471" s="80"/>
      <c r="F471" s="80"/>
      <c r="G471" s="92"/>
      <c r="H471" s="80"/>
      <c r="I471" s="80"/>
      <c r="J471" s="80"/>
      <c r="K471" s="80"/>
      <c r="L471" s="80"/>
      <c r="M471" s="80"/>
      <c r="N471" s="80"/>
      <c r="O471" s="80"/>
      <c r="P471" s="80"/>
      <c r="Q471" s="80"/>
      <c r="R471" s="80"/>
      <c r="S471" s="80"/>
      <c r="T471" s="80"/>
      <c r="U471" s="80"/>
      <c r="V471" s="80"/>
      <c r="W471" s="80"/>
      <c r="X471" s="80"/>
      <c r="Y471" s="80"/>
      <c r="Z471" s="80"/>
    </row>
    <row r="472" ht="12.75" customHeight="1">
      <c r="A472" s="80"/>
      <c r="B472" s="80"/>
      <c r="C472" s="80"/>
      <c r="D472" s="80"/>
      <c r="E472" s="80"/>
      <c r="F472" s="80"/>
      <c r="G472" s="92"/>
      <c r="H472" s="80"/>
      <c r="I472" s="80"/>
      <c r="J472" s="80"/>
      <c r="K472" s="80"/>
      <c r="L472" s="80"/>
      <c r="M472" s="80"/>
      <c r="N472" s="80"/>
      <c r="O472" s="80"/>
      <c r="P472" s="80"/>
      <c r="Q472" s="80"/>
      <c r="R472" s="80"/>
      <c r="S472" s="80"/>
      <c r="T472" s="80"/>
      <c r="U472" s="80"/>
      <c r="V472" s="80"/>
      <c r="W472" s="80"/>
      <c r="X472" s="80"/>
      <c r="Y472" s="80"/>
      <c r="Z472" s="80"/>
    </row>
    <row r="473" ht="12.75" customHeight="1">
      <c r="A473" s="80"/>
      <c r="B473" s="80"/>
      <c r="C473" s="80"/>
      <c r="D473" s="80"/>
      <c r="E473" s="80"/>
      <c r="F473" s="80"/>
      <c r="G473" s="92"/>
      <c r="H473" s="80"/>
      <c r="I473" s="80"/>
      <c r="J473" s="80"/>
      <c r="K473" s="80"/>
      <c r="L473" s="80"/>
      <c r="M473" s="80"/>
      <c r="N473" s="80"/>
      <c r="O473" s="80"/>
      <c r="P473" s="80"/>
      <c r="Q473" s="80"/>
      <c r="R473" s="80"/>
      <c r="S473" s="80"/>
      <c r="T473" s="80"/>
      <c r="U473" s="80"/>
      <c r="V473" s="80"/>
      <c r="W473" s="80"/>
      <c r="X473" s="80"/>
      <c r="Y473" s="80"/>
      <c r="Z473" s="80"/>
    </row>
    <row r="474" ht="12.75" customHeight="1">
      <c r="A474" s="80"/>
      <c r="B474" s="80"/>
      <c r="C474" s="80"/>
      <c r="D474" s="80"/>
      <c r="E474" s="80"/>
      <c r="F474" s="80"/>
      <c r="G474" s="92"/>
      <c r="H474" s="80"/>
      <c r="I474" s="80"/>
      <c r="J474" s="80"/>
      <c r="K474" s="80"/>
      <c r="L474" s="80"/>
      <c r="M474" s="80"/>
      <c r="N474" s="80"/>
      <c r="O474" s="80"/>
      <c r="P474" s="80"/>
      <c r="Q474" s="80"/>
      <c r="R474" s="80"/>
      <c r="S474" s="80"/>
      <c r="T474" s="80"/>
      <c r="U474" s="80"/>
      <c r="V474" s="80"/>
      <c r="W474" s="80"/>
      <c r="X474" s="80"/>
      <c r="Y474" s="80"/>
      <c r="Z474" s="80"/>
    </row>
    <row r="475" ht="12.75" customHeight="1">
      <c r="A475" s="80"/>
      <c r="B475" s="80"/>
      <c r="C475" s="80"/>
      <c r="D475" s="80"/>
      <c r="E475" s="80"/>
      <c r="F475" s="80"/>
      <c r="G475" s="92"/>
      <c r="H475" s="80"/>
      <c r="I475" s="80"/>
      <c r="J475" s="80"/>
      <c r="K475" s="80"/>
      <c r="L475" s="80"/>
      <c r="M475" s="80"/>
      <c r="N475" s="80"/>
      <c r="O475" s="80"/>
      <c r="P475" s="80"/>
      <c r="Q475" s="80"/>
      <c r="R475" s="80"/>
      <c r="S475" s="80"/>
      <c r="T475" s="80"/>
      <c r="U475" s="80"/>
      <c r="V475" s="80"/>
      <c r="W475" s="80"/>
      <c r="X475" s="80"/>
      <c r="Y475" s="80"/>
      <c r="Z475" s="80"/>
    </row>
    <row r="476" ht="12.75" customHeight="1">
      <c r="A476" s="80"/>
      <c r="B476" s="80"/>
      <c r="C476" s="80"/>
      <c r="D476" s="80"/>
      <c r="E476" s="80"/>
      <c r="F476" s="80"/>
      <c r="G476" s="92"/>
      <c r="H476" s="80"/>
      <c r="I476" s="80"/>
      <c r="J476" s="80"/>
      <c r="K476" s="80"/>
      <c r="L476" s="80"/>
      <c r="M476" s="80"/>
      <c r="N476" s="80"/>
      <c r="O476" s="80"/>
      <c r="P476" s="80"/>
      <c r="Q476" s="80"/>
      <c r="R476" s="80"/>
      <c r="S476" s="80"/>
      <c r="T476" s="80"/>
      <c r="U476" s="80"/>
      <c r="V476" s="80"/>
      <c r="W476" s="80"/>
      <c r="X476" s="80"/>
      <c r="Y476" s="80"/>
      <c r="Z476" s="80"/>
    </row>
    <row r="477" ht="12.75" customHeight="1">
      <c r="A477" s="80"/>
      <c r="B477" s="80"/>
      <c r="C477" s="80"/>
      <c r="D477" s="80"/>
      <c r="E477" s="80"/>
      <c r="F477" s="80"/>
      <c r="G477" s="92"/>
      <c r="H477" s="80"/>
      <c r="I477" s="80"/>
      <c r="J477" s="80"/>
      <c r="K477" s="80"/>
      <c r="L477" s="80"/>
      <c r="M477" s="80"/>
      <c r="N477" s="80"/>
      <c r="O477" s="80"/>
      <c r="P477" s="80"/>
      <c r="Q477" s="80"/>
      <c r="R477" s="80"/>
      <c r="S477" s="80"/>
      <c r="T477" s="80"/>
      <c r="U477" s="80"/>
      <c r="V477" s="80"/>
      <c r="W477" s="80"/>
      <c r="X477" s="80"/>
      <c r="Y477" s="80"/>
      <c r="Z477" s="80"/>
    </row>
    <row r="478" ht="12.75" customHeight="1">
      <c r="A478" s="80"/>
      <c r="B478" s="80"/>
      <c r="C478" s="80"/>
      <c r="D478" s="80"/>
      <c r="E478" s="80"/>
      <c r="F478" s="80"/>
      <c r="G478" s="92"/>
      <c r="H478" s="80"/>
      <c r="I478" s="80"/>
      <c r="J478" s="80"/>
      <c r="K478" s="80"/>
      <c r="L478" s="80"/>
      <c r="M478" s="80"/>
      <c r="N478" s="80"/>
      <c r="O478" s="80"/>
      <c r="P478" s="80"/>
      <c r="Q478" s="80"/>
      <c r="R478" s="80"/>
      <c r="S478" s="80"/>
      <c r="T478" s="80"/>
      <c r="U478" s="80"/>
      <c r="V478" s="80"/>
      <c r="W478" s="80"/>
      <c r="X478" s="80"/>
      <c r="Y478" s="80"/>
      <c r="Z478" s="80"/>
    </row>
    <row r="479" ht="12.75" customHeight="1">
      <c r="A479" s="80"/>
      <c r="B479" s="80"/>
      <c r="C479" s="80"/>
      <c r="D479" s="80"/>
      <c r="E479" s="80"/>
      <c r="F479" s="80"/>
      <c r="G479" s="92"/>
      <c r="H479" s="80"/>
      <c r="I479" s="80"/>
      <c r="J479" s="80"/>
      <c r="K479" s="80"/>
      <c r="L479" s="80"/>
      <c r="M479" s="80"/>
      <c r="N479" s="80"/>
      <c r="O479" s="80"/>
      <c r="P479" s="80"/>
      <c r="Q479" s="80"/>
      <c r="R479" s="80"/>
      <c r="S479" s="80"/>
      <c r="T479" s="80"/>
      <c r="U479" s="80"/>
      <c r="V479" s="80"/>
      <c r="W479" s="80"/>
      <c r="X479" s="80"/>
      <c r="Y479" s="80"/>
      <c r="Z479" s="80"/>
    </row>
    <row r="480" ht="12.75" customHeight="1">
      <c r="A480" s="80"/>
      <c r="B480" s="80"/>
      <c r="C480" s="80"/>
      <c r="D480" s="80"/>
      <c r="E480" s="80"/>
      <c r="F480" s="80"/>
      <c r="G480" s="92"/>
      <c r="H480" s="80"/>
      <c r="I480" s="80"/>
      <c r="J480" s="80"/>
      <c r="K480" s="80"/>
      <c r="L480" s="80"/>
      <c r="M480" s="80"/>
      <c r="N480" s="80"/>
      <c r="O480" s="80"/>
      <c r="P480" s="80"/>
      <c r="Q480" s="80"/>
      <c r="R480" s="80"/>
      <c r="S480" s="80"/>
      <c r="T480" s="80"/>
      <c r="U480" s="80"/>
      <c r="V480" s="80"/>
      <c r="W480" s="80"/>
      <c r="X480" s="80"/>
      <c r="Y480" s="80"/>
      <c r="Z480" s="80"/>
    </row>
    <row r="481" ht="12.75" customHeight="1">
      <c r="A481" s="80"/>
      <c r="B481" s="80"/>
      <c r="C481" s="80"/>
      <c r="D481" s="80"/>
      <c r="E481" s="80"/>
      <c r="F481" s="80"/>
      <c r="G481" s="92"/>
      <c r="H481" s="80"/>
      <c r="I481" s="80"/>
      <c r="J481" s="80"/>
      <c r="K481" s="80"/>
      <c r="L481" s="80"/>
      <c r="M481" s="80"/>
      <c r="N481" s="80"/>
      <c r="O481" s="80"/>
      <c r="P481" s="80"/>
      <c r="Q481" s="80"/>
      <c r="R481" s="80"/>
      <c r="S481" s="80"/>
      <c r="T481" s="80"/>
      <c r="U481" s="80"/>
      <c r="V481" s="80"/>
      <c r="W481" s="80"/>
      <c r="X481" s="80"/>
      <c r="Y481" s="80"/>
      <c r="Z481" s="80"/>
    </row>
    <row r="482" ht="12.75" customHeight="1">
      <c r="A482" s="80"/>
      <c r="B482" s="80"/>
      <c r="C482" s="80"/>
      <c r="D482" s="80"/>
      <c r="E482" s="80"/>
      <c r="F482" s="80"/>
      <c r="G482" s="92"/>
      <c r="H482" s="80"/>
      <c r="I482" s="80"/>
      <c r="J482" s="80"/>
      <c r="K482" s="80"/>
      <c r="L482" s="80"/>
      <c r="M482" s="80"/>
      <c r="N482" s="80"/>
      <c r="O482" s="80"/>
      <c r="P482" s="80"/>
      <c r="Q482" s="80"/>
      <c r="R482" s="80"/>
      <c r="S482" s="80"/>
      <c r="T482" s="80"/>
      <c r="U482" s="80"/>
      <c r="V482" s="80"/>
      <c r="W482" s="80"/>
      <c r="X482" s="80"/>
      <c r="Y482" s="80"/>
      <c r="Z482" s="80"/>
    </row>
    <row r="483" ht="12.75" customHeight="1">
      <c r="A483" s="80"/>
      <c r="B483" s="80"/>
      <c r="C483" s="80"/>
      <c r="D483" s="80"/>
      <c r="E483" s="80"/>
      <c r="F483" s="80"/>
      <c r="G483" s="92"/>
      <c r="H483" s="80"/>
      <c r="I483" s="80"/>
      <c r="J483" s="80"/>
      <c r="K483" s="80"/>
      <c r="L483" s="80"/>
      <c r="M483" s="80"/>
      <c r="N483" s="80"/>
      <c r="O483" s="80"/>
      <c r="P483" s="80"/>
      <c r="Q483" s="80"/>
      <c r="R483" s="80"/>
      <c r="S483" s="80"/>
      <c r="T483" s="80"/>
      <c r="U483" s="80"/>
      <c r="V483" s="80"/>
      <c r="W483" s="80"/>
      <c r="X483" s="80"/>
      <c r="Y483" s="80"/>
      <c r="Z483" s="80"/>
    </row>
    <row r="484" ht="12.75" customHeight="1">
      <c r="A484" s="80"/>
      <c r="B484" s="80"/>
      <c r="C484" s="80"/>
      <c r="D484" s="80"/>
      <c r="E484" s="80"/>
      <c r="F484" s="80"/>
      <c r="G484" s="92"/>
      <c r="H484" s="80"/>
      <c r="I484" s="80"/>
      <c r="J484" s="80"/>
      <c r="K484" s="80"/>
      <c r="L484" s="80"/>
      <c r="M484" s="80"/>
      <c r="N484" s="80"/>
      <c r="O484" s="80"/>
      <c r="P484" s="80"/>
      <c r="Q484" s="80"/>
      <c r="R484" s="80"/>
      <c r="S484" s="80"/>
      <c r="T484" s="80"/>
      <c r="U484" s="80"/>
      <c r="V484" s="80"/>
      <c r="W484" s="80"/>
      <c r="X484" s="80"/>
      <c r="Y484" s="80"/>
      <c r="Z484" s="80"/>
    </row>
    <row r="485" ht="12.75" customHeight="1">
      <c r="A485" s="80"/>
      <c r="B485" s="80"/>
      <c r="C485" s="80"/>
      <c r="D485" s="80"/>
      <c r="E485" s="80"/>
      <c r="F485" s="80"/>
      <c r="G485" s="92"/>
      <c r="H485" s="80"/>
      <c r="I485" s="80"/>
      <c r="J485" s="80"/>
      <c r="K485" s="80"/>
      <c r="L485" s="80"/>
      <c r="M485" s="80"/>
      <c r="N485" s="80"/>
      <c r="O485" s="80"/>
      <c r="P485" s="80"/>
      <c r="Q485" s="80"/>
      <c r="R485" s="80"/>
      <c r="S485" s="80"/>
      <c r="T485" s="80"/>
      <c r="U485" s="80"/>
      <c r="V485" s="80"/>
      <c r="W485" s="80"/>
      <c r="X485" s="80"/>
      <c r="Y485" s="80"/>
      <c r="Z485" s="80"/>
    </row>
    <row r="486" ht="12.75" customHeight="1">
      <c r="A486" s="80"/>
      <c r="B486" s="80"/>
      <c r="C486" s="80"/>
      <c r="D486" s="80"/>
      <c r="E486" s="80"/>
      <c r="F486" s="80"/>
      <c r="G486" s="92"/>
      <c r="H486" s="80"/>
      <c r="I486" s="80"/>
      <c r="J486" s="80"/>
      <c r="K486" s="80"/>
      <c r="L486" s="80"/>
      <c r="M486" s="80"/>
      <c r="N486" s="80"/>
      <c r="O486" s="80"/>
      <c r="P486" s="80"/>
      <c r="Q486" s="80"/>
      <c r="R486" s="80"/>
      <c r="S486" s="80"/>
      <c r="T486" s="80"/>
      <c r="U486" s="80"/>
      <c r="V486" s="80"/>
      <c r="W486" s="80"/>
      <c r="X486" s="80"/>
      <c r="Y486" s="80"/>
      <c r="Z486" s="80"/>
    </row>
    <row r="487" ht="12.75" customHeight="1">
      <c r="A487" s="80"/>
      <c r="B487" s="80"/>
      <c r="C487" s="80"/>
      <c r="D487" s="80"/>
      <c r="E487" s="80"/>
      <c r="F487" s="80"/>
      <c r="G487" s="92"/>
      <c r="H487" s="80"/>
      <c r="I487" s="80"/>
      <c r="J487" s="80"/>
      <c r="K487" s="80"/>
      <c r="L487" s="80"/>
      <c r="M487" s="80"/>
      <c r="N487" s="80"/>
      <c r="O487" s="80"/>
      <c r="P487" s="80"/>
      <c r="Q487" s="80"/>
      <c r="R487" s="80"/>
      <c r="S487" s="80"/>
      <c r="T487" s="80"/>
      <c r="U487" s="80"/>
      <c r="V487" s="80"/>
      <c r="W487" s="80"/>
      <c r="X487" s="80"/>
      <c r="Y487" s="80"/>
      <c r="Z487" s="80"/>
    </row>
    <row r="488" ht="12.75" customHeight="1">
      <c r="A488" s="80"/>
      <c r="B488" s="80"/>
      <c r="C488" s="80"/>
      <c r="D488" s="80"/>
      <c r="E488" s="80"/>
      <c r="F488" s="80"/>
      <c r="G488" s="92"/>
      <c r="H488" s="80"/>
      <c r="I488" s="80"/>
      <c r="J488" s="80"/>
      <c r="K488" s="80"/>
      <c r="L488" s="80"/>
      <c r="M488" s="80"/>
      <c r="N488" s="80"/>
      <c r="O488" s="80"/>
      <c r="P488" s="80"/>
      <c r="Q488" s="80"/>
      <c r="R488" s="80"/>
      <c r="S488" s="80"/>
      <c r="T488" s="80"/>
      <c r="U488" s="80"/>
      <c r="V488" s="80"/>
      <c r="W488" s="80"/>
      <c r="X488" s="80"/>
      <c r="Y488" s="80"/>
      <c r="Z488" s="80"/>
    </row>
    <row r="489" ht="12.75" customHeight="1">
      <c r="A489" s="80"/>
      <c r="B489" s="80"/>
      <c r="C489" s="80"/>
      <c r="D489" s="80"/>
      <c r="E489" s="80"/>
      <c r="F489" s="80"/>
      <c r="G489" s="92"/>
      <c r="H489" s="80"/>
      <c r="I489" s="80"/>
      <c r="J489" s="80"/>
      <c r="K489" s="80"/>
      <c r="L489" s="80"/>
      <c r="M489" s="80"/>
      <c r="N489" s="80"/>
      <c r="O489" s="80"/>
      <c r="P489" s="80"/>
      <c r="Q489" s="80"/>
      <c r="R489" s="80"/>
      <c r="S489" s="80"/>
      <c r="T489" s="80"/>
      <c r="U489" s="80"/>
      <c r="V489" s="80"/>
      <c r="W489" s="80"/>
      <c r="X489" s="80"/>
      <c r="Y489" s="80"/>
      <c r="Z489" s="80"/>
    </row>
    <row r="490" ht="12.75" customHeight="1">
      <c r="A490" s="80"/>
      <c r="B490" s="80"/>
      <c r="C490" s="80"/>
      <c r="D490" s="80"/>
      <c r="E490" s="80"/>
      <c r="F490" s="80"/>
      <c r="G490" s="92"/>
      <c r="H490" s="80"/>
      <c r="I490" s="80"/>
      <c r="J490" s="80"/>
      <c r="K490" s="80"/>
      <c r="L490" s="80"/>
      <c r="M490" s="80"/>
      <c r="N490" s="80"/>
      <c r="O490" s="80"/>
      <c r="P490" s="80"/>
      <c r="Q490" s="80"/>
      <c r="R490" s="80"/>
      <c r="S490" s="80"/>
      <c r="T490" s="80"/>
      <c r="U490" s="80"/>
      <c r="V490" s="80"/>
      <c r="W490" s="80"/>
      <c r="X490" s="80"/>
      <c r="Y490" s="80"/>
      <c r="Z490" s="80"/>
    </row>
    <row r="491" ht="12.75" customHeight="1">
      <c r="A491" s="80"/>
      <c r="B491" s="80"/>
      <c r="C491" s="80"/>
      <c r="D491" s="80"/>
      <c r="E491" s="80"/>
      <c r="F491" s="80"/>
      <c r="G491" s="92"/>
      <c r="H491" s="80"/>
      <c r="I491" s="80"/>
      <c r="J491" s="80"/>
      <c r="K491" s="80"/>
      <c r="L491" s="80"/>
      <c r="M491" s="80"/>
      <c r="N491" s="80"/>
      <c r="O491" s="80"/>
      <c r="P491" s="80"/>
      <c r="Q491" s="80"/>
      <c r="R491" s="80"/>
      <c r="S491" s="80"/>
      <c r="T491" s="80"/>
      <c r="U491" s="80"/>
      <c r="V491" s="80"/>
      <c r="W491" s="80"/>
      <c r="X491" s="80"/>
      <c r="Y491" s="80"/>
      <c r="Z491" s="80"/>
    </row>
    <row r="492" ht="12.75" customHeight="1">
      <c r="A492" s="80"/>
      <c r="B492" s="80"/>
      <c r="C492" s="80"/>
      <c r="D492" s="80"/>
      <c r="E492" s="80"/>
      <c r="F492" s="80"/>
      <c r="G492" s="92"/>
      <c r="H492" s="80"/>
      <c r="I492" s="80"/>
      <c r="J492" s="80"/>
      <c r="K492" s="80"/>
      <c r="L492" s="80"/>
      <c r="M492" s="80"/>
      <c r="N492" s="80"/>
      <c r="O492" s="80"/>
      <c r="P492" s="80"/>
      <c r="Q492" s="80"/>
      <c r="R492" s="80"/>
      <c r="S492" s="80"/>
      <c r="T492" s="80"/>
      <c r="U492" s="80"/>
      <c r="V492" s="80"/>
      <c r="W492" s="80"/>
      <c r="X492" s="80"/>
      <c r="Y492" s="80"/>
      <c r="Z492" s="80"/>
    </row>
    <row r="493" ht="12.75" customHeight="1">
      <c r="A493" s="80"/>
      <c r="B493" s="80"/>
      <c r="C493" s="80"/>
      <c r="D493" s="80"/>
      <c r="E493" s="80"/>
      <c r="F493" s="80"/>
      <c r="G493" s="92"/>
      <c r="H493" s="80"/>
      <c r="I493" s="80"/>
      <c r="J493" s="80"/>
      <c r="K493" s="80"/>
      <c r="L493" s="80"/>
      <c r="M493" s="80"/>
      <c r="N493" s="80"/>
      <c r="O493" s="80"/>
      <c r="P493" s="80"/>
      <c r="Q493" s="80"/>
      <c r="R493" s="80"/>
      <c r="S493" s="80"/>
      <c r="T493" s="80"/>
      <c r="U493" s="80"/>
      <c r="V493" s="80"/>
      <c r="W493" s="80"/>
      <c r="X493" s="80"/>
      <c r="Y493" s="80"/>
      <c r="Z493" s="80"/>
    </row>
    <row r="494" ht="12.75" customHeight="1">
      <c r="A494" s="80"/>
      <c r="B494" s="80"/>
      <c r="C494" s="80"/>
      <c r="D494" s="80"/>
      <c r="E494" s="80"/>
      <c r="F494" s="80"/>
      <c r="G494" s="92"/>
      <c r="H494" s="80"/>
      <c r="I494" s="80"/>
      <c r="J494" s="80"/>
      <c r="K494" s="80"/>
      <c r="L494" s="80"/>
      <c r="M494" s="80"/>
      <c r="N494" s="80"/>
      <c r="O494" s="80"/>
      <c r="P494" s="80"/>
      <c r="Q494" s="80"/>
      <c r="R494" s="80"/>
      <c r="S494" s="80"/>
      <c r="T494" s="80"/>
      <c r="U494" s="80"/>
      <c r="V494" s="80"/>
      <c r="W494" s="80"/>
      <c r="X494" s="80"/>
      <c r="Y494" s="80"/>
      <c r="Z494" s="80"/>
    </row>
    <row r="495" ht="12.75" customHeight="1">
      <c r="A495" s="80"/>
      <c r="B495" s="80"/>
      <c r="C495" s="80"/>
      <c r="D495" s="80"/>
      <c r="E495" s="80"/>
      <c r="F495" s="80"/>
      <c r="G495" s="92"/>
      <c r="H495" s="80"/>
      <c r="I495" s="80"/>
      <c r="J495" s="80"/>
      <c r="K495" s="80"/>
      <c r="L495" s="80"/>
      <c r="M495" s="80"/>
      <c r="N495" s="80"/>
      <c r="O495" s="80"/>
      <c r="P495" s="80"/>
      <c r="Q495" s="80"/>
      <c r="R495" s="80"/>
      <c r="S495" s="80"/>
      <c r="T495" s="80"/>
      <c r="U495" s="80"/>
      <c r="V495" s="80"/>
      <c r="W495" s="80"/>
      <c r="X495" s="80"/>
      <c r="Y495" s="80"/>
      <c r="Z495" s="80"/>
    </row>
    <row r="496" ht="12.75" customHeight="1">
      <c r="A496" s="80"/>
      <c r="B496" s="80"/>
      <c r="C496" s="80"/>
      <c r="D496" s="80"/>
      <c r="E496" s="80"/>
      <c r="F496" s="80"/>
      <c r="G496" s="92"/>
      <c r="H496" s="80"/>
      <c r="I496" s="80"/>
      <c r="J496" s="80"/>
      <c r="K496" s="80"/>
      <c r="L496" s="80"/>
      <c r="M496" s="80"/>
      <c r="N496" s="80"/>
      <c r="O496" s="80"/>
      <c r="P496" s="80"/>
      <c r="Q496" s="80"/>
      <c r="R496" s="80"/>
      <c r="S496" s="80"/>
      <c r="T496" s="80"/>
      <c r="U496" s="80"/>
      <c r="V496" s="80"/>
      <c r="W496" s="80"/>
      <c r="X496" s="80"/>
      <c r="Y496" s="80"/>
      <c r="Z496" s="80"/>
    </row>
    <row r="497" ht="12.75" customHeight="1">
      <c r="A497" s="80"/>
      <c r="B497" s="80"/>
      <c r="C497" s="80"/>
      <c r="D497" s="80"/>
      <c r="E497" s="80"/>
      <c r="F497" s="80"/>
      <c r="G497" s="92"/>
      <c r="H497" s="80"/>
      <c r="I497" s="80"/>
      <c r="J497" s="80"/>
      <c r="K497" s="80"/>
      <c r="L497" s="80"/>
      <c r="M497" s="80"/>
      <c r="N497" s="80"/>
      <c r="O497" s="80"/>
      <c r="P497" s="80"/>
      <c r="Q497" s="80"/>
      <c r="R497" s="80"/>
      <c r="S497" s="80"/>
      <c r="T497" s="80"/>
      <c r="U497" s="80"/>
      <c r="V497" s="80"/>
      <c r="W497" s="80"/>
      <c r="X497" s="80"/>
      <c r="Y497" s="80"/>
      <c r="Z497" s="80"/>
    </row>
    <row r="498" ht="12.75" customHeight="1">
      <c r="A498" s="80"/>
      <c r="B498" s="80"/>
      <c r="C498" s="80"/>
      <c r="D498" s="80"/>
      <c r="E498" s="80"/>
      <c r="F498" s="80"/>
      <c r="G498" s="92"/>
      <c r="H498" s="80"/>
      <c r="I498" s="80"/>
      <c r="J498" s="80"/>
      <c r="K498" s="80"/>
      <c r="L498" s="80"/>
      <c r="M498" s="80"/>
      <c r="N498" s="80"/>
      <c r="O498" s="80"/>
      <c r="P498" s="80"/>
      <c r="Q498" s="80"/>
      <c r="R498" s="80"/>
      <c r="S498" s="80"/>
      <c r="T498" s="80"/>
      <c r="U498" s="80"/>
      <c r="V498" s="80"/>
      <c r="W498" s="80"/>
      <c r="X498" s="80"/>
      <c r="Y498" s="80"/>
      <c r="Z498" s="80"/>
    </row>
    <row r="499" ht="12.75" customHeight="1">
      <c r="A499" s="80"/>
      <c r="B499" s="80"/>
      <c r="C499" s="80"/>
      <c r="D499" s="80"/>
      <c r="E499" s="80"/>
      <c r="F499" s="80"/>
      <c r="G499" s="92"/>
      <c r="H499" s="80"/>
      <c r="I499" s="80"/>
      <c r="J499" s="80"/>
      <c r="K499" s="80"/>
      <c r="L499" s="80"/>
      <c r="M499" s="80"/>
      <c r="N499" s="80"/>
      <c r="O499" s="80"/>
      <c r="P499" s="80"/>
      <c r="Q499" s="80"/>
      <c r="R499" s="80"/>
      <c r="S499" s="80"/>
      <c r="T499" s="80"/>
      <c r="U499" s="80"/>
      <c r="V499" s="80"/>
      <c r="W499" s="80"/>
      <c r="X499" s="80"/>
      <c r="Y499" s="80"/>
      <c r="Z499" s="80"/>
    </row>
    <row r="500" ht="12.75" customHeight="1">
      <c r="A500" s="80"/>
      <c r="B500" s="80"/>
      <c r="C500" s="80"/>
      <c r="D500" s="80"/>
      <c r="E500" s="80"/>
      <c r="F500" s="80"/>
      <c r="G500" s="92"/>
      <c r="H500" s="80"/>
      <c r="I500" s="80"/>
      <c r="J500" s="80"/>
      <c r="K500" s="80"/>
      <c r="L500" s="80"/>
      <c r="M500" s="80"/>
      <c r="N500" s="80"/>
      <c r="O500" s="80"/>
      <c r="P500" s="80"/>
      <c r="Q500" s="80"/>
      <c r="R500" s="80"/>
      <c r="S500" s="80"/>
      <c r="T500" s="80"/>
      <c r="U500" s="80"/>
      <c r="V500" s="80"/>
      <c r="W500" s="80"/>
      <c r="X500" s="80"/>
      <c r="Y500" s="80"/>
      <c r="Z500" s="80"/>
    </row>
    <row r="501" ht="12.75" customHeight="1">
      <c r="A501" s="80"/>
      <c r="B501" s="80"/>
      <c r="C501" s="80"/>
      <c r="D501" s="80"/>
      <c r="E501" s="80"/>
      <c r="F501" s="80"/>
      <c r="G501" s="92"/>
      <c r="H501" s="80"/>
      <c r="I501" s="80"/>
      <c r="J501" s="80"/>
      <c r="K501" s="80"/>
      <c r="L501" s="80"/>
      <c r="M501" s="80"/>
      <c r="N501" s="80"/>
      <c r="O501" s="80"/>
      <c r="P501" s="80"/>
      <c r="Q501" s="80"/>
      <c r="R501" s="80"/>
      <c r="S501" s="80"/>
      <c r="T501" s="80"/>
      <c r="U501" s="80"/>
      <c r="V501" s="80"/>
      <c r="W501" s="80"/>
      <c r="X501" s="80"/>
      <c r="Y501" s="80"/>
      <c r="Z501" s="80"/>
    </row>
    <row r="502" ht="12.75" customHeight="1">
      <c r="A502" s="80"/>
      <c r="B502" s="80"/>
      <c r="C502" s="80"/>
      <c r="D502" s="80"/>
      <c r="E502" s="80"/>
      <c r="F502" s="80"/>
      <c r="G502" s="92"/>
      <c r="H502" s="80"/>
      <c r="I502" s="80"/>
      <c r="J502" s="80"/>
      <c r="K502" s="80"/>
      <c r="L502" s="80"/>
      <c r="M502" s="80"/>
      <c r="N502" s="80"/>
      <c r="O502" s="80"/>
      <c r="P502" s="80"/>
      <c r="Q502" s="80"/>
      <c r="R502" s="80"/>
      <c r="S502" s="80"/>
      <c r="T502" s="80"/>
      <c r="U502" s="80"/>
      <c r="V502" s="80"/>
      <c r="W502" s="80"/>
      <c r="X502" s="80"/>
      <c r="Y502" s="80"/>
      <c r="Z502" s="80"/>
    </row>
    <row r="503" ht="12.75" customHeight="1">
      <c r="A503" s="80"/>
      <c r="B503" s="80"/>
      <c r="C503" s="80"/>
      <c r="D503" s="80"/>
      <c r="E503" s="80"/>
      <c r="F503" s="80"/>
      <c r="G503" s="92"/>
      <c r="H503" s="80"/>
      <c r="I503" s="80"/>
      <c r="J503" s="80"/>
      <c r="K503" s="80"/>
      <c r="L503" s="80"/>
      <c r="M503" s="80"/>
      <c r="N503" s="80"/>
      <c r="O503" s="80"/>
      <c r="P503" s="80"/>
      <c r="Q503" s="80"/>
      <c r="R503" s="80"/>
      <c r="S503" s="80"/>
      <c r="T503" s="80"/>
      <c r="U503" s="80"/>
      <c r="V503" s="80"/>
      <c r="W503" s="80"/>
      <c r="X503" s="80"/>
      <c r="Y503" s="80"/>
      <c r="Z503" s="80"/>
    </row>
    <row r="504" ht="12.75" customHeight="1">
      <c r="A504" s="80"/>
      <c r="B504" s="80"/>
      <c r="C504" s="80"/>
      <c r="D504" s="80"/>
      <c r="E504" s="80"/>
      <c r="F504" s="80"/>
      <c r="G504" s="92"/>
      <c r="H504" s="80"/>
      <c r="I504" s="80"/>
      <c r="J504" s="80"/>
      <c r="K504" s="80"/>
      <c r="L504" s="80"/>
      <c r="M504" s="80"/>
      <c r="N504" s="80"/>
      <c r="O504" s="80"/>
      <c r="P504" s="80"/>
      <c r="Q504" s="80"/>
      <c r="R504" s="80"/>
      <c r="S504" s="80"/>
      <c r="T504" s="80"/>
      <c r="U504" s="80"/>
      <c r="V504" s="80"/>
      <c r="W504" s="80"/>
      <c r="X504" s="80"/>
      <c r="Y504" s="80"/>
      <c r="Z504" s="80"/>
    </row>
    <row r="505" ht="12.75" customHeight="1">
      <c r="A505" s="80"/>
      <c r="B505" s="80"/>
      <c r="C505" s="80"/>
      <c r="D505" s="80"/>
      <c r="E505" s="80"/>
      <c r="F505" s="80"/>
      <c r="G505" s="92"/>
      <c r="H505" s="80"/>
      <c r="I505" s="80"/>
      <c r="J505" s="80"/>
      <c r="K505" s="80"/>
      <c r="L505" s="80"/>
      <c r="M505" s="80"/>
      <c r="N505" s="80"/>
      <c r="O505" s="80"/>
      <c r="P505" s="80"/>
      <c r="Q505" s="80"/>
      <c r="R505" s="80"/>
      <c r="S505" s="80"/>
      <c r="T505" s="80"/>
      <c r="U505" s="80"/>
      <c r="V505" s="80"/>
      <c r="W505" s="80"/>
      <c r="X505" s="80"/>
      <c r="Y505" s="80"/>
      <c r="Z505" s="80"/>
    </row>
    <row r="506" ht="12.75" customHeight="1">
      <c r="A506" s="80"/>
      <c r="B506" s="80"/>
      <c r="C506" s="80"/>
      <c r="D506" s="80"/>
      <c r="E506" s="80"/>
      <c r="F506" s="80"/>
      <c r="G506" s="92"/>
      <c r="H506" s="80"/>
      <c r="I506" s="80"/>
      <c r="J506" s="80"/>
      <c r="K506" s="80"/>
      <c r="L506" s="80"/>
      <c r="M506" s="80"/>
      <c r="N506" s="80"/>
      <c r="O506" s="80"/>
      <c r="P506" s="80"/>
      <c r="Q506" s="80"/>
      <c r="R506" s="80"/>
      <c r="S506" s="80"/>
      <c r="T506" s="80"/>
      <c r="U506" s="80"/>
      <c r="V506" s="80"/>
      <c r="W506" s="80"/>
      <c r="X506" s="80"/>
      <c r="Y506" s="80"/>
      <c r="Z506" s="80"/>
    </row>
    <row r="507" ht="12.75" customHeight="1">
      <c r="A507" s="80"/>
      <c r="B507" s="80"/>
      <c r="C507" s="80"/>
      <c r="D507" s="80"/>
      <c r="E507" s="80"/>
      <c r="F507" s="80"/>
      <c r="G507" s="92"/>
      <c r="H507" s="80"/>
      <c r="I507" s="80"/>
      <c r="J507" s="80"/>
      <c r="K507" s="80"/>
      <c r="L507" s="80"/>
      <c r="M507" s="80"/>
      <c r="N507" s="80"/>
      <c r="O507" s="80"/>
      <c r="P507" s="80"/>
      <c r="Q507" s="80"/>
      <c r="R507" s="80"/>
      <c r="S507" s="80"/>
      <c r="T507" s="80"/>
      <c r="U507" s="80"/>
      <c r="V507" s="80"/>
      <c r="W507" s="80"/>
      <c r="X507" s="80"/>
      <c r="Y507" s="80"/>
      <c r="Z507" s="80"/>
    </row>
    <row r="508" ht="12.75" customHeight="1">
      <c r="A508" s="80"/>
      <c r="B508" s="80"/>
      <c r="C508" s="80"/>
      <c r="D508" s="80"/>
      <c r="E508" s="80"/>
      <c r="F508" s="80"/>
      <c r="G508" s="92"/>
      <c r="H508" s="80"/>
      <c r="I508" s="80"/>
      <c r="J508" s="80"/>
      <c r="K508" s="80"/>
      <c r="L508" s="80"/>
      <c r="M508" s="80"/>
      <c r="N508" s="80"/>
      <c r="O508" s="80"/>
      <c r="P508" s="80"/>
      <c r="Q508" s="80"/>
      <c r="R508" s="80"/>
      <c r="S508" s="80"/>
      <c r="T508" s="80"/>
      <c r="U508" s="80"/>
      <c r="V508" s="80"/>
      <c r="W508" s="80"/>
      <c r="X508" s="80"/>
      <c r="Y508" s="80"/>
      <c r="Z508" s="80"/>
    </row>
    <row r="509" ht="12.75" customHeight="1">
      <c r="A509" s="80"/>
      <c r="B509" s="80"/>
      <c r="C509" s="80"/>
      <c r="D509" s="80"/>
      <c r="E509" s="80"/>
      <c r="F509" s="80"/>
      <c r="G509" s="92"/>
      <c r="H509" s="80"/>
      <c r="I509" s="80"/>
      <c r="J509" s="80"/>
      <c r="K509" s="80"/>
      <c r="L509" s="80"/>
      <c r="M509" s="80"/>
      <c r="N509" s="80"/>
      <c r="O509" s="80"/>
      <c r="P509" s="80"/>
      <c r="Q509" s="80"/>
      <c r="R509" s="80"/>
      <c r="S509" s="80"/>
      <c r="T509" s="80"/>
      <c r="U509" s="80"/>
      <c r="V509" s="80"/>
      <c r="W509" s="80"/>
      <c r="X509" s="80"/>
      <c r="Y509" s="80"/>
      <c r="Z509" s="80"/>
    </row>
    <row r="510" ht="12.75" customHeight="1">
      <c r="A510" s="80"/>
      <c r="B510" s="80"/>
      <c r="C510" s="80"/>
      <c r="D510" s="80"/>
      <c r="E510" s="80"/>
      <c r="F510" s="80"/>
      <c r="G510" s="92"/>
      <c r="H510" s="80"/>
      <c r="I510" s="80"/>
      <c r="J510" s="80"/>
      <c r="K510" s="80"/>
      <c r="L510" s="80"/>
      <c r="M510" s="80"/>
      <c r="N510" s="80"/>
      <c r="O510" s="80"/>
      <c r="P510" s="80"/>
      <c r="Q510" s="80"/>
      <c r="R510" s="80"/>
      <c r="S510" s="80"/>
      <c r="T510" s="80"/>
      <c r="U510" s="80"/>
      <c r="V510" s="80"/>
      <c r="W510" s="80"/>
      <c r="X510" s="80"/>
      <c r="Y510" s="80"/>
      <c r="Z510" s="80"/>
    </row>
    <row r="511" ht="12.75" customHeight="1">
      <c r="A511" s="80"/>
      <c r="B511" s="80"/>
      <c r="C511" s="80"/>
      <c r="D511" s="80"/>
      <c r="E511" s="80"/>
      <c r="F511" s="80"/>
      <c r="G511" s="92"/>
      <c r="H511" s="80"/>
      <c r="I511" s="80"/>
      <c r="J511" s="80"/>
      <c r="K511" s="80"/>
      <c r="L511" s="80"/>
      <c r="M511" s="80"/>
      <c r="N511" s="80"/>
      <c r="O511" s="80"/>
      <c r="P511" s="80"/>
      <c r="Q511" s="80"/>
      <c r="R511" s="80"/>
      <c r="S511" s="80"/>
      <c r="T511" s="80"/>
      <c r="U511" s="80"/>
      <c r="V511" s="80"/>
      <c r="W511" s="80"/>
      <c r="X511" s="80"/>
      <c r="Y511" s="80"/>
      <c r="Z511" s="80"/>
    </row>
    <row r="512" ht="12.75" customHeight="1">
      <c r="A512" s="80"/>
      <c r="B512" s="80"/>
      <c r="C512" s="80"/>
      <c r="D512" s="80"/>
      <c r="E512" s="80"/>
      <c r="F512" s="80"/>
      <c r="G512" s="92"/>
      <c r="H512" s="80"/>
      <c r="I512" s="80"/>
      <c r="J512" s="80"/>
      <c r="K512" s="80"/>
      <c r="L512" s="80"/>
      <c r="M512" s="80"/>
      <c r="N512" s="80"/>
      <c r="O512" s="80"/>
      <c r="P512" s="80"/>
      <c r="Q512" s="80"/>
      <c r="R512" s="80"/>
      <c r="S512" s="80"/>
      <c r="T512" s="80"/>
      <c r="U512" s="80"/>
      <c r="V512" s="80"/>
      <c r="W512" s="80"/>
      <c r="X512" s="80"/>
      <c r="Y512" s="80"/>
      <c r="Z512" s="80"/>
    </row>
    <row r="513" ht="12.75" customHeight="1">
      <c r="A513" s="80"/>
      <c r="B513" s="80"/>
      <c r="C513" s="80"/>
      <c r="D513" s="80"/>
      <c r="E513" s="80"/>
      <c r="F513" s="80"/>
      <c r="G513" s="92"/>
      <c r="H513" s="80"/>
      <c r="I513" s="80"/>
      <c r="J513" s="80"/>
      <c r="K513" s="80"/>
      <c r="L513" s="80"/>
      <c r="M513" s="80"/>
      <c r="N513" s="80"/>
      <c r="O513" s="80"/>
      <c r="P513" s="80"/>
      <c r="Q513" s="80"/>
      <c r="R513" s="80"/>
      <c r="S513" s="80"/>
      <c r="T513" s="80"/>
      <c r="U513" s="80"/>
      <c r="V513" s="80"/>
      <c r="W513" s="80"/>
      <c r="X513" s="80"/>
      <c r="Y513" s="80"/>
      <c r="Z513" s="80"/>
    </row>
    <row r="514" ht="12.75" customHeight="1">
      <c r="A514" s="80"/>
      <c r="B514" s="80"/>
      <c r="C514" s="80"/>
      <c r="D514" s="80"/>
      <c r="E514" s="80"/>
      <c r="F514" s="80"/>
      <c r="G514" s="92"/>
      <c r="H514" s="80"/>
      <c r="I514" s="80"/>
      <c r="J514" s="80"/>
      <c r="K514" s="80"/>
      <c r="L514" s="80"/>
      <c r="M514" s="80"/>
      <c r="N514" s="80"/>
      <c r="O514" s="80"/>
      <c r="P514" s="80"/>
      <c r="Q514" s="80"/>
      <c r="R514" s="80"/>
      <c r="S514" s="80"/>
      <c r="T514" s="80"/>
      <c r="U514" s="80"/>
      <c r="V514" s="80"/>
      <c r="W514" s="80"/>
      <c r="X514" s="80"/>
      <c r="Y514" s="80"/>
      <c r="Z514" s="80"/>
    </row>
    <row r="515" ht="12.75" customHeight="1">
      <c r="A515" s="80"/>
      <c r="B515" s="80"/>
      <c r="C515" s="80"/>
      <c r="D515" s="80"/>
      <c r="E515" s="80"/>
      <c r="F515" s="80"/>
      <c r="G515" s="92"/>
      <c r="H515" s="80"/>
      <c r="I515" s="80"/>
      <c r="J515" s="80"/>
      <c r="K515" s="80"/>
      <c r="L515" s="80"/>
      <c r="M515" s="80"/>
      <c r="N515" s="80"/>
      <c r="O515" s="80"/>
      <c r="P515" s="80"/>
      <c r="Q515" s="80"/>
      <c r="R515" s="80"/>
      <c r="S515" s="80"/>
      <c r="T515" s="80"/>
      <c r="U515" s="80"/>
      <c r="V515" s="80"/>
      <c r="W515" s="80"/>
      <c r="X515" s="80"/>
      <c r="Y515" s="80"/>
      <c r="Z515" s="80"/>
    </row>
    <row r="516" ht="12.75" customHeight="1">
      <c r="A516" s="80"/>
      <c r="B516" s="80"/>
      <c r="C516" s="80"/>
      <c r="D516" s="80"/>
      <c r="E516" s="80"/>
      <c r="F516" s="80"/>
      <c r="G516" s="92"/>
      <c r="H516" s="80"/>
      <c r="I516" s="80"/>
      <c r="J516" s="80"/>
      <c r="K516" s="80"/>
      <c r="L516" s="80"/>
      <c r="M516" s="80"/>
      <c r="N516" s="80"/>
      <c r="O516" s="80"/>
      <c r="P516" s="80"/>
      <c r="Q516" s="80"/>
      <c r="R516" s="80"/>
      <c r="S516" s="80"/>
      <c r="T516" s="80"/>
      <c r="U516" s="80"/>
      <c r="V516" s="80"/>
      <c r="W516" s="80"/>
      <c r="X516" s="80"/>
      <c r="Y516" s="80"/>
      <c r="Z516" s="80"/>
    </row>
    <row r="517" ht="12.75" customHeight="1">
      <c r="A517" s="80"/>
      <c r="B517" s="80"/>
      <c r="C517" s="80"/>
      <c r="D517" s="80"/>
      <c r="E517" s="80"/>
      <c r="F517" s="80"/>
      <c r="G517" s="92"/>
      <c r="H517" s="80"/>
      <c r="I517" s="80"/>
      <c r="J517" s="80"/>
      <c r="K517" s="80"/>
      <c r="L517" s="80"/>
      <c r="M517" s="80"/>
      <c r="N517" s="80"/>
      <c r="O517" s="80"/>
      <c r="P517" s="80"/>
      <c r="Q517" s="80"/>
      <c r="R517" s="80"/>
      <c r="S517" s="80"/>
      <c r="T517" s="80"/>
      <c r="U517" s="80"/>
      <c r="V517" s="80"/>
      <c r="W517" s="80"/>
      <c r="X517" s="80"/>
      <c r="Y517" s="80"/>
      <c r="Z517" s="80"/>
    </row>
    <row r="518" ht="12.75" customHeight="1">
      <c r="A518" s="80"/>
      <c r="B518" s="80"/>
      <c r="C518" s="80"/>
      <c r="D518" s="80"/>
      <c r="E518" s="80"/>
      <c r="F518" s="80"/>
      <c r="G518" s="92"/>
      <c r="H518" s="80"/>
      <c r="I518" s="80"/>
      <c r="J518" s="80"/>
      <c r="K518" s="80"/>
      <c r="L518" s="80"/>
      <c r="M518" s="80"/>
      <c r="N518" s="80"/>
      <c r="O518" s="80"/>
      <c r="P518" s="80"/>
      <c r="Q518" s="80"/>
      <c r="R518" s="80"/>
      <c r="S518" s="80"/>
      <c r="T518" s="80"/>
      <c r="U518" s="80"/>
      <c r="V518" s="80"/>
      <c r="W518" s="80"/>
      <c r="X518" s="80"/>
      <c r="Y518" s="80"/>
      <c r="Z518" s="80"/>
    </row>
    <row r="519" ht="12.75" customHeight="1">
      <c r="A519" s="80"/>
      <c r="B519" s="80"/>
      <c r="C519" s="80"/>
      <c r="D519" s="80"/>
      <c r="E519" s="80"/>
      <c r="F519" s="80"/>
      <c r="G519" s="92"/>
      <c r="H519" s="80"/>
      <c r="I519" s="80"/>
      <c r="J519" s="80"/>
      <c r="K519" s="80"/>
      <c r="L519" s="80"/>
      <c r="M519" s="80"/>
      <c r="N519" s="80"/>
      <c r="O519" s="80"/>
      <c r="P519" s="80"/>
      <c r="Q519" s="80"/>
      <c r="R519" s="80"/>
      <c r="S519" s="80"/>
      <c r="T519" s="80"/>
      <c r="U519" s="80"/>
      <c r="V519" s="80"/>
      <c r="W519" s="80"/>
      <c r="X519" s="80"/>
      <c r="Y519" s="80"/>
      <c r="Z519" s="80"/>
    </row>
    <row r="520" ht="12.75" customHeight="1">
      <c r="A520" s="80"/>
      <c r="B520" s="80"/>
      <c r="C520" s="80"/>
      <c r="D520" s="80"/>
      <c r="E520" s="80"/>
      <c r="F520" s="80"/>
      <c r="G520" s="92"/>
      <c r="H520" s="80"/>
      <c r="I520" s="80"/>
      <c r="J520" s="80"/>
      <c r="K520" s="80"/>
      <c r="L520" s="80"/>
      <c r="M520" s="80"/>
      <c r="N520" s="80"/>
      <c r="O520" s="80"/>
      <c r="P520" s="80"/>
      <c r="Q520" s="80"/>
      <c r="R520" s="80"/>
      <c r="S520" s="80"/>
      <c r="T520" s="80"/>
      <c r="U520" s="80"/>
      <c r="V520" s="80"/>
      <c r="W520" s="80"/>
      <c r="X520" s="80"/>
      <c r="Y520" s="80"/>
      <c r="Z520" s="80"/>
    </row>
    <row r="521" ht="12.75" customHeight="1">
      <c r="A521" s="80"/>
      <c r="B521" s="80"/>
      <c r="C521" s="80"/>
      <c r="D521" s="80"/>
      <c r="E521" s="80"/>
      <c r="F521" s="80"/>
      <c r="G521" s="92"/>
      <c r="H521" s="80"/>
      <c r="I521" s="80"/>
      <c r="J521" s="80"/>
      <c r="K521" s="80"/>
      <c r="L521" s="80"/>
      <c r="M521" s="80"/>
      <c r="N521" s="80"/>
      <c r="O521" s="80"/>
      <c r="P521" s="80"/>
      <c r="Q521" s="80"/>
      <c r="R521" s="80"/>
      <c r="S521" s="80"/>
      <c r="T521" s="80"/>
      <c r="U521" s="80"/>
      <c r="V521" s="80"/>
      <c r="W521" s="80"/>
      <c r="X521" s="80"/>
      <c r="Y521" s="80"/>
      <c r="Z521" s="80"/>
    </row>
    <row r="522" ht="12.75" customHeight="1">
      <c r="A522" s="80"/>
      <c r="B522" s="80"/>
      <c r="C522" s="80"/>
      <c r="D522" s="80"/>
      <c r="E522" s="80"/>
      <c r="F522" s="80"/>
      <c r="G522" s="92"/>
      <c r="H522" s="80"/>
      <c r="I522" s="80"/>
      <c r="J522" s="80"/>
      <c r="K522" s="80"/>
      <c r="L522" s="80"/>
      <c r="M522" s="80"/>
      <c r="N522" s="80"/>
      <c r="O522" s="80"/>
      <c r="P522" s="80"/>
      <c r="Q522" s="80"/>
      <c r="R522" s="80"/>
      <c r="S522" s="80"/>
      <c r="T522" s="80"/>
      <c r="U522" s="80"/>
      <c r="V522" s="80"/>
      <c r="W522" s="80"/>
      <c r="X522" s="80"/>
      <c r="Y522" s="80"/>
      <c r="Z522" s="80"/>
    </row>
    <row r="523" ht="12.75" customHeight="1">
      <c r="A523" s="80"/>
      <c r="B523" s="80"/>
      <c r="C523" s="80"/>
      <c r="D523" s="80"/>
      <c r="E523" s="80"/>
      <c r="F523" s="80"/>
      <c r="G523" s="92"/>
      <c r="H523" s="80"/>
      <c r="I523" s="80"/>
      <c r="J523" s="80"/>
      <c r="K523" s="80"/>
      <c r="L523" s="80"/>
      <c r="M523" s="80"/>
      <c r="N523" s="80"/>
      <c r="O523" s="80"/>
      <c r="P523" s="80"/>
      <c r="Q523" s="80"/>
      <c r="R523" s="80"/>
      <c r="S523" s="80"/>
      <c r="T523" s="80"/>
      <c r="U523" s="80"/>
      <c r="V523" s="80"/>
      <c r="W523" s="80"/>
      <c r="X523" s="80"/>
      <c r="Y523" s="80"/>
      <c r="Z523" s="80"/>
    </row>
    <row r="524" ht="12.75" customHeight="1">
      <c r="A524" s="80"/>
      <c r="B524" s="80"/>
      <c r="C524" s="80"/>
      <c r="D524" s="80"/>
      <c r="E524" s="80"/>
      <c r="F524" s="80"/>
      <c r="G524" s="92"/>
      <c r="H524" s="80"/>
      <c r="I524" s="80"/>
      <c r="J524" s="80"/>
      <c r="K524" s="80"/>
      <c r="L524" s="80"/>
      <c r="M524" s="80"/>
      <c r="N524" s="80"/>
      <c r="O524" s="80"/>
      <c r="P524" s="80"/>
      <c r="Q524" s="80"/>
      <c r="R524" s="80"/>
      <c r="S524" s="80"/>
      <c r="T524" s="80"/>
      <c r="U524" s="80"/>
      <c r="V524" s="80"/>
      <c r="W524" s="80"/>
      <c r="X524" s="80"/>
      <c r="Y524" s="80"/>
      <c r="Z524" s="80"/>
    </row>
    <row r="525" ht="12.75" customHeight="1">
      <c r="A525" s="80"/>
      <c r="B525" s="80"/>
      <c r="C525" s="80"/>
      <c r="D525" s="80"/>
      <c r="E525" s="80"/>
      <c r="F525" s="80"/>
      <c r="G525" s="92"/>
      <c r="H525" s="80"/>
      <c r="I525" s="80"/>
      <c r="J525" s="80"/>
      <c r="K525" s="80"/>
      <c r="L525" s="80"/>
      <c r="M525" s="80"/>
      <c r="N525" s="80"/>
      <c r="O525" s="80"/>
      <c r="P525" s="80"/>
      <c r="Q525" s="80"/>
      <c r="R525" s="80"/>
      <c r="S525" s="80"/>
      <c r="T525" s="80"/>
      <c r="U525" s="80"/>
      <c r="V525" s="80"/>
      <c r="W525" s="80"/>
      <c r="X525" s="80"/>
      <c r="Y525" s="80"/>
      <c r="Z525" s="80"/>
    </row>
    <row r="526" ht="12.75" customHeight="1">
      <c r="A526" s="80"/>
      <c r="B526" s="80"/>
      <c r="C526" s="80"/>
      <c r="D526" s="80"/>
      <c r="E526" s="80"/>
      <c r="F526" s="80"/>
      <c r="G526" s="92"/>
      <c r="H526" s="80"/>
      <c r="I526" s="80"/>
      <c r="J526" s="80"/>
      <c r="K526" s="80"/>
      <c r="L526" s="80"/>
      <c r="M526" s="80"/>
      <c r="N526" s="80"/>
      <c r="O526" s="80"/>
      <c r="P526" s="80"/>
      <c r="Q526" s="80"/>
      <c r="R526" s="80"/>
      <c r="S526" s="80"/>
      <c r="T526" s="80"/>
      <c r="U526" s="80"/>
      <c r="V526" s="80"/>
      <c r="W526" s="80"/>
      <c r="X526" s="80"/>
      <c r="Y526" s="80"/>
      <c r="Z526" s="80"/>
    </row>
    <row r="527" ht="12.75" customHeight="1">
      <c r="A527" s="80"/>
      <c r="B527" s="80"/>
      <c r="C527" s="80"/>
      <c r="D527" s="80"/>
      <c r="E527" s="80"/>
      <c r="F527" s="80"/>
      <c r="G527" s="92"/>
      <c r="H527" s="80"/>
      <c r="I527" s="80"/>
      <c r="J527" s="80"/>
      <c r="K527" s="80"/>
      <c r="L527" s="80"/>
      <c r="M527" s="80"/>
      <c r="N527" s="80"/>
      <c r="O527" s="80"/>
      <c r="P527" s="80"/>
      <c r="Q527" s="80"/>
      <c r="R527" s="80"/>
      <c r="S527" s="80"/>
      <c r="T527" s="80"/>
      <c r="U527" s="80"/>
      <c r="V527" s="80"/>
      <c r="W527" s="80"/>
      <c r="X527" s="80"/>
      <c r="Y527" s="80"/>
      <c r="Z527" s="80"/>
    </row>
    <row r="528" ht="12.75" customHeight="1">
      <c r="A528" s="80"/>
      <c r="B528" s="80"/>
      <c r="C528" s="80"/>
      <c r="D528" s="80"/>
      <c r="E528" s="80"/>
      <c r="F528" s="80"/>
      <c r="G528" s="92"/>
      <c r="H528" s="80"/>
      <c r="I528" s="80"/>
      <c r="J528" s="80"/>
      <c r="K528" s="80"/>
      <c r="L528" s="80"/>
      <c r="M528" s="80"/>
      <c r="N528" s="80"/>
      <c r="O528" s="80"/>
      <c r="P528" s="80"/>
      <c r="Q528" s="80"/>
      <c r="R528" s="80"/>
      <c r="S528" s="80"/>
      <c r="T528" s="80"/>
      <c r="U528" s="80"/>
      <c r="V528" s="80"/>
      <c r="W528" s="80"/>
      <c r="X528" s="80"/>
      <c r="Y528" s="80"/>
      <c r="Z528" s="80"/>
    </row>
    <row r="529" ht="12.75" customHeight="1">
      <c r="A529" s="80"/>
      <c r="B529" s="80"/>
      <c r="C529" s="80"/>
      <c r="D529" s="80"/>
      <c r="E529" s="80"/>
      <c r="F529" s="80"/>
      <c r="G529" s="92"/>
      <c r="H529" s="80"/>
      <c r="I529" s="80"/>
      <c r="J529" s="80"/>
      <c r="K529" s="80"/>
      <c r="L529" s="80"/>
      <c r="M529" s="80"/>
      <c r="N529" s="80"/>
      <c r="O529" s="80"/>
      <c r="P529" s="80"/>
      <c r="Q529" s="80"/>
      <c r="R529" s="80"/>
      <c r="S529" s="80"/>
      <c r="T529" s="80"/>
      <c r="U529" s="80"/>
      <c r="V529" s="80"/>
      <c r="W529" s="80"/>
      <c r="X529" s="80"/>
      <c r="Y529" s="80"/>
      <c r="Z529" s="80"/>
    </row>
    <row r="530" ht="12.75" customHeight="1">
      <c r="A530" s="80"/>
      <c r="B530" s="80"/>
      <c r="C530" s="80"/>
      <c r="D530" s="80"/>
      <c r="E530" s="80"/>
      <c r="F530" s="80"/>
      <c r="G530" s="92"/>
      <c r="H530" s="80"/>
      <c r="I530" s="80"/>
      <c r="J530" s="80"/>
      <c r="K530" s="80"/>
      <c r="L530" s="80"/>
      <c r="M530" s="80"/>
      <c r="N530" s="80"/>
      <c r="O530" s="80"/>
      <c r="P530" s="80"/>
      <c r="Q530" s="80"/>
      <c r="R530" s="80"/>
      <c r="S530" s="80"/>
      <c r="T530" s="80"/>
      <c r="U530" s="80"/>
      <c r="V530" s="80"/>
      <c r="W530" s="80"/>
      <c r="X530" s="80"/>
      <c r="Y530" s="80"/>
      <c r="Z530" s="80"/>
    </row>
    <row r="531" ht="12.75" customHeight="1">
      <c r="A531" s="80"/>
      <c r="B531" s="80"/>
      <c r="C531" s="80"/>
      <c r="D531" s="80"/>
      <c r="E531" s="80"/>
      <c r="F531" s="80"/>
      <c r="G531" s="92"/>
      <c r="H531" s="80"/>
      <c r="I531" s="80"/>
      <c r="J531" s="80"/>
      <c r="K531" s="80"/>
      <c r="L531" s="80"/>
      <c r="M531" s="80"/>
      <c r="N531" s="80"/>
      <c r="O531" s="80"/>
      <c r="P531" s="80"/>
      <c r="Q531" s="80"/>
      <c r="R531" s="80"/>
      <c r="S531" s="80"/>
      <c r="T531" s="80"/>
      <c r="U531" s="80"/>
      <c r="V531" s="80"/>
      <c r="W531" s="80"/>
      <c r="X531" s="80"/>
      <c r="Y531" s="80"/>
      <c r="Z531" s="80"/>
    </row>
    <row r="532" ht="12.75" customHeight="1">
      <c r="A532" s="80"/>
      <c r="B532" s="80"/>
      <c r="C532" s="80"/>
      <c r="D532" s="80"/>
      <c r="E532" s="80"/>
      <c r="F532" s="80"/>
      <c r="G532" s="92"/>
      <c r="H532" s="80"/>
      <c r="I532" s="80"/>
      <c r="J532" s="80"/>
      <c r="K532" s="80"/>
      <c r="L532" s="80"/>
      <c r="M532" s="80"/>
      <c r="N532" s="80"/>
      <c r="O532" s="80"/>
      <c r="P532" s="80"/>
      <c r="Q532" s="80"/>
      <c r="R532" s="80"/>
      <c r="S532" s="80"/>
      <c r="T532" s="80"/>
      <c r="U532" s="80"/>
      <c r="V532" s="80"/>
      <c r="W532" s="80"/>
      <c r="X532" s="80"/>
      <c r="Y532" s="80"/>
      <c r="Z532" s="80"/>
    </row>
    <row r="533" ht="12.75" customHeight="1">
      <c r="A533" s="80"/>
      <c r="B533" s="80"/>
      <c r="C533" s="80"/>
      <c r="D533" s="80"/>
      <c r="E533" s="80"/>
      <c r="F533" s="80"/>
      <c r="G533" s="92"/>
      <c r="H533" s="80"/>
      <c r="I533" s="80"/>
      <c r="J533" s="80"/>
      <c r="K533" s="80"/>
      <c r="L533" s="80"/>
      <c r="M533" s="80"/>
      <c r="N533" s="80"/>
      <c r="O533" s="80"/>
      <c r="P533" s="80"/>
      <c r="Q533" s="80"/>
      <c r="R533" s="80"/>
      <c r="S533" s="80"/>
      <c r="T533" s="80"/>
      <c r="U533" s="80"/>
      <c r="V533" s="80"/>
      <c r="W533" s="80"/>
      <c r="X533" s="80"/>
      <c r="Y533" s="80"/>
      <c r="Z533" s="80"/>
    </row>
    <row r="534" ht="12.75" customHeight="1">
      <c r="A534" s="80"/>
      <c r="B534" s="80"/>
      <c r="C534" s="80"/>
      <c r="D534" s="80"/>
      <c r="E534" s="80"/>
      <c r="F534" s="80"/>
      <c r="G534" s="92"/>
      <c r="H534" s="80"/>
      <c r="I534" s="80"/>
      <c r="J534" s="80"/>
      <c r="K534" s="80"/>
      <c r="L534" s="80"/>
      <c r="M534" s="80"/>
      <c r="N534" s="80"/>
      <c r="O534" s="80"/>
      <c r="P534" s="80"/>
      <c r="Q534" s="80"/>
      <c r="R534" s="80"/>
      <c r="S534" s="80"/>
      <c r="T534" s="80"/>
      <c r="U534" s="80"/>
      <c r="V534" s="80"/>
      <c r="W534" s="80"/>
      <c r="X534" s="80"/>
      <c r="Y534" s="80"/>
      <c r="Z534" s="80"/>
    </row>
    <row r="535" ht="12.75" customHeight="1">
      <c r="A535" s="80"/>
      <c r="B535" s="80"/>
      <c r="C535" s="80"/>
      <c r="D535" s="80"/>
      <c r="E535" s="80"/>
      <c r="F535" s="80"/>
      <c r="G535" s="92"/>
      <c r="H535" s="80"/>
      <c r="I535" s="80"/>
      <c r="J535" s="80"/>
      <c r="K535" s="80"/>
      <c r="L535" s="80"/>
      <c r="M535" s="80"/>
      <c r="N535" s="80"/>
      <c r="O535" s="80"/>
      <c r="P535" s="80"/>
      <c r="Q535" s="80"/>
      <c r="R535" s="80"/>
      <c r="S535" s="80"/>
      <c r="T535" s="80"/>
      <c r="U535" s="80"/>
      <c r="V535" s="80"/>
      <c r="W535" s="80"/>
      <c r="X535" s="80"/>
      <c r="Y535" s="80"/>
      <c r="Z535" s="80"/>
    </row>
    <row r="536" ht="12.75" customHeight="1">
      <c r="A536" s="80"/>
      <c r="B536" s="80"/>
      <c r="C536" s="80"/>
      <c r="D536" s="80"/>
      <c r="E536" s="80"/>
      <c r="F536" s="80"/>
      <c r="G536" s="92"/>
      <c r="H536" s="80"/>
      <c r="I536" s="80"/>
      <c r="J536" s="80"/>
      <c r="K536" s="80"/>
      <c r="L536" s="80"/>
      <c r="M536" s="80"/>
      <c r="N536" s="80"/>
      <c r="O536" s="80"/>
      <c r="P536" s="80"/>
      <c r="Q536" s="80"/>
      <c r="R536" s="80"/>
      <c r="S536" s="80"/>
      <c r="T536" s="80"/>
      <c r="U536" s="80"/>
      <c r="V536" s="80"/>
      <c r="W536" s="80"/>
      <c r="X536" s="80"/>
      <c r="Y536" s="80"/>
      <c r="Z536" s="80"/>
    </row>
    <row r="537" ht="12.75" customHeight="1">
      <c r="A537" s="80"/>
      <c r="B537" s="80"/>
      <c r="C537" s="80"/>
      <c r="D537" s="80"/>
      <c r="E537" s="80"/>
      <c r="F537" s="80"/>
      <c r="G537" s="92"/>
      <c r="H537" s="80"/>
      <c r="I537" s="80"/>
      <c r="J537" s="80"/>
      <c r="K537" s="80"/>
      <c r="L537" s="80"/>
      <c r="M537" s="80"/>
      <c r="N537" s="80"/>
      <c r="O537" s="80"/>
      <c r="P537" s="80"/>
      <c r="Q537" s="80"/>
      <c r="R537" s="80"/>
      <c r="S537" s="80"/>
      <c r="T537" s="80"/>
      <c r="U537" s="80"/>
      <c r="V537" s="80"/>
      <c r="W537" s="80"/>
      <c r="X537" s="80"/>
      <c r="Y537" s="80"/>
      <c r="Z537" s="80"/>
    </row>
    <row r="538" ht="12.75" customHeight="1">
      <c r="A538" s="80"/>
      <c r="B538" s="80"/>
      <c r="C538" s="80"/>
      <c r="D538" s="80"/>
      <c r="E538" s="80"/>
      <c r="F538" s="80"/>
      <c r="G538" s="92"/>
      <c r="H538" s="80"/>
      <c r="I538" s="80"/>
      <c r="J538" s="80"/>
      <c r="K538" s="80"/>
      <c r="L538" s="80"/>
      <c r="M538" s="80"/>
      <c r="N538" s="80"/>
      <c r="O538" s="80"/>
      <c r="P538" s="80"/>
      <c r="Q538" s="80"/>
      <c r="R538" s="80"/>
      <c r="S538" s="80"/>
      <c r="T538" s="80"/>
      <c r="U538" s="80"/>
      <c r="V538" s="80"/>
      <c r="W538" s="80"/>
      <c r="X538" s="80"/>
      <c r="Y538" s="80"/>
      <c r="Z538" s="80"/>
    </row>
    <row r="539" ht="12.75" customHeight="1">
      <c r="A539" s="80"/>
      <c r="B539" s="80"/>
      <c r="C539" s="80"/>
      <c r="D539" s="80"/>
      <c r="E539" s="80"/>
      <c r="F539" s="80"/>
      <c r="G539" s="92"/>
      <c r="H539" s="80"/>
      <c r="I539" s="80"/>
      <c r="J539" s="80"/>
      <c r="K539" s="80"/>
      <c r="L539" s="80"/>
      <c r="M539" s="80"/>
      <c r="N539" s="80"/>
      <c r="O539" s="80"/>
      <c r="P539" s="80"/>
      <c r="Q539" s="80"/>
      <c r="R539" s="80"/>
      <c r="S539" s="80"/>
      <c r="T539" s="80"/>
      <c r="U539" s="80"/>
      <c r="V539" s="80"/>
      <c r="W539" s="80"/>
      <c r="X539" s="80"/>
      <c r="Y539" s="80"/>
      <c r="Z539" s="80"/>
    </row>
    <row r="540" ht="12.75" customHeight="1">
      <c r="A540" s="80"/>
      <c r="B540" s="80"/>
      <c r="C540" s="80"/>
      <c r="D540" s="80"/>
      <c r="E540" s="80"/>
      <c r="F540" s="80"/>
      <c r="G540" s="92"/>
      <c r="H540" s="80"/>
      <c r="I540" s="80"/>
      <c r="J540" s="80"/>
      <c r="K540" s="80"/>
      <c r="L540" s="80"/>
      <c r="M540" s="80"/>
      <c r="N540" s="80"/>
      <c r="O540" s="80"/>
      <c r="P540" s="80"/>
      <c r="Q540" s="80"/>
      <c r="R540" s="80"/>
      <c r="S540" s="80"/>
      <c r="T540" s="80"/>
      <c r="U540" s="80"/>
      <c r="V540" s="80"/>
      <c r="W540" s="80"/>
      <c r="X540" s="80"/>
      <c r="Y540" s="80"/>
      <c r="Z540" s="80"/>
    </row>
    <row r="541" ht="12.75" customHeight="1">
      <c r="A541" s="80"/>
      <c r="B541" s="80"/>
      <c r="C541" s="80"/>
      <c r="D541" s="80"/>
      <c r="E541" s="80"/>
      <c r="F541" s="80"/>
      <c r="G541" s="92"/>
      <c r="H541" s="80"/>
      <c r="I541" s="80"/>
      <c r="J541" s="80"/>
      <c r="K541" s="80"/>
      <c r="L541" s="80"/>
      <c r="M541" s="80"/>
      <c r="N541" s="80"/>
      <c r="O541" s="80"/>
      <c r="P541" s="80"/>
      <c r="Q541" s="80"/>
      <c r="R541" s="80"/>
      <c r="S541" s="80"/>
      <c r="T541" s="80"/>
      <c r="U541" s="80"/>
      <c r="V541" s="80"/>
      <c r="W541" s="80"/>
      <c r="X541" s="80"/>
      <c r="Y541" s="80"/>
      <c r="Z541" s="80"/>
    </row>
    <row r="542" ht="12.75" customHeight="1">
      <c r="A542" s="80"/>
      <c r="B542" s="80"/>
      <c r="C542" s="80"/>
      <c r="D542" s="80"/>
      <c r="E542" s="80"/>
      <c r="F542" s="80"/>
      <c r="G542" s="92"/>
      <c r="H542" s="80"/>
      <c r="I542" s="80"/>
      <c r="J542" s="80"/>
      <c r="K542" s="80"/>
      <c r="L542" s="80"/>
      <c r="M542" s="80"/>
      <c r="N542" s="80"/>
      <c r="O542" s="80"/>
      <c r="P542" s="80"/>
      <c r="Q542" s="80"/>
      <c r="R542" s="80"/>
      <c r="S542" s="80"/>
      <c r="T542" s="80"/>
      <c r="U542" s="80"/>
      <c r="V542" s="80"/>
      <c r="W542" s="80"/>
      <c r="X542" s="80"/>
      <c r="Y542" s="80"/>
      <c r="Z542" s="80"/>
    </row>
    <row r="543" ht="12.75" customHeight="1">
      <c r="A543" s="80"/>
      <c r="B543" s="80"/>
      <c r="C543" s="80"/>
      <c r="D543" s="80"/>
      <c r="E543" s="80"/>
      <c r="F543" s="80"/>
      <c r="G543" s="92"/>
      <c r="H543" s="80"/>
      <c r="I543" s="80"/>
      <c r="J543" s="80"/>
      <c r="K543" s="80"/>
      <c r="L543" s="80"/>
      <c r="M543" s="80"/>
      <c r="N543" s="80"/>
      <c r="O543" s="80"/>
      <c r="P543" s="80"/>
      <c r="Q543" s="80"/>
      <c r="R543" s="80"/>
      <c r="S543" s="80"/>
      <c r="T543" s="80"/>
      <c r="U543" s="80"/>
      <c r="V543" s="80"/>
      <c r="W543" s="80"/>
      <c r="X543" s="80"/>
      <c r="Y543" s="80"/>
      <c r="Z543" s="80"/>
    </row>
    <row r="544" ht="12.75" customHeight="1">
      <c r="A544" s="80"/>
      <c r="B544" s="80"/>
      <c r="C544" s="80"/>
      <c r="D544" s="80"/>
      <c r="E544" s="80"/>
      <c r="F544" s="80"/>
      <c r="G544" s="92"/>
      <c r="H544" s="80"/>
      <c r="I544" s="80"/>
      <c r="J544" s="80"/>
      <c r="K544" s="80"/>
      <c r="L544" s="80"/>
      <c r="M544" s="80"/>
      <c r="N544" s="80"/>
      <c r="O544" s="80"/>
      <c r="P544" s="80"/>
      <c r="Q544" s="80"/>
      <c r="R544" s="80"/>
      <c r="S544" s="80"/>
      <c r="T544" s="80"/>
      <c r="U544" s="80"/>
      <c r="V544" s="80"/>
      <c r="W544" s="80"/>
      <c r="X544" s="80"/>
      <c r="Y544" s="80"/>
      <c r="Z544" s="80"/>
    </row>
    <row r="545" ht="12.75" customHeight="1">
      <c r="A545" s="80"/>
      <c r="B545" s="80"/>
      <c r="C545" s="80"/>
      <c r="D545" s="80"/>
      <c r="E545" s="80"/>
      <c r="F545" s="80"/>
      <c r="G545" s="92"/>
      <c r="H545" s="80"/>
      <c r="I545" s="80"/>
      <c r="J545" s="80"/>
      <c r="K545" s="80"/>
      <c r="L545" s="80"/>
      <c r="M545" s="80"/>
      <c r="N545" s="80"/>
      <c r="O545" s="80"/>
      <c r="P545" s="80"/>
      <c r="Q545" s="80"/>
      <c r="R545" s="80"/>
      <c r="S545" s="80"/>
      <c r="T545" s="80"/>
      <c r="U545" s="80"/>
      <c r="V545" s="80"/>
      <c r="W545" s="80"/>
      <c r="X545" s="80"/>
      <c r="Y545" s="80"/>
      <c r="Z545" s="80"/>
    </row>
    <row r="546" ht="12.75" customHeight="1">
      <c r="A546" s="80"/>
      <c r="B546" s="80"/>
      <c r="C546" s="80"/>
      <c r="D546" s="80"/>
      <c r="E546" s="80"/>
      <c r="F546" s="80"/>
      <c r="G546" s="92"/>
      <c r="H546" s="80"/>
      <c r="I546" s="80"/>
      <c r="J546" s="80"/>
      <c r="K546" s="80"/>
      <c r="L546" s="80"/>
      <c r="M546" s="80"/>
      <c r="N546" s="80"/>
      <c r="O546" s="80"/>
      <c r="P546" s="80"/>
      <c r="Q546" s="80"/>
      <c r="R546" s="80"/>
      <c r="S546" s="80"/>
      <c r="T546" s="80"/>
      <c r="U546" s="80"/>
      <c r="V546" s="80"/>
      <c r="W546" s="80"/>
      <c r="X546" s="80"/>
      <c r="Y546" s="80"/>
      <c r="Z546" s="80"/>
    </row>
    <row r="547" ht="12.75" customHeight="1">
      <c r="A547" s="80"/>
      <c r="B547" s="80"/>
      <c r="C547" s="80"/>
      <c r="D547" s="80"/>
      <c r="E547" s="80"/>
      <c r="F547" s="80"/>
      <c r="G547" s="92"/>
      <c r="H547" s="80"/>
      <c r="I547" s="80"/>
      <c r="J547" s="80"/>
      <c r="K547" s="80"/>
      <c r="L547" s="80"/>
      <c r="M547" s="80"/>
      <c r="N547" s="80"/>
      <c r="O547" s="80"/>
      <c r="P547" s="80"/>
      <c r="Q547" s="80"/>
      <c r="R547" s="80"/>
      <c r="S547" s="80"/>
      <c r="T547" s="80"/>
      <c r="U547" s="80"/>
      <c r="V547" s="80"/>
      <c r="W547" s="80"/>
      <c r="X547" s="80"/>
      <c r="Y547" s="80"/>
      <c r="Z547" s="80"/>
    </row>
    <row r="548" ht="12.75" customHeight="1">
      <c r="A548" s="80"/>
      <c r="B548" s="80"/>
      <c r="C548" s="80"/>
      <c r="D548" s="80"/>
      <c r="E548" s="80"/>
      <c r="F548" s="80"/>
      <c r="G548" s="92"/>
      <c r="H548" s="80"/>
      <c r="I548" s="80"/>
      <c r="J548" s="80"/>
      <c r="K548" s="80"/>
      <c r="L548" s="80"/>
      <c r="M548" s="80"/>
      <c r="N548" s="80"/>
      <c r="O548" s="80"/>
      <c r="P548" s="80"/>
      <c r="Q548" s="80"/>
      <c r="R548" s="80"/>
      <c r="S548" s="80"/>
      <c r="T548" s="80"/>
      <c r="U548" s="80"/>
      <c r="V548" s="80"/>
      <c r="W548" s="80"/>
      <c r="X548" s="80"/>
      <c r="Y548" s="80"/>
      <c r="Z548" s="80"/>
    </row>
    <row r="549" ht="12.75" customHeight="1">
      <c r="A549" s="80"/>
      <c r="B549" s="80"/>
      <c r="C549" s="80"/>
      <c r="D549" s="80"/>
      <c r="E549" s="80"/>
      <c r="F549" s="80"/>
      <c r="G549" s="92"/>
      <c r="H549" s="80"/>
      <c r="I549" s="80"/>
      <c r="J549" s="80"/>
      <c r="K549" s="80"/>
      <c r="L549" s="80"/>
      <c r="M549" s="80"/>
      <c r="N549" s="80"/>
      <c r="O549" s="80"/>
      <c r="P549" s="80"/>
      <c r="Q549" s="80"/>
      <c r="R549" s="80"/>
      <c r="S549" s="80"/>
      <c r="T549" s="80"/>
      <c r="U549" s="80"/>
      <c r="V549" s="80"/>
      <c r="W549" s="80"/>
      <c r="X549" s="80"/>
      <c r="Y549" s="80"/>
      <c r="Z549" s="80"/>
    </row>
    <row r="550" ht="12.75" customHeight="1">
      <c r="A550" s="80"/>
      <c r="B550" s="80"/>
      <c r="C550" s="80"/>
      <c r="D550" s="80"/>
      <c r="E550" s="80"/>
      <c r="F550" s="80"/>
      <c r="G550" s="92"/>
      <c r="H550" s="80"/>
      <c r="I550" s="80"/>
      <c r="J550" s="80"/>
      <c r="K550" s="80"/>
      <c r="L550" s="80"/>
      <c r="M550" s="80"/>
      <c r="N550" s="80"/>
      <c r="O550" s="80"/>
      <c r="P550" s="80"/>
      <c r="Q550" s="80"/>
      <c r="R550" s="80"/>
      <c r="S550" s="80"/>
      <c r="T550" s="80"/>
      <c r="U550" s="80"/>
      <c r="V550" s="80"/>
      <c r="W550" s="80"/>
      <c r="X550" s="80"/>
      <c r="Y550" s="80"/>
      <c r="Z550" s="80"/>
    </row>
    <row r="551" ht="12.75" customHeight="1">
      <c r="A551" s="80"/>
      <c r="B551" s="80"/>
      <c r="C551" s="80"/>
      <c r="D551" s="80"/>
      <c r="E551" s="80"/>
      <c r="F551" s="80"/>
      <c r="G551" s="92"/>
      <c r="H551" s="80"/>
      <c r="I551" s="80"/>
      <c r="J551" s="80"/>
      <c r="K551" s="80"/>
      <c r="L551" s="80"/>
      <c r="M551" s="80"/>
      <c r="N551" s="80"/>
      <c r="O551" s="80"/>
      <c r="P551" s="80"/>
      <c r="Q551" s="80"/>
      <c r="R551" s="80"/>
      <c r="S551" s="80"/>
      <c r="T551" s="80"/>
      <c r="U551" s="80"/>
      <c r="V551" s="80"/>
      <c r="W551" s="80"/>
      <c r="X551" s="80"/>
      <c r="Y551" s="80"/>
      <c r="Z551" s="80"/>
    </row>
    <row r="552" ht="12.75" customHeight="1">
      <c r="A552" s="80"/>
      <c r="B552" s="80"/>
      <c r="C552" s="80"/>
      <c r="D552" s="80"/>
      <c r="E552" s="80"/>
      <c r="F552" s="80"/>
      <c r="G552" s="92"/>
      <c r="H552" s="80"/>
      <c r="I552" s="80"/>
      <c r="J552" s="80"/>
      <c r="K552" s="80"/>
      <c r="L552" s="80"/>
      <c r="M552" s="80"/>
      <c r="N552" s="80"/>
      <c r="O552" s="80"/>
      <c r="P552" s="80"/>
      <c r="Q552" s="80"/>
      <c r="R552" s="80"/>
      <c r="S552" s="80"/>
      <c r="T552" s="80"/>
      <c r="U552" s="80"/>
      <c r="V552" s="80"/>
      <c r="W552" s="80"/>
      <c r="X552" s="80"/>
      <c r="Y552" s="80"/>
      <c r="Z552" s="80"/>
    </row>
    <row r="553" ht="12.75" customHeight="1">
      <c r="A553" s="80"/>
      <c r="B553" s="80"/>
      <c r="C553" s="80"/>
      <c r="D553" s="80"/>
      <c r="E553" s="80"/>
      <c r="F553" s="80"/>
      <c r="G553" s="92"/>
      <c r="H553" s="80"/>
      <c r="I553" s="80"/>
      <c r="J553" s="80"/>
      <c r="K553" s="80"/>
      <c r="L553" s="80"/>
      <c r="M553" s="80"/>
      <c r="N553" s="80"/>
      <c r="O553" s="80"/>
      <c r="P553" s="80"/>
      <c r="Q553" s="80"/>
      <c r="R553" s="80"/>
      <c r="S553" s="80"/>
      <c r="T553" s="80"/>
      <c r="U553" s="80"/>
      <c r="V553" s="80"/>
      <c r="W553" s="80"/>
      <c r="X553" s="80"/>
      <c r="Y553" s="80"/>
      <c r="Z553" s="80"/>
    </row>
    <row r="554" ht="12.75" customHeight="1">
      <c r="A554" s="80"/>
      <c r="B554" s="80"/>
      <c r="C554" s="80"/>
      <c r="D554" s="80"/>
      <c r="E554" s="80"/>
      <c r="F554" s="80"/>
      <c r="G554" s="92"/>
      <c r="H554" s="80"/>
      <c r="I554" s="80"/>
      <c r="J554" s="80"/>
      <c r="K554" s="80"/>
      <c r="L554" s="80"/>
      <c r="M554" s="80"/>
      <c r="N554" s="80"/>
      <c r="O554" s="80"/>
      <c r="P554" s="80"/>
      <c r="Q554" s="80"/>
      <c r="R554" s="80"/>
      <c r="S554" s="80"/>
      <c r="T554" s="80"/>
      <c r="U554" s="80"/>
      <c r="V554" s="80"/>
      <c r="W554" s="80"/>
      <c r="X554" s="80"/>
      <c r="Y554" s="80"/>
      <c r="Z554" s="80"/>
    </row>
    <row r="555" ht="12.75" customHeight="1">
      <c r="A555" s="80"/>
      <c r="B555" s="80"/>
      <c r="C555" s="80"/>
      <c r="D555" s="80"/>
      <c r="E555" s="80"/>
      <c r="F555" s="80"/>
      <c r="G555" s="92"/>
      <c r="H555" s="80"/>
      <c r="I555" s="80"/>
      <c r="J555" s="80"/>
      <c r="K555" s="80"/>
      <c r="L555" s="80"/>
      <c r="M555" s="80"/>
      <c r="N555" s="80"/>
      <c r="O555" s="80"/>
      <c r="P555" s="80"/>
      <c r="Q555" s="80"/>
      <c r="R555" s="80"/>
      <c r="S555" s="80"/>
      <c r="T555" s="80"/>
      <c r="U555" s="80"/>
      <c r="V555" s="80"/>
      <c r="W555" s="80"/>
      <c r="X555" s="80"/>
      <c r="Y555" s="80"/>
      <c r="Z555" s="80"/>
    </row>
    <row r="556" ht="12.75" customHeight="1">
      <c r="A556" s="80"/>
      <c r="B556" s="80"/>
      <c r="C556" s="80"/>
      <c r="D556" s="80"/>
      <c r="E556" s="80"/>
      <c r="F556" s="80"/>
      <c r="G556" s="92"/>
      <c r="H556" s="80"/>
      <c r="I556" s="80"/>
      <c r="J556" s="80"/>
      <c r="K556" s="80"/>
      <c r="L556" s="80"/>
      <c r="M556" s="80"/>
      <c r="N556" s="80"/>
      <c r="O556" s="80"/>
      <c r="P556" s="80"/>
      <c r="Q556" s="80"/>
      <c r="R556" s="80"/>
      <c r="S556" s="80"/>
      <c r="T556" s="80"/>
      <c r="U556" s="80"/>
      <c r="V556" s="80"/>
      <c r="W556" s="80"/>
      <c r="X556" s="80"/>
      <c r="Y556" s="80"/>
      <c r="Z556" s="80"/>
    </row>
    <row r="557" ht="12.75" customHeight="1">
      <c r="A557" s="80"/>
      <c r="B557" s="80"/>
      <c r="C557" s="80"/>
      <c r="D557" s="80"/>
      <c r="E557" s="80"/>
      <c r="F557" s="80"/>
      <c r="G557" s="92"/>
      <c r="H557" s="80"/>
      <c r="I557" s="80"/>
      <c r="J557" s="80"/>
      <c r="K557" s="80"/>
      <c r="L557" s="80"/>
      <c r="M557" s="80"/>
      <c r="N557" s="80"/>
      <c r="O557" s="80"/>
      <c r="P557" s="80"/>
      <c r="Q557" s="80"/>
      <c r="R557" s="80"/>
      <c r="S557" s="80"/>
      <c r="T557" s="80"/>
      <c r="U557" s="80"/>
      <c r="V557" s="80"/>
      <c r="W557" s="80"/>
      <c r="X557" s="80"/>
      <c r="Y557" s="80"/>
      <c r="Z557" s="80"/>
    </row>
    <row r="558" ht="12.75" customHeight="1">
      <c r="A558" s="80"/>
      <c r="B558" s="80"/>
      <c r="C558" s="80"/>
      <c r="D558" s="80"/>
      <c r="E558" s="80"/>
      <c r="F558" s="80"/>
      <c r="G558" s="92"/>
      <c r="H558" s="80"/>
      <c r="I558" s="80"/>
      <c r="J558" s="80"/>
      <c r="K558" s="80"/>
      <c r="L558" s="80"/>
      <c r="M558" s="80"/>
      <c r="N558" s="80"/>
      <c r="O558" s="80"/>
      <c r="P558" s="80"/>
      <c r="Q558" s="80"/>
      <c r="R558" s="80"/>
      <c r="S558" s="80"/>
      <c r="T558" s="80"/>
      <c r="U558" s="80"/>
      <c r="V558" s="80"/>
      <c r="W558" s="80"/>
      <c r="X558" s="80"/>
      <c r="Y558" s="80"/>
      <c r="Z558" s="80"/>
    </row>
    <row r="559" ht="12.75" customHeight="1">
      <c r="A559" s="80"/>
      <c r="B559" s="80"/>
      <c r="C559" s="80"/>
      <c r="D559" s="80"/>
      <c r="E559" s="80"/>
      <c r="F559" s="80"/>
      <c r="G559" s="92"/>
      <c r="H559" s="80"/>
      <c r="I559" s="80"/>
      <c r="J559" s="80"/>
      <c r="K559" s="80"/>
      <c r="L559" s="80"/>
      <c r="M559" s="80"/>
      <c r="N559" s="80"/>
      <c r="O559" s="80"/>
      <c r="P559" s="80"/>
      <c r="Q559" s="80"/>
      <c r="R559" s="80"/>
      <c r="S559" s="80"/>
      <c r="T559" s="80"/>
      <c r="U559" s="80"/>
      <c r="V559" s="80"/>
      <c r="W559" s="80"/>
      <c r="X559" s="80"/>
      <c r="Y559" s="80"/>
      <c r="Z559" s="80"/>
    </row>
    <row r="560" ht="12.75" customHeight="1">
      <c r="A560" s="80"/>
      <c r="B560" s="80"/>
      <c r="C560" s="80"/>
      <c r="D560" s="80"/>
      <c r="E560" s="80"/>
      <c r="F560" s="80"/>
      <c r="G560" s="92"/>
      <c r="H560" s="80"/>
      <c r="I560" s="80"/>
      <c r="J560" s="80"/>
      <c r="K560" s="80"/>
      <c r="L560" s="80"/>
      <c r="M560" s="80"/>
      <c r="N560" s="80"/>
      <c r="O560" s="80"/>
      <c r="P560" s="80"/>
      <c r="Q560" s="80"/>
      <c r="R560" s="80"/>
      <c r="S560" s="80"/>
      <c r="T560" s="80"/>
      <c r="U560" s="80"/>
      <c r="V560" s="80"/>
      <c r="W560" s="80"/>
      <c r="X560" s="80"/>
      <c r="Y560" s="80"/>
      <c r="Z560" s="80"/>
    </row>
    <row r="561" ht="12.75" customHeight="1">
      <c r="A561" s="80"/>
      <c r="B561" s="80"/>
      <c r="C561" s="80"/>
      <c r="D561" s="80"/>
      <c r="E561" s="80"/>
      <c r="F561" s="80"/>
      <c r="G561" s="92"/>
      <c r="H561" s="80"/>
      <c r="I561" s="80"/>
      <c r="J561" s="80"/>
      <c r="K561" s="80"/>
      <c r="L561" s="80"/>
      <c r="M561" s="80"/>
      <c r="N561" s="80"/>
      <c r="O561" s="80"/>
      <c r="P561" s="80"/>
      <c r="Q561" s="80"/>
      <c r="R561" s="80"/>
      <c r="S561" s="80"/>
      <c r="T561" s="80"/>
      <c r="U561" s="80"/>
      <c r="V561" s="80"/>
      <c r="W561" s="80"/>
      <c r="X561" s="80"/>
      <c r="Y561" s="80"/>
      <c r="Z561" s="80"/>
    </row>
    <row r="562" ht="12.75" customHeight="1">
      <c r="A562" s="80"/>
      <c r="B562" s="80"/>
      <c r="C562" s="80"/>
      <c r="D562" s="80"/>
      <c r="E562" s="80"/>
      <c r="F562" s="80"/>
      <c r="G562" s="92"/>
      <c r="H562" s="80"/>
      <c r="I562" s="80"/>
      <c r="J562" s="80"/>
      <c r="K562" s="80"/>
      <c r="L562" s="80"/>
      <c r="M562" s="80"/>
      <c r="N562" s="80"/>
      <c r="O562" s="80"/>
      <c r="P562" s="80"/>
      <c r="Q562" s="80"/>
      <c r="R562" s="80"/>
      <c r="S562" s="80"/>
      <c r="T562" s="80"/>
      <c r="U562" s="80"/>
      <c r="V562" s="80"/>
      <c r="W562" s="80"/>
      <c r="X562" s="80"/>
      <c r="Y562" s="80"/>
      <c r="Z562" s="80"/>
    </row>
    <row r="563" ht="12.75" customHeight="1">
      <c r="A563" s="80"/>
      <c r="B563" s="80"/>
      <c r="C563" s="80"/>
      <c r="D563" s="80"/>
      <c r="E563" s="80"/>
      <c r="F563" s="80"/>
      <c r="G563" s="92"/>
      <c r="H563" s="80"/>
      <c r="I563" s="80"/>
      <c r="J563" s="80"/>
      <c r="K563" s="80"/>
      <c r="L563" s="80"/>
      <c r="M563" s="80"/>
      <c r="N563" s="80"/>
      <c r="O563" s="80"/>
      <c r="P563" s="80"/>
      <c r="Q563" s="80"/>
      <c r="R563" s="80"/>
      <c r="S563" s="80"/>
      <c r="T563" s="80"/>
      <c r="U563" s="80"/>
      <c r="V563" s="80"/>
      <c r="W563" s="80"/>
      <c r="X563" s="80"/>
      <c r="Y563" s="80"/>
      <c r="Z563" s="80"/>
    </row>
    <row r="564" ht="12.75" customHeight="1">
      <c r="A564" s="80"/>
      <c r="B564" s="80"/>
      <c r="C564" s="80"/>
      <c r="D564" s="80"/>
      <c r="E564" s="80"/>
      <c r="F564" s="80"/>
      <c r="G564" s="92"/>
      <c r="H564" s="80"/>
      <c r="I564" s="80"/>
      <c r="J564" s="80"/>
      <c r="K564" s="80"/>
      <c r="L564" s="80"/>
      <c r="M564" s="80"/>
      <c r="N564" s="80"/>
      <c r="O564" s="80"/>
      <c r="P564" s="80"/>
      <c r="Q564" s="80"/>
      <c r="R564" s="80"/>
      <c r="S564" s="80"/>
      <c r="T564" s="80"/>
      <c r="U564" s="80"/>
      <c r="V564" s="80"/>
      <c r="W564" s="80"/>
      <c r="X564" s="80"/>
      <c r="Y564" s="80"/>
      <c r="Z564" s="80"/>
    </row>
    <row r="565" ht="12.75" customHeight="1">
      <c r="A565" s="80"/>
      <c r="B565" s="80"/>
      <c r="C565" s="80"/>
      <c r="D565" s="80"/>
      <c r="E565" s="80"/>
      <c r="F565" s="80"/>
      <c r="G565" s="92"/>
      <c r="H565" s="80"/>
      <c r="I565" s="80"/>
      <c r="J565" s="80"/>
      <c r="K565" s="80"/>
      <c r="L565" s="80"/>
      <c r="M565" s="80"/>
      <c r="N565" s="80"/>
      <c r="O565" s="80"/>
      <c r="P565" s="80"/>
      <c r="Q565" s="80"/>
      <c r="R565" s="80"/>
      <c r="S565" s="80"/>
      <c r="T565" s="80"/>
      <c r="U565" s="80"/>
      <c r="V565" s="80"/>
      <c r="W565" s="80"/>
      <c r="X565" s="80"/>
      <c r="Y565" s="80"/>
      <c r="Z565" s="80"/>
    </row>
    <row r="566" ht="12.75" customHeight="1">
      <c r="A566" s="80"/>
      <c r="B566" s="80"/>
      <c r="C566" s="80"/>
      <c r="D566" s="80"/>
      <c r="E566" s="80"/>
      <c r="F566" s="80"/>
      <c r="G566" s="92"/>
      <c r="H566" s="80"/>
      <c r="I566" s="80"/>
      <c r="J566" s="80"/>
      <c r="K566" s="80"/>
      <c r="L566" s="80"/>
      <c r="M566" s="80"/>
      <c r="N566" s="80"/>
      <c r="O566" s="80"/>
      <c r="P566" s="80"/>
      <c r="Q566" s="80"/>
      <c r="R566" s="80"/>
      <c r="S566" s="80"/>
      <c r="T566" s="80"/>
      <c r="U566" s="80"/>
      <c r="V566" s="80"/>
      <c r="W566" s="80"/>
      <c r="X566" s="80"/>
      <c r="Y566" s="80"/>
      <c r="Z566" s="80"/>
    </row>
    <row r="567" ht="12.75" customHeight="1">
      <c r="A567" s="80"/>
      <c r="B567" s="80"/>
      <c r="C567" s="80"/>
      <c r="D567" s="80"/>
      <c r="E567" s="80"/>
      <c r="F567" s="80"/>
      <c r="G567" s="92"/>
      <c r="H567" s="80"/>
      <c r="I567" s="80"/>
      <c r="J567" s="80"/>
      <c r="K567" s="80"/>
      <c r="L567" s="80"/>
      <c r="M567" s="80"/>
      <c r="N567" s="80"/>
      <c r="O567" s="80"/>
      <c r="P567" s="80"/>
      <c r="Q567" s="80"/>
      <c r="R567" s="80"/>
      <c r="S567" s="80"/>
      <c r="T567" s="80"/>
      <c r="U567" s="80"/>
      <c r="V567" s="80"/>
      <c r="W567" s="80"/>
      <c r="X567" s="80"/>
      <c r="Y567" s="80"/>
      <c r="Z567" s="80"/>
    </row>
    <row r="568" ht="12.75" customHeight="1">
      <c r="A568" s="80"/>
      <c r="B568" s="80"/>
      <c r="C568" s="80"/>
      <c r="D568" s="80"/>
      <c r="E568" s="80"/>
      <c r="F568" s="80"/>
      <c r="G568" s="92"/>
      <c r="H568" s="80"/>
      <c r="I568" s="80"/>
      <c r="J568" s="80"/>
      <c r="K568" s="80"/>
      <c r="L568" s="80"/>
      <c r="M568" s="80"/>
      <c r="N568" s="80"/>
      <c r="O568" s="80"/>
      <c r="P568" s="80"/>
      <c r="Q568" s="80"/>
      <c r="R568" s="80"/>
      <c r="S568" s="80"/>
      <c r="T568" s="80"/>
      <c r="U568" s="80"/>
      <c r="V568" s="80"/>
      <c r="W568" s="80"/>
      <c r="X568" s="80"/>
      <c r="Y568" s="80"/>
      <c r="Z568" s="80"/>
    </row>
    <row r="569" ht="12.75" customHeight="1">
      <c r="A569" s="80"/>
      <c r="B569" s="80"/>
      <c r="C569" s="80"/>
      <c r="D569" s="80"/>
      <c r="E569" s="80"/>
      <c r="F569" s="80"/>
      <c r="G569" s="92"/>
      <c r="H569" s="80"/>
      <c r="I569" s="80"/>
      <c r="J569" s="80"/>
      <c r="K569" s="80"/>
      <c r="L569" s="80"/>
      <c r="M569" s="80"/>
      <c r="N569" s="80"/>
      <c r="O569" s="80"/>
      <c r="P569" s="80"/>
      <c r="Q569" s="80"/>
      <c r="R569" s="80"/>
      <c r="S569" s="80"/>
      <c r="T569" s="80"/>
      <c r="U569" s="80"/>
      <c r="V569" s="80"/>
      <c r="W569" s="80"/>
      <c r="X569" s="80"/>
      <c r="Y569" s="80"/>
      <c r="Z569" s="80"/>
    </row>
    <row r="570" ht="12.75" customHeight="1">
      <c r="A570" s="80"/>
      <c r="B570" s="80"/>
      <c r="C570" s="80"/>
      <c r="D570" s="80"/>
      <c r="E570" s="80"/>
      <c r="F570" s="80"/>
      <c r="G570" s="92"/>
      <c r="H570" s="80"/>
      <c r="I570" s="80"/>
      <c r="J570" s="80"/>
      <c r="K570" s="80"/>
      <c r="L570" s="80"/>
      <c r="M570" s="80"/>
      <c r="N570" s="80"/>
      <c r="O570" s="80"/>
      <c r="P570" s="80"/>
      <c r="Q570" s="80"/>
      <c r="R570" s="80"/>
      <c r="S570" s="80"/>
      <c r="T570" s="80"/>
      <c r="U570" s="80"/>
      <c r="V570" s="80"/>
      <c r="W570" s="80"/>
      <c r="X570" s="80"/>
      <c r="Y570" s="80"/>
      <c r="Z570" s="80"/>
    </row>
    <row r="571" ht="12.75" customHeight="1">
      <c r="A571" s="80"/>
      <c r="B571" s="80"/>
      <c r="C571" s="80"/>
      <c r="D571" s="80"/>
      <c r="E571" s="80"/>
      <c r="F571" s="80"/>
      <c r="G571" s="92"/>
      <c r="H571" s="80"/>
      <c r="I571" s="80"/>
      <c r="J571" s="80"/>
      <c r="K571" s="80"/>
      <c r="L571" s="80"/>
      <c r="M571" s="80"/>
      <c r="N571" s="80"/>
      <c r="O571" s="80"/>
      <c r="P571" s="80"/>
      <c r="Q571" s="80"/>
      <c r="R571" s="80"/>
      <c r="S571" s="80"/>
      <c r="T571" s="80"/>
      <c r="U571" s="80"/>
      <c r="V571" s="80"/>
      <c r="W571" s="80"/>
      <c r="X571" s="80"/>
      <c r="Y571" s="80"/>
      <c r="Z571" s="80"/>
    </row>
    <row r="572" ht="12.75" customHeight="1">
      <c r="A572" s="80"/>
      <c r="B572" s="80"/>
      <c r="C572" s="80"/>
      <c r="D572" s="80"/>
      <c r="E572" s="80"/>
      <c r="F572" s="80"/>
      <c r="G572" s="92"/>
      <c r="H572" s="80"/>
      <c r="I572" s="80"/>
      <c r="J572" s="80"/>
      <c r="K572" s="80"/>
      <c r="L572" s="80"/>
      <c r="M572" s="80"/>
      <c r="N572" s="80"/>
      <c r="O572" s="80"/>
      <c r="P572" s="80"/>
      <c r="Q572" s="80"/>
      <c r="R572" s="80"/>
      <c r="S572" s="80"/>
      <c r="T572" s="80"/>
      <c r="U572" s="80"/>
      <c r="V572" s="80"/>
      <c r="W572" s="80"/>
      <c r="X572" s="80"/>
      <c r="Y572" s="80"/>
      <c r="Z572" s="80"/>
    </row>
    <row r="573" ht="12.75" customHeight="1">
      <c r="A573" s="80"/>
      <c r="B573" s="80"/>
      <c r="C573" s="80"/>
      <c r="D573" s="80"/>
      <c r="E573" s="80"/>
      <c r="F573" s="80"/>
      <c r="G573" s="92"/>
      <c r="H573" s="80"/>
      <c r="I573" s="80"/>
      <c r="J573" s="80"/>
      <c r="K573" s="80"/>
      <c r="L573" s="80"/>
      <c r="M573" s="80"/>
      <c r="N573" s="80"/>
      <c r="O573" s="80"/>
      <c r="P573" s="80"/>
      <c r="Q573" s="80"/>
      <c r="R573" s="80"/>
      <c r="S573" s="80"/>
      <c r="T573" s="80"/>
      <c r="U573" s="80"/>
      <c r="V573" s="80"/>
      <c r="W573" s="80"/>
      <c r="X573" s="80"/>
      <c r="Y573" s="80"/>
      <c r="Z573" s="80"/>
    </row>
    <row r="574" ht="12.75" customHeight="1">
      <c r="A574" s="80"/>
      <c r="B574" s="80"/>
      <c r="C574" s="80"/>
      <c r="D574" s="80"/>
      <c r="E574" s="80"/>
      <c r="F574" s="80"/>
      <c r="G574" s="92"/>
      <c r="H574" s="80"/>
      <c r="I574" s="80"/>
      <c r="J574" s="80"/>
      <c r="K574" s="80"/>
      <c r="L574" s="80"/>
      <c r="M574" s="80"/>
      <c r="N574" s="80"/>
      <c r="O574" s="80"/>
      <c r="P574" s="80"/>
      <c r="Q574" s="80"/>
      <c r="R574" s="80"/>
      <c r="S574" s="80"/>
      <c r="T574" s="80"/>
      <c r="U574" s="80"/>
      <c r="V574" s="80"/>
      <c r="W574" s="80"/>
      <c r="X574" s="80"/>
      <c r="Y574" s="80"/>
      <c r="Z574" s="80"/>
    </row>
    <row r="575" ht="12.75" customHeight="1">
      <c r="A575" s="80"/>
      <c r="B575" s="80"/>
      <c r="C575" s="80"/>
      <c r="D575" s="80"/>
      <c r="E575" s="80"/>
      <c r="F575" s="80"/>
      <c r="G575" s="92"/>
      <c r="H575" s="80"/>
      <c r="I575" s="80"/>
      <c r="J575" s="80"/>
      <c r="K575" s="80"/>
      <c r="L575" s="80"/>
      <c r="M575" s="80"/>
      <c r="N575" s="80"/>
      <c r="O575" s="80"/>
      <c r="P575" s="80"/>
      <c r="Q575" s="80"/>
      <c r="R575" s="80"/>
      <c r="S575" s="80"/>
      <c r="T575" s="80"/>
      <c r="U575" s="80"/>
      <c r="V575" s="80"/>
      <c r="W575" s="80"/>
      <c r="X575" s="80"/>
      <c r="Y575" s="80"/>
      <c r="Z575" s="80"/>
    </row>
    <row r="576" ht="12.75" customHeight="1">
      <c r="A576" s="80"/>
      <c r="B576" s="80"/>
      <c r="C576" s="80"/>
      <c r="D576" s="80"/>
      <c r="E576" s="80"/>
      <c r="F576" s="80"/>
      <c r="G576" s="92"/>
      <c r="H576" s="80"/>
      <c r="I576" s="80"/>
      <c r="J576" s="80"/>
      <c r="K576" s="80"/>
      <c r="L576" s="80"/>
      <c r="M576" s="80"/>
      <c r="N576" s="80"/>
      <c r="O576" s="80"/>
      <c r="P576" s="80"/>
      <c r="Q576" s="80"/>
      <c r="R576" s="80"/>
      <c r="S576" s="80"/>
      <c r="T576" s="80"/>
      <c r="U576" s="80"/>
      <c r="V576" s="80"/>
      <c r="W576" s="80"/>
      <c r="X576" s="80"/>
      <c r="Y576" s="80"/>
      <c r="Z576" s="80"/>
    </row>
    <row r="577" ht="12.75" customHeight="1">
      <c r="A577" s="80"/>
      <c r="B577" s="80"/>
      <c r="C577" s="80"/>
      <c r="D577" s="80"/>
      <c r="E577" s="80"/>
      <c r="F577" s="80"/>
      <c r="G577" s="92"/>
      <c r="H577" s="80"/>
      <c r="I577" s="80"/>
      <c r="J577" s="80"/>
      <c r="K577" s="80"/>
      <c r="L577" s="80"/>
      <c r="M577" s="80"/>
      <c r="N577" s="80"/>
      <c r="O577" s="80"/>
      <c r="P577" s="80"/>
      <c r="Q577" s="80"/>
      <c r="R577" s="80"/>
      <c r="S577" s="80"/>
      <c r="T577" s="80"/>
      <c r="U577" s="80"/>
      <c r="V577" s="80"/>
      <c r="W577" s="80"/>
      <c r="X577" s="80"/>
      <c r="Y577" s="80"/>
      <c r="Z577" s="80"/>
    </row>
    <row r="578" ht="12.75" customHeight="1">
      <c r="A578" s="80"/>
      <c r="B578" s="80"/>
      <c r="C578" s="80"/>
      <c r="D578" s="80"/>
      <c r="E578" s="80"/>
      <c r="F578" s="80"/>
      <c r="G578" s="92"/>
      <c r="H578" s="80"/>
      <c r="I578" s="80"/>
      <c r="J578" s="80"/>
      <c r="K578" s="80"/>
      <c r="L578" s="80"/>
      <c r="M578" s="80"/>
      <c r="N578" s="80"/>
      <c r="O578" s="80"/>
      <c r="P578" s="80"/>
      <c r="Q578" s="80"/>
      <c r="R578" s="80"/>
      <c r="S578" s="80"/>
      <c r="T578" s="80"/>
      <c r="U578" s="80"/>
      <c r="V578" s="80"/>
      <c r="W578" s="80"/>
      <c r="X578" s="80"/>
      <c r="Y578" s="80"/>
      <c r="Z578" s="80"/>
    </row>
    <row r="579" ht="12.75" customHeight="1">
      <c r="A579" s="80"/>
      <c r="B579" s="80"/>
      <c r="C579" s="80"/>
      <c r="D579" s="80"/>
      <c r="E579" s="80"/>
      <c r="F579" s="80"/>
      <c r="G579" s="92"/>
      <c r="H579" s="80"/>
      <c r="I579" s="80"/>
      <c r="J579" s="80"/>
      <c r="K579" s="80"/>
      <c r="L579" s="80"/>
      <c r="M579" s="80"/>
      <c r="N579" s="80"/>
      <c r="O579" s="80"/>
      <c r="P579" s="80"/>
      <c r="Q579" s="80"/>
      <c r="R579" s="80"/>
      <c r="S579" s="80"/>
      <c r="T579" s="80"/>
      <c r="U579" s="80"/>
      <c r="V579" s="80"/>
      <c r="W579" s="80"/>
      <c r="X579" s="80"/>
      <c r="Y579" s="80"/>
      <c r="Z579" s="80"/>
    </row>
    <row r="580" ht="12.75" customHeight="1">
      <c r="A580" s="80"/>
      <c r="B580" s="80"/>
      <c r="C580" s="80"/>
      <c r="D580" s="80"/>
      <c r="E580" s="80"/>
      <c r="F580" s="80"/>
      <c r="G580" s="92"/>
      <c r="H580" s="80"/>
      <c r="I580" s="80"/>
      <c r="J580" s="80"/>
      <c r="K580" s="80"/>
      <c r="L580" s="80"/>
      <c r="M580" s="80"/>
      <c r="N580" s="80"/>
      <c r="O580" s="80"/>
      <c r="P580" s="80"/>
      <c r="Q580" s="80"/>
      <c r="R580" s="80"/>
      <c r="S580" s="80"/>
      <c r="T580" s="80"/>
      <c r="U580" s="80"/>
      <c r="V580" s="80"/>
      <c r="W580" s="80"/>
      <c r="X580" s="80"/>
      <c r="Y580" s="80"/>
      <c r="Z580" s="80"/>
    </row>
    <row r="581" ht="12.75" customHeight="1">
      <c r="A581" s="80"/>
      <c r="B581" s="80"/>
      <c r="C581" s="80"/>
      <c r="D581" s="80"/>
      <c r="E581" s="80"/>
      <c r="F581" s="80"/>
      <c r="G581" s="92"/>
      <c r="H581" s="80"/>
      <c r="I581" s="80"/>
      <c r="J581" s="80"/>
      <c r="K581" s="80"/>
      <c r="L581" s="80"/>
      <c r="M581" s="80"/>
      <c r="N581" s="80"/>
      <c r="O581" s="80"/>
      <c r="P581" s="80"/>
      <c r="Q581" s="80"/>
      <c r="R581" s="80"/>
      <c r="S581" s="80"/>
      <c r="T581" s="80"/>
      <c r="U581" s="80"/>
      <c r="V581" s="80"/>
      <c r="W581" s="80"/>
      <c r="X581" s="80"/>
      <c r="Y581" s="80"/>
      <c r="Z581" s="80"/>
    </row>
    <row r="582" ht="12.75" customHeight="1">
      <c r="A582" s="80"/>
      <c r="B582" s="80"/>
      <c r="C582" s="80"/>
      <c r="D582" s="80"/>
      <c r="E582" s="80"/>
      <c r="F582" s="80"/>
      <c r="G582" s="92"/>
      <c r="H582" s="80"/>
      <c r="I582" s="80"/>
      <c r="J582" s="80"/>
      <c r="K582" s="80"/>
      <c r="L582" s="80"/>
      <c r="M582" s="80"/>
      <c r="N582" s="80"/>
      <c r="O582" s="80"/>
      <c r="P582" s="80"/>
      <c r="Q582" s="80"/>
      <c r="R582" s="80"/>
      <c r="S582" s="80"/>
      <c r="T582" s="80"/>
      <c r="U582" s="80"/>
      <c r="V582" s="80"/>
      <c r="W582" s="80"/>
      <c r="X582" s="80"/>
      <c r="Y582" s="80"/>
      <c r="Z582" s="80"/>
    </row>
    <row r="583" ht="12.75" customHeight="1">
      <c r="A583" s="80"/>
      <c r="B583" s="80"/>
      <c r="C583" s="80"/>
      <c r="D583" s="80"/>
      <c r="E583" s="80"/>
      <c r="F583" s="80"/>
      <c r="G583" s="92"/>
      <c r="H583" s="80"/>
      <c r="I583" s="80"/>
      <c r="J583" s="80"/>
      <c r="K583" s="80"/>
      <c r="L583" s="80"/>
      <c r="M583" s="80"/>
      <c r="N583" s="80"/>
      <c r="O583" s="80"/>
      <c r="P583" s="80"/>
      <c r="Q583" s="80"/>
      <c r="R583" s="80"/>
      <c r="S583" s="80"/>
      <c r="T583" s="80"/>
      <c r="U583" s="80"/>
      <c r="V583" s="80"/>
      <c r="W583" s="80"/>
      <c r="X583" s="80"/>
      <c r="Y583" s="80"/>
      <c r="Z583" s="80"/>
    </row>
    <row r="584" ht="12.75" customHeight="1">
      <c r="A584" s="80"/>
      <c r="B584" s="80"/>
      <c r="C584" s="80"/>
      <c r="D584" s="80"/>
      <c r="E584" s="80"/>
      <c r="F584" s="80"/>
      <c r="G584" s="92"/>
      <c r="H584" s="80"/>
      <c r="I584" s="80"/>
      <c r="J584" s="80"/>
      <c r="K584" s="80"/>
      <c r="L584" s="80"/>
      <c r="M584" s="80"/>
      <c r="N584" s="80"/>
      <c r="O584" s="80"/>
      <c r="P584" s="80"/>
      <c r="Q584" s="80"/>
      <c r="R584" s="80"/>
      <c r="S584" s="80"/>
      <c r="T584" s="80"/>
      <c r="U584" s="80"/>
      <c r="V584" s="80"/>
      <c r="W584" s="80"/>
      <c r="X584" s="80"/>
      <c r="Y584" s="80"/>
      <c r="Z584" s="80"/>
    </row>
    <row r="585" ht="12.75" customHeight="1">
      <c r="A585" s="80"/>
      <c r="B585" s="80"/>
      <c r="C585" s="80"/>
      <c r="D585" s="80"/>
      <c r="E585" s="80"/>
      <c r="F585" s="80"/>
      <c r="G585" s="92"/>
      <c r="H585" s="80"/>
      <c r="I585" s="80"/>
      <c r="J585" s="80"/>
      <c r="K585" s="80"/>
      <c r="L585" s="80"/>
      <c r="M585" s="80"/>
      <c r="N585" s="80"/>
      <c r="O585" s="80"/>
      <c r="P585" s="80"/>
      <c r="Q585" s="80"/>
      <c r="R585" s="80"/>
      <c r="S585" s="80"/>
      <c r="T585" s="80"/>
      <c r="U585" s="80"/>
      <c r="V585" s="80"/>
      <c r="W585" s="80"/>
      <c r="X585" s="80"/>
      <c r="Y585" s="80"/>
      <c r="Z585" s="80"/>
    </row>
    <row r="586" ht="12.75" customHeight="1">
      <c r="A586" s="80"/>
      <c r="B586" s="80"/>
      <c r="C586" s="80"/>
      <c r="D586" s="80"/>
      <c r="E586" s="80"/>
      <c r="F586" s="80"/>
      <c r="G586" s="92"/>
      <c r="H586" s="80"/>
      <c r="I586" s="80"/>
      <c r="J586" s="80"/>
      <c r="K586" s="80"/>
      <c r="L586" s="80"/>
      <c r="M586" s="80"/>
      <c r="N586" s="80"/>
      <c r="O586" s="80"/>
      <c r="P586" s="80"/>
      <c r="Q586" s="80"/>
      <c r="R586" s="80"/>
      <c r="S586" s="80"/>
      <c r="T586" s="80"/>
      <c r="U586" s="80"/>
      <c r="V586" s="80"/>
      <c r="W586" s="80"/>
      <c r="X586" s="80"/>
      <c r="Y586" s="80"/>
      <c r="Z586" s="80"/>
    </row>
    <row r="587" ht="12.75" customHeight="1">
      <c r="A587" s="80"/>
      <c r="B587" s="80"/>
      <c r="C587" s="80"/>
      <c r="D587" s="80"/>
      <c r="E587" s="80"/>
      <c r="F587" s="80"/>
      <c r="G587" s="92"/>
      <c r="H587" s="80"/>
      <c r="I587" s="80"/>
      <c r="J587" s="80"/>
      <c r="K587" s="80"/>
      <c r="L587" s="80"/>
      <c r="M587" s="80"/>
      <c r="N587" s="80"/>
      <c r="O587" s="80"/>
      <c r="P587" s="80"/>
      <c r="Q587" s="80"/>
      <c r="R587" s="80"/>
      <c r="S587" s="80"/>
      <c r="T587" s="80"/>
      <c r="U587" s="80"/>
      <c r="V587" s="80"/>
      <c r="W587" s="80"/>
      <c r="X587" s="80"/>
      <c r="Y587" s="80"/>
      <c r="Z587" s="80"/>
    </row>
    <row r="588" ht="12.75" customHeight="1">
      <c r="A588" s="80"/>
      <c r="B588" s="80"/>
      <c r="C588" s="80"/>
      <c r="D588" s="80"/>
      <c r="E588" s="80"/>
      <c r="F588" s="80"/>
      <c r="G588" s="92"/>
      <c r="H588" s="80"/>
      <c r="I588" s="80"/>
      <c r="J588" s="80"/>
      <c r="K588" s="80"/>
      <c r="L588" s="80"/>
      <c r="M588" s="80"/>
      <c r="N588" s="80"/>
      <c r="O588" s="80"/>
      <c r="P588" s="80"/>
      <c r="Q588" s="80"/>
      <c r="R588" s="80"/>
      <c r="S588" s="80"/>
      <c r="T588" s="80"/>
      <c r="U588" s="80"/>
      <c r="V588" s="80"/>
      <c r="W588" s="80"/>
      <c r="X588" s="80"/>
      <c r="Y588" s="80"/>
      <c r="Z588" s="80"/>
    </row>
    <row r="589" ht="12.75" customHeight="1">
      <c r="A589" s="80"/>
      <c r="B589" s="80"/>
      <c r="C589" s="80"/>
      <c r="D589" s="80"/>
      <c r="E589" s="80"/>
      <c r="F589" s="80"/>
      <c r="G589" s="92"/>
      <c r="H589" s="80"/>
      <c r="I589" s="80"/>
      <c r="J589" s="80"/>
      <c r="K589" s="80"/>
      <c r="L589" s="80"/>
      <c r="M589" s="80"/>
      <c r="N589" s="80"/>
      <c r="O589" s="80"/>
      <c r="P589" s="80"/>
      <c r="Q589" s="80"/>
      <c r="R589" s="80"/>
      <c r="S589" s="80"/>
      <c r="T589" s="80"/>
      <c r="U589" s="80"/>
      <c r="V589" s="80"/>
      <c r="W589" s="80"/>
      <c r="X589" s="80"/>
      <c r="Y589" s="80"/>
      <c r="Z589" s="80"/>
    </row>
    <row r="590" ht="12.75" customHeight="1">
      <c r="A590" s="80"/>
      <c r="B590" s="80"/>
      <c r="C590" s="80"/>
      <c r="D590" s="80"/>
      <c r="E590" s="80"/>
      <c r="F590" s="80"/>
      <c r="G590" s="92"/>
      <c r="H590" s="80"/>
      <c r="I590" s="80"/>
      <c r="J590" s="80"/>
      <c r="K590" s="80"/>
      <c r="L590" s="80"/>
      <c r="M590" s="80"/>
      <c r="N590" s="80"/>
      <c r="O590" s="80"/>
      <c r="P590" s="80"/>
      <c r="Q590" s="80"/>
      <c r="R590" s="80"/>
      <c r="S590" s="80"/>
      <c r="T590" s="80"/>
      <c r="U590" s="80"/>
      <c r="V590" s="80"/>
      <c r="W590" s="80"/>
      <c r="X590" s="80"/>
      <c r="Y590" s="80"/>
      <c r="Z590" s="80"/>
    </row>
    <row r="591" ht="12.75" customHeight="1">
      <c r="A591" s="80"/>
      <c r="B591" s="80"/>
      <c r="C591" s="80"/>
      <c r="D591" s="80"/>
      <c r="E591" s="80"/>
      <c r="F591" s="80"/>
      <c r="G591" s="92"/>
      <c r="H591" s="80"/>
      <c r="I591" s="80"/>
      <c r="J591" s="80"/>
      <c r="K591" s="80"/>
      <c r="L591" s="80"/>
      <c r="M591" s="80"/>
      <c r="N591" s="80"/>
      <c r="O591" s="80"/>
      <c r="P591" s="80"/>
      <c r="Q591" s="80"/>
      <c r="R591" s="80"/>
      <c r="S591" s="80"/>
      <c r="T591" s="80"/>
      <c r="U591" s="80"/>
      <c r="V591" s="80"/>
      <c r="W591" s="80"/>
      <c r="X591" s="80"/>
      <c r="Y591" s="80"/>
      <c r="Z591" s="80"/>
    </row>
    <row r="592" ht="12.75" customHeight="1">
      <c r="A592" s="80"/>
      <c r="B592" s="80"/>
      <c r="C592" s="80"/>
      <c r="D592" s="80"/>
      <c r="E592" s="80"/>
      <c r="F592" s="80"/>
      <c r="G592" s="92"/>
      <c r="H592" s="80"/>
      <c r="I592" s="80"/>
      <c r="J592" s="80"/>
      <c r="K592" s="80"/>
      <c r="L592" s="80"/>
      <c r="M592" s="80"/>
      <c r="N592" s="80"/>
      <c r="O592" s="80"/>
      <c r="P592" s="80"/>
      <c r="Q592" s="80"/>
      <c r="R592" s="80"/>
      <c r="S592" s="80"/>
      <c r="T592" s="80"/>
      <c r="U592" s="80"/>
      <c r="V592" s="80"/>
      <c r="W592" s="80"/>
      <c r="X592" s="80"/>
      <c r="Y592" s="80"/>
      <c r="Z592" s="80"/>
    </row>
    <row r="593" ht="12.75" customHeight="1">
      <c r="A593" s="80"/>
      <c r="B593" s="80"/>
      <c r="C593" s="80"/>
      <c r="D593" s="80"/>
      <c r="E593" s="80"/>
      <c r="F593" s="80"/>
      <c r="G593" s="92"/>
      <c r="H593" s="80"/>
      <c r="I593" s="80"/>
      <c r="J593" s="80"/>
      <c r="K593" s="80"/>
      <c r="L593" s="80"/>
      <c r="M593" s="80"/>
      <c r="N593" s="80"/>
      <c r="O593" s="80"/>
      <c r="P593" s="80"/>
      <c r="Q593" s="80"/>
      <c r="R593" s="80"/>
      <c r="S593" s="80"/>
      <c r="T593" s="80"/>
      <c r="U593" s="80"/>
      <c r="V593" s="80"/>
      <c r="W593" s="80"/>
      <c r="X593" s="80"/>
      <c r="Y593" s="80"/>
      <c r="Z593" s="80"/>
    </row>
    <row r="594" ht="12.75" customHeight="1">
      <c r="A594" s="80"/>
      <c r="B594" s="80"/>
      <c r="C594" s="80"/>
      <c r="D594" s="80"/>
      <c r="E594" s="80"/>
      <c r="F594" s="80"/>
      <c r="G594" s="92"/>
      <c r="H594" s="80"/>
      <c r="I594" s="80"/>
      <c r="J594" s="80"/>
      <c r="K594" s="80"/>
      <c r="L594" s="80"/>
      <c r="M594" s="80"/>
      <c r="N594" s="80"/>
      <c r="O594" s="80"/>
      <c r="P594" s="80"/>
      <c r="Q594" s="80"/>
      <c r="R594" s="80"/>
      <c r="S594" s="80"/>
      <c r="T594" s="80"/>
      <c r="U594" s="80"/>
      <c r="V594" s="80"/>
      <c r="W594" s="80"/>
      <c r="X594" s="80"/>
      <c r="Y594" s="80"/>
      <c r="Z594" s="80"/>
    </row>
    <row r="595" ht="12.75" customHeight="1">
      <c r="A595" s="80"/>
      <c r="B595" s="80"/>
      <c r="C595" s="80"/>
      <c r="D595" s="80"/>
      <c r="E595" s="80"/>
      <c r="F595" s="80"/>
      <c r="G595" s="92"/>
      <c r="H595" s="80"/>
      <c r="I595" s="80"/>
      <c r="J595" s="80"/>
      <c r="K595" s="80"/>
      <c r="L595" s="80"/>
      <c r="M595" s="80"/>
      <c r="N595" s="80"/>
      <c r="O595" s="80"/>
      <c r="P595" s="80"/>
      <c r="Q595" s="80"/>
      <c r="R595" s="80"/>
      <c r="S595" s="80"/>
      <c r="T595" s="80"/>
      <c r="U595" s="80"/>
      <c r="V595" s="80"/>
      <c r="W595" s="80"/>
      <c r="X595" s="80"/>
      <c r="Y595" s="80"/>
      <c r="Z595" s="80"/>
    </row>
    <row r="596" ht="12.75" customHeight="1">
      <c r="A596" s="80"/>
      <c r="B596" s="80"/>
      <c r="C596" s="80"/>
      <c r="D596" s="80"/>
      <c r="E596" s="80"/>
      <c r="F596" s="80"/>
      <c r="G596" s="92"/>
      <c r="H596" s="80"/>
      <c r="I596" s="80"/>
      <c r="J596" s="80"/>
      <c r="K596" s="80"/>
      <c r="L596" s="80"/>
      <c r="M596" s="80"/>
      <c r="N596" s="80"/>
      <c r="O596" s="80"/>
      <c r="P596" s="80"/>
      <c r="Q596" s="80"/>
      <c r="R596" s="80"/>
      <c r="S596" s="80"/>
      <c r="T596" s="80"/>
      <c r="U596" s="80"/>
      <c r="V596" s="80"/>
      <c r="W596" s="80"/>
      <c r="X596" s="80"/>
      <c r="Y596" s="80"/>
      <c r="Z596" s="80"/>
    </row>
    <row r="597" ht="12.75" customHeight="1">
      <c r="A597" s="80"/>
      <c r="B597" s="80"/>
      <c r="C597" s="80"/>
      <c r="D597" s="80"/>
      <c r="E597" s="80"/>
      <c r="F597" s="80"/>
      <c r="G597" s="92"/>
      <c r="H597" s="80"/>
      <c r="I597" s="80"/>
      <c r="J597" s="80"/>
      <c r="K597" s="80"/>
      <c r="L597" s="80"/>
      <c r="M597" s="80"/>
      <c r="N597" s="80"/>
      <c r="O597" s="80"/>
      <c r="P597" s="80"/>
      <c r="Q597" s="80"/>
      <c r="R597" s="80"/>
      <c r="S597" s="80"/>
      <c r="T597" s="80"/>
      <c r="U597" s="80"/>
      <c r="V597" s="80"/>
      <c r="W597" s="80"/>
      <c r="X597" s="80"/>
      <c r="Y597" s="80"/>
      <c r="Z597" s="80"/>
    </row>
    <row r="598" ht="12.75" customHeight="1">
      <c r="A598" s="80"/>
      <c r="B598" s="80"/>
      <c r="C598" s="80"/>
      <c r="D598" s="80"/>
      <c r="E598" s="80"/>
      <c r="F598" s="80"/>
      <c r="G598" s="92"/>
      <c r="H598" s="80"/>
      <c r="I598" s="80"/>
      <c r="J598" s="80"/>
      <c r="K598" s="80"/>
      <c r="L598" s="80"/>
      <c r="M598" s="80"/>
      <c r="N598" s="80"/>
      <c r="O598" s="80"/>
      <c r="P598" s="80"/>
      <c r="Q598" s="80"/>
      <c r="R598" s="80"/>
      <c r="S598" s="80"/>
      <c r="T598" s="80"/>
      <c r="U598" s="80"/>
      <c r="V598" s="80"/>
      <c r="W598" s="80"/>
      <c r="X598" s="80"/>
      <c r="Y598" s="80"/>
      <c r="Z598" s="80"/>
    </row>
    <row r="599" ht="12.75" customHeight="1">
      <c r="A599" s="80"/>
      <c r="B599" s="80"/>
      <c r="C599" s="80"/>
      <c r="D599" s="80"/>
      <c r="E599" s="80"/>
      <c r="F599" s="80"/>
      <c r="G599" s="92"/>
      <c r="H599" s="80"/>
      <c r="I599" s="80"/>
      <c r="J599" s="80"/>
      <c r="K599" s="80"/>
      <c r="L599" s="80"/>
      <c r="M599" s="80"/>
      <c r="N599" s="80"/>
      <c r="O599" s="80"/>
      <c r="P599" s="80"/>
      <c r="Q599" s="80"/>
      <c r="R599" s="80"/>
      <c r="S599" s="80"/>
      <c r="T599" s="80"/>
      <c r="U599" s="80"/>
      <c r="V599" s="80"/>
      <c r="W599" s="80"/>
      <c r="X599" s="80"/>
      <c r="Y599" s="80"/>
      <c r="Z599" s="80"/>
    </row>
    <row r="600" ht="12.75" customHeight="1">
      <c r="A600" s="80"/>
      <c r="B600" s="80"/>
      <c r="C600" s="80"/>
      <c r="D600" s="80"/>
      <c r="E600" s="80"/>
      <c r="F600" s="80"/>
      <c r="G600" s="92"/>
      <c r="H600" s="80"/>
      <c r="I600" s="80"/>
      <c r="J600" s="80"/>
      <c r="K600" s="80"/>
      <c r="L600" s="80"/>
      <c r="M600" s="80"/>
      <c r="N600" s="80"/>
      <c r="O600" s="80"/>
      <c r="P600" s="80"/>
      <c r="Q600" s="80"/>
      <c r="R600" s="80"/>
      <c r="S600" s="80"/>
      <c r="T600" s="80"/>
      <c r="U600" s="80"/>
      <c r="V600" s="80"/>
      <c r="W600" s="80"/>
      <c r="X600" s="80"/>
      <c r="Y600" s="80"/>
      <c r="Z600" s="80"/>
    </row>
    <row r="601" ht="12.75" customHeight="1">
      <c r="A601" s="80"/>
      <c r="B601" s="80"/>
      <c r="C601" s="80"/>
      <c r="D601" s="80"/>
      <c r="E601" s="80"/>
      <c r="F601" s="80"/>
      <c r="G601" s="92"/>
      <c r="H601" s="80"/>
      <c r="I601" s="80"/>
      <c r="J601" s="80"/>
      <c r="K601" s="80"/>
      <c r="L601" s="80"/>
      <c r="M601" s="80"/>
      <c r="N601" s="80"/>
      <c r="O601" s="80"/>
      <c r="P601" s="80"/>
      <c r="Q601" s="80"/>
      <c r="R601" s="80"/>
      <c r="S601" s="80"/>
      <c r="T601" s="80"/>
      <c r="U601" s="80"/>
      <c r="V601" s="80"/>
      <c r="W601" s="80"/>
      <c r="X601" s="80"/>
      <c r="Y601" s="80"/>
      <c r="Z601" s="80"/>
    </row>
    <row r="602" ht="12.75" customHeight="1">
      <c r="A602" s="80"/>
      <c r="B602" s="80"/>
      <c r="C602" s="80"/>
      <c r="D602" s="80"/>
      <c r="E602" s="80"/>
      <c r="F602" s="80"/>
      <c r="G602" s="92"/>
      <c r="H602" s="80"/>
      <c r="I602" s="80"/>
      <c r="J602" s="80"/>
      <c r="K602" s="80"/>
      <c r="L602" s="80"/>
      <c r="M602" s="80"/>
      <c r="N602" s="80"/>
      <c r="O602" s="80"/>
      <c r="P602" s="80"/>
      <c r="Q602" s="80"/>
      <c r="R602" s="80"/>
      <c r="S602" s="80"/>
      <c r="T602" s="80"/>
      <c r="U602" s="80"/>
      <c r="V602" s="80"/>
      <c r="W602" s="80"/>
      <c r="X602" s="80"/>
      <c r="Y602" s="80"/>
      <c r="Z602" s="80"/>
    </row>
    <row r="603" ht="12.75" customHeight="1">
      <c r="A603" s="80"/>
      <c r="B603" s="80"/>
      <c r="C603" s="80"/>
      <c r="D603" s="80"/>
      <c r="E603" s="80"/>
      <c r="F603" s="80"/>
      <c r="G603" s="92"/>
      <c r="H603" s="80"/>
      <c r="I603" s="80"/>
      <c r="J603" s="80"/>
      <c r="K603" s="80"/>
      <c r="L603" s="80"/>
      <c r="M603" s="80"/>
      <c r="N603" s="80"/>
      <c r="O603" s="80"/>
      <c r="P603" s="80"/>
      <c r="Q603" s="80"/>
      <c r="R603" s="80"/>
      <c r="S603" s="80"/>
      <c r="T603" s="80"/>
      <c r="U603" s="80"/>
      <c r="V603" s="80"/>
      <c r="W603" s="80"/>
      <c r="X603" s="80"/>
      <c r="Y603" s="80"/>
      <c r="Z603" s="80"/>
    </row>
    <row r="604" ht="12.75" customHeight="1">
      <c r="A604" s="80"/>
      <c r="B604" s="80"/>
      <c r="C604" s="80"/>
      <c r="D604" s="80"/>
      <c r="E604" s="80"/>
      <c r="F604" s="80"/>
      <c r="G604" s="92"/>
      <c r="H604" s="80"/>
      <c r="I604" s="80"/>
      <c r="J604" s="80"/>
      <c r="K604" s="80"/>
      <c r="L604" s="80"/>
      <c r="M604" s="80"/>
      <c r="N604" s="80"/>
      <c r="O604" s="80"/>
      <c r="P604" s="80"/>
      <c r="Q604" s="80"/>
      <c r="R604" s="80"/>
      <c r="S604" s="80"/>
      <c r="T604" s="80"/>
      <c r="U604" s="80"/>
      <c r="V604" s="80"/>
      <c r="W604" s="80"/>
      <c r="X604" s="80"/>
      <c r="Y604" s="80"/>
      <c r="Z604" s="80"/>
    </row>
    <row r="605" ht="12.75" customHeight="1">
      <c r="A605" s="80"/>
      <c r="B605" s="80"/>
      <c r="C605" s="80"/>
      <c r="D605" s="80"/>
      <c r="E605" s="80"/>
      <c r="F605" s="80"/>
      <c r="G605" s="92"/>
      <c r="H605" s="80"/>
      <c r="I605" s="80"/>
      <c r="J605" s="80"/>
      <c r="K605" s="80"/>
      <c r="L605" s="80"/>
      <c r="M605" s="80"/>
      <c r="N605" s="80"/>
      <c r="O605" s="80"/>
      <c r="P605" s="80"/>
      <c r="Q605" s="80"/>
      <c r="R605" s="80"/>
      <c r="S605" s="80"/>
      <c r="T605" s="80"/>
      <c r="U605" s="80"/>
      <c r="V605" s="80"/>
      <c r="W605" s="80"/>
      <c r="X605" s="80"/>
      <c r="Y605" s="80"/>
      <c r="Z605" s="80"/>
    </row>
    <row r="606" ht="12.75" customHeight="1">
      <c r="A606" s="80"/>
      <c r="B606" s="80"/>
      <c r="C606" s="80"/>
      <c r="D606" s="80"/>
      <c r="E606" s="80"/>
      <c r="F606" s="80"/>
      <c r="G606" s="92"/>
      <c r="H606" s="80"/>
      <c r="I606" s="80"/>
      <c r="J606" s="80"/>
      <c r="K606" s="80"/>
      <c r="L606" s="80"/>
      <c r="M606" s="80"/>
      <c r="N606" s="80"/>
      <c r="O606" s="80"/>
      <c r="P606" s="80"/>
      <c r="Q606" s="80"/>
      <c r="R606" s="80"/>
      <c r="S606" s="80"/>
      <c r="T606" s="80"/>
      <c r="U606" s="80"/>
      <c r="V606" s="80"/>
      <c r="W606" s="80"/>
      <c r="X606" s="80"/>
      <c r="Y606" s="80"/>
      <c r="Z606" s="80"/>
    </row>
    <row r="607" ht="12.75" customHeight="1">
      <c r="A607" s="80"/>
      <c r="B607" s="80"/>
      <c r="C607" s="80"/>
      <c r="D607" s="80"/>
      <c r="E607" s="80"/>
      <c r="F607" s="80"/>
      <c r="G607" s="92"/>
      <c r="H607" s="80"/>
      <c r="I607" s="80"/>
      <c r="J607" s="80"/>
      <c r="K607" s="80"/>
      <c r="L607" s="80"/>
      <c r="M607" s="80"/>
      <c r="N607" s="80"/>
      <c r="O607" s="80"/>
      <c r="P607" s="80"/>
      <c r="Q607" s="80"/>
      <c r="R607" s="80"/>
      <c r="S607" s="80"/>
      <c r="T607" s="80"/>
      <c r="U607" s="80"/>
      <c r="V607" s="80"/>
      <c r="W607" s="80"/>
      <c r="X607" s="80"/>
      <c r="Y607" s="80"/>
      <c r="Z607" s="80"/>
    </row>
    <row r="608" ht="12.75" customHeight="1">
      <c r="A608" s="80"/>
      <c r="B608" s="80"/>
      <c r="C608" s="80"/>
      <c r="D608" s="80"/>
      <c r="E608" s="80"/>
      <c r="F608" s="80"/>
      <c r="G608" s="92"/>
      <c r="H608" s="80"/>
      <c r="I608" s="80"/>
      <c r="J608" s="80"/>
      <c r="K608" s="80"/>
      <c r="L608" s="80"/>
      <c r="M608" s="80"/>
      <c r="N608" s="80"/>
      <c r="O608" s="80"/>
      <c r="P608" s="80"/>
      <c r="Q608" s="80"/>
      <c r="R608" s="80"/>
      <c r="S608" s="80"/>
      <c r="T608" s="80"/>
      <c r="U608" s="80"/>
      <c r="V608" s="80"/>
      <c r="W608" s="80"/>
      <c r="X608" s="80"/>
      <c r="Y608" s="80"/>
      <c r="Z608" s="80"/>
    </row>
    <row r="609" ht="12.75" customHeight="1">
      <c r="A609" s="80"/>
      <c r="B609" s="80"/>
      <c r="C609" s="80"/>
      <c r="D609" s="80"/>
      <c r="E609" s="80"/>
      <c r="F609" s="80"/>
      <c r="G609" s="92"/>
      <c r="H609" s="80"/>
      <c r="I609" s="80"/>
      <c r="J609" s="80"/>
      <c r="K609" s="80"/>
      <c r="L609" s="80"/>
      <c r="M609" s="80"/>
      <c r="N609" s="80"/>
      <c r="O609" s="80"/>
      <c r="P609" s="80"/>
      <c r="Q609" s="80"/>
      <c r="R609" s="80"/>
      <c r="S609" s="80"/>
      <c r="T609" s="80"/>
      <c r="U609" s="80"/>
      <c r="V609" s="80"/>
      <c r="W609" s="80"/>
      <c r="X609" s="80"/>
      <c r="Y609" s="80"/>
      <c r="Z609" s="80"/>
    </row>
    <row r="610" ht="12.75" customHeight="1">
      <c r="A610" s="80"/>
      <c r="B610" s="80"/>
      <c r="C610" s="80"/>
      <c r="D610" s="80"/>
      <c r="E610" s="80"/>
      <c r="F610" s="80"/>
      <c r="G610" s="92"/>
      <c r="H610" s="80"/>
      <c r="I610" s="80"/>
      <c r="J610" s="80"/>
      <c r="K610" s="80"/>
      <c r="L610" s="80"/>
      <c r="M610" s="80"/>
      <c r="N610" s="80"/>
      <c r="O610" s="80"/>
      <c r="P610" s="80"/>
      <c r="Q610" s="80"/>
      <c r="R610" s="80"/>
      <c r="S610" s="80"/>
      <c r="T610" s="80"/>
      <c r="U610" s="80"/>
      <c r="V610" s="80"/>
      <c r="W610" s="80"/>
      <c r="X610" s="80"/>
      <c r="Y610" s="80"/>
      <c r="Z610" s="80"/>
    </row>
    <row r="611" ht="12.75" customHeight="1">
      <c r="A611" s="80"/>
      <c r="B611" s="80"/>
      <c r="C611" s="80"/>
      <c r="D611" s="80"/>
      <c r="E611" s="80"/>
      <c r="F611" s="80"/>
      <c r="G611" s="92"/>
      <c r="H611" s="80"/>
      <c r="I611" s="80"/>
      <c r="J611" s="80"/>
      <c r="K611" s="80"/>
      <c r="L611" s="80"/>
      <c r="M611" s="80"/>
      <c r="N611" s="80"/>
      <c r="O611" s="80"/>
      <c r="P611" s="80"/>
      <c r="Q611" s="80"/>
      <c r="R611" s="80"/>
      <c r="S611" s="80"/>
      <c r="T611" s="80"/>
      <c r="U611" s="80"/>
      <c r="V611" s="80"/>
      <c r="W611" s="80"/>
      <c r="X611" s="80"/>
      <c r="Y611" s="80"/>
      <c r="Z611" s="80"/>
    </row>
    <row r="612" ht="12.75" customHeight="1">
      <c r="A612" s="80"/>
      <c r="B612" s="80"/>
      <c r="C612" s="80"/>
      <c r="D612" s="80"/>
      <c r="E612" s="80"/>
      <c r="F612" s="80"/>
      <c r="G612" s="92"/>
      <c r="H612" s="80"/>
      <c r="I612" s="80"/>
      <c r="J612" s="80"/>
      <c r="K612" s="80"/>
      <c r="L612" s="80"/>
      <c r="M612" s="80"/>
      <c r="N612" s="80"/>
      <c r="O612" s="80"/>
      <c r="P612" s="80"/>
      <c r="Q612" s="80"/>
      <c r="R612" s="80"/>
      <c r="S612" s="80"/>
      <c r="T612" s="80"/>
      <c r="U612" s="80"/>
      <c r="V612" s="80"/>
      <c r="W612" s="80"/>
      <c r="X612" s="80"/>
      <c r="Y612" s="80"/>
      <c r="Z612" s="80"/>
    </row>
    <row r="613" ht="12.75" customHeight="1">
      <c r="A613" s="80"/>
      <c r="B613" s="80"/>
      <c r="C613" s="80"/>
      <c r="D613" s="80"/>
      <c r="E613" s="80"/>
      <c r="F613" s="80"/>
      <c r="G613" s="92"/>
      <c r="H613" s="80"/>
      <c r="I613" s="80"/>
      <c r="J613" s="80"/>
      <c r="K613" s="80"/>
      <c r="L613" s="80"/>
      <c r="M613" s="80"/>
      <c r="N613" s="80"/>
      <c r="O613" s="80"/>
      <c r="P613" s="80"/>
      <c r="Q613" s="80"/>
      <c r="R613" s="80"/>
      <c r="S613" s="80"/>
      <c r="T613" s="80"/>
      <c r="U613" s="80"/>
      <c r="V613" s="80"/>
      <c r="W613" s="80"/>
      <c r="X613" s="80"/>
      <c r="Y613" s="80"/>
      <c r="Z613" s="80"/>
    </row>
    <row r="614" ht="12.75" customHeight="1">
      <c r="A614" s="80"/>
      <c r="B614" s="80"/>
      <c r="C614" s="80"/>
      <c r="D614" s="80"/>
      <c r="E614" s="80"/>
      <c r="F614" s="80"/>
      <c r="G614" s="92"/>
      <c r="H614" s="80"/>
      <c r="I614" s="80"/>
      <c r="J614" s="80"/>
      <c r="K614" s="80"/>
      <c r="L614" s="80"/>
      <c r="M614" s="80"/>
      <c r="N614" s="80"/>
      <c r="O614" s="80"/>
      <c r="P614" s="80"/>
      <c r="Q614" s="80"/>
      <c r="R614" s="80"/>
      <c r="S614" s="80"/>
      <c r="T614" s="80"/>
      <c r="U614" s="80"/>
      <c r="V614" s="80"/>
      <c r="W614" s="80"/>
      <c r="X614" s="80"/>
      <c r="Y614" s="80"/>
      <c r="Z614" s="80"/>
    </row>
    <row r="615" ht="12.75" customHeight="1">
      <c r="A615" s="80"/>
      <c r="B615" s="80"/>
      <c r="C615" s="80"/>
      <c r="D615" s="80"/>
      <c r="E615" s="80"/>
      <c r="F615" s="80"/>
      <c r="G615" s="92"/>
      <c r="H615" s="80"/>
      <c r="I615" s="80"/>
      <c r="J615" s="80"/>
      <c r="K615" s="80"/>
      <c r="L615" s="80"/>
      <c r="M615" s="80"/>
      <c r="N615" s="80"/>
      <c r="O615" s="80"/>
      <c r="P615" s="80"/>
      <c r="Q615" s="80"/>
      <c r="R615" s="80"/>
      <c r="S615" s="80"/>
      <c r="T615" s="80"/>
      <c r="U615" s="80"/>
      <c r="V615" s="80"/>
      <c r="W615" s="80"/>
      <c r="X615" s="80"/>
      <c r="Y615" s="80"/>
      <c r="Z615" s="80"/>
    </row>
    <row r="616" ht="12.75" customHeight="1">
      <c r="A616" s="80"/>
      <c r="B616" s="80"/>
      <c r="C616" s="80"/>
      <c r="D616" s="80"/>
      <c r="E616" s="80"/>
      <c r="F616" s="80"/>
      <c r="G616" s="92"/>
      <c r="H616" s="80"/>
      <c r="I616" s="80"/>
      <c r="J616" s="80"/>
      <c r="K616" s="80"/>
      <c r="L616" s="80"/>
      <c r="M616" s="80"/>
      <c r="N616" s="80"/>
      <c r="O616" s="80"/>
      <c r="P616" s="80"/>
      <c r="Q616" s="80"/>
      <c r="R616" s="80"/>
      <c r="S616" s="80"/>
      <c r="T616" s="80"/>
      <c r="U616" s="80"/>
      <c r="V616" s="80"/>
      <c r="W616" s="80"/>
      <c r="X616" s="80"/>
      <c r="Y616" s="80"/>
      <c r="Z616" s="80"/>
    </row>
    <row r="617" ht="12.75" customHeight="1">
      <c r="A617" s="80"/>
      <c r="B617" s="80"/>
      <c r="C617" s="80"/>
      <c r="D617" s="80"/>
      <c r="E617" s="80"/>
      <c r="F617" s="80"/>
      <c r="G617" s="92"/>
      <c r="H617" s="80"/>
      <c r="I617" s="80"/>
      <c r="J617" s="80"/>
      <c r="K617" s="80"/>
      <c r="L617" s="80"/>
      <c r="M617" s="80"/>
      <c r="N617" s="80"/>
      <c r="O617" s="80"/>
      <c r="P617" s="80"/>
      <c r="Q617" s="80"/>
      <c r="R617" s="80"/>
      <c r="S617" s="80"/>
      <c r="T617" s="80"/>
      <c r="U617" s="80"/>
      <c r="V617" s="80"/>
      <c r="W617" s="80"/>
      <c r="X617" s="80"/>
      <c r="Y617" s="80"/>
      <c r="Z617" s="80"/>
    </row>
    <row r="618" ht="12.75" customHeight="1">
      <c r="A618" s="80"/>
      <c r="B618" s="80"/>
      <c r="C618" s="80"/>
      <c r="D618" s="80"/>
      <c r="E618" s="80"/>
      <c r="F618" s="80"/>
      <c r="G618" s="92"/>
      <c r="H618" s="80"/>
      <c r="I618" s="80"/>
      <c r="J618" s="80"/>
      <c r="K618" s="80"/>
      <c r="L618" s="80"/>
      <c r="M618" s="80"/>
      <c r="N618" s="80"/>
      <c r="O618" s="80"/>
      <c r="P618" s="80"/>
      <c r="Q618" s="80"/>
      <c r="R618" s="80"/>
      <c r="S618" s="80"/>
      <c r="T618" s="80"/>
      <c r="U618" s="80"/>
      <c r="V618" s="80"/>
      <c r="W618" s="80"/>
      <c r="X618" s="80"/>
      <c r="Y618" s="80"/>
      <c r="Z618" s="80"/>
    </row>
    <row r="619" ht="12.75" customHeight="1">
      <c r="A619" s="80"/>
      <c r="B619" s="80"/>
      <c r="C619" s="80"/>
      <c r="D619" s="80"/>
      <c r="E619" s="80"/>
      <c r="F619" s="80"/>
      <c r="G619" s="92"/>
      <c r="H619" s="80"/>
      <c r="I619" s="80"/>
      <c r="J619" s="80"/>
      <c r="K619" s="80"/>
      <c r="L619" s="80"/>
      <c r="M619" s="80"/>
      <c r="N619" s="80"/>
      <c r="O619" s="80"/>
      <c r="P619" s="80"/>
      <c r="Q619" s="80"/>
      <c r="R619" s="80"/>
      <c r="S619" s="80"/>
      <c r="T619" s="80"/>
      <c r="U619" s="80"/>
      <c r="V619" s="80"/>
      <c r="W619" s="80"/>
      <c r="X619" s="80"/>
      <c r="Y619" s="80"/>
      <c r="Z619" s="80"/>
    </row>
    <row r="620" ht="12.75" customHeight="1">
      <c r="A620" s="80"/>
      <c r="B620" s="80"/>
      <c r="C620" s="80"/>
      <c r="D620" s="80"/>
      <c r="E620" s="80"/>
      <c r="F620" s="80"/>
      <c r="G620" s="92"/>
      <c r="H620" s="80"/>
      <c r="I620" s="80"/>
      <c r="J620" s="80"/>
      <c r="K620" s="80"/>
      <c r="L620" s="80"/>
      <c r="M620" s="80"/>
      <c r="N620" s="80"/>
      <c r="O620" s="80"/>
      <c r="P620" s="80"/>
      <c r="Q620" s="80"/>
      <c r="R620" s="80"/>
      <c r="S620" s="80"/>
      <c r="T620" s="80"/>
      <c r="U620" s="80"/>
      <c r="V620" s="80"/>
      <c r="W620" s="80"/>
      <c r="X620" s="80"/>
      <c r="Y620" s="80"/>
      <c r="Z620" s="80"/>
    </row>
    <row r="621" ht="12.75" customHeight="1">
      <c r="A621" s="80"/>
      <c r="B621" s="80"/>
      <c r="C621" s="80"/>
      <c r="D621" s="80"/>
      <c r="E621" s="80"/>
      <c r="F621" s="80"/>
      <c r="G621" s="92"/>
      <c r="H621" s="80"/>
      <c r="I621" s="80"/>
      <c r="J621" s="80"/>
      <c r="K621" s="80"/>
      <c r="L621" s="80"/>
      <c r="M621" s="80"/>
      <c r="N621" s="80"/>
      <c r="O621" s="80"/>
      <c r="P621" s="80"/>
      <c r="Q621" s="80"/>
      <c r="R621" s="80"/>
      <c r="S621" s="80"/>
      <c r="T621" s="80"/>
      <c r="U621" s="80"/>
      <c r="V621" s="80"/>
      <c r="W621" s="80"/>
      <c r="X621" s="80"/>
      <c r="Y621" s="80"/>
      <c r="Z621" s="80"/>
    </row>
    <row r="622" ht="12.75" customHeight="1">
      <c r="A622" s="80"/>
      <c r="B622" s="80"/>
      <c r="C622" s="80"/>
      <c r="D622" s="80"/>
      <c r="E622" s="80"/>
      <c r="F622" s="80"/>
      <c r="G622" s="92"/>
      <c r="H622" s="80"/>
      <c r="I622" s="80"/>
      <c r="J622" s="80"/>
      <c r="K622" s="80"/>
      <c r="L622" s="80"/>
      <c r="M622" s="80"/>
      <c r="N622" s="80"/>
      <c r="O622" s="80"/>
      <c r="P622" s="80"/>
      <c r="Q622" s="80"/>
      <c r="R622" s="80"/>
      <c r="S622" s="80"/>
      <c r="T622" s="80"/>
      <c r="U622" s="80"/>
      <c r="V622" s="80"/>
      <c r="W622" s="80"/>
      <c r="X622" s="80"/>
      <c r="Y622" s="80"/>
      <c r="Z622" s="80"/>
    </row>
    <row r="623" ht="12.75" customHeight="1">
      <c r="A623" s="80"/>
      <c r="B623" s="80"/>
      <c r="C623" s="80"/>
      <c r="D623" s="80"/>
      <c r="E623" s="80"/>
      <c r="F623" s="80"/>
      <c r="G623" s="92"/>
      <c r="H623" s="80"/>
      <c r="I623" s="80"/>
      <c r="J623" s="80"/>
      <c r="K623" s="80"/>
      <c r="L623" s="80"/>
      <c r="M623" s="80"/>
      <c r="N623" s="80"/>
      <c r="O623" s="80"/>
      <c r="P623" s="80"/>
      <c r="Q623" s="80"/>
      <c r="R623" s="80"/>
      <c r="S623" s="80"/>
      <c r="T623" s="80"/>
      <c r="U623" s="80"/>
      <c r="V623" s="80"/>
      <c r="W623" s="80"/>
      <c r="X623" s="80"/>
      <c r="Y623" s="80"/>
      <c r="Z623" s="80"/>
    </row>
    <row r="624" ht="12.75" customHeight="1">
      <c r="A624" s="80"/>
      <c r="B624" s="80"/>
      <c r="C624" s="80"/>
      <c r="D624" s="80"/>
      <c r="E624" s="80"/>
      <c r="F624" s="80"/>
      <c r="G624" s="92"/>
      <c r="H624" s="80"/>
      <c r="I624" s="80"/>
      <c r="J624" s="80"/>
      <c r="K624" s="80"/>
      <c r="L624" s="80"/>
      <c r="M624" s="80"/>
      <c r="N624" s="80"/>
      <c r="O624" s="80"/>
      <c r="P624" s="80"/>
      <c r="Q624" s="80"/>
      <c r="R624" s="80"/>
      <c r="S624" s="80"/>
      <c r="T624" s="80"/>
      <c r="U624" s="80"/>
      <c r="V624" s="80"/>
      <c r="W624" s="80"/>
      <c r="X624" s="80"/>
      <c r="Y624" s="80"/>
      <c r="Z624" s="80"/>
    </row>
    <row r="625" ht="12.75" customHeight="1">
      <c r="A625" s="80"/>
      <c r="B625" s="80"/>
      <c r="C625" s="80"/>
      <c r="D625" s="80"/>
      <c r="E625" s="80"/>
      <c r="F625" s="80"/>
      <c r="G625" s="92"/>
      <c r="H625" s="80"/>
      <c r="I625" s="80"/>
      <c r="J625" s="80"/>
      <c r="K625" s="80"/>
      <c r="L625" s="80"/>
      <c r="M625" s="80"/>
      <c r="N625" s="80"/>
      <c r="O625" s="80"/>
      <c r="P625" s="80"/>
      <c r="Q625" s="80"/>
      <c r="R625" s="80"/>
      <c r="S625" s="80"/>
      <c r="T625" s="80"/>
      <c r="U625" s="80"/>
      <c r="V625" s="80"/>
      <c r="W625" s="80"/>
      <c r="X625" s="80"/>
      <c r="Y625" s="80"/>
      <c r="Z625" s="80"/>
    </row>
    <row r="626" ht="12.75" customHeight="1">
      <c r="A626" s="80"/>
      <c r="B626" s="80"/>
      <c r="C626" s="80"/>
      <c r="D626" s="80"/>
      <c r="E626" s="80"/>
      <c r="F626" s="80"/>
      <c r="G626" s="92"/>
      <c r="H626" s="80"/>
      <c r="I626" s="80"/>
      <c r="J626" s="80"/>
      <c r="K626" s="80"/>
      <c r="L626" s="80"/>
      <c r="M626" s="80"/>
      <c r="N626" s="80"/>
      <c r="O626" s="80"/>
      <c r="P626" s="80"/>
      <c r="Q626" s="80"/>
      <c r="R626" s="80"/>
      <c r="S626" s="80"/>
      <c r="T626" s="80"/>
      <c r="U626" s="80"/>
      <c r="V626" s="80"/>
      <c r="W626" s="80"/>
      <c r="X626" s="80"/>
      <c r="Y626" s="80"/>
      <c r="Z626" s="80"/>
    </row>
    <row r="627" ht="12.75" customHeight="1">
      <c r="A627" s="80"/>
      <c r="B627" s="80"/>
      <c r="C627" s="80"/>
      <c r="D627" s="80"/>
      <c r="E627" s="80"/>
      <c r="F627" s="80"/>
      <c r="G627" s="92"/>
      <c r="H627" s="80"/>
      <c r="I627" s="80"/>
      <c r="J627" s="80"/>
      <c r="K627" s="80"/>
      <c r="L627" s="80"/>
      <c r="M627" s="80"/>
      <c r="N627" s="80"/>
      <c r="O627" s="80"/>
      <c r="P627" s="80"/>
      <c r="Q627" s="80"/>
      <c r="R627" s="80"/>
      <c r="S627" s="80"/>
      <c r="T627" s="80"/>
      <c r="U627" s="80"/>
      <c r="V627" s="80"/>
      <c r="W627" s="80"/>
      <c r="X627" s="80"/>
      <c r="Y627" s="80"/>
      <c r="Z627" s="80"/>
    </row>
    <row r="628" ht="12.75" customHeight="1">
      <c r="A628" s="80"/>
      <c r="B628" s="80"/>
      <c r="C628" s="80"/>
      <c r="D628" s="80"/>
      <c r="E628" s="80"/>
      <c r="F628" s="80"/>
      <c r="G628" s="92"/>
      <c r="H628" s="80"/>
      <c r="I628" s="80"/>
      <c r="J628" s="80"/>
      <c r="K628" s="80"/>
      <c r="L628" s="80"/>
      <c r="M628" s="80"/>
      <c r="N628" s="80"/>
      <c r="O628" s="80"/>
      <c r="P628" s="80"/>
      <c r="Q628" s="80"/>
      <c r="R628" s="80"/>
      <c r="S628" s="80"/>
      <c r="T628" s="80"/>
      <c r="U628" s="80"/>
      <c r="V628" s="80"/>
      <c r="W628" s="80"/>
      <c r="X628" s="80"/>
      <c r="Y628" s="80"/>
      <c r="Z628" s="80"/>
    </row>
    <row r="629" ht="12.75" customHeight="1">
      <c r="A629" s="80"/>
      <c r="B629" s="80"/>
      <c r="C629" s="80"/>
      <c r="D629" s="80"/>
      <c r="E629" s="80"/>
      <c r="F629" s="80"/>
      <c r="G629" s="92"/>
      <c r="H629" s="80"/>
      <c r="I629" s="80"/>
      <c r="J629" s="80"/>
      <c r="K629" s="80"/>
      <c r="L629" s="80"/>
      <c r="M629" s="80"/>
      <c r="N629" s="80"/>
      <c r="O629" s="80"/>
      <c r="P629" s="80"/>
      <c r="Q629" s="80"/>
      <c r="R629" s="80"/>
      <c r="S629" s="80"/>
      <c r="T629" s="80"/>
      <c r="U629" s="80"/>
      <c r="V629" s="80"/>
      <c r="W629" s="80"/>
      <c r="X629" s="80"/>
      <c r="Y629" s="80"/>
      <c r="Z629" s="80"/>
    </row>
    <row r="630" ht="12.75" customHeight="1">
      <c r="A630" s="80"/>
      <c r="B630" s="80"/>
      <c r="C630" s="80"/>
      <c r="D630" s="80"/>
      <c r="E630" s="80"/>
      <c r="F630" s="80"/>
      <c r="G630" s="92"/>
      <c r="H630" s="80"/>
      <c r="I630" s="80"/>
      <c r="J630" s="80"/>
      <c r="K630" s="80"/>
      <c r="L630" s="80"/>
      <c r="M630" s="80"/>
      <c r="N630" s="80"/>
      <c r="O630" s="80"/>
      <c r="P630" s="80"/>
      <c r="Q630" s="80"/>
      <c r="R630" s="80"/>
      <c r="S630" s="80"/>
      <c r="T630" s="80"/>
      <c r="U630" s="80"/>
      <c r="V630" s="80"/>
      <c r="W630" s="80"/>
      <c r="X630" s="80"/>
      <c r="Y630" s="80"/>
      <c r="Z630" s="80"/>
    </row>
    <row r="631" ht="12.75" customHeight="1">
      <c r="A631" s="80"/>
      <c r="B631" s="80"/>
      <c r="C631" s="80"/>
      <c r="D631" s="80"/>
      <c r="E631" s="80"/>
      <c r="F631" s="80"/>
      <c r="G631" s="92"/>
      <c r="H631" s="80"/>
      <c r="I631" s="80"/>
      <c r="J631" s="80"/>
      <c r="K631" s="80"/>
      <c r="L631" s="80"/>
      <c r="M631" s="80"/>
      <c r="N631" s="80"/>
      <c r="O631" s="80"/>
      <c r="P631" s="80"/>
      <c r="Q631" s="80"/>
      <c r="R631" s="80"/>
      <c r="S631" s="80"/>
      <c r="T631" s="80"/>
      <c r="U631" s="80"/>
      <c r="V631" s="80"/>
      <c r="W631" s="80"/>
      <c r="X631" s="80"/>
      <c r="Y631" s="80"/>
      <c r="Z631" s="80"/>
    </row>
    <row r="632" ht="12.75" customHeight="1">
      <c r="A632" s="80"/>
      <c r="B632" s="80"/>
      <c r="C632" s="80"/>
      <c r="D632" s="80"/>
      <c r="E632" s="80"/>
      <c r="F632" s="80"/>
      <c r="G632" s="92"/>
      <c r="H632" s="80"/>
      <c r="I632" s="80"/>
      <c r="J632" s="80"/>
      <c r="K632" s="80"/>
      <c r="L632" s="80"/>
      <c r="M632" s="80"/>
      <c r="N632" s="80"/>
      <c r="O632" s="80"/>
      <c r="P632" s="80"/>
      <c r="Q632" s="80"/>
      <c r="R632" s="80"/>
      <c r="S632" s="80"/>
      <c r="T632" s="80"/>
      <c r="U632" s="80"/>
      <c r="V632" s="80"/>
      <c r="W632" s="80"/>
      <c r="X632" s="80"/>
      <c r="Y632" s="80"/>
      <c r="Z632" s="80"/>
    </row>
    <row r="633" ht="12.75" customHeight="1">
      <c r="A633" s="80"/>
      <c r="B633" s="80"/>
      <c r="C633" s="80"/>
      <c r="D633" s="80"/>
      <c r="E633" s="80"/>
      <c r="F633" s="80"/>
      <c r="G633" s="92"/>
      <c r="H633" s="80"/>
      <c r="I633" s="80"/>
      <c r="J633" s="80"/>
      <c r="K633" s="80"/>
      <c r="L633" s="80"/>
      <c r="M633" s="80"/>
      <c r="N633" s="80"/>
      <c r="O633" s="80"/>
      <c r="P633" s="80"/>
      <c r="Q633" s="80"/>
      <c r="R633" s="80"/>
      <c r="S633" s="80"/>
      <c r="T633" s="80"/>
      <c r="U633" s="80"/>
      <c r="V633" s="80"/>
      <c r="W633" s="80"/>
      <c r="X633" s="80"/>
      <c r="Y633" s="80"/>
      <c r="Z633" s="80"/>
    </row>
    <row r="634" ht="12.75" customHeight="1">
      <c r="A634" s="80"/>
      <c r="B634" s="80"/>
      <c r="C634" s="80"/>
      <c r="D634" s="80"/>
      <c r="E634" s="80"/>
      <c r="F634" s="80"/>
      <c r="G634" s="92"/>
      <c r="H634" s="80"/>
      <c r="I634" s="80"/>
      <c r="J634" s="80"/>
      <c r="K634" s="80"/>
      <c r="L634" s="80"/>
      <c r="M634" s="80"/>
      <c r="N634" s="80"/>
      <c r="O634" s="80"/>
      <c r="P634" s="80"/>
      <c r="Q634" s="80"/>
      <c r="R634" s="80"/>
      <c r="S634" s="80"/>
      <c r="T634" s="80"/>
      <c r="U634" s="80"/>
      <c r="V634" s="80"/>
      <c r="W634" s="80"/>
      <c r="X634" s="80"/>
      <c r="Y634" s="80"/>
      <c r="Z634" s="80"/>
    </row>
    <row r="635" ht="12.75" customHeight="1">
      <c r="A635" s="80"/>
      <c r="B635" s="80"/>
      <c r="C635" s="80"/>
      <c r="D635" s="80"/>
      <c r="E635" s="80"/>
      <c r="F635" s="80"/>
      <c r="G635" s="92"/>
      <c r="H635" s="80"/>
      <c r="I635" s="80"/>
      <c r="J635" s="80"/>
      <c r="K635" s="80"/>
      <c r="L635" s="80"/>
      <c r="M635" s="80"/>
      <c r="N635" s="80"/>
      <c r="O635" s="80"/>
      <c r="P635" s="80"/>
      <c r="Q635" s="80"/>
      <c r="R635" s="80"/>
      <c r="S635" s="80"/>
      <c r="T635" s="80"/>
      <c r="U635" s="80"/>
      <c r="V635" s="80"/>
      <c r="W635" s="80"/>
      <c r="X635" s="80"/>
      <c r="Y635" s="80"/>
      <c r="Z635" s="80"/>
    </row>
    <row r="636" ht="12.75" customHeight="1">
      <c r="A636" s="80"/>
      <c r="B636" s="80"/>
      <c r="C636" s="80"/>
      <c r="D636" s="80"/>
      <c r="E636" s="80"/>
      <c r="F636" s="80"/>
      <c r="G636" s="92"/>
      <c r="H636" s="80"/>
      <c r="I636" s="80"/>
      <c r="J636" s="80"/>
      <c r="K636" s="80"/>
      <c r="L636" s="80"/>
      <c r="M636" s="80"/>
      <c r="N636" s="80"/>
      <c r="O636" s="80"/>
      <c r="P636" s="80"/>
      <c r="Q636" s="80"/>
      <c r="R636" s="80"/>
      <c r="S636" s="80"/>
      <c r="T636" s="80"/>
      <c r="U636" s="80"/>
      <c r="V636" s="80"/>
      <c r="W636" s="80"/>
      <c r="X636" s="80"/>
      <c r="Y636" s="80"/>
      <c r="Z636" s="80"/>
    </row>
    <row r="637" ht="12.75" customHeight="1">
      <c r="A637" s="80"/>
      <c r="B637" s="80"/>
      <c r="C637" s="80"/>
      <c r="D637" s="80"/>
      <c r="E637" s="80"/>
      <c r="F637" s="80"/>
      <c r="G637" s="92"/>
      <c r="H637" s="80"/>
      <c r="I637" s="80"/>
      <c r="J637" s="80"/>
      <c r="K637" s="80"/>
      <c r="L637" s="80"/>
      <c r="M637" s="80"/>
      <c r="N637" s="80"/>
      <c r="O637" s="80"/>
      <c r="P637" s="80"/>
      <c r="Q637" s="80"/>
      <c r="R637" s="80"/>
      <c r="S637" s="80"/>
      <c r="T637" s="80"/>
      <c r="U637" s="80"/>
      <c r="V637" s="80"/>
      <c r="W637" s="80"/>
      <c r="X637" s="80"/>
      <c r="Y637" s="80"/>
      <c r="Z637" s="80"/>
    </row>
    <row r="638" ht="12.75" customHeight="1">
      <c r="A638" s="80"/>
      <c r="B638" s="80"/>
      <c r="C638" s="80"/>
      <c r="D638" s="80"/>
      <c r="E638" s="80"/>
      <c r="F638" s="80"/>
      <c r="G638" s="92"/>
      <c r="H638" s="80"/>
      <c r="I638" s="80"/>
      <c r="J638" s="80"/>
      <c r="K638" s="80"/>
      <c r="L638" s="80"/>
      <c r="M638" s="80"/>
      <c r="N638" s="80"/>
      <c r="O638" s="80"/>
      <c r="P638" s="80"/>
      <c r="Q638" s="80"/>
      <c r="R638" s="80"/>
      <c r="S638" s="80"/>
      <c r="T638" s="80"/>
      <c r="U638" s="80"/>
      <c r="V638" s="80"/>
      <c r="W638" s="80"/>
      <c r="X638" s="80"/>
      <c r="Y638" s="80"/>
      <c r="Z638" s="80"/>
    </row>
    <row r="639" ht="12.75" customHeight="1">
      <c r="A639" s="80"/>
      <c r="B639" s="80"/>
      <c r="C639" s="80"/>
      <c r="D639" s="80"/>
      <c r="E639" s="80"/>
      <c r="F639" s="80"/>
      <c r="G639" s="92"/>
      <c r="H639" s="80"/>
      <c r="I639" s="80"/>
      <c r="J639" s="80"/>
      <c r="K639" s="80"/>
      <c r="L639" s="80"/>
      <c r="M639" s="80"/>
      <c r="N639" s="80"/>
      <c r="O639" s="80"/>
      <c r="P639" s="80"/>
      <c r="Q639" s="80"/>
      <c r="R639" s="80"/>
      <c r="S639" s="80"/>
      <c r="T639" s="80"/>
      <c r="U639" s="80"/>
      <c r="V639" s="80"/>
      <c r="W639" s="80"/>
      <c r="X639" s="80"/>
      <c r="Y639" s="80"/>
      <c r="Z639" s="80"/>
    </row>
    <row r="640" ht="12.75" customHeight="1">
      <c r="A640" s="80"/>
      <c r="B640" s="80"/>
      <c r="C640" s="80"/>
      <c r="D640" s="80"/>
      <c r="E640" s="80"/>
      <c r="F640" s="80"/>
      <c r="G640" s="92"/>
      <c r="H640" s="80"/>
      <c r="I640" s="80"/>
      <c r="J640" s="80"/>
      <c r="K640" s="80"/>
      <c r="L640" s="80"/>
      <c r="M640" s="80"/>
      <c r="N640" s="80"/>
      <c r="O640" s="80"/>
      <c r="P640" s="80"/>
      <c r="Q640" s="80"/>
      <c r="R640" s="80"/>
      <c r="S640" s="80"/>
      <c r="T640" s="80"/>
      <c r="U640" s="80"/>
      <c r="V640" s="80"/>
      <c r="W640" s="80"/>
      <c r="X640" s="80"/>
      <c r="Y640" s="80"/>
      <c r="Z640" s="80"/>
    </row>
    <row r="641" ht="12.75" customHeight="1">
      <c r="A641" s="80"/>
      <c r="B641" s="80"/>
      <c r="C641" s="80"/>
      <c r="D641" s="80"/>
      <c r="E641" s="80"/>
      <c r="F641" s="80"/>
      <c r="G641" s="92"/>
      <c r="H641" s="80"/>
      <c r="I641" s="80"/>
      <c r="J641" s="80"/>
      <c r="K641" s="80"/>
      <c r="L641" s="80"/>
      <c r="M641" s="80"/>
      <c r="N641" s="80"/>
      <c r="O641" s="80"/>
      <c r="P641" s="80"/>
      <c r="Q641" s="80"/>
      <c r="R641" s="80"/>
      <c r="S641" s="80"/>
      <c r="T641" s="80"/>
      <c r="U641" s="80"/>
      <c r="V641" s="80"/>
      <c r="W641" s="80"/>
      <c r="X641" s="80"/>
      <c r="Y641" s="80"/>
      <c r="Z641" s="80"/>
    </row>
    <row r="642" ht="12.75" customHeight="1">
      <c r="A642" s="80"/>
      <c r="B642" s="80"/>
      <c r="C642" s="80"/>
      <c r="D642" s="80"/>
      <c r="E642" s="80"/>
      <c r="F642" s="80"/>
      <c r="G642" s="92"/>
      <c r="H642" s="80"/>
      <c r="I642" s="80"/>
      <c r="J642" s="80"/>
      <c r="K642" s="80"/>
      <c r="L642" s="80"/>
      <c r="M642" s="80"/>
      <c r="N642" s="80"/>
      <c r="O642" s="80"/>
      <c r="P642" s="80"/>
      <c r="Q642" s="80"/>
      <c r="R642" s="80"/>
      <c r="S642" s="80"/>
      <c r="T642" s="80"/>
      <c r="U642" s="80"/>
      <c r="V642" s="80"/>
      <c r="W642" s="80"/>
      <c r="X642" s="80"/>
      <c r="Y642" s="80"/>
      <c r="Z642" s="80"/>
    </row>
    <row r="643" ht="12.75" customHeight="1">
      <c r="A643" s="80"/>
      <c r="B643" s="80"/>
      <c r="C643" s="80"/>
      <c r="D643" s="80"/>
      <c r="E643" s="80"/>
      <c r="F643" s="80"/>
      <c r="G643" s="92"/>
      <c r="H643" s="80"/>
      <c r="I643" s="80"/>
      <c r="J643" s="80"/>
      <c r="K643" s="80"/>
      <c r="L643" s="80"/>
      <c r="M643" s="80"/>
      <c r="N643" s="80"/>
      <c r="O643" s="80"/>
      <c r="P643" s="80"/>
      <c r="Q643" s="80"/>
      <c r="R643" s="80"/>
      <c r="S643" s="80"/>
      <c r="T643" s="80"/>
      <c r="U643" s="80"/>
      <c r="V643" s="80"/>
      <c r="W643" s="80"/>
      <c r="X643" s="80"/>
      <c r="Y643" s="80"/>
      <c r="Z643" s="80"/>
    </row>
    <row r="644" ht="12.75" customHeight="1">
      <c r="A644" s="80"/>
      <c r="B644" s="80"/>
      <c r="C644" s="80"/>
      <c r="D644" s="80"/>
      <c r="E644" s="80"/>
      <c r="F644" s="80"/>
      <c r="G644" s="92"/>
      <c r="H644" s="80"/>
      <c r="I644" s="80"/>
      <c r="J644" s="80"/>
      <c r="K644" s="80"/>
      <c r="L644" s="80"/>
      <c r="M644" s="80"/>
      <c r="N644" s="80"/>
      <c r="O644" s="80"/>
      <c r="P644" s="80"/>
      <c r="Q644" s="80"/>
      <c r="R644" s="80"/>
      <c r="S644" s="80"/>
      <c r="T644" s="80"/>
      <c r="U644" s="80"/>
      <c r="V644" s="80"/>
      <c r="W644" s="80"/>
      <c r="X644" s="80"/>
      <c r="Y644" s="80"/>
      <c r="Z644" s="80"/>
    </row>
    <row r="645" ht="12.75" customHeight="1">
      <c r="A645" s="80"/>
      <c r="B645" s="80"/>
      <c r="C645" s="80"/>
      <c r="D645" s="80"/>
      <c r="E645" s="80"/>
      <c r="F645" s="80"/>
      <c r="G645" s="92"/>
      <c r="H645" s="80"/>
      <c r="I645" s="80"/>
      <c r="J645" s="80"/>
      <c r="K645" s="80"/>
      <c r="L645" s="80"/>
      <c r="M645" s="80"/>
      <c r="N645" s="80"/>
      <c r="O645" s="80"/>
      <c r="P645" s="80"/>
      <c r="Q645" s="80"/>
      <c r="R645" s="80"/>
      <c r="S645" s="80"/>
      <c r="T645" s="80"/>
      <c r="U645" s="80"/>
      <c r="V645" s="80"/>
      <c r="W645" s="80"/>
      <c r="X645" s="80"/>
      <c r="Y645" s="80"/>
      <c r="Z645" s="80"/>
    </row>
    <row r="646" ht="12.75" customHeight="1">
      <c r="A646" s="80"/>
      <c r="B646" s="80"/>
      <c r="C646" s="80"/>
      <c r="D646" s="80"/>
      <c r="E646" s="80"/>
      <c r="F646" s="80"/>
      <c r="G646" s="92"/>
      <c r="H646" s="80"/>
      <c r="I646" s="80"/>
      <c r="J646" s="80"/>
      <c r="K646" s="80"/>
      <c r="L646" s="80"/>
      <c r="M646" s="80"/>
      <c r="N646" s="80"/>
      <c r="O646" s="80"/>
      <c r="P646" s="80"/>
      <c r="Q646" s="80"/>
      <c r="R646" s="80"/>
      <c r="S646" s="80"/>
      <c r="T646" s="80"/>
      <c r="U646" s="80"/>
      <c r="V646" s="80"/>
      <c r="W646" s="80"/>
      <c r="X646" s="80"/>
      <c r="Y646" s="80"/>
      <c r="Z646" s="80"/>
    </row>
    <row r="647" ht="12.75" customHeight="1">
      <c r="A647" s="80"/>
      <c r="B647" s="80"/>
      <c r="C647" s="80"/>
      <c r="D647" s="80"/>
      <c r="E647" s="80"/>
      <c r="F647" s="80"/>
      <c r="G647" s="92"/>
      <c r="H647" s="80"/>
      <c r="I647" s="80"/>
      <c r="J647" s="80"/>
      <c r="K647" s="80"/>
      <c r="L647" s="80"/>
      <c r="M647" s="80"/>
      <c r="N647" s="80"/>
      <c r="O647" s="80"/>
      <c r="P647" s="80"/>
      <c r="Q647" s="80"/>
      <c r="R647" s="80"/>
      <c r="S647" s="80"/>
      <c r="T647" s="80"/>
      <c r="U647" s="80"/>
      <c r="V647" s="80"/>
      <c r="W647" s="80"/>
      <c r="X647" s="80"/>
      <c r="Y647" s="80"/>
      <c r="Z647" s="80"/>
    </row>
    <row r="648" ht="12.75" customHeight="1">
      <c r="A648" s="80"/>
      <c r="B648" s="80"/>
      <c r="C648" s="80"/>
      <c r="D648" s="80"/>
      <c r="E648" s="80"/>
      <c r="F648" s="80"/>
      <c r="G648" s="92"/>
      <c r="H648" s="80"/>
      <c r="I648" s="80"/>
      <c r="J648" s="80"/>
      <c r="K648" s="80"/>
      <c r="L648" s="80"/>
      <c r="M648" s="80"/>
      <c r="N648" s="80"/>
      <c r="O648" s="80"/>
      <c r="P648" s="80"/>
      <c r="Q648" s="80"/>
      <c r="R648" s="80"/>
      <c r="S648" s="80"/>
      <c r="T648" s="80"/>
      <c r="U648" s="80"/>
      <c r="V648" s="80"/>
      <c r="W648" s="80"/>
      <c r="X648" s="80"/>
      <c r="Y648" s="80"/>
      <c r="Z648" s="80"/>
    </row>
    <row r="649" ht="12.75" customHeight="1">
      <c r="A649" s="80"/>
      <c r="B649" s="80"/>
      <c r="C649" s="80"/>
      <c r="D649" s="80"/>
      <c r="E649" s="80"/>
      <c r="F649" s="80"/>
      <c r="G649" s="92"/>
      <c r="H649" s="80"/>
      <c r="I649" s="80"/>
      <c r="J649" s="80"/>
      <c r="K649" s="80"/>
      <c r="L649" s="80"/>
      <c r="M649" s="80"/>
      <c r="N649" s="80"/>
      <c r="O649" s="80"/>
      <c r="P649" s="80"/>
      <c r="Q649" s="80"/>
      <c r="R649" s="80"/>
      <c r="S649" s="80"/>
      <c r="T649" s="80"/>
      <c r="U649" s="80"/>
      <c r="V649" s="80"/>
      <c r="W649" s="80"/>
      <c r="X649" s="80"/>
      <c r="Y649" s="80"/>
      <c r="Z649" s="80"/>
    </row>
    <row r="650" ht="12.75" customHeight="1">
      <c r="A650" s="80"/>
      <c r="B650" s="80"/>
      <c r="C650" s="80"/>
      <c r="D650" s="80"/>
      <c r="E650" s="80"/>
      <c r="F650" s="80"/>
      <c r="G650" s="92"/>
      <c r="H650" s="80"/>
      <c r="I650" s="80"/>
      <c r="J650" s="80"/>
      <c r="K650" s="80"/>
      <c r="L650" s="80"/>
      <c r="M650" s="80"/>
      <c r="N650" s="80"/>
      <c r="O650" s="80"/>
      <c r="P650" s="80"/>
      <c r="Q650" s="80"/>
      <c r="R650" s="80"/>
      <c r="S650" s="80"/>
      <c r="T650" s="80"/>
      <c r="U650" s="80"/>
      <c r="V650" s="80"/>
      <c r="W650" s="80"/>
      <c r="X650" s="80"/>
      <c r="Y650" s="80"/>
      <c r="Z650" s="80"/>
    </row>
    <row r="651" ht="12.75" customHeight="1">
      <c r="A651" s="80"/>
      <c r="B651" s="80"/>
      <c r="C651" s="80"/>
      <c r="D651" s="80"/>
      <c r="E651" s="80"/>
      <c r="F651" s="80"/>
      <c r="G651" s="92"/>
      <c r="H651" s="80"/>
      <c r="I651" s="80"/>
      <c r="J651" s="80"/>
      <c r="K651" s="80"/>
      <c r="L651" s="80"/>
      <c r="M651" s="80"/>
      <c r="N651" s="80"/>
      <c r="O651" s="80"/>
      <c r="P651" s="80"/>
      <c r="Q651" s="80"/>
      <c r="R651" s="80"/>
      <c r="S651" s="80"/>
      <c r="T651" s="80"/>
      <c r="U651" s="80"/>
      <c r="V651" s="80"/>
      <c r="W651" s="80"/>
      <c r="X651" s="80"/>
      <c r="Y651" s="80"/>
      <c r="Z651" s="80"/>
    </row>
    <row r="652" ht="12.75" customHeight="1">
      <c r="A652" s="80"/>
      <c r="B652" s="80"/>
      <c r="C652" s="80"/>
      <c r="D652" s="80"/>
      <c r="E652" s="80"/>
      <c r="F652" s="80"/>
      <c r="G652" s="92"/>
      <c r="H652" s="80"/>
      <c r="I652" s="80"/>
      <c r="J652" s="80"/>
      <c r="K652" s="80"/>
      <c r="L652" s="80"/>
      <c r="M652" s="80"/>
      <c r="N652" s="80"/>
      <c r="O652" s="80"/>
      <c r="P652" s="80"/>
      <c r="Q652" s="80"/>
      <c r="R652" s="80"/>
      <c r="S652" s="80"/>
      <c r="T652" s="80"/>
      <c r="U652" s="80"/>
      <c r="V652" s="80"/>
      <c r="W652" s="80"/>
      <c r="X652" s="80"/>
      <c r="Y652" s="80"/>
      <c r="Z652" s="80"/>
    </row>
    <row r="653" ht="12.75" customHeight="1">
      <c r="A653" s="80"/>
      <c r="B653" s="80"/>
      <c r="C653" s="80"/>
      <c r="D653" s="80"/>
      <c r="E653" s="80"/>
      <c r="F653" s="80"/>
      <c r="G653" s="92"/>
      <c r="H653" s="80"/>
      <c r="I653" s="80"/>
      <c r="J653" s="80"/>
      <c r="K653" s="80"/>
      <c r="L653" s="80"/>
      <c r="M653" s="80"/>
      <c r="N653" s="80"/>
      <c r="O653" s="80"/>
      <c r="P653" s="80"/>
      <c r="Q653" s="80"/>
      <c r="R653" s="80"/>
      <c r="S653" s="80"/>
      <c r="T653" s="80"/>
      <c r="U653" s="80"/>
      <c r="V653" s="80"/>
      <c r="W653" s="80"/>
      <c r="X653" s="80"/>
      <c r="Y653" s="80"/>
      <c r="Z653" s="80"/>
    </row>
    <row r="654" ht="12.75" customHeight="1">
      <c r="A654" s="80"/>
      <c r="B654" s="80"/>
      <c r="C654" s="80"/>
      <c r="D654" s="80"/>
      <c r="E654" s="80"/>
      <c r="F654" s="80"/>
      <c r="G654" s="92"/>
      <c r="H654" s="80"/>
      <c r="I654" s="80"/>
      <c r="J654" s="80"/>
      <c r="K654" s="80"/>
      <c r="L654" s="80"/>
      <c r="M654" s="80"/>
      <c r="N654" s="80"/>
      <c r="O654" s="80"/>
      <c r="P654" s="80"/>
      <c r="Q654" s="80"/>
      <c r="R654" s="80"/>
      <c r="S654" s="80"/>
      <c r="T654" s="80"/>
      <c r="U654" s="80"/>
      <c r="V654" s="80"/>
      <c r="W654" s="80"/>
      <c r="X654" s="80"/>
      <c r="Y654" s="80"/>
      <c r="Z654" s="80"/>
    </row>
    <row r="655" ht="12.75" customHeight="1">
      <c r="A655" s="80"/>
      <c r="B655" s="80"/>
      <c r="C655" s="80"/>
      <c r="D655" s="80"/>
      <c r="E655" s="80"/>
      <c r="F655" s="80"/>
      <c r="G655" s="92"/>
      <c r="H655" s="80"/>
      <c r="I655" s="80"/>
      <c r="J655" s="80"/>
      <c r="K655" s="80"/>
      <c r="L655" s="80"/>
      <c r="M655" s="80"/>
      <c r="N655" s="80"/>
      <c r="O655" s="80"/>
      <c r="P655" s="80"/>
      <c r="Q655" s="80"/>
      <c r="R655" s="80"/>
      <c r="S655" s="80"/>
      <c r="T655" s="80"/>
      <c r="U655" s="80"/>
      <c r="V655" s="80"/>
      <c r="W655" s="80"/>
      <c r="X655" s="80"/>
      <c r="Y655" s="80"/>
      <c r="Z655" s="80"/>
    </row>
    <row r="656" ht="12.75" customHeight="1">
      <c r="A656" s="80"/>
      <c r="B656" s="80"/>
      <c r="C656" s="80"/>
      <c r="D656" s="80"/>
      <c r="E656" s="80"/>
      <c r="F656" s="80"/>
      <c r="G656" s="92"/>
      <c r="H656" s="80"/>
      <c r="I656" s="80"/>
      <c r="J656" s="80"/>
      <c r="K656" s="80"/>
      <c r="L656" s="80"/>
      <c r="M656" s="80"/>
      <c r="N656" s="80"/>
      <c r="O656" s="80"/>
      <c r="P656" s="80"/>
      <c r="Q656" s="80"/>
      <c r="R656" s="80"/>
      <c r="S656" s="80"/>
      <c r="T656" s="80"/>
      <c r="U656" s="80"/>
      <c r="V656" s="80"/>
      <c r="W656" s="80"/>
      <c r="X656" s="80"/>
      <c r="Y656" s="80"/>
      <c r="Z656" s="80"/>
    </row>
    <row r="657" ht="12.75" customHeight="1">
      <c r="A657" s="80"/>
      <c r="B657" s="80"/>
      <c r="C657" s="80"/>
      <c r="D657" s="80"/>
      <c r="E657" s="80"/>
      <c r="F657" s="80"/>
      <c r="G657" s="92"/>
      <c r="H657" s="80"/>
      <c r="I657" s="80"/>
      <c r="J657" s="80"/>
      <c r="K657" s="80"/>
      <c r="L657" s="80"/>
      <c r="M657" s="80"/>
      <c r="N657" s="80"/>
      <c r="O657" s="80"/>
      <c r="P657" s="80"/>
      <c r="Q657" s="80"/>
      <c r="R657" s="80"/>
      <c r="S657" s="80"/>
      <c r="T657" s="80"/>
      <c r="U657" s="80"/>
      <c r="V657" s="80"/>
      <c r="W657" s="80"/>
      <c r="X657" s="80"/>
      <c r="Y657" s="80"/>
      <c r="Z657" s="80"/>
    </row>
    <row r="658" ht="12.75" customHeight="1">
      <c r="A658" s="80"/>
      <c r="B658" s="80"/>
      <c r="C658" s="80"/>
      <c r="D658" s="80"/>
      <c r="E658" s="80"/>
      <c r="F658" s="80"/>
      <c r="G658" s="92"/>
      <c r="H658" s="80"/>
      <c r="I658" s="80"/>
      <c r="J658" s="80"/>
      <c r="K658" s="80"/>
      <c r="L658" s="80"/>
      <c r="M658" s="80"/>
      <c r="N658" s="80"/>
      <c r="O658" s="80"/>
      <c r="P658" s="80"/>
      <c r="Q658" s="80"/>
      <c r="R658" s="80"/>
      <c r="S658" s="80"/>
      <c r="T658" s="80"/>
      <c r="U658" s="80"/>
      <c r="V658" s="80"/>
      <c r="W658" s="80"/>
      <c r="X658" s="80"/>
      <c r="Y658" s="80"/>
      <c r="Z658" s="80"/>
    </row>
    <row r="659" ht="12.75" customHeight="1">
      <c r="A659" s="80"/>
      <c r="B659" s="80"/>
      <c r="C659" s="80"/>
      <c r="D659" s="80"/>
      <c r="E659" s="80"/>
      <c r="F659" s="80"/>
      <c r="G659" s="92"/>
      <c r="H659" s="80"/>
      <c r="I659" s="80"/>
      <c r="J659" s="80"/>
      <c r="K659" s="80"/>
      <c r="L659" s="80"/>
      <c r="M659" s="80"/>
      <c r="N659" s="80"/>
      <c r="O659" s="80"/>
      <c r="P659" s="80"/>
      <c r="Q659" s="80"/>
      <c r="R659" s="80"/>
      <c r="S659" s="80"/>
      <c r="T659" s="80"/>
      <c r="U659" s="80"/>
      <c r="V659" s="80"/>
      <c r="W659" s="80"/>
      <c r="X659" s="80"/>
      <c r="Y659" s="80"/>
      <c r="Z659" s="80"/>
    </row>
    <row r="660" ht="12.75" customHeight="1">
      <c r="A660" s="80"/>
      <c r="B660" s="80"/>
      <c r="C660" s="80"/>
      <c r="D660" s="80"/>
      <c r="E660" s="80"/>
      <c r="F660" s="80"/>
      <c r="G660" s="92"/>
      <c r="H660" s="80"/>
      <c r="I660" s="80"/>
      <c r="J660" s="80"/>
      <c r="K660" s="80"/>
      <c r="L660" s="80"/>
      <c r="M660" s="80"/>
      <c r="N660" s="80"/>
      <c r="O660" s="80"/>
      <c r="P660" s="80"/>
      <c r="Q660" s="80"/>
      <c r="R660" s="80"/>
      <c r="S660" s="80"/>
      <c r="T660" s="80"/>
      <c r="U660" s="80"/>
      <c r="V660" s="80"/>
      <c r="W660" s="80"/>
      <c r="X660" s="80"/>
      <c r="Y660" s="80"/>
      <c r="Z660" s="80"/>
    </row>
    <row r="661" ht="12.75" customHeight="1">
      <c r="A661" s="80"/>
      <c r="B661" s="80"/>
      <c r="C661" s="80"/>
      <c r="D661" s="80"/>
      <c r="E661" s="80"/>
      <c r="F661" s="80"/>
      <c r="G661" s="92"/>
      <c r="H661" s="80"/>
      <c r="I661" s="80"/>
      <c r="J661" s="80"/>
      <c r="K661" s="80"/>
      <c r="L661" s="80"/>
      <c r="M661" s="80"/>
      <c r="N661" s="80"/>
      <c r="O661" s="80"/>
      <c r="P661" s="80"/>
      <c r="Q661" s="80"/>
      <c r="R661" s="80"/>
      <c r="S661" s="80"/>
      <c r="T661" s="80"/>
      <c r="U661" s="80"/>
      <c r="V661" s="80"/>
      <c r="W661" s="80"/>
      <c r="X661" s="80"/>
      <c r="Y661" s="80"/>
      <c r="Z661" s="80"/>
    </row>
    <row r="662" ht="12.75" customHeight="1">
      <c r="A662" s="80"/>
      <c r="B662" s="80"/>
      <c r="C662" s="80"/>
      <c r="D662" s="80"/>
      <c r="E662" s="80"/>
      <c r="F662" s="80"/>
      <c r="G662" s="92"/>
      <c r="H662" s="80"/>
      <c r="I662" s="80"/>
      <c r="J662" s="80"/>
      <c r="K662" s="80"/>
      <c r="L662" s="80"/>
      <c r="M662" s="80"/>
      <c r="N662" s="80"/>
      <c r="O662" s="80"/>
      <c r="P662" s="80"/>
      <c r="Q662" s="80"/>
      <c r="R662" s="80"/>
      <c r="S662" s="80"/>
      <c r="T662" s="80"/>
      <c r="U662" s="80"/>
      <c r="V662" s="80"/>
      <c r="W662" s="80"/>
      <c r="X662" s="80"/>
      <c r="Y662" s="80"/>
      <c r="Z662" s="80"/>
    </row>
    <row r="663" ht="12.75" customHeight="1">
      <c r="A663" s="80"/>
      <c r="B663" s="80"/>
      <c r="C663" s="80"/>
      <c r="D663" s="80"/>
      <c r="E663" s="80"/>
      <c r="F663" s="80"/>
      <c r="G663" s="92"/>
      <c r="H663" s="80"/>
      <c r="I663" s="80"/>
      <c r="J663" s="80"/>
      <c r="K663" s="80"/>
      <c r="L663" s="80"/>
      <c r="M663" s="80"/>
      <c r="N663" s="80"/>
      <c r="O663" s="80"/>
      <c r="P663" s="80"/>
      <c r="Q663" s="80"/>
      <c r="R663" s="80"/>
      <c r="S663" s="80"/>
      <c r="T663" s="80"/>
      <c r="U663" s="80"/>
      <c r="V663" s="80"/>
      <c r="W663" s="80"/>
      <c r="X663" s="80"/>
      <c r="Y663" s="80"/>
      <c r="Z663" s="80"/>
    </row>
    <row r="664" ht="12.75" customHeight="1">
      <c r="A664" s="80"/>
      <c r="B664" s="80"/>
      <c r="C664" s="80"/>
      <c r="D664" s="80"/>
      <c r="E664" s="80"/>
      <c r="F664" s="80"/>
      <c r="G664" s="92"/>
      <c r="H664" s="80"/>
      <c r="I664" s="80"/>
      <c r="J664" s="80"/>
      <c r="K664" s="80"/>
      <c r="L664" s="80"/>
      <c r="M664" s="80"/>
      <c r="N664" s="80"/>
      <c r="O664" s="80"/>
      <c r="P664" s="80"/>
      <c r="Q664" s="80"/>
      <c r="R664" s="80"/>
      <c r="S664" s="80"/>
      <c r="T664" s="80"/>
      <c r="U664" s="80"/>
      <c r="V664" s="80"/>
      <c r="W664" s="80"/>
      <c r="X664" s="80"/>
      <c r="Y664" s="80"/>
      <c r="Z664" s="80"/>
    </row>
    <row r="665" ht="12.75" customHeight="1">
      <c r="A665" s="80"/>
      <c r="B665" s="80"/>
      <c r="C665" s="80"/>
      <c r="D665" s="80"/>
      <c r="E665" s="80"/>
      <c r="F665" s="80"/>
      <c r="G665" s="92"/>
      <c r="H665" s="80"/>
      <c r="I665" s="80"/>
      <c r="J665" s="80"/>
      <c r="K665" s="80"/>
      <c r="L665" s="80"/>
      <c r="M665" s="80"/>
      <c r="N665" s="80"/>
      <c r="O665" s="80"/>
      <c r="P665" s="80"/>
      <c r="Q665" s="80"/>
      <c r="R665" s="80"/>
      <c r="S665" s="80"/>
      <c r="T665" s="80"/>
      <c r="U665" s="80"/>
      <c r="V665" s="80"/>
      <c r="W665" s="80"/>
      <c r="X665" s="80"/>
      <c r="Y665" s="80"/>
      <c r="Z665" s="80"/>
    </row>
    <row r="666" ht="12.75" customHeight="1">
      <c r="A666" s="80"/>
      <c r="B666" s="80"/>
      <c r="C666" s="80"/>
      <c r="D666" s="80"/>
      <c r="E666" s="80"/>
      <c r="F666" s="80"/>
      <c r="G666" s="92"/>
      <c r="H666" s="80"/>
      <c r="I666" s="80"/>
      <c r="J666" s="80"/>
      <c r="K666" s="80"/>
      <c r="L666" s="80"/>
      <c r="M666" s="80"/>
      <c r="N666" s="80"/>
      <c r="O666" s="80"/>
      <c r="P666" s="80"/>
      <c r="Q666" s="80"/>
      <c r="R666" s="80"/>
      <c r="S666" s="80"/>
      <c r="T666" s="80"/>
      <c r="U666" s="80"/>
      <c r="V666" s="80"/>
      <c r="W666" s="80"/>
      <c r="X666" s="80"/>
      <c r="Y666" s="80"/>
      <c r="Z666" s="80"/>
    </row>
    <row r="667" ht="12.75" customHeight="1">
      <c r="A667" s="80"/>
      <c r="B667" s="80"/>
      <c r="C667" s="80"/>
      <c r="D667" s="80"/>
      <c r="E667" s="80"/>
      <c r="F667" s="80"/>
      <c r="G667" s="92"/>
      <c r="H667" s="80"/>
      <c r="I667" s="80"/>
      <c r="J667" s="80"/>
      <c r="K667" s="80"/>
      <c r="L667" s="80"/>
      <c r="M667" s="80"/>
      <c r="N667" s="80"/>
      <c r="O667" s="80"/>
      <c r="P667" s="80"/>
      <c r="Q667" s="80"/>
      <c r="R667" s="80"/>
      <c r="S667" s="80"/>
      <c r="T667" s="80"/>
      <c r="U667" s="80"/>
      <c r="V667" s="80"/>
      <c r="W667" s="80"/>
      <c r="X667" s="80"/>
      <c r="Y667" s="80"/>
      <c r="Z667" s="80"/>
    </row>
    <row r="668" ht="12.75" customHeight="1">
      <c r="A668" s="80"/>
      <c r="B668" s="80"/>
      <c r="C668" s="80"/>
      <c r="D668" s="80"/>
      <c r="E668" s="80"/>
      <c r="F668" s="80"/>
      <c r="G668" s="92"/>
      <c r="H668" s="80"/>
      <c r="I668" s="80"/>
      <c r="J668" s="80"/>
      <c r="K668" s="80"/>
      <c r="L668" s="80"/>
      <c r="M668" s="80"/>
      <c r="N668" s="80"/>
      <c r="O668" s="80"/>
      <c r="P668" s="80"/>
      <c r="Q668" s="80"/>
      <c r="R668" s="80"/>
      <c r="S668" s="80"/>
      <c r="T668" s="80"/>
      <c r="U668" s="80"/>
      <c r="V668" s="80"/>
      <c r="W668" s="80"/>
      <c r="X668" s="80"/>
      <c r="Y668" s="80"/>
      <c r="Z668" s="80"/>
    </row>
    <row r="669" ht="12.75" customHeight="1">
      <c r="A669" s="80"/>
      <c r="B669" s="80"/>
      <c r="C669" s="80"/>
      <c r="D669" s="80"/>
      <c r="E669" s="80"/>
      <c r="F669" s="80"/>
      <c r="G669" s="92"/>
      <c r="H669" s="80"/>
      <c r="I669" s="80"/>
      <c r="J669" s="80"/>
      <c r="K669" s="80"/>
      <c r="L669" s="80"/>
      <c r="M669" s="80"/>
      <c r="N669" s="80"/>
      <c r="O669" s="80"/>
      <c r="P669" s="80"/>
      <c r="Q669" s="80"/>
      <c r="R669" s="80"/>
      <c r="S669" s="80"/>
      <c r="T669" s="80"/>
      <c r="U669" s="80"/>
      <c r="V669" s="80"/>
      <c r="W669" s="80"/>
      <c r="X669" s="80"/>
      <c r="Y669" s="80"/>
      <c r="Z669" s="80"/>
    </row>
    <row r="670" ht="12.75" customHeight="1">
      <c r="A670" s="80"/>
      <c r="B670" s="80"/>
      <c r="C670" s="80"/>
      <c r="D670" s="80"/>
      <c r="E670" s="80"/>
      <c r="F670" s="80"/>
      <c r="G670" s="92"/>
      <c r="H670" s="80"/>
      <c r="I670" s="80"/>
      <c r="J670" s="80"/>
      <c r="K670" s="80"/>
      <c r="L670" s="80"/>
      <c r="M670" s="80"/>
      <c r="N670" s="80"/>
      <c r="O670" s="80"/>
      <c r="P670" s="80"/>
      <c r="Q670" s="80"/>
      <c r="R670" s="80"/>
      <c r="S670" s="80"/>
      <c r="T670" s="80"/>
      <c r="U670" s="80"/>
      <c r="V670" s="80"/>
      <c r="W670" s="80"/>
      <c r="X670" s="80"/>
      <c r="Y670" s="80"/>
      <c r="Z670" s="80"/>
    </row>
    <row r="671" ht="12.75" customHeight="1">
      <c r="A671" s="80"/>
      <c r="B671" s="80"/>
      <c r="C671" s="80"/>
      <c r="D671" s="80"/>
      <c r="E671" s="80"/>
      <c r="F671" s="80"/>
      <c r="G671" s="92"/>
      <c r="H671" s="80"/>
      <c r="I671" s="80"/>
      <c r="J671" s="80"/>
      <c r="K671" s="80"/>
      <c r="L671" s="80"/>
      <c r="M671" s="80"/>
      <c r="N671" s="80"/>
      <c r="O671" s="80"/>
      <c r="P671" s="80"/>
      <c r="Q671" s="80"/>
      <c r="R671" s="80"/>
      <c r="S671" s="80"/>
      <c r="T671" s="80"/>
      <c r="U671" s="80"/>
      <c r="V671" s="80"/>
      <c r="W671" s="80"/>
      <c r="X671" s="80"/>
      <c r="Y671" s="80"/>
      <c r="Z671" s="80"/>
    </row>
    <row r="672" ht="12.75" customHeight="1">
      <c r="A672" s="80"/>
      <c r="B672" s="80"/>
      <c r="C672" s="80"/>
      <c r="D672" s="80"/>
      <c r="E672" s="80"/>
      <c r="F672" s="80"/>
      <c r="G672" s="92"/>
      <c r="H672" s="80"/>
      <c r="I672" s="80"/>
      <c r="J672" s="80"/>
      <c r="K672" s="80"/>
      <c r="L672" s="80"/>
      <c r="M672" s="80"/>
      <c r="N672" s="80"/>
      <c r="O672" s="80"/>
      <c r="P672" s="80"/>
      <c r="Q672" s="80"/>
      <c r="R672" s="80"/>
      <c r="S672" s="80"/>
      <c r="T672" s="80"/>
      <c r="U672" s="80"/>
      <c r="V672" s="80"/>
      <c r="W672" s="80"/>
      <c r="X672" s="80"/>
      <c r="Y672" s="80"/>
      <c r="Z672" s="80"/>
    </row>
    <row r="673" ht="12.75" customHeight="1">
      <c r="A673" s="80"/>
      <c r="B673" s="80"/>
      <c r="C673" s="80"/>
      <c r="D673" s="80"/>
      <c r="E673" s="80"/>
      <c r="F673" s="80"/>
      <c r="G673" s="92"/>
      <c r="H673" s="80"/>
      <c r="I673" s="80"/>
      <c r="J673" s="80"/>
      <c r="K673" s="80"/>
      <c r="L673" s="80"/>
      <c r="M673" s="80"/>
      <c r="N673" s="80"/>
      <c r="O673" s="80"/>
      <c r="P673" s="80"/>
      <c r="Q673" s="80"/>
      <c r="R673" s="80"/>
      <c r="S673" s="80"/>
      <c r="T673" s="80"/>
      <c r="U673" s="80"/>
      <c r="V673" s="80"/>
      <c r="W673" s="80"/>
      <c r="X673" s="80"/>
      <c r="Y673" s="80"/>
      <c r="Z673" s="80"/>
    </row>
    <row r="674" ht="12.75" customHeight="1">
      <c r="A674" s="80"/>
      <c r="B674" s="80"/>
      <c r="C674" s="80"/>
      <c r="D674" s="80"/>
      <c r="E674" s="80"/>
      <c r="F674" s="80"/>
      <c r="G674" s="92"/>
      <c r="H674" s="80"/>
      <c r="I674" s="80"/>
      <c r="J674" s="80"/>
      <c r="K674" s="80"/>
      <c r="L674" s="80"/>
      <c r="M674" s="80"/>
      <c r="N674" s="80"/>
      <c r="O674" s="80"/>
      <c r="P674" s="80"/>
      <c r="Q674" s="80"/>
      <c r="R674" s="80"/>
      <c r="S674" s="80"/>
      <c r="T674" s="80"/>
      <c r="U674" s="80"/>
      <c r="V674" s="80"/>
      <c r="W674" s="80"/>
      <c r="X674" s="80"/>
      <c r="Y674" s="80"/>
      <c r="Z674" s="80"/>
    </row>
    <row r="675" ht="12.75" customHeight="1">
      <c r="A675" s="80"/>
      <c r="B675" s="80"/>
      <c r="C675" s="80"/>
      <c r="D675" s="80"/>
      <c r="E675" s="80"/>
      <c r="F675" s="80"/>
      <c r="G675" s="92"/>
      <c r="H675" s="80"/>
      <c r="I675" s="80"/>
      <c r="J675" s="80"/>
      <c r="K675" s="80"/>
      <c r="L675" s="80"/>
      <c r="M675" s="80"/>
      <c r="N675" s="80"/>
      <c r="O675" s="80"/>
      <c r="P675" s="80"/>
      <c r="Q675" s="80"/>
      <c r="R675" s="80"/>
      <c r="S675" s="80"/>
      <c r="T675" s="80"/>
      <c r="U675" s="80"/>
      <c r="V675" s="80"/>
      <c r="W675" s="80"/>
      <c r="X675" s="80"/>
      <c r="Y675" s="80"/>
      <c r="Z675" s="80"/>
    </row>
    <row r="676" ht="12.75" customHeight="1">
      <c r="A676" s="80"/>
      <c r="B676" s="80"/>
      <c r="C676" s="80"/>
      <c r="D676" s="80"/>
      <c r="E676" s="80"/>
      <c r="F676" s="80"/>
      <c r="G676" s="92"/>
      <c r="H676" s="80"/>
      <c r="I676" s="80"/>
      <c r="J676" s="80"/>
      <c r="K676" s="80"/>
      <c r="L676" s="80"/>
      <c r="M676" s="80"/>
      <c r="N676" s="80"/>
      <c r="O676" s="80"/>
      <c r="P676" s="80"/>
      <c r="Q676" s="80"/>
      <c r="R676" s="80"/>
      <c r="S676" s="80"/>
      <c r="T676" s="80"/>
      <c r="U676" s="80"/>
      <c r="V676" s="80"/>
      <c r="W676" s="80"/>
      <c r="X676" s="80"/>
      <c r="Y676" s="80"/>
      <c r="Z676" s="80"/>
    </row>
    <row r="677" ht="12.75" customHeight="1">
      <c r="A677" s="80"/>
      <c r="B677" s="80"/>
      <c r="C677" s="80"/>
      <c r="D677" s="80"/>
      <c r="E677" s="80"/>
      <c r="F677" s="80"/>
      <c r="G677" s="92"/>
      <c r="H677" s="80"/>
      <c r="I677" s="80"/>
      <c r="J677" s="80"/>
      <c r="K677" s="80"/>
      <c r="L677" s="80"/>
      <c r="M677" s="80"/>
      <c r="N677" s="80"/>
      <c r="O677" s="80"/>
      <c r="P677" s="80"/>
      <c r="Q677" s="80"/>
      <c r="R677" s="80"/>
      <c r="S677" s="80"/>
      <c r="T677" s="80"/>
      <c r="U677" s="80"/>
      <c r="V677" s="80"/>
      <c r="W677" s="80"/>
      <c r="X677" s="80"/>
      <c r="Y677" s="80"/>
      <c r="Z677" s="80"/>
    </row>
    <row r="678" ht="12.75" customHeight="1">
      <c r="A678" s="80"/>
      <c r="B678" s="80"/>
      <c r="C678" s="80"/>
      <c r="D678" s="80"/>
      <c r="E678" s="80"/>
      <c r="F678" s="80"/>
      <c r="G678" s="92"/>
      <c r="H678" s="80"/>
      <c r="I678" s="80"/>
      <c r="J678" s="80"/>
      <c r="K678" s="80"/>
      <c r="L678" s="80"/>
      <c r="M678" s="80"/>
      <c r="N678" s="80"/>
      <c r="O678" s="80"/>
      <c r="P678" s="80"/>
      <c r="Q678" s="80"/>
      <c r="R678" s="80"/>
      <c r="S678" s="80"/>
      <c r="T678" s="80"/>
      <c r="U678" s="80"/>
      <c r="V678" s="80"/>
      <c r="W678" s="80"/>
      <c r="X678" s="80"/>
      <c r="Y678" s="80"/>
      <c r="Z678" s="80"/>
    </row>
    <row r="679" ht="12.75" customHeight="1">
      <c r="A679" s="80"/>
      <c r="B679" s="80"/>
      <c r="C679" s="80"/>
      <c r="D679" s="80"/>
      <c r="E679" s="80"/>
      <c r="F679" s="80"/>
      <c r="G679" s="92"/>
      <c r="H679" s="80"/>
      <c r="I679" s="80"/>
      <c r="J679" s="80"/>
      <c r="K679" s="80"/>
      <c r="L679" s="80"/>
      <c r="M679" s="80"/>
      <c r="N679" s="80"/>
      <c r="O679" s="80"/>
      <c r="P679" s="80"/>
      <c r="Q679" s="80"/>
      <c r="R679" s="80"/>
      <c r="S679" s="80"/>
      <c r="T679" s="80"/>
      <c r="U679" s="80"/>
      <c r="V679" s="80"/>
      <c r="W679" s="80"/>
      <c r="X679" s="80"/>
      <c r="Y679" s="80"/>
      <c r="Z679" s="80"/>
    </row>
    <row r="680" ht="12.75" customHeight="1">
      <c r="A680" s="80"/>
      <c r="B680" s="80"/>
      <c r="C680" s="80"/>
      <c r="D680" s="80"/>
      <c r="E680" s="80"/>
      <c r="F680" s="80"/>
      <c r="G680" s="92"/>
      <c r="H680" s="80"/>
      <c r="I680" s="80"/>
      <c r="J680" s="80"/>
      <c r="K680" s="80"/>
      <c r="L680" s="80"/>
      <c r="M680" s="80"/>
      <c r="N680" s="80"/>
      <c r="O680" s="80"/>
      <c r="P680" s="80"/>
      <c r="Q680" s="80"/>
      <c r="R680" s="80"/>
      <c r="S680" s="80"/>
      <c r="T680" s="80"/>
      <c r="U680" s="80"/>
      <c r="V680" s="80"/>
      <c r="W680" s="80"/>
      <c r="X680" s="80"/>
      <c r="Y680" s="80"/>
      <c r="Z680" s="80"/>
    </row>
    <row r="681" ht="12.75" customHeight="1">
      <c r="A681" s="80"/>
      <c r="B681" s="80"/>
      <c r="C681" s="80"/>
      <c r="D681" s="80"/>
      <c r="E681" s="80"/>
      <c r="F681" s="80"/>
      <c r="G681" s="92"/>
      <c r="H681" s="80"/>
      <c r="I681" s="80"/>
      <c r="J681" s="80"/>
      <c r="K681" s="80"/>
      <c r="L681" s="80"/>
      <c r="M681" s="80"/>
      <c r="N681" s="80"/>
      <c r="O681" s="80"/>
      <c r="P681" s="80"/>
      <c r="Q681" s="80"/>
      <c r="R681" s="80"/>
      <c r="S681" s="80"/>
      <c r="T681" s="80"/>
      <c r="U681" s="80"/>
      <c r="V681" s="80"/>
      <c r="W681" s="80"/>
      <c r="X681" s="80"/>
      <c r="Y681" s="80"/>
      <c r="Z681" s="80"/>
    </row>
    <row r="682" ht="12.75" customHeight="1">
      <c r="A682" s="80"/>
      <c r="B682" s="80"/>
      <c r="C682" s="80"/>
      <c r="D682" s="80"/>
      <c r="E682" s="80"/>
      <c r="F682" s="80"/>
      <c r="G682" s="92"/>
      <c r="H682" s="80"/>
      <c r="I682" s="80"/>
      <c r="J682" s="80"/>
      <c r="K682" s="80"/>
      <c r="L682" s="80"/>
      <c r="M682" s="80"/>
      <c r="N682" s="80"/>
      <c r="O682" s="80"/>
      <c r="P682" s="80"/>
      <c r="Q682" s="80"/>
      <c r="R682" s="80"/>
      <c r="S682" s="80"/>
      <c r="T682" s="80"/>
      <c r="U682" s="80"/>
      <c r="V682" s="80"/>
      <c r="W682" s="80"/>
      <c r="X682" s="80"/>
      <c r="Y682" s="80"/>
      <c r="Z682" s="80"/>
    </row>
    <row r="683" ht="12.75" customHeight="1">
      <c r="A683" s="80"/>
      <c r="B683" s="80"/>
      <c r="C683" s="80"/>
      <c r="D683" s="80"/>
      <c r="E683" s="80"/>
      <c r="F683" s="80"/>
      <c r="G683" s="92"/>
      <c r="H683" s="80"/>
      <c r="I683" s="80"/>
      <c r="J683" s="80"/>
      <c r="K683" s="80"/>
      <c r="L683" s="80"/>
      <c r="M683" s="80"/>
      <c r="N683" s="80"/>
      <c r="O683" s="80"/>
      <c r="P683" s="80"/>
      <c r="Q683" s="80"/>
      <c r="R683" s="80"/>
      <c r="S683" s="80"/>
      <c r="T683" s="80"/>
      <c r="U683" s="80"/>
      <c r="V683" s="80"/>
      <c r="W683" s="80"/>
      <c r="X683" s="80"/>
      <c r="Y683" s="80"/>
      <c r="Z683" s="80"/>
    </row>
    <row r="684" ht="12.75" customHeight="1">
      <c r="A684" s="80"/>
      <c r="B684" s="80"/>
      <c r="C684" s="80"/>
      <c r="D684" s="80"/>
      <c r="E684" s="80"/>
      <c r="F684" s="80"/>
      <c r="G684" s="92"/>
      <c r="H684" s="80"/>
      <c r="I684" s="80"/>
      <c r="J684" s="80"/>
      <c r="K684" s="80"/>
      <c r="L684" s="80"/>
      <c r="M684" s="80"/>
      <c r="N684" s="80"/>
      <c r="O684" s="80"/>
      <c r="P684" s="80"/>
      <c r="Q684" s="80"/>
      <c r="R684" s="80"/>
      <c r="S684" s="80"/>
      <c r="T684" s="80"/>
      <c r="U684" s="80"/>
      <c r="V684" s="80"/>
      <c r="W684" s="80"/>
      <c r="X684" s="80"/>
      <c r="Y684" s="80"/>
      <c r="Z684" s="80"/>
    </row>
    <row r="685" ht="12.75" customHeight="1">
      <c r="A685" s="80"/>
      <c r="B685" s="80"/>
      <c r="C685" s="80"/>
      <c r="D685" s="80"/>
      <c r="E685" s="80"/>
      <c r="F685" s="80"/>
      <c r="G685" s="92"/>
      <c r="H685" s="80"/>
      <c r="I685" s="80"/>
      <c r="J685" s="80"/>
      <c r="K685" s="80"/>
      <c r="L685" s="80"/>
      <c r="M685" s="80"/>
      <c r="N685" s="80"/>
      <c r="O685" s="80"/>
      <c r="P685" s="80"/>
      <c r="Q685" s="80"/>
      <c r="R685" s="80"/>
      <c r="S685" s="80"/>
      <c r="T685" s="80"/>
      <c r="U685" s="80"/>
      <c r="V685" s="80"/>
      <c r="W685" s="80"/>
      <c r="X685" s="80"/>
      <c r="Y685" s="80"/>
      <c r="Z685" s="80"/>
    </row>
    <row r="686" ht="12.75" customHeight="1">
      <c r="A686" s="80"/>
      <c r="B686" s="80"/>
      <c r="C686" s="80"/>
      <c r="D686" s="80"/>
      <c r="E686" s="80"/>
      <c r="F686" s="80"/>
      <c r="G686" s="92"/>
      <c r="H686" s="80"/>
      <c r="I686" s="80"/>
      <c r="J686" s="80"/>
      <c r="K686" s="80"/>
      <c r="L686" s="80"/>
      <c r="M686" s="80"/>
      <c r="N686" s="80"/>
      <c r="O686" s="80"/>
      <c r="P686" s="80"/>
      <c r="Q686" s="80"/>
      <c r="R686" s="80"/>
      <c r="S686" s="80"/>
      <c r="T686" s="80"/>
      <c r="U686" s="80"/>
      <c r="V686" s="80"/>
      <c r="W686" s="80"/>
      <c r="X686" s="80"/>
      <c r="Y686" s="80"/>
      <c r="Z686" s="80"/>
    </row>
    <row r="687" ht="12.75" customHeight="1">
      <c r="A687" s="80"/>
      <c r="B687" s="80"/>
      <c r="C687" s="80"/>
      <c r="D687" s="80"/>
      <c r="E687" s="80"/>
      <c r="F687" s="80"/>
      <c r="G687" s="92"/>
      <c r="H687" s="80"/>
      <c r="I687" s="80"/>
      <c r="J687" s="80"/>
      <c r="K687" s="80"/>
      <c r="L687" s="80"/>
      <c r="M687" s="80"/>
      <c r="N687" s="80"/>
      <c r="O687" s="80"/>
      <c r="P687" s="80"/>
      <c r="Q687" s="80"/>
      <c r="R687" s="80"/>
      <c r="S687" s="80"/>
      <c r="T687" s="80"/>
      <c r="U687" s="80"/>
      <c r="V687" s="80"/>
      <c r="W687" s="80"/>
      <c r="X687" s="80"/>
      <c r="Y687" s="80"/>
      <c r="Z687" s="80"/>
    </row>
    <row r="688" ht="12.75" customHeight="1">
      <c r="A688" s="80"/>
      <c r="B688" s="80"/>
      <c r="C688" s="80"/>
      <c r="D688" s="80"/>
      <c r="E688" s="80"/>
      <c r="F688" s="80"/>
      <c r="G688" s="92"/>
      <c r="H688" s="80"/>
      <c r="I688" s="80"/>
      <c r="J688" s="80"/>
      <c r="K688" s="80"/>
      <c r="L688" s="80"/>
      <c r="M688" s="80"/>
      <c r="N688" s="80"/>
      <c r="O688" s="80"/>
      <c r="P688" s="80"/>
      <c r="Q688" s="80"/>
      <c r="R688" s="80"/>
      <c r="S688" s="80"/>
      <c r="T688" s="80"/>
      <c r="U688" s="80"/>
      <c r="V688" s="80"/>
      <c r="W688" s="80"/>
      <c r="X688" s="80"/>
      <c r="Y688" s="80"/>
      <c r="Z688" s="80"/>
    </row>
    <row r="689" ht="12.75" customHeight="1">
      <c r="A689" s="80"/>
      <c r="B689" s="80"/>
      <c r="C689" s="80"/>
      <c r="D689" s="80"/>
      <c r="E689" s="80"/>
      <c r="F689" s="80"/>
      <c r="G689" s="92"/>
      <c r="H689" s="80"/>
      <c r="I689" s="80"/>
      <c r="J689" s="80"/>
      <c r="K689" s="80"/>
      <c r="L689" s="80"/>
      <c r="M689" s="80"/>
      <c r="N689" s="80"/>
      <c r="O689" s="80"/>
      <c r="P689" s="80"/>
      <c r="Q689" s="80"/>
      <c r="R689" s="80"/>
      <c r="S689" s="80"/>
      <c r="T689" s="80"/>
      <c r="U689" s="80"/>
      <c r="V689" s="80"/>
      <c r="W689" s="80"/>
      <c r="X689" s="80"/>
      <c r="Y689" s="80"/>
      <c r="Z689" s="80"/>
    </row>
    <row r="690" ht="12.75" customHeight="1">
      <c r="A690" s="80"/>
      <c r="B690" s="80"/>
      <c r="C690" s="80"/>
      <c r="D690" s="80"/>
      <c r="E690" s="80"/>
      <c r="F690" s="80"/>
      <c r="G690" s="92"/>
      <c r="H690" s="80"/>
      <c r="I690" s="80"/>
      <c r="J690" s="80"/>
      <c r="K690" s="80"/>
      <c r="L690" s="80"/>
      <c r="M690" s="80"/>
      <c r="N690" s="80"/>
      <c r="O690" s="80"/>
      <c r="P690" s="80"/>
      <c r="Q690" s="80"/>
      <c r="R690" s="80"/>
      <c r="S690" s="80"/>
      <c r="T690" s="80"/>
      <c r="U690" s="80"/>
      <c r="V690" s="80"/>
      <c r="W690" s="80"/>
      <c r="X690" s="80"/>
      <c r="Y690" s="80"/>
      <c r="Z690" s="80"/>
    </row>
    <row r="691" ht="12.75" customHeight="1">
      <c r="A691" s="80"/>
      <c r="B691" s="80"/>
      <c r="C691" s="80"/>
      <c r="D691" s="80"/>
      <c r="E691" s="80"/>
      <c r="F691" s="80"/>
      <c r="G691" s="92"/>
      <c r="H691" s="80"/>
      <c r="I691" s="80"/>
      <c r="J691" s="80"/>
      <c r="K691" s="80"/>
      <c r="L691" s="80"/>
      <c r="M691" s="80"/>
      <c r="N691" s="80"/>
      <c r="O691" s="80"/>
      <c r="P691" s="80"/>
      <c r="Q691" s="80"/>
      <c r="R691" s="80"/>
      <c r="S691" s="80"/>
      <c r="T691" s="80"/>
      <c r="U691" s="80"/>
      <c r="V691" s="80"/>
      <c r="W691" s="80"/>
      <c r="X691" s="80"/>
      <c r="Y691" s="80"/>
      <c r="Z691" s="80"/>
    </row>
    <row r="692" ht="12.75" customHeight="1">
      <c r="A692" s="80"/>
      <c r="B692" s="80"/>
      <c r="C692" s="80"/>
      <c r="D692" s="80"/>
      <c r="E692" s="80"/>
      <c r="F692" s="80"/>
      <c r="G692" s="92"/>
      <c r="H692" s="80"/>
      <c r="I692" s="80"/>
      <c r="J692" s="80"/>
      <c r="K692" s="80"/>
      <c r="L692" s="80"/>
      <c r="M692" s="80"/>
      <c r="N692" s="80"/>
      <c r="O692" s="80"/>
      <c r="P692" s="80"/>
      <c r="Q692" s="80"/>
      <c r="R692" s="80"/>
      <c r="S692" s="80"/>
      <c r="T692" s="80"/>
      <c r="U692" s="80"/>
      <c r="V692" s="80"/>
      <c r="W692" s="80"/>
      <c r="X692" s="80"/>
      <c r="Y692" s="80"/>
      <c r="Z692" s="80"/>
    </row>
    <row r="693" ht="12.75" customHeight="1">
      <c r="A693" s="80"/>
      <c r="B693" s="80"/>
      <c r="C693" s="80"/>
      <c r="D693" s="80"/>
      <c r="E693" s="80"/>
      <c r="F693" s="80"/>
      <c r="G693" s="92"/>
      <c r="H693" s="80"/>
      <c r="I693" s="80"/>
      <c r="J693" s="80"/>
      <c r="K693" s="80"/>
      <c r="L693" s="80"/>
      <c r="M693" s="80"/>
      <c r="N693" s="80"/>
      <c r="O693" s="80"/>
      <c r="P693" s="80"/>
      <c r="Q693" s="80"/>
      <c r="R693" s="80"/>
      <c r="S693" s="80"/>
      <c r="T693" s="80"/>
      <c r="U693" s="80"/>
      <c r="V693" s="80"/>
      <c r="W693" s="80"/>
      <c r="X693" s="80"/>
      <c r="Y693" s="80"/>
      <c r="Z693" s="80"/>
    </row>
    <row r="694" ht="12.75" customHeight="1">
      <c r="A694" s="80"/>
      <c r="B694" s="80"/>
      <c r="C694" s="80"/>
      <c r="D694" s="80"/>
      <c r="E694" s="80"/>
      <c r="F694" s="80"/>
      <c r="G694" s="92"/>
      <c r="H694" s="80"/>
      <c r="I694" s="80"/>
      <c r="J694" s="80"/>
      <c r="K694" s="80"/>
      <c r="L694" s="80"/>
      <c r="M694" s="80"/>
      <c r="N694" s="80"/>
      <c r="O694" s="80"/>
      <c r="P694" s="80"/>
      <c r="Q694" s="80"/>
      <c r="R694" s="80"/>
      <c r="S694" s="80"/>
      <c r="T694" s="80"/>
      <c r="U694" s="80"/>
      <c r="V694" s="80"/>
      <c r="W694" s="80"/>
      <c r="X694" s="80"/>
      <c r="Y694" s="80"/>
      <c r="Z694" s="80"/>
    </row>
    <row r="695" ht="12.75" customHeight="1">
      <c r="A695" s="80"/>
      <c r="B695" s="80"/>
      <c r="C695" s="80"/>
      <c r="D695" s="80"/>
      <c r="E695" s="80"/>
      <c r="F695" s="80"/>
      <c r="G695" s="92"/>
      <c r="H695" s="80"/>
      <c r="I695" s="80"/>
      <c r="J695" s="80"/>
      <c r="K695" s="80"/>
      <c r="L695" s="80"/>
      <c r="M695" s="80"/>
      <c r="N695" s="80"/>
      <c r="O695" s="80"/>
      <c r="P695" s="80"/>
      <c r="Q695" s="80"/>
      <c r="R695" s="80"/>
      <c r="S695" s="80"/>
      <c r="T695" s="80"/>
      <c r="U695" s="80"/>
      <c r="V695" s="80"/>
      <c r="W695" s="80"/>
      <c r="X695" s="80"/>
      <c r="Y695" s="80"/>
      <c r="Z695" s="80"/>
    </row>
    <row r="696" ht="12.75" customHeight="1">
      <c r="A696" s="80"/>
      <c r="B696" s="80"/>
      <c r="C696" s="80"/>
      <c r="D696" s="80"/>
      <c r="E696" s="80"/>
      <c r="F696" s="80"/>
      <c r="G696" s="92"/>
      <c r="H696" s="80"/>
      <c r="I696" s="80"/>
      <c r="J696" s="80"/>
      <c r="K696" s="80"/>
      <c r="L696" s="80"/>
      <c r="M696" s="80"/>
      <c r="N696" s="80"/>
      <c r="O696" s="80"/>
      <c r="P696" s="80"/>
      <c r="Q696" s="80"/>
      <c r="R696" s="80"/>
      <c r="S696" s="80"/>
      <c r="T696" s="80"/>
      <c r="U696" s="80"/>
      <c r="V696" s="80"/>
      <c r="W696" s="80"/>
      <c r="X696" s="80"/>
      <c r="Y696" s="80"/>
      <c r="Z696" s="80"/>
    </row>
    <row r="697" ht="12.75" customHeight="1">
      <c r="A697" s="80"/>
      <c r="B697" s="80"/>
      <c r="C697" s="80"/>
      <c r="D697" s="80"/>
      <c r="E697" s="80"/>
      <c r="F697" s="80"/>
      <c r="G697" s="92"/>
      <c r="H697" s="80"/>
      <c r="I697" s="80"/>
      <c r="J697" s="80"/>
      <c r="K697" s="80"/>
      <c r="L697" s="80"/>
      <c r="M697" s="80"/>
      <c r="N697" s="80"/>
      <c r="O697" s="80"/>
      <c r="P697" s="80"/>
      <c r="Q697" s="80"/>
      <c r="R697" s="80"/>
      <c r="S697" s="80"/>
      <c r="T697" s="80"/>
      <c r="U697" s="80"/>
      <c r="V697" s="80"/>
      <c r="W697" s="80"/>
      <c r="X697" s="80"/>
      <c r="Y697" s="80"/>
      <c r="Z697" s="80"/>
    </row>
    <row r="698" ht="12.75" customHeight="1">
      <c r="A698" s="80"/>
      <c r="B698" s="80"/>
      <c r="C698" s="80"/>
      <c r="D698" s="80"/>
      <c r="E698" s="80"/>
      <c r="F698" s="80"/>
      <c r="G698" s="92"/>
      <c r="H698" s="80"/>
      <c r="I698" s="80"/>
      <c r="J698" s="80"/>
      <c r="K698" s="80"/>
      <c r="L698" s="80"/>
      <c r="M698" s="80"/>
      <c r="N698" s="80"/>
      <c r="O698" s="80"/>
      <c r="P698" s="80"/>
      <c r="Q698" s="80"/>
      <c r="R698" s="80"/>
      <c r="S698" s="80"/>
      <c r="T698" s="80"/>
      <c r="U698" s="80"/>
      <c r="V698" s="80"/>
      <c r="W698" s="80"/>
      <c r="X698" s="80"/>
      <c r="Y698" s="80"/>
      <c r="Z698" s="80"/>
    </row>
    <row r="699" ht="12.75" customHeight="1">
      <c r="A699" s="80"/>
      <c r="B699" s="80"/>
      <c r="C699" s="80"/>
      <c r="D699" s="80"/>
      <c r="E699" s="80"/>
      <c r="F699" s="80"/>
      <c r="G699" s="92"/>
      <c r="H699" s="80"/>
      <c r="I699" s="80"/>
      <c r="J699" s="80"/>
      <c r="K699" s="80"/>
      <c r="L699" s="80"/>
      <c r="M699" s="80"/>
      <c r="N699" s="80"/>
      <c r="O699" s="80"/>
      <c r="P699" s="80"/>
      <c r="Q699" s="80"/>
      <c r="R699" s="80"/>
      <c r="S699" s="80"/>
      <c r="T699" s="80"/>
      <c r="U699" s="80"/>
      <c r="V699" s="80"/>
      <c r="W699" s="80"/>
      <c r="X699" s="80"/>
      <c r="Y699" s="80"/>
      <c r="Z699" s="80"/>
    </row>
    <row r="700" ht="12.75" customHeight="1">
      <c r="A700" s="80"/>
      <c r="B700" s="80"/>
      <c r="C700" s="80"/>
      <c r="D700" s="80"/>
      <c r="E700" s="80"/>
      <c r="F700" s="80"/>
      <c r="G700" s="92"/>
      <c r="H700" s="80"/>
      <c r="I700" s="80"/>
      <c r="J700" s="80"/>
      <c r="K700" s="80"/>
      <c r="L700" s="80"/>
      <c r="M700" s="80"/>
      <c r="N700" s="80"/>
      <c r="O700" s="80"/>
      <c r="P700" s="80"/>
      <c r="Q700" s="80"/>
      <c r="R700" s="80"/>
      <c r="S700" s="80"/>
      <c r="T700" s="80"/>
      <c r="U700" s="80"/>
      <c r="V700" s="80"/>
      <c r="W700" s="80"/>
      <c r="X700" s="80"/>
      <c r="Y700" s="80"/>
      <c r="Z700" s="80"/>
    </row>
    <row r="701" ht="12.75" customHeight="1">
      <c r="A701" s="80"/>
      <c r="B701" s="80"/>
      <c r="C701" s="80"/>
      <c r="D701" s="80"/>
      <c r="E701" s="80"/>
      <c r="F701" s="80"/>
      <c r="G701" s="92"/>
      <c r="H701" s="80"/>
      <c r="I701" s="80"/>
      <c r="J701" s="80"/>
      <c r="K701" s="80"/>
      <c r="L701" s="80"/>
      <c r="M701" s="80"/>
      <c r="N701" s="80"/>
      <c r="O701" s="80"/>
      <c r="P701" s="80"/>
      <c r="Q701" s="80"/>
      <c r="R701" s="80"/>
      <c r="S701" s="80"/>
      <c r="T701" s="80"/>
      <c r="U701" s="80"/>
      <c r="V701" s="80"/>
      <c r="W701" s="80"/>
      <c r="X701" s="80"/>
      <c r="Y701" s="80"/>
      <c r="Z701" s="80"/>
    </row>
    <row r="702" ht="12.75" customHeight="1">
      <c r="A702" s="80"/>
      <c r="B702" s="80"/>
      <c r="C702" s="80"/>
      <c r="D702" s="80"/>
      <c r="E702" s="80"/>
      <c r="F702" s="80"/>
      <c r="G702" s="92"/>
      <c r="H702" s="80"/>
      <c r="I702" s="80"/>
      <c r="J702" s="80"/>
      <c r="K702" s="80"/>
      <c r="L702" s="80"/>
      <c r="M702" s="80"/>
      <c r="N702" s="80"/>
      <c r="O702" s="80"/>
      <c r="P702" s="80"/>
      <c r="Q702" s="80"/>
      <c r="R702" s="80"/>
      <c r="S702" s="80"/>
      <c r="T702" s="80"/>
      <c r="U702" s="80"/>
      <c r="V702" s="80"/>
      <c r="W702" s="80"/>
      <c r="X702" s="80"/>
      <c r="Y702" s="80"/>
      <c r="Z702" s="80"/>
    </row>
    <row r="703" ht="12.75" customHeight="1">
      <c r="A703" s="80"/>
      <c r="B703" s="80"/>
      <c r="C703" s="80"/>
      <c r="D703" s="80"/>
      <c r="E703" s="80"/>
      <c r="F703" s="80"/>
      <c r="G703" s="92"/>
      <c r="H703" s="80"/>
      <c r="I703" s="80"/>
      <c r="J703" s="80"/>
      <c r="K703" s="80"/>
      <c r="L703" s="80"/>
      <c r="M703" s="80"/>
      <c r="N703" s="80"/>
      <c r="O703" s="80"/>
      <c r="P703" s="80"/>
      <c r="Q703" s="80"/>
      <c r="R703" s="80"/>
      <c r="S703" s="80"/>
      <c r="T703" s="80"/>
      <c r="U703" s="80"/>
      <c r="V703" s="80"/>
      <c r="W703" s="80"/>
      <c r="X703" s="80"/>
      <c r="Y703" s="80"/>
      <c r="Z703" s="80"/>
    </row>
    <row r="704" ht="12.75" customHeight="1">
      <c r="A704" s="80"/>
      <c r="B704" s="80"/>
      <c r="C704" s="80"/>
      <c r="D704" s="80"/>
      <c r="E704" s="80"/>
      <c r="F704" s="80"/>
      <c r="G704" s="92"/>
      <c r="H704" s="80"/>
      <c r="I704" s="80"/>
      <c r="J704" s="80"/>
      <c r="K704" s="80"/>
      <c r="L704" s="80"/>
      <c r="M704" s="80"/>
      <c r="N704" s="80"/>
      <c r="O704" s="80"/>
      <c r="P704" s="80"/>
      <c r="Q704" s="80"/>
      <c r="R704" s="80"/>
      <c r="S704" s="80"/>
      <c r="T704" s="80"/>
      <c r="U704" s="80"/>
      <c r="V704" s="80"/>
      <c r="W704" s="80"/>
      <c r="X704" s="80"/>
      <c r="Y704" s="80"/>
      <c r="Z704" s="80"/>
    </row>
    <row r="705" ht="12.75" customHeight="1">
      <c r="A705" s="80"/>
      <c r="B705" s="80"/>
      <c r="C705" s="80"/>
      <c r="D705" s="80"/>
      <c r="E705" s="80"/>
      <c r="F705" s="80"/>
      <c r="G705" s="92"/>
      <c r="H705" s="80"/>
      <c r="I705" s="80"/>
      <c r="J705" s="80"/>
      <c r="K705" s="80"/>
      <c r="L705" s="80"/>
      <c r="M705" s="80"/>
      <c r="N705" s="80"/>
      <c r="O705" s="80"/>
      <c r="P705" s="80"/>
      <c r="Q705" s="80"/>
      <c r="R705" s="80"/>
      <c r="S705" s="80"/>
      <c r="T705" s="80"/>
      <c r="U705" s="80"/>
      <c r="V705" s="80"/>
      <c r="W705" s="80"/>
      <c r="X705" s="80"/>
      <c r="Y705" s="80"/>
      <c r="Z705" s="80"/>
    </row>
    <row r="706" ht="12.75" customHeight="1">
      <c r="A706" s="80"/>
      <c r="B706" s="80"/>
      <c r="C706" s="80"/>
      <c r="D706" s="80"/>
      <c r="E706" s="80"/>
      <c r="F706" s="80"/>
      <c r="G706" s="92"/>
      <c r="H706" s="80"/>
      <c r="I706" s="80"/>
      <c r="J706" s="80"/>
      <c r="K706" s="80"/>
      <c r="L706" s="80"/>
      <c r="M706" s="80"/>
      <c r="N706" s="80"/>
      <c r="O706" s="80"/>
      <c r="P706" s="80"/>
      <c r="Q706" s="80"/>
      <c r="R706" s="80"/>
      <c r="S706" s="80"/>
      <c r="T706" s="80"/>
      <c r="U706" s="80"/>
      <c r="V706" s="80"/>
      <c r="W706" s="80"/>
      <c r="X706" s="80"/>
      <c r="Y706" s="80"/>
      <c r="Z706" s="80"/>
    </row>
    <row r="707" ht="12.75" customHeight="1">
      <c r="A707" s="80"/>
      <c r="B707" s="80"/>
      <c r="C707" s="80"/>
      <c r="D707" s="80"/>
      <c r="E707" s="80"/>
      <c r="F707" s="80"/>
      <c r="G707" s="92"/>
      <c r="H707" s="80"/>
      <c r="I707" s="80"/>
      <c r="J707" s="80"/>
      <c r="K707" s="80"/>
      <c r="L707" s="80"/>
      <c r="M707" s="80"/>
      <c r="N707" s="80"/>
      <c r="O707" s="80"/>
      <c r="P707" s="80"/>
      <c r="Q707" s="80"/>
      <c r="R707" s="80"/>
      <c r="S707" s="80"/>
      <c r="T707" s="80"/>
      <c r="U707" s="80"/>
      <c r="V707" s="80"/>
      <c r="W707" s="80"/>
      <c r="X707" s="80"/>
      <c r="Y707" s="80"/>
      <c r="Z707" s="80"/>
    </row>
    <row r="708" ht="12.75" customHeight="1">
      <c r="A708" s="80"/>
      <c r="B708" s="80"/>
      <c r="C708" s="80"/>
      <c r="D708" s="80"/>
      <c r="E708" s="80"/>
      <c r="F708" s="80"/>
      <c r="G708" s="92"/>
      <c r="H708" s="80"/>
      <c r="I708" s="80"/>
      <c r="J708" s="80"/>
      <c r="K708" s="80"/>
      <c r="L708" s="80"/>
      <c r="M708" s="80"/>
      <c r="N708" s="80"/>
      <c r="O708" s="80"/>
      <c r="P708" s="80"/>
      <c r="Q708" s="80"/>
      <c r="R708" s="80"/>
      <c r="S708" s="80"/>
      <c r="T708" s="80"/>
      <c r="U708" s="80"/>
      <c r="V708" s="80"/>
      <c r="W708" s="80"/>
      <c r="X708" s="80"/>
      <c r="Y708" s="80"/>
      <c r="Z708" s="80"/>
    </row>
    <row r="709" ht="12.75" customHeight="1">
      <c r="A709" s="80"/>
      <c r="B709" s="80"/>
      <c r="C709" s="80"/>
      <c r="D709" s="80"/>
      <c r="E709" s="80"/>
      <c r="F709" s="80"/>
      <c r="G709" s="92"/>
      <c r="H709" s="80"/>
      <c r="I709" s="80"/>
      <c r="J709" s="80"/>
      <c r="K709" s="80"/>
      <c r="L709" s="80"/>
      <c r="M709" s="80"/>
      <c r="N709" s="80"/>
      <c r="O709" s="80"/>
      <c r="P709" s="80"/>
      <c r="Q709" s="80"/>
      <c r="R709" s="80"/>
      <c r="S709" s="80"/>
      <c r="T709" s="80"/>
      <c r="U709" s="80"/>
      <c r="V709" s="80"/>
      <c r="W709" s="80"/>
      <c r="X709" s="80"/>
      <c r="Y709" s="80"/>
      <c r="Z709" s="80"/>
    </row>
    <row r="710" ht="12.75" customHeight="1">
      <c r="A710" s="80"/>
      <c r="B710" s="80"/>
      <c r="C710" s="80"/>
      <c r="D710" s="80"/>
      <c r="E710" s="80"/>
      <c r="F710" s="80"/>
      <c r="G710" s="92"/>
      <c r="H710" s="80"/>
      <c r="I710" s="80"/>
      <c r="J710" s="80"/>
      <c r="K710" s="80"/>
      <c r="L710" s="80"/>
      <c r="M710" s="80"/>
      <c r="N710" s="80"/>
      <c r="O710" s="80"/>
      <c r="P710" s="80"/>
      <c r="Q710" s="80"/>
      <c r="R710" s="80"/>
      <c r="S710" s="80"/>
      <c r="T710" s="80"/>
      <c r="U710" s="80"/>
      <c r="V710" s="80"/>
      <c r="W710" s="80"/>
      <c r="X710" s="80"/>
      <c r="Y710" s="80"/>
      <c r="Z710" s="80"/>
    </row>
    <row r="711" ht="12.75" customHeight="1">
      <c r="A711" s="80"/>
      <c r="B711" s="80"/>
      <c r="C711" s="80"/>
      <c r="D711" s="80"/>
      <c r="E711" s="80"/>
      <c r="F711" s="80"/>
      <c r="G711" s="92"/>
      <c r="H711" s="80"/>
      <c r="I711" s="80"/>
      <c r="J711" s="80"/>
      <c r="K711" s="80"/>
      <c r="L711" s="80"/>
      <c r="M711" s="80"/>
      <c r="N711" s="80"/>
      <c r="O711" s="80"/>
      <c r="P711" s="80"/>
      <c r="Q711" s="80"/>
      <c r="R711" s="80"/>
      <c r="S711" s="80"/>
      <c r="T711" s="80"/>
      <c r="U711" s="80"/>
      <c r="V711" s="80"/>
      <c r="W711" s="80"/>
      <c r="X711" s="80"/>
      <c r="Y711" s="80"/>
      <c r="Z711" s="80"/>
    </row>
    <row r="712" ht="12.75" customHeight="1">
      <c r="A712" s="80"/>
      <c r="B712" s="80"/>
      <c r="C712" s="80"/>
      <c r="D712" s="80"/>
      <c r="E712" s="80"/>
      <c r="F712" s="80"/>
      <c r="G712" s="92"/>
      <c r="H712" s="80"/>
      <c r="I712" s="80"/>
      <c r="J712" s="80"/>
      <c r="K712" s="80"/>
      <c r="L712" s="80"/>
      <c r="M712" s="80"/>
      <c r="N712" s="80"/>
      <c r="O712" s="80"/>
      <c r="P712" s="80"/>
      <c r="Q712" s="80"/>
      <c r="R712" s="80"/>
      <c r="S712" s="80"/>
      <c r="T712" s="80"/>
      <c r="U712" s="80"/>
      <c r="V712" s="80"/>
      <c r="W712" s="80"/>
      <c r="X712" s="80"/>
      <c r="Y712" s="80"/>
      <c r="Z712" s="80"/>
    </row>
    <row r="713" ht="12.75" customHeight="1">
      <c r="A713" s="80"/>
      <c r="B713" s="80"/>
      <c r="C713" s="80"/>
      <c r="D713" s="80"/>
      <c r="E713" s="80"/>
      <c r="F713" s="80"/>
      <c r="G713" s="92"/>
      <c r="H713" s="80"/>
      <c r="I713" s="80"/>
      <c r="J713" s="80"/>
      <c r="K713" s="80"/>
      <c r="L713" s="80"/>
      <c r="M713" s="80"/>
      <c r="N713" s="80"/>
      <c r="O713" s="80"/>
      <c r="P713" s="80"/>
      <c r="Q713" s="80"/>
      <c r="R713" s="80"/>
      <c r="S713" s="80"/>
      <c r="T713" s="80"/>
      <c r="U713" s="80"/>
      <c r="V713" s="80"/>
      <c r="W713" s="80"/>
      <c r="X713" s="80"/>
      <c r="Y713" s="80"/>
      <c r="Z713" s="80"/>
    </row>
    <row r="714" ht="12.75" customHeight="1">
      <c r="A714" s="80"/>
      <c r="B714" s="80"/>
      <c r="C714" s="80"/>
      <c r="D714" s="80"/>
      <c r="E714" s="80"/>
      <c r="F714" s="80"/>
      <c r="G714" s="92"/>
      <c r="H714" s="80"/>
      <c r="I714" s="80"/>
      <c r="J714" s="80"/>
      <c r="K714" s="80"/>
      <c r="L714" s="80"/>
      <c r="M714" s="80"/>
      <c r="N714" s="80"/>
      <c r="O714" s="80"/>
      <c r="P714" s="80"/>
      <c r="Q714" s="80"/>
      <c r="R714" s="80"/>
      <c r="S714" s="80"/>
      <c r="T714" s="80"/>
      <c r="U714" s="80"/>
      <c r="V714" s="80"/>
      <c r="W714" s="80"/>
      <c r="X714" s="80"/>
      <c r="Y714" s="80"/>
      <c r="Z714" s="80"/>
    </row>
    <row r="715" ht="12.75" customHeight="1">
      <c r="A715" s="80"/>
      <c r="B715" s="80"/>
      <c r="C715" s="80"/>
      <c r="D715" s="80"/>
      <c r="E715" s="80"/>
      <c r="F715" s="80"/>
      <c r="G715" s="92"/>
      <c r="H715" s="80"/>
      <c r="I715" s="80"/>
      <c r="J715" s="80"/>
      <c r="K715" s="80"/>
      <c r="L715" s="80"/>
      <c r="M715" s="80"/>
      <c r="N715" s="80"/>
      <c r="O715" s="80"/>
      <c r="P715" s="80"/>
      <c r="Q715" s="80"/>
      <c r="R715" s="80"/>
      <c r="S715" s="80"/>
      <c r="T715" s="80"/>
      <c r="U715" s="80"/>
      <c r="V715" s="80"/>
      <c r="W715" s="80"/>
      <c r="X715" s="80"/>
      <c r="Y715" s="80"/>
      <c r="Z715" s="80"/>
    </row>
    <row r="716" ht="12.75" customHeight="1">
      <c r="A716" s="80"/>
      <c r="B716" s="80"/>
      <c r="C716" s="80"/>
      <c r="D716" s="80"/>
      <c r="E716" s="80"/>
      <c r="F716" s="80"/>
      <c r="G716" s="92"/>
      <c r="H716" s="80"/>
      <c r="I716" s="80"/>
      <c r="J716" s="80"/>
      <c r="K716" s="80"/>
      <c r="L716" s="80"/>
      <c r="M716" s="80"/>
      <c r="N716" s="80"/>
      <c r="O716" s="80"/>
      <c r="P716" s="80"/>
      <c r="Q716" s="80"/>
      <c r="R716" s="80"/>
      <c r="S716" s="80"/>
      <c r="T716" s="80"/>
      <c r="U716" s="80"/>
      <c r="V716" s="80"/>
      <c r="W716" s="80"/>
      <c r="X716" s="80"/>
      <c r="Y716" s="80"/>
      <c r="Z716" s="80"/>
    </row>
    <row r="717" ht="12.75" customHeight="1">
      <c r="A717" s="80"/>
      <c r="B717" s="80"/>
      <c r="C717" s="80"/>
      <c r="D717" s="80"/>
      <c r="E717" s="80"/>
      <c r="F717" s="80"/>
      <c r="G717" s="92"/>
      <c r="H717" s="80"/>
      <c r="I717" s="80"/>
      <c r="J717" s="80"/>
      <c r="K717" s="80"/>
      <c r="L717" s="80"/>
      <c r="M717" s="80"/>
      <c r="N717" s="80"/>
      <c r="O717" s="80"/>
      <c r="P717" s="80"/>
      <c r="Q717" s="80"/>
      <c r="R717" s="80"/>
      <c r="S717" s="80"/>
      <c r="T717" s="80"/>
      <c r="U717" s="80"/>
      <c r="V717" s="80"/>
      <c r="W717" s="80"/>
      <c r="X717" s="80"/>
      <c r="Y717" s="80"/>
      <c r="Z717" s="80"/>
    </row>
    <row r="718" ht="12.75" customHeight="1">
      <c r="A718" s="80"/>
      <c r="B718" s="80"/>
      <c r="C718" s="80"/>
      <c r="D718" s="80"/>
      <c r="E718" s="80"/>
      <c r="F718" s="80"/>
      <c r="G718" s="92"/>
      <c r="H718" s="80"/>
      <c r="I718" s="80"/>
      <c r="J718" s="80"/>
      <c r="K718" s="80"/>
      <c r="L718" s="80"/>
      <c r="M718" s="80"/>
      <c r="N718" s="80"/>
      <c r="O718" s="80"/>
      <c r="P718" s="80"/>
      <c r="Q718" s="80"/>
      <c r="R718" s="80"/>
      <c r="S718" s="80"/>
      <c r="T718" s="80"/>
      <c r="U718" s="80"/>
      <c r="V718" s="80"/>
      <c r="W718" s="80"/>
      <c r="X718" s="80"/>
      <c r="Y718" s="80"/>
      <c r="Z718" s="80"/>
    </row>
    <row r="719" ht="12.75" customHeight="1">
      <c r="A719" s="80"/>
      <c r="B719" s="80"/>
      <c r="C719" s="80"/>
      <c r="D719" s="80"/>
      <c r="E719" s="80"/>
      <c r="F719" s="80"/>
      <c r="G719" s="92"/>
      <c r="H719" s="80"/>
      <c r="I719" s="80"/>
      <c r="J719" s="80"/>
      <c r="K719" s="80"/>
      <c r="L719" s="80"/>
      <c r="M719" s="80"/>
      <c r="N719" s="80"/>
      <c r="O719" s="80"/>
      <c r="P719" s="80"/>
      <c r="Q719" s="80"/>
      <c r="R719" s="80"/>
      <c r="S719" s="80"/>
      <c r="T719" s="80"/>
      <c r="U719" s="80"/>
      <c r="V719" s="80"/>
      <c r="W719" s="80"/>
      <c r="X719" s="80"/>
      <c r="Y719" s="80"/>
      <c r="Z719" s="80"/>
    </row>
    <row r="720" ht="12.75" customHeight="1">
      <c r="A720" s="80"/>
      <c r="B720" s="80"/>
      <c r="C720" s="80"/>
      <c r="D720" s="80"/>
      <c r="E720" s="80"/>
      <c r="F720" s="80"/>
      <c r="G720" s="92"/>
      <c r="H720" s="80"/>
      <c r="I720" s="80"/>
      <c r="J720" s="80"/>
      <c r="K720" s="80"/>
      <c r="L720" s="80"/>
      <c r="M720" s="80"/>
      <c r="N720" s="80"/>
      <c r="O720" s="80"/>
      <c r="P720" s="80"/>
      <c r="Q720" s="80"/>
      <c r="R720" s="80"/>
      <c r="S720" s="80"/>
      <c r="T720" s="80"/>
      <c r="U720" s="80"/>
      <c r="V720" s="80"/>
      <c r="W720" s="80"/>
      <c r="X720" s="80"/>
      <c r="Y720" s="80"/>
      <c r="Z720" s="80"/>
    </row>
    <row r="721" ht="12.75" customHeight="1">
      <c r="A721" s="80"/>
      <c r="B721" s="80"/>
      <c r="C721" s="80"/>
      <c r="D721" s="80"/>
      <c r="E721" s="80"/>
      <c r="F721" s="80"/>
      <c r="G721" s="92"/>
      <c r="H721" s="80"/>
      <c r="I721" s="80"/>
      <c r="J721" s="80"/>
      <c r="K721" s="80"/>
      <c r="L721" s="80"/>
      <c r="M721" s="80"/>
      <c r="N721" s="80"/>
      <c r="O721" s="80"/>
      <c r="P721" s="80"/>
      <c r="Q721" s="80"/>
      <c r="R721" s="80"/>
      <c r="S721" s="80"/>
      <c r="T721" s="80"/>
      <c r="U721" s="80"/>
      <c r="V721" s="80"/>
      <c r="W721" s="80"/>
      <c r="X721" s="80"/>
      <c r="Y721" s="80"/>
      <c r="Z721" s="80"/>
    </row>
    <row r="722" ht="12.75" customHeight="1">
      <c r="A722" s="80"/>
      <c r="B722" s="80"/>
      <c r="C722" s="80"/>
      <c r="D722" s="80"/>
      <c r="E722" s="80"/>
      <c r="F722" s="80"/>
      <c r="G722" s="92"/>
      <c r="H722" s="80"/>
      <c r="I722" s="80"/>
      <c r="J722" s="80"/>
      <c r="K722" s="80"/>
      <c r="L722" s="80"/>
      <c r="M722" s="80"/>
      <c r="N722" s="80"/>
      <c r="O722" s="80"/>
      <c r="P722" s="80"/>
      <c r="Q722" s="80"/>
      <c r="R722" s="80"/>
      <c r="S722" s="80"/>
      <c r="T722" s="80"/>
      <c r="U722" s="80"/>
      <c r="V722" s="80"/>
      <c r="W722" s="80"/>
      <c r="X722" s="80"/>
      <c r="Y722" s="80"/>
      <c r="Z722" s="80"/>
    </row>
    <row r="723" ht="12.75" customHeight="1">
      <c r="A723" s="80"/>
      <c r="B723" s="80"/>
      <c r="C723" s="80"/>
      <c r="D723" s="80"/>
      <c r="E723" s="80"/>
      <c r="F723" s="80"/>
      <c r="G723" s="92"/>
      <c r="H723" s="80"/>
      <c r="I723" s="80"/>
      <c r="J723" s="80"/>
      <c r="K723" s="80"/>
      <c r="L723" s="80"/>
      <c r="M723" s="80"/>
      <c r="N723" s="80"/>
      <c r="O723" s="80"/>
      <c r="P723" s="80"/>
      <c r="Q723" s="80"/>
      <c r="R723" s="80"/>
      <c r="S723" s="80"/>
      <c r="T723" s="80"/>
      <c r="U723" s="80"/>
      <c r="V723" s="80"/>
      <c r="W723" s="80"/>
      <c r="X723" s="80"/>
      <c r="Y723" s="80"/>
      <c r="Z723" s="80"/>
    </row>
    <row r="724" ht="12.75" customHeight="1">
      <c r="A724" s="80"/>
      <c r="B724" s="80"/>
      <c r="C724" s="80"/>
      <c r="D724" s="80"/>
      <c r="E724" s="80"/>
      <c r="F724" s="80"/>
      <c r="G724" s="92"/>
      <c r="H724" s="80"/>
      <c r="I724" s="80"/>
      <c r="J724" s="80"/>
      <c r="K724" s="80"/>
      <c r="L724" s="80"/>
      <c r="M724" s="80"/>
      <c r="N724" s="80"/>
      <c r="O724" s="80"/>
      <c r="P724" s="80"/>
      <c r="Q724" s="80"/>
      <c r="R724" s="80"/>
      <c r="S724" s="80"/>
      <c r="T724" s="80"/>
      <c r="U724" s="80"/>
      <c r="V724" s="80"/>
      <c r="W724" s="80"/>
      <c r="X724" s="80"/>
      <c r="Y724" s="80"/>
      <c r="Z724" s="80"/>
    </row>
    <row r="725" ht="12.75" customHeight="1">
      <c r="A725" s="80"/>
      <c r="B725" s="80"/>
      <c r="C725" s="80"/>
      <c r="D725" s="80"/>
      <c r="E725" s="80"/>
      <c r="F725" s="80"/>
      <c r="G725" s="92"/>
      <c r="H725" s="80"/>
      <c r="I725" s="80"/>
      <c r="J725" s="80"/>
      <c r="K725" s="80"/>
      <c r="L725" s="80"/>
      <c r="M725" s="80"/>
      <c r="N725" s="80"/>
      <c r="O725" s="80"/>
      <c r="P725" s="80"/>
      <c r="Q725" s="80"/>
      <c r="R725" s="80"/>
      <c r="S725" s="80"/>
      <c r="T725" s="80"/>
      <c r="U725" s="80"/>
      <c r="V725" s="80"/>
      <c r="W725" s="80"/>
      <c r="X725" s="80"/>
      <c r="Y725" s="80"/>
      <c r="Z725" s="80"/>
    </row>
    <row r="726" ht="12.75" customHeight="1">
      <c r="A726" s="80"/>
      <c r="B726" s="80"/>
      <c r="C726" s="80"/>
      <c r="D726" s="80"/>
      <c r="E726" s="80"/>
      <c r="F726" s="80"/>
      <c r="G726" s="92"/>
      <c r="H726" s="80"/>
      <c r="I726" s="80"/>
      <c r="J726" s="80"/>
      <c r="K726" s="80"/>
      <c r="L726" s="80"/>
      <c r="M726" s="80"/>
      <c r="N726" s="80"/>
      <c r="O726" s="80"/>
      <c r="P726" s="80"/>
      <c r="Q726" s="80"/>
      <c r="R726" s="80"/>
      <c r="S726" s="80"/>
      <c r="T726" s="80"/>
      <c r="U726" s="80"/>
      <c r="V726" s="80"/>
      <c r="W726" s="80"/>
      <c r="X726" s="80"/>
      <c r="Y726" s="80"/>
      <c r="Z726" s="80"/>
    </row>
    <row r="727" ht="12.75" customHeight="1">
      <c r="A727" s="80"/>
      <c r="B727" s="80"/>
      <c r="C727" s="80"/>
      <c r="D727" s="80"/>
      <c r="E727" s="80"/>
      <c r="F727" s="80"/>
      <c r="G727" s="92"/>
      <c r="H727" s="80"/>
      <c r="I727" s="80"/>
      <c r="J727" s="80"/>
      <c r="K727" s="80"/>
      <c r="L727" s="80"/>
      <c r="M727" s="80"/>
      <c r="N727" s="80"/>
      <c r="O727" s="80"/>
      <c r="P727" s="80"/>
      <c r="Q727" s="80"/>
      <c r="R727" s="80"/>
      <c r="S727" s="80"/>
      <c r="T727" s="80"/>
      <c r="U727" s="80"/>
      <c r="V727" s="80"/>
      <c r="W727" s="80"/>
      <c r="X727" s="80"/>
      <c r="Y727" s="80"/>
      <c r="Z727" s="80"/>
    </row>
    <row r="728" ht="12.75" customHeight="1">
      <c r="A728" s="80"/>
      <c r="B728" s="80"/>
      <c r="C728" s="80"/>
      <c r="D728" s="80"/>
      <c r="E728" s="80"/>
      <c r="F728" s="80"/>
      <c r="G728" s="92"/>
      <c r="H728" s="80"/>
      <c r="I728" s="80"/>
      <c r="J728" s="80"/>
      <c r="K728" s="80"/>
      <c r="L728" s="80"/>
      <c r="M728" s="80"/>
      <c r="N728" s="80"/>
      <c r="O728" s="80"/>
      <c r="P728" s="80"/>
      <c r="Q728" s="80"/>
      <c r="R728" s="80"/>
      <c r="S728" s="80"/>
      <c r="T728" s="80"/>
      <c r="U728" s="80"/>
      <c r="V728" s="80"/>
      <c r="W728" s="80"/>
      <c r="X728" s="80"/>
      <c r="Y728" s="80"/>
      <c r="Z728" s="80"/>
    </row>
    <row r="729" ht="12.75" customHeight="1">
      <c r="A729" s="80"/>
      <c r="B729" s="80"/>
      <c r="C729" s="80"/>
      <c r="D729" s="80"/>
      <c r="E729" s="80"/>
      <c r="F729" s="80"/>
      <c r="G729" s="92"/>
      <c r="H729" s="80"/>
      <c r="I729" s="80"/>
      <c r="J729" s="80"/>
      <c r="K729" s="80"/>
      <c r="L729" s="80"/>
      <c r="M729" s="80"/>
      <c r="N729" s="80"/>
      <c r="O729" s="80"/>
      <c r="P729" s="80"/>
      <c r="Q729" s="80"/>
      <c r="R729" s="80"/>
      <c r="S729" s="80"/>
      <c r="T729" s="80"/>
      <c r="U729" s="80"/>
      <c r="V729" s="80"/>
      <c r="W729" s="80"/>
      <c r="X729" s="80"/>
      <c r="Y729" s="80"/>
      <c r="Z729" s="80"/>
    </row>
    <row r="730" ht="12.75" customHeight="1">
      <c r="A730" s="80"/>
      <c r="B730" s="80"/>
      <c r="C730" s="80"/>
      <c r="D730" s="80"/>
      <c r="E730" s="80"/>
      <c r="F730" s="80"/>
      <c r="G730" s="92"/>
      <c r="H730" s="80"/>
      <c r="I730" s="80"/>
      <c r="J730" s="80"/>
      <c r="K730" s="80"/>
      <c r="L730" s="80"/>
      <c r="M730" s="80"/>
      <c r="N730" s="80"/>
      <c r="O730" s="80"/>
      <c r="P730" s="80"/>
      <c r="Q730" s="80"/>
      <c r="R730" s="80"/>
      <c r="S730" s="80"/>
      <c r="T730" s="80"/>
      <c r="U730" s="80"/>
      <c r="V730" s="80"/>
      <c r="W730" s="80"/>
      <c r="X730" s="80"/>
      <c r="Y730" s="80"/>
      <c r="Z730" s="80"/>
    </row>
    <row r="731" ht="12.75" customHeight="1">
      <c r="A731" s="80"/>
      <c r="B731" s="80"/>
      <c r="C731" s="80"/>
      <c r="D731" s="80"/>
      <c r="E731" s="80"/>
      <c r="F731" s="80"/>
      <c r="G731" s="92"/>
      <c r="H731" s="80"/>
      <c r="I731" s="80"/>
      <c r="J731" s="80"/>
      <c r="K731" s="80"/>
      <c r="L731" s="80"/>
      <c r="M731" s="80"/>
      <c r="N731" s="80"/>
      <c r="O731" s="80"/>
      <c r="P731" s="80"/>
      <c r="Q731" s="80"/>
      <c r="R731" s="80"/>
      <c r="S731" s="80"/>
      <c r="T731" s="80"/>
      <c r="U731" s="80"/>
      <c r="V731" s="80"/>
      <c r="W731" s="80"/>
      <c r="X731" s="80"/>
      <c r="Y731" s="80"/>
      <c r="Z731" s="80"/>
    </row>
    <row r="732" ht="12.75" customHeight="1">
      <c r="A732" s="80"/>
      <c r="B732" s="80"/>
      <c r="C732" s="80"/>
      <c r="D732" s="80"/>
      <c r="E732" s="80"/>
      <c r="F732" s="80"/>
      <c r="G732" s="92"/>
      <c r="H732" s="80"/>
      <c r="I732" s="80"/>
      <c r="J732" s="80"/>
      <c r="K732" s="80"/>
      <c r="L732" s="80"/>
      <c r="M732" s="80"/>
      <c r="N732" s="80"/>
      <c r="O732" s="80"/>
      <c r="P732" s="80"/>
      <c r="Q732" s="80"/>
      <c r="R732" s="80"/>
      <c r="S732" s="80"/>
      <c r="T732" s="80"/>
      <c r="U732" s="80"/>
      <c r="V732" s="80"/>
      <c r="W732" s="80"/>
      <c r="X732" s="80"/>
      <c r="Y732" s="80"/>
      <c r="Z732" s="80"/>
    </row>
    <row r="733" ht="12.75" customHeight="1">
      <c r="A733" s="80"/>
      <c r="B733" s="80"/>
      <c r="C733" s="80"/>
      <c r="D733" s="80"/>
      <c r="E733" s="80"/>
      <c r="F733" s="80"/>
      <c r="G733" s="92"/>
      <c r="H733" s="80"/>
      <c r="I733" s="80"/>
      <c r="J733" s="80"/>
      <c r="K733" s="80"/>
      <c r="L733" s="80"/>
      <c r="M733" s="80"/>
      <c r="N733" s="80"/>
      <c r="O733" s="80"/>
      <c r="P733" s="80"/>
      <c r="Q733" s="80"/>
      <c r="R733" s="80"/>
      <c r="S733" s="80"/>
      <c r="T733" s="80"/>
      <c r="U733" s="80"/>
      <c r="V733" s="80"/>
      <c r="W733" s="80"/>
      <c r="X733" s="80"/>
      <c r="Y733" s="80"/>
      <c r="Z733" s="80"/>
    </row>
    <row r="734" ht="12.75" customHeight="1">
      <c r="A734" s="80"/>
      <c r="B734" s="80"/>
      <c r="C734" s="80"/>
      <c r="D734" s="80"/>
      <c r="E734" s="80"/>
      <c r="F734" s="80"/>
      <c r="G734" s="92"/>
      <c r="H734" s="80"/>
      <c r="I734" s="80"/>
      <c r="J734" s="80"/>
      <c r="K734" s="80"/>
      <c r="L734" s="80"/>
      <c r="M734" s="80"/>
      <c r="N734" s="80"/>
      <c r="O734" s="80"/>
      <c r="P734" s="80"/>
      <c r="Q734" s="80"/>
      <c r="R734" s="80"/>
      <c r="S734" s="80"/>
      <c r="T734" s="80"/>
      <c r="U734" s="80"/>
      <c r="V734" s="80"/>
      <c r="W734" s="80"/>
      <c r="X734" s="80"/>
      <c r="Y734" s="80"/>
      <c r="Z734" s="80"/>
    </row>
    <row r="735" ht="12.75" customHeight="1">
      <c r="A735" s="80"/>
      <c r="B735" s="80"/>
      <c r="C735" s="80"/>
      <c r="D735" s="80"/>
      <c r="E735" s="80"/>
      <c r="F735" s="80"/>
      <c r="G735" s="92"/>
      <c r="H735" s="80"/>
      <c r="I735" s="80"/>
      <c r="J735" s="80"/>
      <c r="K735" s="80"/>
      <c r="L735" s="80"/>
      <c r="M735" s="80"/>
      <c r="N735" s="80"/>
      <c r="O735" s="80"/>
      <c r="P735" s="80"/>
      <c r="Q735" s="80"/>
      <c r="R735" s="80"/>
      <c r="S735" s="80"/>
      <c r="T735" s="80"/>
      <c r="U735" s="80"/>
      <c r="V735" s="80"/>
      <c r="W735" s="80"/>
      <c r="X735" s="80"/>
      <c r="Y735" s="80"/>
      <c r="Z735" s="80"/>
    </row>
    <row r="736" ht="12.75" customHeight="1">
      <c r="A736" s="80"/>
      <c r="B736" s="80"/>
      <c r="C736" s="80"/>
      <c r="D736" s="80"/>
      <c r="E736" s="80"/>
      <c r="F736" s="80"/>
      <c r="G736" s="92"/>
      <c r="H736" s="80"/>
      <c r="I736" s="80"/>
      <c r="J736" s="80"/>
      <c r="K736" s="80"/>
      <c r="L736" s="80"/>
      <c r="M736" s="80"/>
      <c r="N736" s="80"/>
      <c r="O736" s="80"/>
      <c r="P736" s="80"/>
      <c r="Q736" s="80"/>
      <c r="R736" s="80"/>
      <c r="S736" s="80"/>
      <c r="T736" s="80"/>
      <c r="U736" s="80"/>
      <c r="V736" s="80"/>
      <c r="W736" s="80"/>
      <c r="X736" s="80"/>
      <c r="Y736" s="80"/>
      <c r="Z736" s="80"/>
    </row>
    <row r="737" ht="12.75" customHeight="1">
      <c r="A737" s="80"/>
      <c r="B737" s="80"/>
      <c r="C737" s="80"/>
      <c r="D737" s="80"/>
      <c r="E737" s="80"/>
      <c r="F737" s="80"/>
      <c r="G737" s="92"/>
      <c r="H737" s="80"/>
      <c r="I737" s="80"/>
      <c r="J737" s="80"/>
      <c r="K737" s="80"/>
      <c r="L737" s="80"/>
      <c r="M737" s="80"/>
      <c r="N737" s="80"/>
      <c r="O737" s="80"/>
      <c r="P737" s="80"/>
      <c r="Q737" s="80"/>
      <c r="R737" s="80"/>
      <c r="S737" s="80"/>
      <c r="T737" s="80"/>
      <c r="U737" s="80"/>
      <c r="V737" s="80"/>
      <c r="W737" s="80"/>
      <c r="X737" s="80"/>
      <c r="Y737" s="80"/>
      <c r="Z737" s="80"/>
    </row>
    <row r="738" ht="12.75" customHeight="1">
      <c r="A738" s="80"/>
      <c r="B738" s="80"/>
      <c r="C738" s="80"/>
      <c r="D738" s="80"/>
      <c r="E738" s="80"/>
      <c r="F738" s="80"/>
      <c r="G738" s="92"/>
      <c r="H738" s="80"/>
      <c r="I738" s="80"/>
      <c r="J738" s="80"/>
      <c r="K738" s="80"/>
      <c r="L738" s="80"/>
      <c r="M738" s="80"/>
      <c r="N738" s="80"/>
      <c r="O738" s="80"/>
      <c r="P738" s="80"/>
      <c r="Q738" s="80"/>
      <c r="R738" s="80"/>
      <c r="S738" s="80"/>
      <c r="T738" s="80"/>
      <c r="U738" s="80"/>
      <c r="V738" s="80"/>
      <c r="W738" s="80"/>
      <c r="X738" s="80"/>
      <c r="Y738" s="80"/>
      <c r="Z738" s="80"/>
    </row>
    <row r="739" ht="12.75" customHeight="1">
      <c r="A739" s="80"/>
      <c r="B739" s="80"/>
      <c r="C739" s="80"/>
      <c r="D739" s="80"/>
      <c r="E739" s="80"/>
      <c r="F739" s="80"/>
      <c r="G739" s="92"/>
      <c r="H739" s="80"/>
      <c r="I739" s="80"/>
      <c r="J739" s="80"/>
      <c r="K739" s="80"/>
      <c r="L739" s="80"/>
      <c r="M739" s="80"/>
      <c r="N739" s="80"/>
      <c r="O739" s="80"/>
      <c r="P739" s="80"/>
      <c r="Q739" s="80"/>
      <c r="R739" s="80"/>
      <c r="S739" s="80"/>
      <c r="T739" s="80"/>
      <c r="U739" s="80"/>
      <c r="V739" s="80"/>
      <c r="W739" s="80"/>
      <c r="X739" s="80"/>
      <c r="Y739" s="80"/>
      <c r="Z739" s="80"/>
    </row>
    <row r="740" ht="12.75" customHeight="1">
      <c r="A740" s="80"/>
      <c r="B740" s="80"/>
      <c r="C740" s="80"/>
      <c r="D740" s="80"/>
      <c r="E740" s="80"/>
      <c r="F740" s="80"/>
      <c r="G740" s="92"/>
      <c r="H740" s="80"/>
      <c r="I740" s="80"/>
      <c r="J740" s="80"/>
      <c r="K740" s="80"/>
      <c r="L740" s="80"/>
      <c r="M740" s="80"/>
      <c r="N740" s="80"/>
      <c r="O740" s="80"/>
      <c r="P740" s="80"/>
      <c r="Q740" s="80"/>
      <c r="R740" s="80"/>
      <c r="S740" s="80"/>
      <c r="T740" s="80"/>
      <c r="U740" s="80"/>
      <c r="V740" s="80"/>
      <c r="W740" s="80"/>
      <c r="X740" s="80"/>
      <c r="Y740" s="80"/>
      <c r="Z740" s="80"/>
    </row>
    <row r="741" ht="12.75" customHeight="1">
      <c r="A741" s="80"/>
      <c r="B741" s="80"/>
      <c r="C741" s="80"/>
      <c r="D741" s="80"/>
      <c r="E741" s="80"/>
      <c r="F741" s="80"/>
      <c r="G741" s="92"/>
      <c r="H741" s="80"/>
      <c r="I741" s="80"/>
      <c r="J741" s="80"/>
      <c r="K741" s="80"/>
      <c r="L741" s="80"/>
      <c r="M741" s="80"/>
      <c r="N741" s="80"/>
      <c r="O741" s="80"/>
      <c r="P741" s="80"/>
      <c r="Q741" s="80"/>
      <c r="R741" s="80"/>
      <c r="S741" s="80"/>
      <c r="T741" s="80"/>
      <c r="U741" s="80"/>
      <c r="V741" s="80"/>
      <c r="W741" s="80"/>
      <c r="X741" s="80"/>
      <c r="Y741" s="80"/>
      <c r="Z741" s="80"/>
    </row>
    <row r="742" ht="12.75" customHeight="1">
      <c r="A742" s="80"/>
      <c r="B742" s="80"/>
      <c r="C742" s="80"/>
      <c r="D742" s="80"/>
      <c r="E742" s="80"/>
      <c r="F742" s="80"/>
      <c r="G742" s="92"/>
      <c r="H742" s="80"/>
      <c r="I742" s="80"/>
      <c r="J742" s="80"/>
      <c r="K742" s="80"/>
      <c r="L742" s="80"/>
      <c r="M742" s="80"/>
      <c r="N742" s="80"/>
      <c r="O742" s="80"/>
      <c r="P742" s="80"/>
      <c r="Q742" s="80"/>
      <c r="R742" s="80"/>
      <c r="S742" s="80"/>
      <c r="T742" s="80"/>
      <c r="U742" s="80"/>
      <c r="V742" s="80"/>
      <c r="W742" s="80"/>
      <c r="X742" s="80"/>
      <c r="Y742" s="80"/>
      <c r="Z742" s="80"/>
    </row>
    <row r="743" ht="12.75" customHeight="1">
      <c r="A743" s="80"/>
      <c r="B743" s="80"/>
      <c r="C743" s="80"/>
      <c r="D743" s="80"/>
      <c r="E743" s="80"/>
      <c r="F743" s="80"/>
      <c r="G743" s="92"/>
      <c r="H743" s="80"/>
      <c r="I743" s="80"/>
      <c r="J743" s="80"/>
      <c r="K743" s="80"/>
      <c r="L743" s="80"/>
      <c r="M743" s="80"/>
      <c r="N743" s="80"/>
      <c r="O743" s="80"/>
      <c r="P743" s="80"/>
      <c r="Q743" s="80"/>
      <c r="R743" s="80"/>
      <c r="S743" s="80"/>
      <c r="T743" s="80"/>
      <c r="U743" s="80"/>
      <c r="V743" s="80"/>
      <c r="W743" s="80"/>
      <c r="X743" s="80"/>
      <c r="Y743" s="80"/>
      <c r="Z743" s="80"/>
    </row>
    <row r="744" ht="12.75" customHeight="1">
      <c r="A744" s="80"/>
      <c r="B744" s="80"/>
      <c r="C744" s="80"/>
      <c r="D744" s="80"/>
      <c r="E744" s="80"/>
      <c r="F744" s="80"/>
      <c r="G744" s="92"/>
      <c r="H744" s="80"/>
      <c r="I744" s="80"/>
      <c r="J744" s="80"/>
      <c r="K744" s="80"/>
      <c r="L744" s="80"/>
      <c r="M744" s="80"/>
      <c r="N744" s="80"/>
      <c r="O744" s="80"/>
      <c r="P744" s="80"/>
      <c r="Q744" s="80"/>
      <c r="R744" s="80"/>
      <c r="S744" s="80"/>
      <c r="T744" s="80"/>
      <c r="U744" s="80"/>
      <c r="V744" s="80"/>
      <c r="W744" s="80"/>
      <c r="X744" s="80"/>
      <c r="Y744" s="80"/>
      <c r="Z744" s="80"/>
    </row>
    <row r="745" ht="12.75" customHeight="1">
      <c r="A745" s="80"/>
      <c r="B745" s="80"/>
      <c r="C745" s="80"/>
      <c r="D745" s="80"/>
      <c r="E745" s="80"/>
      <c r="F745" s="80"/>
      <c r="G745" s="92"/>
      <c r="H745" s="80"/>
      <c r="I745" s="80"/>
      <c r="J745" s="80"/>
      <c r="K745" s="80"/>
      <c r="L745" s="80"/>
      <c r="M745" s="80"/>
      <c r="N745" s="80"/>
      <c r="O745" s="80"/>
      <c r="P745" s="80"/>
      <c r="Q745" s="80"/>
      <c r="R745" s="80"/>
      <c r="S745" s="80"/>
      <c r="T745" s="80"/>
      <c r="U745" s="80"/>
      <c r="V745" s="80"/>
      <c r="W745" s="80"/>
      <c r="X745" s="80"/>
      <c r="Y745" s="80"/>
      <c r="Z745" s="80"/>
    </row>
    <row r="746" ht="12.75" customHeight="1">
      <c r="A746" s="80"/>
      <c r="B746" s="80"/>
      <c r="C746" s="80"/>
      <c r="D746" s="80"/>
      <c r="E746" s="80"/>
      <c r="F746" s="80"/>
      <c r="G746" s="92"/>
      <c r="H746" s="80"/>
      <c r="I746" s="80"/>
      <c r="J746" s="80"/>
      <c r="K746" s="80"/>
      <c r="L746" s="80"/>
      <c r="M746" s="80"/>
      <c r="N746" s="80"/>
      <c r="O746" s="80"/>
      <c r="P746" s="80"/>
      <c r="Q746" s="80"/>
      <c r="R746" s="80"/>
      <c r="S746" s="80"/>
      <c r="T746" s="80"/>
      <c r="U746" s="80"/>
      <c r="V746" s="80"/>
      <c r="W746" s="80"/>
      <c r="X746" s="80"/>
      <c r="Y746" s="80"/>
      <c r="Z746" s="80"/>
    </row>
    <row r="747" ht="12.75" customHeight="1">
      <c r="A747" s="80"/>
      <c r="B747" s="80"/>
      <c r="C747" s="80"/>
      <c r="D747" s="80"/>
      <c r="E747" s="80"/>
      <c r="F747" s="80"/>
      <c r="G747" s="92"/>
      <c r="H747" s="80"/>
      <c r="I747" s="80"/>
      <c r="J747" s="80"/>
      <c r="K747" s="80"/>
      <c r="L747" s="80"/>
      <c r="M747" s="80"/>
      <c r="N747" s="80"/>
      <c r="O747" s="80"/>
      <c r="P747" s="80"/>
      <c r="Q747" s="80"/>
      <c r="R747" s="80"/>
      <c r="S747" s="80"/>
      <c r="T747" s="80"/>
      <c r="U747" s="80"/>
      <c r="V747" s="80"/>
      <c r="W747" s="80"/>
      <c r="X747" s="80"/>
      <c r="Y747" s="80"/>
      <c r="Z747" s="80"/>
    </row>
    <row r="748" ht="12.75" customHeight="1">
      <c r="A748" s="80"/>
      <c r="B748" s="80"/>
      <c r="C748" s="80"/>
      <c r="D748" s="80"/>
      <c r="E748" s="80"/>
      <c r="F748" s="80"/>
      <c r="G748" s="92"/>
      <c r="H748" s="80"/>
      <c r="I748" s="80"/>
      <c r="J748" s="80"/>
      <c r="K748" s="80"/>
      <c r="L748" s="80"/>
      <c r="M748" s="80"/>
      <c r="N748" s="80"/>
      <c r="O748" s="80"/>
      <c r="P748" s="80"/>
      <c r="Q748" s="80"/>
      <c r="R748" s="80"/>
      <c r="S748" s="80"/>
      <c r="T748" s="80"/>
      <c r="U748" s="80"/>
      <c r="V748" s="80"/>
      <c r="W748" s="80"/>
      <c r="X748" s="80"/>
      <c r="Y748" s="80"/>
      <c r="Z748" s="80"/>
    </row>
    <row r="749" ht="12.75" customHeight="1">
      <c r="A749" s="80"/>
      <c r="B749" s="80"/>
      <c r="C749" s="80"/>
      <c r="D749" s="80"/>
      <c r="E749" s="80"/>
      <c r="F749" s="80"/>
      <c r="G749" s="92"/>
      <c r="H749" s="80"/>
      <c r="I749" s="80"/>
      <c r="J749" s="80"/>
      <c r="K749" s="80"/>
      <c r="L749" s="80"/>
      <c r="M749" s="80"/>
      <c r="N749" s="80"/>
      <c r="O749" s="80"/>
      <c r="P749" s="80"/>
      <c r="Q749" s="80"/>
      <c r="R749" s="80"/>
      <c r="S749" s="80"/>
      <c r="T749" s="80"/>
      <c r="U749" s="80"/>
      <c r="V749" s="80"/>
      <c r="W749" s="80"/>
      <c r="X749" s="80"/>
      <c r="Y749" s="80"/>
      <c r="Z749" s="80"/>
    </row>
    <row r="750" ht="12.75" customHeight="1">
      <c r="A750" s="80"/>
      <c r="B750" s="80"/>
      <c r="C750" s="80"/>
      <c r="D750" s="80"/>
      <c r="E750" s="80"/>
      <c r="F750" s="80"/>
      <c r="G750" s="92"/>
      <c r="H750" s="80"/>
      <c r="I750" s="80"/>
      <c r="J750" s="80"/>
      <c r="K750" s="80"/>
      <c r="L750" s="80"/>
      <c r="M750" s="80"/>
      <c r="N750" s="80"/>
      <c r="O750" s="80"/>
      <c r="P750" s="80"/>
      <c r="Q750" s="80"/>
      <c r="R750" s="80"/>
      <c r="S750" s="80"/>
      <c r="T750" s="80"/>
      <c r="U750" s="80"/>
      <c r="V750" s="80"/>
      <c r="W750" s="80"/>
      <c r="X750" s="80"/>
      <c r="Y750" s="80"/>
      <c r="Z750" s="80"/>
    </row>
    <row r="751" ht="12.75" customHeight="1">
      <c r="A751" s="80"/>
      <c r="B751" s="80"/>
      <c r="C751" s="80"/>
      <c r="D751" s="80"/>
      <c r="E751" s="80"/>
      <c r="F751" s="80"/>
      <c r="G751" s="92"/>
      <c r="H751" s="80"/>
      <c r="I751" s="80"/>
      <c r="J751" s="80"/>
      <c r="K751" s="80"/>
      <c r="L751" s="80"/>
      <c r="M751" s="80"/>
      <c r="N751" s="80"/>
      <c r="O751" s="80"/>
      <c r="P751" s="80"/>
      <c r="Q751" s="80"/>
      <c r="R751" s="80"/>
      <c r="S751" s="80"/>
      <c r="T751" s="80"/>
      <c r="U751" s="80"/>
      <c r="V751" s="80"/>
      <c r="W751" s="80"/>
      <c r="X751" s="80"/>
      <c r="Y751" s="80"/>
      <c r="Z751" s="80"/>
    </row>
    <row r="752" ht="12.75" customHeight="1">
      <c r="A752" s="80"/>
      <c r="B752" s="80"/>
      <c r="C752" s="80"/>
      <c r="D752" s="80"/>
      <c r="E752" s="80"/>
      <c r="F752" s="80"/>
      <c r="G752" s="92"/>
      <c r="H752" s="80"/>
      <c r="I752" s="80"/>
      <c r="J752" s="80"/>
      <c r="K752" s="80"/>
      <c r="L752" s="80"/>
      <c r="M752" s="80"/>
      <c r="N752" s="80"/>
      <c r="O752" s="80"/>
      <c r="P752" s="80"/>
      <c r="Q752" s="80"/>
      <c r="R752" s="80"/>
      <c r="S752" s="80"/>
      <c r="T752" s="80"/>
      <c r="U752" s="80"/>
      <c r="V752" s="80"/>
      <c r="W752" s="80"/>
      <c r="X752" s="80"/>
      <c r="Y752" s="80"/>
      <c r="Z752" s="80"/>
    </row>
    <row r="753" ht="12.75" customHeight="1">
      <c r="A753" s="80"/>
      <c r="B753" s="80"/>
      <c r="C753" s="80"/>
      <c r="D753" s="80"/>
      <c r="E753" s="80"/>
      <c r="F753" s="80"/>
      <c r="G753" s="92"/>
      <c r="H753" s="80"/>
      <c r="I753" s="80"/>
      <c r="J753" s="80"/>
      <c r="K753" s="80"/>
      <c r="L753" s="80"/>
      <c r="M753" s="80"/>
      <c r="N753" s="80"/>
      <c r="O753" s="80"/>
      <c r="P753" s="80"/>
      <c r="Q753" s="80"/>
      <c r="R753" s="80"/>
      <c r="S753" s="80"/>
      <c r="T753" s="80"/>
      <c r="U753" s="80"/>
      <c r="V753" s="80"/>
      <c r="W753" s="80"/>
      <c r="X753" s="80"/>
      <c r="Y753" s="80"/>
      <c r="Z753" s="80"/>
    </row>
    <row r="754" ht="12.75" customHeight="1">
      <c r="A754" s="80"/>
      <c r="B754" s="80"/>
      <c r="C754" s="80"/>
      <c r="D754" s="80"/>
      <c r="E754" s="80"/>
      <c r="F754" s="80"/>
      <c r="G754" s="92"/>
      <c r="H754" s="80"/>
      <c r="I754" s="80"/>
      <c r="J754" s="80"/>
      <c r="K754" s="80"/>
      <c r="L754" s="80"/>
      <c r="M754" s="80"/>
      <c r="N754" s="80"/>
      <c r="O754" s="80"/>
      <c r="P754" s="80"/>
      <c r="Q754" s="80"/>
      <c r="R754" s="80"/>
      <c r="S754" s="80"/>
      <c r="T754" s="80"/>
      <c r="U754" s="80"/>
      <c r="V754" s="80"/>
      <c r="W754" s="80"/>
      <c r="X754" s="80"/>
      <c r="Y754" s="80"/>
      <c r="Z754" s="80"/>
    </row>
    <row r="755" ht="12.75" customHeight="1">
      <c r="A755" s="80"/>
      <c r="B755" s="80"/>
      <c r="C755" s="80"/>
      <c r="D755" s="80"/>
      <c r="E755" s="80"/>
      <c r="F755" s="80"/>
      <c r="G755" s="92"/>
      <c r="H755" s="80"/>
      <c r="I755" s="80"/>
      <c r="J755" s="80"/>
      <c r="K755" s="80"/>
      <c r="L755" s="80"/>
      <c r="M755" s="80"/>
      <c r="N755" s="80"/>
      <c r="O755" s="80"/>
      <c r="P755" s="80"/>
      <c r="Q755" s="80"/>
      <c r="R755" s="80"/>
      <c r="S755" s="80"/>
      <c r="T755" s="80"/>
      <c r="U755" s="80"/>
      <c r="V755" s="80"/>
      <c r="W755" s="80"/>
      <c r="X755" s="80"/>
      <c r="Y755" s="80"/>
      <c r="Z755" s="80"/>
    </row>
    <row r="756" ht="12.75" customHeight="1">
      <c r="A756" s="80"/>
      <c r="B756" s="80"/>
      <c r="C756" s="80"/>
      <c r="D756" s="80"/>
      <c r="E756" s="80"/>
      <c r="F756" s="80"/>
      <c r="G756" s="92"/>
      <c r="H756" s="80"/>
      <c r="I756" s="80"/>
      <c r="J756" s="80"/>
      <c r="K756" s="80"/>
      <c r="L756" s="80"/>
      <c r="M756" s="80"/>
      <c r="N756" s="80"/>
      <c r="O756" s="80"/>
      <c r="P756" s="80"/>
      <c r="Q756" s="80"/>
      <c r="R756" s="80"/>
      <c r="S756" s="80"/>
      <c r="T756" s="80"/>
      <c r="U756" s="80"/>
      <c r="V756" s="80"/>
      <c r="W756" s="80"/>
      <c r="X756" s="80"/>
      <c r="Y756" s="80"/>
      <c r="Z756" s="80"/>
    </row>
    <row r="757" ht="12.75" customHeight="1">
      <c r="A757" s="80"/>
      <c r="B757" s="80"/>
      <c r="C757" s="80"/>
      <c r="D757" s="80"/>
      <c r="E757" s="80"/>
      <c r="F757" s="80"/>
      <c r="G757" s="92"/>
      <c r="H757" s="80"/>
      <c r="I757" s="80"/>
      <c r="J757" s="80"/>
      <c r="K757" s="80"/>
      <c r="L757" s="80"/>
      <c r="M757" s="80"/>
      <c r="N757" s="80"/>
      <c r="O757" s="80"/>
      <c r="P757" s="80"/>
      <c r="Q757" s="80"/>
      <c r="R757" s="80"/>
      <c r="S757" s="80"/>
      <c r="T757" s="80"/>
      <c r="U757" s="80"/>
      <c r="V757" s="80"/>
      <c r="W757" s="80"/>
      <c r="X757" s="80"/>
      <c r="Y757" s="80"/>
      <c r="Z757" s="80"/>
    </row>
    <row r="758" ht="12.75" customHeight="1">
      <c r="A758" s="80"/>
      <c r="B758" s="80"/>
      <c r="C758" s="80"/>
      <c r="D758" s="80"/>
      <c r="E758" s="80"/>
      <c r="F758" s="80"/>
      <c r="G758" s="92"/>
      <c r="H758" s="80"/>
      <c r="I758" s="80"/>
      <c r="J758" s="80"/>
      <c r="K758" s="80"/>
      <c r="L758" s="80"/>
      <c r="M758" s="80"/>
      <c r="N758" s="80"/>
      <c r="O758" s="80"/>
      <c r="P758" s="80"/>
      <c r="Q758" s="80"/>
      <c r="R758" s="80"/>
      <c r="S758" s="80"/>
      <c r="T758" s="80"/>
      <c r="U758" s="80"/>
      <c r="V758" s="80"/>
      <c r="W758" s="80"/>
      <c r="X758" s="80"/>
      <c r="Y758" s="80"/>
      <c r="Z758" s="80"/>
    </row>
    <row r="759" ht="12.75" customHeight="1">
      <c r="A759" s="80"/>
      <c r="B759" s="80"/>
      <c r="C759" s="80"/>
      <c r="D759" s="80"/>
      <c r="E759" s="80"/>
      <c r="F759" s="80"/>
      <c r="G759" s="92"/>
      <c r="H759" s="80"/>
      <c r="I759" s="80"/>
      <c r="J759" s="80"/>
      <c r="K759" s="80"/>
      <c r="L759" s="80"/>
      <c r="M759" s="80"/>
      <c r="N759" s="80"/>
      <c r="O759" s="80"/>
      <c r="P759" s="80"/>
      <c r="Q759" s="80"/>
      <c r="R759" s="80"/>
      <c r="S759" s="80"/>
      <c r="T759" s="80"/>
      <c r="U759" s="80"/>
      <c r="V759" s="80"/>
      <c r="W759" s="80"/>
      <c r="X759" s="80"/>
      <c r="Y759" s="80"/>
      <c r="Z759" s="80"/>
    </row>
    <row r="760" ht="12.75" customHeight="1">
      <c r="A760" s="80"/>
      <c r="B760" s="80"/>
      <c r="C760" s="80"/>
      <c r="D760" s="80"/>
      <c r="E760" s="80"/>
      <c r="F760" s="80"/>
      <c r="G760" s="92"/>
      <c r="H760" s="80"/>
      <c r="I760" s="80"/>
      <c r="J760" s="80"/>
      <c r="K760" s="80"/>
      <c r="L760" s="80"/>
      <c r="M760" s="80"/>
      <c r="N760" s="80"/>
      <c r="O760" s="80"/>
      <c r="P760" s="80"/>
      <c r="Q760" s="80"/>
      <c r="R760" s="80"/>
      <c r="S760" s="80"/>
      <c r="T760" s="80"/>
      <c r="U760" s="80"/>
      <c r="V760" s="80"/>
      <c r="W760" s="80"/>
      <c r="X760" s="80"/>
      <c r="Y760" s="80"/>
      <c r="Z760" s="80"/>
    </row>
    <row r="761" ht="12.75" customHeight="1">
      <c r="A761" s="80"/>
      <c r="B761" s="80"/>
      <c r="C761" s="80"/>
      <c r="D761" s="80"/>
      <c r="E761" s="80"/>
      <c r="F761" s="80"/>
      <c r="G761" s="92"/>
      <c r="H761" s="80"/>
      <c r="I761" s="80"/>
      <c r="J761" s="80"/>
      <c r="K761" s="80"/>
      <c r="L761" s="80"/>
      <c r="M761" s="80"/>
      <c r="N761" s="80"/>
      <c r="O761" s="80"/>
      <c r="P761" s="80"/>
      <c r="Q761" s="80"/>
      <c r="R761" s="80"/>
      <c r="S761" s="80"/>
      <c r="T761" s="80"/>
      <c r="U761" s="80"/>
      <c r="V761" s="80"/>
      <c r="W761" s="80"/>
      <c r="X761" s="80"/>
      <c r="Y761" s="80"/>
      <c r="Z761" s="80"/>
    </row>
    <row r="762" ht="12.75" customHeight="1">
      <c r="A762" s="80"/>
      <c r="B762" s="80"/>
      <c r="C762" s="80"/>
      <c r="D762" s="80"/>
      <c r="E762" s="80"/>
      <c r="F762" s="80"/>
      <c r="G762" s="92"/>
      <c r="H762" s="80"/>
      <c r="I762" s="80"/>
      <c r="J762" s="80"/>
      <c r="K762" s="80"/>
      <c r="L762" s="80"/>
      <c r="M762" s="80"/>
      <c r="N762" s="80"/>
      <c r="O762" s="80"/>
      <c r="P762" s="80"/>
      <c r="Q762" s="80"/>
      <c r="R762" s="80"/>
      <c r="S762" s="80"/>
      <c r="T762" s="80"/>
      <c r="U762" s="80"/>
      <c r="V762" s="80"/>
      <c r="W762" s="80"/>
      <c r="X762" s="80"/>
      <c r="Y762" s="80"/>
      <c r="Z762" s="80"/>
    </row>
    <row r="763" ht="12.75" customHeight="1">
      <c r="A763" s="80"/>
      <c r="B763" s="80"/>
      <c r="C763" s="80"/>
      <c r="D763" s="80"/>
      <c r="E763" s="80"/>
      <c r="F763" s="80"/>
      <c r="G763" s="92"/>
      <c r="H763" s="80"/>
      <c r="I763" s="80"/>
      <c r="J763" s="80"/>
      <c r="K763" s="80"/>
      <c r="L763" s="80"/>
      <c r="M763" s="80"/>
      <c r="N763" s="80"/>
      <c r="O763" s="80"/>
      <c r="P763" s="80"/>
      <c r="Q763" s="80"/>
      <c r="R763" s="80"/>
      <c r="S763" s="80"/>
      <c r="T763" s="80"/>
      <c r="U763" s="80"/>
      <c r="V763" s="80"/>
      <c r="W763" s="80"/>
      <c r="X763" s="80"/>
      <c r="Y763" s="80"/>
      <c r="Z763" s="80"/>
    </row>
    <row r="764" ht="12.75" customHeight="1">
      <c r="A764" s="80"/>
      <c r="B764" s="80"/>
      <c r="C764" s="80"/>
      <c r="D764" s="80"/>
      <c r="E764" s="80"/>
      <c r="F764" s="80"/>
      <c r="G764" s="92"/>
      <c r="H764" s="80"/>
      <c r="I764" s="80"/>
      <c r="J764" s="80"/>
      <c r="K764" s="80"/>
      <c r="L764" s="80"/>
      <c r="M764" s="80"/>
      <c r="N764" s="80"/>
      <c r="O764" s="80"/>
      <c r="P764" s="80"/>
      <c r="Q764" s="80"/>
      <c r="R764" s="80"/>
      <c r="S764" s="80"/>
      <c r="T764" s="80"/>
      <c r="U764" s="80"/>
      <c r="V764" s="80"/>
      <c r="W764" s="80"/>
      <c r="X764" s="80"/>
      <c r="Y764" s="80"/>
      <c r="Z764" s="80"/>
    </row>
    <row r="765" ht="12.75" customHeight="1">
      <c r="A765" s="80"/>
      <c r="B765" s="80"/>
      <c r="C765" s="80"/>
      <c r="D765" s="80"/>
      <c r="E765" s="80"/>
      <c r="F765" s="80"/>
      <c r="G765" s="92"/>
      <c r="H765" s="80"/>
      <c r="I765" s="80"/>
      <c r="J765" s="80"/>
      <c r="K765" s="80"/>
      <c r="L765" s="80"/>
      <c r="M765" s="80"/>
      <c r="N765" s="80"/>
      <c r="O765" s="80"/>
      <c r="P765" s="80"/>
      <c r="Q765" s="80"/>
      <c r="R765" s="80"/>
      <c r="S765" s="80"/>
      <c r="T765" s="80"/>
      <c r="U765" s="80"/>
      <c r="V765" s="80"/>
      <c r="W765" s="80"/>
      <c r="X765" s="80"/>
      <c r="Y765" s="80"/>
      <c r="Z765" s="80"/>
    </row>
    <row r="766" ht="12.75" customHeight="1">
      <c r="A766" s="80"/>
      <c r="B766" s="80"/>
      <c r="C766" s="80"/>
      <c r="D766" s="80"/>
      <c r="E766" s="80"/>
      <c r="F766" s="80"/>
      <c r="G766" s="92"/>
      <c r="H766" s="80"/>
      <c r="I766" s="80"/>
      <c r="J766" s="80"/>
      <c r="K766" s="80"/>
      <c r="L766" s="80"/>
      <c r="M766" s="80"/>
      <c r="N766" s="80"/>
      <c r="O766" s="80"/>
      <c r="P766" s="80"/>
      <c r="Q766" s="80"/>
      <c r="R766" s="80"/>
      <c r="S766" s="80"/>
      <c r="T766" s="80"/>
      <c r="U766" s="80"/>
      <c r="V766" s="80"/>
      <c r="W766" s="80"/>
      <c r="X766" s="80"/>
      <c r="Y766" s="80"/>
      <c r="Z766" s="80"/>
    </row>
    <row r="767" ht="12.75" customHeight="1">
      <c r="A767" s="80"/>
      <c r="B767" s="80"/>
      <c r="C767" s="80"/>
      <c r="D767" s="80"/>
      <c r="E767" s="80"/>
      <c r="F767" s="80"/>
      <c r="G767" s="92"/>
      <c r="H767" s="80"/>
      <c r="I767" s="80"/>
      <c r="J767" s="80"/>
      <c r="K767" s="80"/>
      <c r="L767" s="80"/>
      <c r="M767" s="80"/>
      <c r="N767" s="80"/>
      <c r="O767" s="80"/>
      <c r="P767" s="80"/>
      <c r="Q767" s="80"/>
      <c r="R767" s="80"/>
      <c r="S767" s="80"/>
      <c r="T767" s="80"/>
      <c r="U767" s="80"/>
      <c r="V767" s="80"/>
      <c r="W767" s="80"/>
      <c r="X767" s="80"/>
      <c r="Y767" s="80"/>
      <c r="Z767" s="80"/>
    </row>
    <row r="768" ht="12.75" customHeight="1">
      <c r="A768" s="80"/>
      <c r="B768" s="80"/>
      <c r="C768" s="80"/>
      <c r="D768" s="80"/>
      <c r="E768" s="80"/>
      <c r="F768" s="80"/>
      <c r="G768" s="92"/>
      <c r="H768" s="80"/>
      <c r="I768" s="80"/>
      <c r="J768" s="80"/>
      <c r="K768" s="80"/>
      <c r="L768" s="80"/>
      <c r="M768" s="80"/>
      <c r="N768" s="80"/>
      <c r="O768" s="80"/>
      <c r="P768" s="80"/>
      <c r="Q768" s="80"/>
      <c r="R768" s="80"/>
      <c r="S768" s="80"/>
      <c r="T768" s="80"/>
      <c r="U768" s="80"/>
      <c r="V768" s="80"/>
      <c r="W768" s="80"/>
      <c r="X768" s="80"/>
      <c r="Y768" s="80"/>
      <c r="Z768" s="80"/>
    </row>
    <row r="769" ht="12.75" customHeight="1">
      <c r="A769" s="80"/>
      <c r="B769" s="80"/>
      <c r="C769" s="80"/>
      <c r="D769" s="80"/>
      <c r="E769" s="80"/>
      <c r="F769" s="80"/>
      <c r="G769" s="92"/>
      <c r="H769" s="80"/>
      <c r="I769" s="80"/>
      <c r="J769" s="80"/>
      <c r="K769" s="80"/>
      <c r="L769" s="80"/>
      <c r="M769" s="80"/>
      <c r="N769" s="80"/>
      <c r="O769" s="80"/>
      <c r="P769" s="80"/>
      <c r="Q769" s="80"/>
      <c r="R769" s="80"/>
      <c r="S769" s="80"/>
      <c r="T769" s="80"/>
      <c r="U769" s="80"/>
      <c r="V769" s="80"/>
      <c r="W769" s="80"/>
      <c r="X769" s="80"/>
      <c r="Y769" s="80"/>
      <c r="Z769" s="80"/>
    </row>
    <row r="770" ht="12.75" customHeight="1">
      <c r="A770" s="80"/>
      <c r="B770" s="80"/>
      <c r="C770" s="80"/>
      <c r="D770" s="80"/>
      <c r="E770" s="80"/>
      <c r="F770" s="80"/>
      <c r="G770" s="92"/>
      <c r="H770" s="80"/>
      <c r="I770" s="80"/>
      <c r="J770" s="80"/>
      <c r="K770" s="80"/>
      <c r="L770" s="80"/>
      <c r="M770" s="80"/>
      <c r="N770" s="80"/>
      <c r="O770" s="80"/>
      <c r="P770" s="80"/>
      <c r="Q770" s="80"/>
      <c r="R770" s="80"/>
      <c r="S770" s="80"/>
      <c r="T770" s="80"/>
      <c r="U770" s="80"/>
      <c r="V770" s="80"/>
      <c r="W770" s="80"/>
      <c r="X770" s="80"/>
      <c r="Y770" s="80"/>
      <c r="Z770" s="80"/>
    </row>
    <row r="771" ht="12.75" customHeight="1">
      <c r="A771" s="80"/>
      <c r="B771" s="80"/>
      <c r="C771" s="80"/>
      <c r="D771" s="80"/>
      <c r="E771" s="80"/>
      <c r="F771" s="80"/>
      <c r="G771" s="92"/>
      <c r="H771" s="80"/>
      <c r="I771" s="80"/>
      <c r="J771" s="80"/>
      <c r="K771" s="80"/>
      <c r="L771" s="80"/>
      <c r="M771" s="80"/>
      <c r="N771" s="80"/>
      <c r="O771" s="80"/>
      <c r="P771" s="80"/>
      <c r="Q771" s="80"/>
      <c r="R771" s="80"/>
      <c r="S771" s="80"/>
      <c r="T771" s="80"/>
      <c r="U771" s="80"/>
      <c r="V771" s="80"/>
      <c r="W771" s="80"/>
      <c r="X771" s="80"/>
      <c r="Y771" s="80"/>
      <c r="Z771" s="80"/>
    </row>
    <row r="772" ht="12.75" customHeight="1">
      <c r="A772" s="80"/>
      <c r="B772" s="80"/>
      <c r="C772" s="80"/>
      <c r="D772" s="80"/>
      <c r="E772" s="80"/>
      <c r="F772" s="80"/>
      <c r="G772" s="92"/>
      <c r="H772" s="80"/>
      <c r="I772" s="80"/>
      <c r="J772" s="80"/>
      <c r="K772" s="80"/>
      <c r="L772" s="80"/>
      <c r="M772" s="80"/>
      <c r="N772" s="80"/>
      <c r="O772" s="80"/>
      <c r="P772" s="80"/>
      <c r="Q772" s="80"/>
      <c r="R772" s="80"/>
      <c r="S772" s="80"/>
      <c r="T772" s="80"/>
      <c r="U772" s="80"/>
      <c r="V772" s="80"/>
      <c r="W772" s="80"/>
      <c r="X772" s="80"/>
      <c r="Y772" s="80"/>
      <c r="Z772" s="80"/>
    </row>
    <row r="773" ht="12.75" customHeight="1">
      <c r="A773" s="80"/>
      <c r="B773" s="80"/>
      <c r="C773" s="80"/>
      <c r="D773" s="80"/>
      <c r="E773" s="80"/>
      <c r="F773" s="80"/>
      <c r="G773" s="92"/>
      <c r="H773" s="80"/>
      <c r="I773" s="80"/>
      <c r="J773" s="80"/>
      <c r="K773" s="80"/>
      <c r="L773" s="80"/>
      <c r="M773" s="80"/>
      <c r="N773" s="80"/>
      <c r="O773" s="80"/>
      <c r="P773" s="80"/>
      <c r="Q773" s="80"/>
      <c r="R773" s="80"/>
      <c r="S773" s="80"/>
      <c r="T773" s="80"/>
      <c r="U773" s="80"/>
      <c r="V773" s="80"/>
      <c r="W773" s="80"/>
      <c r="X773" s="80"/>
      <c r="Y773" s="80"/>
      <c r="Z773" s="80"/>
    </row>
    <row r="774" ht="12.75" customHeight="1">
      <c r="A774" s="80"/>
      <c r="B774" s="80"/>
      <c r="C774" s="80"/>
      <c r="D774" s="80"/>
      <c r="E774" s="80"/>
      <c r="F774" s="80"/>
      <c r="G774" s="92"/>
      <c r="H774" s="80"/>
      <c r="I774" s="80"/>
      <c r="J774" s="80"/>
      <c r="K774" s="80"/>
      <c r="L774" s="80"/>
      <c r="M774" s="80"/>
      <c r="N774" s="80"/>
      <c r="O774" s="80"/>
      <c r="P774" s="80"/>
      <c r="Q774" s="80"/>
      <c r="R774" s="80"/>
      <c r="S774" s="80"/>
      <c r="T774" s="80"/>
      <c r="U774" s="80"/>
      <c r="V774" s="80"/>
      <c r="W774" s="80"/>
      <c r="X774" s="80"/>
      <c r="Y774" s="80"/>
      <c r="Z774" s="80"/>
    </row>
    <row r="775" ht="12.75" customHeight="1">
      <c r="A775" s="80"/>
      <c r="B775" s="80"/>
      <c r="C775" s="80"/>
      <c r="D775" s="80"/>
      <c r="E775" s="80"/>
      <c r="F775" s="80"/>
      <c r="G775" s="92"/>
      <c r="H775" s="80"/>
      <c r="I775" s="80"/>
      <c r="J775" s="80"/>
      <c r="K775" s="80"/>
      <c r="L775" s="80"/>
      <c r="M775" s="80"/>
      <c r="N775" s="80"/>
      <c r="O775" s="80"/>
      <c r="P775" s="80"/>
      <c r="Q775" s="80"/>
      <c r="R775" s="80"/>
      <c r="S775" s="80"/>
      <c r="T775" s="80"/>
      <c r="U775" s="80"/>
      <c r="V775" s="80"/>
      <c r="W775" s="80"/>
      <c r="X775" s="80"/>
      <c r="Y775" s="80"/>
      <c r="Z775" s="80"/>
    </row>
    <row r="776" ht="12.75" customHeight="1">
      <c r="A776" s="80"/>
      <c r="B776" s="80"/>
      <c r="C776" s="80"/>
      <c r="D776" s="80"/>
      <c r="E776" s="80"/>
      <c r="F776" s="80"/>
      <c r="G776" s="92"/>
      <c r="H776" s="80"/>
      <c r="I776" s="80"/>
      <c r="J776" s="80"/>
      <c r="K776" s="80"/>
      <c r="L776" s="80"/>
      <c r="M776" s="80"/>
      <c r="N776" s="80"/>
      <c r="O776" s="80"/>
      <c r="P776" s="80"/>
      <c r="Q776" s="80"/>
      <c r="R776" s="80"/>
      <c r="S776" s="80"/>
      <c r="T776" s="80"/>
      <c r="U776" s="80"/>
      <c r="V776" s="80"/>
      <c r="W776" s="80"/>
      <c r="X776" s="80"/>
      <c r="Y776" s="80"/>
      <c r="Z776" s="80"/>
    </row>
    <row r="777" ht="12.75" customHeight="1">
      <c r="A777" s="80"/>
      <c r="B777" s="80"/>
      <c r="C777" s="80"/>
      <c r="D777" s="80"/>
      <c r="E777" s="80"/>
      <c r="F777" s="80"/>
      <c r="G777" s="92"/>
      <c r="H777" s="80"/>
      <c r="I777" s="80"/>
      <c r="J777" s="80"/>
      <c r="K777" s="80"/>
      <c r="L777" s="80"/>
      <c r="M777" s="80"/>
      <c r="N777" s="80"/>
      <c r="O777" s="80"/>
      <c r="P777" s="80"/>
      <c r="Q777" s="80"/>
      <c r="R777" s="80"/>
      <c r="S777" s="80"/>
      <c r="T777" s="80"/>
      <c r="U777" s="80"/>
      <c r="V777" s="80"/>
      <c r="W777" s="80"/>
      <c r="X777" s="80"/>
      <c r="Y777" s="80"/>
      <c r="Z777" s="80"/>
    </row>
    <row r="778" ht="12.75" customHeight="1">
      <c r="A778" s="80"/>
      <c r="B778" s="80"/>
      <c r="C778" s="80"/>
      <c r="D778" s="80"/>
      <c r="E778" s="80"/>
      <c r="F778" s="80"/>
      <c r="G778" s="92"/>
      <c r="H778" s="80"/>
      <c r="I778" s="80"/>
      <c r="J778" s="80"/>
      <c r="K778" s="80"/>
      <c r="L778" s="80"/>
      <c r="M778" s="80"/>
      <c r="N778" s="80"/>
      <c r="O778" s="80"/>
      <c r="P778" s="80"/>
      <c r="Q778" s="80"/>
      <c r="R778" s="80"/>
      <c r="S778" s="80"/>
      <c r="T778" s="80"/>
      <c r="U778" s="80"/>
      <c r="V778" s="80"/>
      <c r="W778" s="80"/>
      <c r="X778" s="80"/>
      <c r="Y778" s="80"/>
      <c r="Z778" s="80"/>
    </row>
    <row r="779" ht="12.75" customHeight="1">
      <c r="A779" s="80"/>
      <c r="B779" s="80"/>
      <c r="C779" s="80"/>
      <c r="D779" s="80"/>
      <c r="E779" s="80"/>
      <c r="F779" s="80"/>
      <c r="G779" s="92"/>
      <c r="H779" s="80"/>
      <c r="I779" s="80"/>
      <c r="J779" s="80"/>
      <c r="K779" s="80"/>
      <c r="L779" s="80"/>
      <c r="M779" s="80"/>
      <c r="N779" s="80"/>
      <c r="O779" s="80"/>
      <c r="P779" s="80"/>
      <c r="Q779" s="80"/>
      <c r="R779" s="80"/>
      <c r="S779" s="80"/>
      <c r="T779" s="80"/>
      <c r="U779" s="80"/>
      <c r="V779" s="80"/>
      <c r="W779" s="80"/>
      <c r="X779" s="80"/>
      <c r="Y779" s="80"/>
      <c r="Z779" s="80"/>
    </row>
    <row r="780" ht="12.75" customHeight="1">
      <c r="A780" s="80"/>
      <c r="B780" s="80"/>
      <c r="C780" s="80"/>
      <c r="D780" s="80"/>
      <c r="E780" s="80"/>
      <c r="F780" s="80"/>
      <c r="G780" s="92"/>
      <c r="H780" s="80"/>
      <c r="I780" s="80"/>
      <c r="J780" s="80"/>
      <c r="K780" s="80"/>
      <c r="L780" s="80"/>
      <c r="M780" s="80"/>
      <c r="N780" s="80"/>
      <c r="O780" s="80"/>
      <c r="P780" s="80"/>
      <c r="Q780" s="80"/>
      <c r="R780" s="80"/>
      <c r="S780" s="80"/>
      <c r="T780" s="80"/>
      <c r="U780" s="80"/>
      <c r="V780" s="80"/>
      <c r="W780" s="80"/>
      <c r="X780" s="80"/>
      <c r="Y780" s="80"/>
      <c r="Z780" s="80"/>
    </row>
    <row r="781" ht="12.75" customHeight="1">
      <c r="A781" s="80"/>
      <c r="B781" s="80"/>
      <c r="C781" s="80"/>
      <c r="D781" s="80"/>
      <c r="E781" s="80"/>
      <c r="F781" s="80"/>
      <c r="G781" s="92"/>
      <c r="H781" s="80"/>
      <c r="I781" s="80"/>
      <c r="J781" s="80"/>
      <c r="K781" s="80"/>
      <c r="L781" s="80"/>
      <c r="M781" s="80"/>
      <c r="N781" s="80"/>
      <c r="O781" s="80"/>
      <c r="P781" s="80"/>
      <c r="Q781" s="80"/>
      <c r="R781" s="80"/>
      <c r="S781" s="80"/>
      <c r="T781" s="80"/>
      <c r="U781" s="80"/>
      <c r="V781" s="80"/>
      <c r="W781" s="80"/>
      <c r="X781" s="80"/>
      <c r="Y781" s="80"/>
      <c r="Z781" s="80"/>
    </row>
    <row r="782" ht="12.75" customHeight="1">
      <c r="A782" s="80"/>
      <c r="B782" s="80"/>
      <c r="C782" s="80"/>
      <c r="D782" s="80"/>
      <c r="E782" s="80"/>
      <c r="F782" s="80"/>
      <c r="G782" s="92"/>
      <c r="H782" s="80"/>
      <c r="I782" s="80"/>
      <c r="J782" s="80"/>
      <c r="K782" s="80"/>
      <c r="L782" s="80"/>
      <c r="M782" s="80"/>
      <c r="N782" s="80"/>
      <c r="O782" s="80"/>
      <c r="P782" s="80"/>
      <c r="Q782" s="80"/>
      <c r="R782" s="80"/>
      <c r="S782" s="80"/>
      <c r="T782" s="80"/>
      <c r="U782" s="80"/>
      <c r="V782" s="80"/>
      <c r="W782" s="80"/>
      <c r="X782" s="80"/>
      <c r="Y782" s="80"/>
      <c r="Z782" s="80"/>
    </row>
    <row r="783" ht="12.75" customHeight="1">
      <c r="A783" s="80"/>
      <c r="B783" s="80"/>
      <c r="C783" s="80"/>
      <c r="D783" s="80"/>
      <c r="E783" s="80"/>
      <c r="F783" s="80"/>
      <c r="G783" s="92"/>
      <c r="H783" s="80"/>
      <c r="I783" s="80"/>
      <c r="J783" s="80"/>
      <c r="K783" s="80"/>
      <c r="L783" s="80"/>
      <c r="M783" s="80"/>
      <c r="N783" s="80"/>
      <c r="O783" s="80"/>
      <c r="P783" s="80"/>
      <c r="Q783" s="80"/>
      <c r="R783" s="80"/>
      <c r="S783" s="80"/>
      <c r="T783" s="80"/>
      <c r="U783" s="80"/>
      <c r="V783" s="80"/>
      <c r="W783" s="80"/>
      <c r="X783" s="80"/>
      <c r="Y783" s="80"/>
      <c r="Z783" s="80"/>
    </row>
    <row r="784" ht="12.75" customHeight="1">
      <c r="A784" s="80"/>
      <c r="B784" s="80"/>
      <c r="C784" s="80"/>
      <c r="D784" s="80"/>
      <c r="E784" s="80"/>
      <c r="F784" s="80"/>
      <c r="G784" s="92"/>
      <c r="H784" s="80"/>
      <c r="I784" s="80"/>
      <c r="J784" s="80"/>
      <c r="K784" s="80"/>
      <c r="L784" s="80"/>
      <c r="M784" s="80"/>
      <c r="N784" s="80"/>
      <c r="O784" s="80"/>
      <c r="P784" s="80"/>
      <c r="Q784" s="80"/>
      <c r="R784" s="80"/>
      <c r="S784" s="80"/>
      <c r="T784" s="80"/>
      <c r="U784" s="80"/>
      <c r="V784" s="80"/>
      <c r="W784" s="80"/>
      <c r="X784" s="80"/>
      <c r="Y784" s="80"/>
      <c r="Z784" s="80"/>
    </row>
    <row r="785" ht="12.75" customHeight="1">
      <c r="A785" s="80"/>
      <c r="B785" s="80"/>
      <c r="C785" s="80"/>
      <c r="D785" s="80"/>
      <c r="E785" s="80"/>
      <c r="F785" s="80"/>
      <c r="G785" s="92"/>
      <c r="H785" s="80"/>
      <c r="I785" s="80"/>
      <c r="J785" s="80"/>
      <c r="K785" s="80"/>
      <c r="L785" s="80"/>
      <c r="M785" s="80"/>
      <c r="N785" s="80"/>
      <c r="O785" s="80"/>
      <c r="P785" s="80"/>
      <c r="Q785" s="80"/>
      <c r="R785" s="80"/>
      <c r="S785" s="80"/>
      <c r="T785" s="80"/>
      <c r="U785" s="80"/>
      <c r="V785" s="80"/>
      <c r="W785" s="80"/>
      <c r="X785" s="80"/>
      <c r="Y785" s="80"/>
      <c r="Z785" s="80"/>
    </row>
    <row r="786" ht="12.75" customHeight="1">
      <c r="A786" s="80"/>
      <c r="B786" s="80"/>
      <c r="C786" s="80"/>
      <c r="D786" s="80"/>
      <c r="E786" s="80"/>
      <c r="F786" s="80"/>
      <c r="G786" s="92"/>
      <c r="H786" s="80"/>
      <c r="I786" s="80"/>
      <c r="J786" s="80"/>
      <c r="K786" s="80"/>
      <c r="L786" s="80"/>
      <c r="M786" s="80"/>
      <c r="N786" s="80"/>
      <c r="O786" s="80"/>
      <c r="P786" s="80"/>
      <c r="Q786" s="80"/>
      <c r="R786" s="80"/>
      <c r="S786" s="80"/>
      <c r="T786" s="80"/>
      <c r="U786" s="80"/>
      <c r="V786" s="80"/>
      <c r="W786" s="80"/>
      <c r="X786" s="80"/>
      <c r="Y786" s="80"/>
      <c r="Z786" s="80"/>
    </row>
    <row r="787" ht="12.75" customHeight="1">
      <c r="A787" s="80"/>
      <c r="B787" s="80"/>
      <c r="C787" s="80"/>
      <c r="D787" s="80"/>
      <c r="E787" s="80"/>
      <c r="F787" s="80"/>
      <c r="G787" s="92"/>
      <c r="H787" s="80"/>
      <c r="I787" s="80"/>
      <c r="J787" s="80"/>
      <c r="K787" s="80"/>
      <c r="L787" s="80"/>
      <c r="M787" s="80"/>
      <c r="N787" s="80"/>
      <c r="O787" s="80"/>
      <c r="P787" s="80"/>
      <c r="Q787" s="80"/>
      <c r="R787" s="80"/>
      <c r="S787" s="80"/>
      <c r="T787" s="80"/>
      <c r="U787" s="80"/>
      <c r="V787" s="80"/>
      <c r="W787" s="80"/>
      <c r="X787" s="80"/>
      <c r="Y787" s="80"/>
      <c r="Z787" s="80"/>
    </row>
    <row r="788" ht="12.75" customHeight="1">
      <c r="A788" s="80"/>
      <c r="B788" s="80"/>
      <c r="C788" s="80"/>
      <c r="D788" s="80"/>
      <c r="E788" s="80"/>
      <c r="F788" s="80"/>
      <c r="G788" s="92"/>
      <c r="H788" s="80"/>
      <c r="I788" s="80"/>
      <c r="J788" s="80"/>
      <c r="K788" s="80"/>
      <c r="L788" s="80"/>
      <c r="M788" s="80"/>
      <c r="N788" s="80"/>
      <c r="O788" s="80"/>
      <c r="P788" s="80"/>
      <c r="Q788" s="80"/>
      <c r="R788" s="80"/>
      <c r="S788" s="80"/>
      <c r="T788" s="80"/>
      <c r="U788" s="80"/>
      <c r="V788" s="80"/>
      <c r="W788" s="80"/>
      <c r="X788" s="80"/>
      <c r="Y788" s="80"/>
      <c r="Z788" s="80"/>
    </row>
    <row r="789" ht="12.75" customHeight="1">
      <c r="A789" s="80"/>
      <c r="B789" s="80"/>
      <c r="C789" s="80"/>
      <c r="D789" s="80"/>
      <c r="E789" s="80"/>
      <c r="F789" s="80"/>
      <c r="G789" s="92"/>
      <c r="H789" s="80"/>
      <c r="I789" s="80"/>
      <c r="J789" s="80"/>
      <c r="K789" s="80"/>
      <c r="L789" s="80"/>
      <c r="M789" s="80"/>
      <c r="N789" s="80"/>
      <c r="O789" s="80"/>
      <c r="P789" s="80"/>
      <c r="Q789" s="80"/>
      <c r="R789" s="80"/>
      <c r="S789" s="80"/>
      <c r="T789" s="80"/>
      <c r="U789" s="80"/>
      <c r="V789" s="80"/>
      <c r="W789" s="80"/>
      <c r="X789" s="80"/>
      <c r="Y789" s="80"/>
      <c r="Z789" s="80"/>
    </row>
    <row r="790" ht="12.75" customHeight="1">
      <c r="A790" s="80"/>
      <c r="B790" s="80"/>
      <c r="C790" s="80"/>
      <c r="D790" s="80"/>
      <c r="E790" s="80"/>
      <c r="F790" s="80"/>
      <c r="G790" s="92"/>
      <c r="H790" s="80"/>
      <c r="I790" s="80"/>
      <c r="J790" s="80"/>
      <c r="K790" s="80"/>
      <c r="L790" s="80"/>
      <c r="M790" s="80"/>
      <c r="N790" s="80"/>
      <c r="O790" s="80"/>
      <c r="P790" s="80"/>
      <c r="Q790" s="80"/>
      <c r="R790" s="80"/>
      <c r="S790" s="80"/>
      <c r="T790" s="80"/>
      <c r="U790" s="80"/>
      <c r="V790" s="80"/>
      <c r="W790" s="80"/>
      <c r="X790" s="80"/>
      <c r="Y790" s="80"/>
      <c r="Z790" s="80"/>
    </row>
    <row r="791" ht="12.75" customHeight="1">
      <c r="A791" s="80"/>
      <c r="B791" s="80"/>
      <c r="C791" s="80"/>
      <c r="D791" s="80"/>
      <c r="E791" s="80"/>
      <c r="F791" s="80"/>
      <c r="G791" s="92"/>
      <c r="H791" s="80"/>
      <c r="I791" s="80"/>
      <c r="J791" s="80"/>
      <c r="K791" s="80"/>
      <c r="L791" s="80"/>
      <c r="M791" s="80"/>
      <c r="N791" s="80"/>
      <c r="O791" s="80"/>
      <c r="P791" s="80"/>
      <c r="Q791" s="80"/>
      <c r="R791" s="80"/>
      <c r="S791" s="80"/>
      <c r="T791" s="80"/>
      <c r="U791" s="80"/>
      <c r="V791" s="80"/>
      <c r="W791" s="80"/>
      <c r="X791" s="80"/>
      <c r="Y791" s="80"/>
      <c r="Z791" s="80"/>
    </row>
    <row r="792" ht="12.75" customHeight="1">
      <c r="A792" s="80"/>
      <c r="B792" s="80"/>
      <c r="C792" s="80"/>
      <c r="D792" s="80"/>
      <c r="E792" s="80"/>
      <c r="F792" s="80"/>
      <c r="G792" s="92"/>
      <c r="H792" s="80"/>
      <c r="I792" s="80"/>
      <c r="J792" s="80"/>
      <c r="K792" s="80"/>
      <c r="L792" s="80"/>
      <c r="M792" s="80"/>
      <c r="N792" s="80"/>
      <c r="O792" s="80"/>
      <c r="P792" s="80"/>
      <c r="Q792" s="80"/>
      <c r="R792" s="80"/>
      <c r="S792" s="80"/>
      <c r="T792" s="80"/>
      <c r="U792" s="80"/>
      <c r="V792" s="80"/>
      <c r="W792" s="80"/>
      <c r="X792" s="80"/>
      <c r="Y792" s="80"/>
      <c r="Z792" s="80"/>
    </row>
    <row r="793" ht="12.75" customHeight="1">
      <c r="A793" s="80"/>
      <c r="B793" s="80"/>
      <c r="C793" s="80"/>
      <c r="D793" s="80"/>
      <c r="E793" s="80"/>
      <c r="F793" s="80"/>
      <c r="G793" s="92"/>
      <c r="H793" s="80"/>
      <c r="I793" s="80"/>
      <c r="J793" s="80"/>
      <c r="K793" s="80"/>
      <c r="L793" s="80"/>
      <c r="M793" s="80"/>
      <c r="N793" s="80"/>
      <c r="O793" s="80"/>
      <c r="P793" s="80"/>
      <c r="Q793" s="80"/>
      <c r="R793" s="80"/>
      <c r="S793" s="80"/>
      <c r="T793" s="80"/>
      <c r="U793" s="80"/>
      <c r="V793" s="80"/>
      <c r="W793" s="80"/>
      <c r="X793" s="80"/>
      <c r="Y793" s="80"/>
      <c r="Z793" s="80"/>
    </row>
    <row r="794" ht="12.75" customHeight="1">
      <c r="A794" s="80"/>
      <c r="B794" s="80"/>
      <c r="C794" s="80"/>
      <c r="D794" s="80"/>
      <c r="E794" s="80"/>
      <c r="F794" s="80"/>
      <c r="G794" s="92"/>
      <c r="H794" s="80"/>
      <c r="I794" s="80"/>
      <c r="J794" s="80"/>
      <c r="K794" s="80"/>
      <c r="L794" s="80"/>
      <c r="M794" s="80"/>
      <c r="N794" s="80"/>
      <c r="O794" s="80"/>
      <c r="P794" s="80"/>
      <c r="Q794" s="80"/>
      <c r="R794" s="80"/>
      <c r="S794" s="80"/>
      <c r="T794" s="80"/>
      <c r="U794" s="80"/>
      <c r="V794" s="80"/>
      <c r="W794" s="80"/>
      <c r="X794" s="80"/>
      <c r="Y794" s="80"/>
      <c r="Z794" s="80"/>
    </row>
    <row r="795" ht="12.75" customHeight="1">
      <c r="A795" s="80"/>
      <c r="B795" s="80"/>
      <c r="C795" s="80"/>
      <c r="D795" s="80"/>
      <c r="E795" s="80"/>
      <c r="F795" s="80"/>
      <c r="G795" s="92"/>
      <c r="H795" s="80"/>
      <c r="I795" s="80"/>
      <c r="J795" s="80"/>
      <c r="K795" s="80"/>
      <c r="L795" s="80"/>
      <c r="M795" s="80"/>
      <c r="N795" s="80"/>
      <c r="O795" s="80"/>
      <c r="P795" s="80"/>
      <c r="Q795" s="80"/>
      <c r="R795" s="80"/>
      <c r="S795" s="80"/>
      <c r="T795" s="80"/>
      <c r="U795" s="80"/>
      <c r="V795" s="80"/>
      <c r="W795" s="80"/>
      <c r="X795" s="80"/>
      <c r="Y795" s="80"/>
      <c r="Z795" s="80"/>
    </row>
    <row r="796" ht="12.75" customHeight="1">
      <c r="A796" s="80"/>
      <c r="B796" s="80"/>
      <c r="C796" s="80"/>
      <c r="D796" s="80"/>
      <c r="E796" s="80"/>
      <c r="F796" s="80"/>
      <c r="G796" s="92"/>
      <c r="H796" s="80"/>
      <c r="I796" s="80"/>
      <c r="J796" s="80"/>
      <c r="K796" s="80"/>
      <c r="L796" s="80"/>
      <c r="M796" s="80"/>
      <c r="N796" s="80"/>
      <c r="O796" s="80"/>
      <c r="P796" s="80"/>
      <c r="Q796" s="80"/>
      <c r="R796" s="80"/>
      <c r="S796" s="80"/>
      <c r="T796" s="80"/>
      <c r="U796" s="80"/>
      <c r="V796" s="80"/>
      <c r="W796" s="80"/>
      <c r="X796" s="80"/>
      <c r="Y796" s="80"/>
      <c r="Z796" s="80"/>
    </row>
    <row r="797" ht="12.75" customHeight="1">
      <c r="A797" s="80"/>
      <c r="B797" s="80"/>
      <c r="C797" s="80"/>
      <c r="D797" s="80"/>
      <c r="E797" s="80"/>
      <c r="F797" s="80"/>
      <c r="G797" s="92"/>
      <c r="H797" s="80"/>
      <c r="I797" s="80"/>
      <c r="J797" s="80"/>
      <c r="K797" s="80"/>
      <c r="L797" s="80"/>
      <c r="M797" s="80"/>
      <c r="N797" s="80"/>
      <c r="O797" s="80"/>
      <c r="P797" s="80"/>
      <c r="Q797" s="80"/>
      <c r="R797" s="80"/>
      <c r="S797" s="80"/>
      <c r="T797" s="80"/>
      <c r="U797" s="80"/>
      <c r="V797" s="80"/>
      <c r="W797" s="80"/>
      <c r="X797" s="80"/>
      <c r="Y797" s="80"/>
      <c r="Z797" s="80"/>
    </row>
    <row r="798" ht="12.75" customHeight="1">
      <c r="A798" s="80"/>
      <c r="B798" s="80"/>
      <c r="C798" s="80"/>
      <c r="D798" s="80"/>
      <c r="E798" s="80"/>
      <c r="F798" s="80"/>
      <c r="G798" s="92"/>
      <c r="H798" s="80"/>
      <c r="I798" s="80"/>
      <c r="J798" s="80"/>
      <c r="K798" s="80"/>
      <c r="L798" s="80"/>
      <c r="M798" s="80"/>
      <c r="N798" s="80"/>
      <c r="O798" s="80"/>
      <c r="P798" s="80"/>
      <c r="Q798" s="80"/>
      <c r="R798" s="80"/>
      <c r="S798" s="80"/>
      <c r="T798" s="80"/>
      <c r="U798" s="80"/>
      <c r="V798" s="80"/>
      <c r="W798" s="80"/>
      <c r="X798" s="80"/>
      <c r="Y798" s="80"/>
      <c r="Z798" s="80"/>
    </row>
    <row r="799" ht="12.75" customHeight="1">
      <c r="A799" s="80"/>
      <c r="B799" s="80"/>
      <c r="C799" s="80"/>
      <c r="D799" s="80"/>
      <c r="E799" s="80"/>
      <c r="F799" s="80"/>
      <c r="G799" s="92"/>
      <c r="H799" s="80"/>
      <c r="I799" s="80"/>
      <c r="J799" s="80"/>
      <c r="K799" s="80"/>
      <c r="L799" s="80"/>
      <c r="M799" s="80"/>
      <c r="N799" s="80"/>
      <c r="O799" s="80"/>
      <c r="P799" s="80"/>
      <c r="Q799" s="80"/>
      <c r="R799" s="80"/>
      <c r="S799" s="80"/>
      <c r="T799" s="80"/>
      <c r="U799" s="80"/>
      <c r="V799" s="80"/>
      <c r="W799" s="80"/>
      <c r="X799" s="80"/>
      <c r="Y799" s="80"/>
      <c r="Z799" s="80"/>
    </row>
    <row r="800" ht="12.75" customHeight="1">
      <c r="A800" s="80"/>
      <c r="B800" s="80"/>
      <c r="C800" s="80"/>
      <c r="D800" s="80"/>
      <c r="E800" s="80"/>
      <c r="F800" s="80"/>
      <c r="G800" s="92"/>
      <c r="H800" s="80"/>
      <c r="I800" s="80"/>
      <c r="J800" s="80"/>
      <c r="K800" s="80"/>
      <c r="L800" s="80"/>
      <c r="M800" s="80"/>
      <c r="N800" s="80"/>
      <c r="O800" s="80"/>
      <c r="P800" s="80"/>
      <c r="Q800" s="80"/>
      <c r="R800" s="80"/>
      <c r="S800" s="80"/>
      <c r="T800" s="80"/>
      <c r="U800" s="80"/>
      <c r="V800" s="80"/>
      <c r="W800" s="80"/>
      <c r="X800" s="80"/>
      <c r="Y800" s="80"/>
      <c r="Z800" s="80"/>
    </row>
    <row r="801" ht="12.75" customHeight="1">
      <c r="A801" s="80"/>
      <c r="B801" s="80"/>
      <c r="C801" s="80"/>
      <c r="D801" s="80"/>
      <c r="E801" s="80"/>
      <c r="F801" s="80"/>
      <c r="G801" s="92"/>
      <c r="H801" s="80"/>
      <c r="I801" s="80"/>
      <c r="J801" s="80"/>
      <c r="K801" s="80"/>
      <c r="L801" s="80"/>
      <c r="M801" s="80"/>
      <c r="N801" s="80"/>
      <c r="O801" s="80"/>
      <c r="P801" s="80"/>
      <c r="Q801" s="80"/>
      <c r="R801" s="80"/>
      <c r="S801" s="80"/>
      <c r="T801" s="80"/>
      <c r="U801" s="80"/>
      <c r="V801" s="80"/>
      <c r="W801" s="80"/>
      <c r="X801" s="80"/>
      <c r="Y801" s="80"/>
      <c r="Z801" s="80"/>
    </row>
    <row r="802" ht="12.75" customHeight="1">
      <c r="A802" s="80"/>
      <c r="B802" s="80"/>
      <c r="C802" s="80"/>
      <c r="D802" s="80"/>
      <c r="E802" s="80"/>
      <c r="F802" s="80"/>
      <c r="G802" s="92"/>
      <c r="H802" s="80"/>
      <c r="I802" s="80"/>
      <c r="J802" s="80"/>
      <c r="K802" s="80"/>
      <c r="L802" s="80"/>
      <c r="M802" s="80"/>
      <c r="N802" s="80"/>
      <c r="O802" s="80"/>
      <c r="P802" s="80"/>
      <c r="Q802" s="80"/>
      <c r="R802" s="80"/>
      <c r="S802" s="80"/>
      <c r="T802" s="80"/>
      <c r="U802" s="80"/>
      <c r="V802" s="80"/>
      <c r="W802" s="80"/>
      <c r="X802" s="80"/>
      <c r="Y802" s="80"/>
      <c r="Z802" s="80"/>
    </row>
    <row r="803" ht="12.75" customHeight="1">
      <c r="A803" s="80"/>
      <c r="B803" s="80"/>
      <c r="C803" s="80"/>
      <c r="D803" s="80"/>
      <c r="E803" s="80"/>
      <c r="F803" s="80"/>
      <c r="G803" s="92"/>
      <c r="H803" s="80"/>
      <c r="I803" s="80"/>
      <c r="J803" s="80"/>
      <c r="K803" s="80"/>
      <c r="L803" s="80"/>
      <c r="M803" s="80"/>
      <c r="N803" s="80"/>
      <c r="O803" s="80"/>
      <c r="P803" s="80"/>
      <c r="Q803" s="80"/>
      <c r="R803" s="80"/>
      <c r="S803" s="80"/>
      <c r="T803" s="80"/>
      <c r="U803" s="80"/>
      <c r="V803" s="80"/>
      <c r="W803" s="80"/>
      <c r="X803" s="80"/>
      <c r="Y803" s="80"/>
      <c r="Z803" s="80"/>
    </row>
    <row r="804" ht="12.75" customHeight="1">
      <c r="A804" s="80"/>
      <c r="B804" s="80"/>
      <c r="C804" s="80"/>
      <c r="D804" s="80"/>
      <c r="E804" s="80"/>
      <c r="F804" s="80"/>
      <c r="G804" s="92"/>
      <c r="H804" s="80"/>
      <c r="I804" s="80"/>
      <c r="J804" s="80"/>
      <c r="K804" s="80"/>
      <c r="L804" s="80"/>
      <c r="M804" s="80"/>
      <c r="N804" s="80"/>
      <c r="O804" s="80"/>
      <c r="P804" s="80"/>
      <c r="Q804" s="80"/>
      <c r="R804" s="80"/>
      <c r="S804" s="80"/>
      <c r="T804" s="80"/>
      <c r="U804" s="80"/>
      <c r="V804" s="80"/>
      <c r="W804" s="80"/>
      <c r="X804" s="80"/>
      <c r="Y804" s="80"/>
      <c r="Z804" s="80"/>
    </row>
    <row r="805" ht="12.75" customHeight="1">
      <c r="A805" s="80"/>
      <c r="B805" s="80"/>
      <c r="C805" s="80"/>
      <c r="D805" s="80"/>
      <c r="E805" s="80"/>
      <c r="F805" s="80"/>
      <c r="G805" s="92"/>
      <c r="H805" s="80"/>
      <c r="I805" s="80"/>
      <c r="J805" s="80"/>
      <c r="K805" s="80"/>
      <c r="L805" s="80"/>
      <c r="M805" s="80"/>
      <c r="N805" s="80"/>
      <c r="O805" s="80"/>
      <c r="P805" s="80"/>
      <c r="Q805" s="80"/>
      <c r="R805" s="80"/>
      <c r="S805" s="80"/>
      <c r="T805" s="80"/>
      <c r="U805" s="80"/>
      <c r="V805" s="80"/>
      <c r="W805" s="80"/>
      <c r="X805" s="80"/>
      <c r="Y805" s="80"/>
      <c r="Z805" s="80"/>
    </row>
    <row r="806" ht="12.75" customHeight="1">
      <c r="A806" s="80"/>
      <c r="B806" s="80"/>
      <c r="C806" s="80"/>
      <c r="D806" s="80"/>
      <c r="E806" s="80"/>
      <c r="F806" s="80"/>
      <c r="G806" s="92"/>
      <c r="H806" s="80"/>
      <c r="I806" s="80"/>
      <c r="J806" s="80"/>
      <c r="K806" s="80"/>
      <c r="L806" s="80"/>
      <c r="M806" s="80"/>
      <c r="N806" s="80"/>
      <c r="O806" s="80"/>
      <c r="P806" s="80"/>
      <c r="Q806" s="80"/>
      <c r="R806" s="80"/>
      <c r="S806" s="80"/>
      <c r="T806" s="80"/>
      <c r="U806" s="80"/>
      <c r="V806" s="80"/>
      <c r="W806" s="80"/>
      <c r="X806" s="80"/>
      <c r="Y806" s="80"/>
      <c r="Z806" s="80"/>
    </row>
    <row r="807" ht="12.75" customHeight="1">
      <c r="A807" s="80"/>
      <c r="B807" s="80"/>
      <c r="C807" s="80"/>
      <c r="D807" s="80"/>
      <c r="E807" s="80"/>
      <c r="F807" s="80"/>
      <c r="G807" s="92"/>
      <c r="H807" s="80"/>
      <c r="I807" s="80"/>
      <c r="J807" s="80"/>
      <c r="K807" s="80"/>
      <c r="L807" s="80"/>
      <c r="M807" s="80"/>
      <c r="N807" s="80"/>
      <c r="O807" s="80"/>
      <c r="P807" s="80"/>
      <c r="Q807" s="80"/>
      <c r="R807" s="80"/>
      <c r="S807" s="80"/>
      <c r="T807" s="80"/>
      <c r="U807" s="80"/>
      <c r="V807" s="80"/>
      <c r="W807" s="80"/>
      <c r="X807" s="80"/>
      <c r="Y807" s="80"/>
      <c r="Z807" s="80"/>
    </row>
    <row r="808" ht="12.75" customHeight="1">
      <c r="A808" s="80"/>
      <c r="B808" s="80"/>
      <c r="C808" s="80"/>
      <c r="D808" s="80"/>
      <c r="E808" s="80"/>
      <c r="F808" s="80"/>
      <c r="G808" s="92"/>
      <c r="H808" s="80"/>
      <c r="I808" s="80"/>
      <c r="J808" s="80"/>
      <c r="K808" s="80"/>
      <c r="L808" s="80"/>
      <c r="M808" s="80"/>
      <c r="N808" s="80"/>
      <c r="O808" s="80"/>
      <c r="P808" s="80"/>
      <c r="Q808" s="80"/>
      <c r="R808" s="80"/>
      <c r="S808" s="80"/>
      <c r="T808" s="80"/>
      <c r="U808" s="80"/>
      <c r="V808" s="80"/>
      <c r="W808" s="80"/>
      <c r="X808" s="80"/>
      <c r="Y808" s="80"/>
      <c r="Z808" s="80"/>
    </row>
    <row r="809" ht="12.75" customHeight="1">
      <c r="A809" s="80"/>
      <c r="B809" s="80"/>
      <c r="C809" s="80"/>
      <c r="D809" s="80"/>
      <c r="E809" s="80"/>
      <c r="F809" s="80"/>
      <c r="G809" s="92"/>
      <c r="H809" s="80"/>
      <c r="I809" s="80"/>
      <c r="J809" s="80"/>
      <c r="K809" s="80"/>
      <c r="L809" s="80"/>
      <c r="M809" s="80"/>
      <c r="N809" s="80"/>
      <c r="O809" s="80"/>
      <c r="P809" s="80"/>
      <c r="Q809" s="80"/>
      <c r="R809" s="80"/>
      <c r="S809" s="80"/>
      <c r="T809" s="80"/>
      <c r="U809" s="80"/>
      <c r="V809" s="80"/>
      <c r="W809" s="80"/>
      <c r="X809" s="80"/>
      <c r="Y809" s="80"/>
      <c r="Z809" s="80"/>
    </row>
    <row r="810" ht="12.75" customHeight="1">
      <c r="A810" s="80"/>
      <c r="B810" s="80"/>
      <c r="C810" s="80"/>
      <c r="D810" s="80"/>
      <c r="E810" s="80"/>
      <c r="F810" s="80"/>
      <c r="G810" s="92"/>
      <c r="H810" s="80"/>
      <c r="I810" s="80"/>
      <c r="J810" s="80"/>
      <c r="K810" s="80"/>
      <c r="L810" s="80"/>
      <c r="M810" s="80"/>
      <c r="N810" s="80"/>
      <c r="O810" s="80"/>
      <c r="P810" s="80"/>
      <c r="Q810" s="80"/>
      <c r="R810" s="80"/>
      <c r="S810" s="80"/>
      <c r="T810" s="80"/>
      <c r="U810" s="80"/>
      <c r="V810" s="80"/>
      <c r="W810" s="80"/>
      <c r="X810" s="80"/>
      <c r="Y810" s="80"/>
      <c r="Z810" s="80"/>
    </row>
    <row r="811" ht="12.75" customHeight="1">
      <c r="A811" s="80"/>
      <c r="B811" s="80"/>
      <c r="C811" s="80"/>
      <c r="D811" s="80"/>
      <c r="E811" s="80"/>
      <c r="F811" s="80"/>
      <c r="G811" s="92"/>
      <c r="H811" s="80"/>
      <c r="I811" s="80"/>
      <c r="J811" s="80"/>
      <c r="K811" s="80"/>
      <c r="L811" s="80"/>
      <c r="M811" s="80"/>
      <c r="N811" s="80"/>
      <c r="O811" s="80"/>
      <c r="P811" s="80"/>
      <c r="Q811" s="80"/>
      <c r="R811" s="80"/>
      <c r="S811" s="80"/>
      <c r="T811" s="80"/>
      <c r="U811" s="80"/>
      <c r="V811" s="80"/>
      <c r="W811" s="80"/>
      <c r="X811" s="80"/>
      <c r="Y811" s="80"/>
      <c r="Z811" s="80"/>
    </row>
    <row r="812" ht="12.75" customHeight="1">
      <c r="A812" s="80"/>
      <c r="B812" s="80"/>
      <c r="C812" s="80"/>
      <c r="D812" s="80"/>
      <c r="E812" s="80"/>
      <c r="F812" s="80"/>
      <c r="G812" s="92"/>
      <c r="H812" s="80"/>
      <c r="I812" s="80"/>
      <c r="J812" s="80"/>
      <c r="K812" s="80"/>
      <c r="L812" s="80"/>
      <c r="M812" s="80"/>
      <c r="N812" s="80"/>
      <c r="O812" s="80"/>
      <c r="P812" s="80"/>
      <c r="Q812" s="80"/>
      <c r="R812" s="80"/>
      <c r="S812" s="80"/>
      <c r="T812" s="80"/>
      <c r="U812" s="80"/>
      <c r="V812" s="80"/>
      <c r="W812" s="80"/>
      <c r="X812" s="80"/>
      <c r="Y812" s="80"/>
      <c r="Z812" s="80"/>
    </row>
    <row r="813" ht="12.75" customHeight="1">
      <c r="A813" s="80"/>
      <c r="B813" s="80"/>
      <c r="C813" s="80"/>
      <c r="D813" s="80"/>
      <c r="E813" s="80"/>
      <c r="F813" s="80"/>
      <c r="G813" s="92"/>
      <c r="H813" s="80"/>
      <c r="I813" s="80"/>
      <c r="J813" s="80"/>
      <c r="K813" s="80"/>
      <c r="L813" s="80"/>
      <c r="M813" s="80"/>
      <c r="N813" s="80"/>
      <c r="O813" s="80"/>
      <c r="P813" s="80"/>
      <c r="Q813" s="80"/>
      <c r="R813" s="80"/>
      <c r="S813" s="80"/>
      <c r="T813" s="80"/>
      <c r="U813" s="80"/>
      <c r="V813" s="80"/>
      <c r="W813" s="80"/>
      <c r="X813" s="80"/>
      <c r="Y813" s="80"/>
      <c r="Z813" s="80"/>
    </row>
    <row r="814" ht="12.75" customHeight="1">
      <c r="A814" s="80"/>
      <c r="B814" s="80"/>
      <c r="C814" s="80"/>
      <c r="D814" s="80"/>
      <c r="E814" s="80"/>
      <c r="F814" s="80"/>
      <c r="G814" s="92"/>
      <c r="H814" s="80"/>
      <c r="I814" s="80"/>
      <c r="J814" s="80"/>
      <c r="K814" s="80"/>
      <c r="L814" s="80"/>
      <c r="M814" s="80"/>
      <c r="N814" s="80"/>
      <c r="O814" s="80"/>
      <c r="P814" s="80"/>
      <c r="Q814" s="80"/>
      <c r="R814" s="80"/>
      <c r="S814" s="80"/>
      <c r="T814" s="80"/>
      <c r="U814" s="80"/>
      <c r="V814" s="80"/>
      <c r="W814" s="80"/>
      <c r="X814" s="80"/>
      <c r="Y814" s="80"/>
      <c r="Z814" s="80"/>
    </row>
    <row r="815" ht="12.75" customHeight="1">
      <c r="A815" s="80"/>
      <c r="B815" s="80"/>
      <c r="C815" s="80"/>
      <c r="D815" s="80"/>
      <c r="E815" s="80"/>
      <c r="F815" s="80"/>
      <c r="G815" s="92"/>
      <c r="H815" s="80"/>
      <c r="I815" s="80"/>
      <c r="J815" s="80"/>
      <c r="K815" s="80"/>
      <c r="L815" s="80"/>
      <c r="M815" s="80"/>
      <c r="N815" s="80"/>
      <c r="O815" s="80"/>
      <c r="P815" s="80"/>
      <c r="Q815" s="80"/>
      <c r="R815" s="80"/>
      <c r="S815" s="80"/>
      <c r="T815" s="80"/>
      <c r="U815" s="80"/>
      <c r="V815" s="80"/>
      <c r="W815" s="80"/>
      <c r="X815" s="80"/>
      <c r="Y815" s="80"/>
      <c r="Z815" s="80"/>
    </row>
    <row r="816" ht="12.75" customHeight="1">
      <c r="A816" s="80"/>
      <c r="B816" s="80"/>
      <c r="C816" s="80"/>
      <c r="D816" s="80"/>
      <c r="E816" s="80"/>
      <c r="F816" s="80"/>
      <c r="G816" s="92"/>
      <c r="H816" s="80"/>
      <c r="I816" s="80"/>
      <c r="J816" s="80"/>
      <c r="K816" s="80"/>
      <c r="L816" s="80"/>
      <c r="M816" s="80"/>
      <c r="N816" s="80"/>
      <c r="O816" s="80"/>
      <c r="P816" s="80"/>
      <c r="Q816" s="80"/>
      <c r="R816" s="80"/>
      <c r="S816" s="80"/>
      <c r="T816" s="80"/>
      <c r="U816" s="80"/>
      <c r="V816" s="80"/>
      <c r="W816" s="80"/>
      <c r="X816" s="80"/>
      <c r="Y816" s="80"/>
      <c r="Z816" s="80"/>
    </row>
    <row r="817" ht="12.75" customHeight="1">
      <c r="A817" s="80"/>
      <c r="B817" s="80"/>
      <c r="C817" s="80"/>
      <c r="D817" s="80"/>
      <c r="E817" s="80"/>
      <c r="F817" s="80"/>
      <c r="G817" s="92"/>
      <c r="H817" s="80"/>
      <c r="I817" s="80"/>
      <c r="J817" s="80"/>
      <c r="K817" s="80"/>
      <c r="L817" s="80"/>
      <c r="M817" s="80"/>
      <c r="N817" s="80"/>
      <c r="O817" s="80"/>
      <c r="P817" s="80"/>
      <c r="Q817" s="80"/>
      <c r="R817" s="80"/>
      <c r="S817" s="80"/>
      <c r="T817" s="80"/>
      <c r="U817" s="80"/>
      <c r="V817" s="80"/>
      <c r="W817" s="80"/>
      <c r="X817" s="80"/>
      <c r="Y817" s="80"/>
      <c r="Z817" s="80"/>
    </row>
    <row r="818" ht="12.75" customHeight="1">
      <c r="A818" s="80"/>
      <c r="B818" s="80"/>
      <c r="C818" s="80"/>
      <c r="D818" s="80"/>
      <c r="E818" s="80"/>
      <c r="F818" s="80"/>
      <c r="G818" s="92"/>
      <c r="H818" s="80"/>
      <c r="I818" s="80"/>
      <c r="J818" s="80"/>
      <c r="K818" s="80"/>
      <c r="L818" s="80"/>
      <c r="M818" s="80"/>
      <c r="N818" s="80"/>
      <c r="O818" s="80"/>
      <c r="P818" s="80"/>
      <c r="Q818" s="80"/>
      <c r="R818" s="80"/>
      <c r="S818" s="80"/>
      <c r="T818" s="80"/>
      <c r="U818" s="80"/>
      <c r="V818" s="80"/>
      <c r="W818" s="80"/>
      <c r="X818" s="80"/>
      <c r="Y818" s="80"/>
      <c r="Z818" s="80"/>
    </row>
    <row r="819" ht="12.75" customHeight="1">
      <c r="A819" s="80"/>
      <c r="B819" s="80"/>
      <c r="C819" s="80"/>
      <c r="D819" s="80"/>
      <c r="E819" s="80"/>
      <c r="F819" s="80"/>
      <c r="G819" s="92"/>
      <c r="H819" s="80"/>
      <c r="I819" s="80"/>
      <c r="J819" s="80"/>
      <c r="K819" s="80"/>
      <c r="L819" s="80"/>
      <c r="M819" s="80"/>
      <c r="N819" s="80"/>
      <c r="O819" s="80"/>
      <c r="P819" s="80"/>
      <c r="Q819" s="80"/>
      <c r="R819" s="80"/>
      <c r="S819" s="80"/>
      <c r="T819" s="80"/>
      <c r="U819" s="80"/>
      <c r="V819" s="80"/>
      <c r="W819" s="80"/>
      <c r="X819" s="80"/>
      <c r="Y819" s="80"/>
      <c r="Z819" s="80"/>
    </row>
    <row r="820" ht="12.75" customHeight="1">
      <c r="A820" s="80"/>
      <c r="B820" s="80"/>
      <c r="C820" s="80"/>
      <c r="D820" s="80"/>
      <c r="E820" s="80"/>
      <c r="F820" s="80"/>
      <c r="G820" s="92"/>
      <c r="H820" s="80"/>
      <c r="I820" s="80"/>
      <c r="J820" s="80"/>
      <c r="K820" s="80"/>
      <c r="L820" s="80"/>
      <c r="M820" s="80"/>
      <c r="N820" s="80"/>
      <c r="O820" s="80"/>
      <c r="P820" s="80"/>
      <c r="Q820" s="80"/>
      <c r="R820" s="80"/>
      <c r="S820" s="80"/>
      <c r="T820" s="80"/>
      <c r="U820" s="80"/>
      <c r="V820" s="80"/>
      <c r="W820" s="80"/>
      <c r="X820" s="80"/>
      <c r="Y820" s="80"/>
      <c r="Z820" s="80"/>
    </row>
    <row r="821" ht="12.75" customHeight="1">
      <c r="A821" s="80"/>
      <c r="B821" s="80"/>
      <c r="C821" s="80"/>
      <c r="D821" s="80"/>
      <c r="E821" s="80"/>
      <c r="F821" s="80"/>
      <c r="G821" s="92"/>
      <c r="H821" s="80"/>
      <c r="I821" s="80"/>
      <c r="J821" s="80"/>
      <c r="K821" s="80"/>
      <c r="L821" s="80"/>
      <c r="M821" s="80"/>
      <c r="N821" s="80"/>
      <c r="O821" s="80"/>
      <c r="P821" s="80"/>
      <c r="Q821" s="80"/>
      <c r="R821" s="80"/>
      <c r="S821" s="80"/>
      <c r="T821" s="80"/>
      <c r="U821" s="80"/>
      <c r="V821" s="80"/>
      <c r="W821" s="80"/>
      <c r="X821" s="80"/>
      <c r="Y821" s="80"/>
      <c r="Z821" s="80"/>
    </row>
    <row r="822" ht="12.75" customHeight="1">
      <c r="A822" s="80"/>
      <c r="B822" s="80"/>
      <c r="C822" s="80"/>
      <c r="D822" s="80"/>
      <c r="E822" s="80"/>
      <c r="F822" s="80"/>
      <c r="G822" s="92"/>
      <c r="H822" s="80"/>
      <c r="I822" s="80"/>
      <c r="J822" s="80"/>
      <c r="K822" s="80"/>
      <c r="L822" s="80"/>
      <c r="M822" s="80"/>
      <c r="N822" s="80"/>
      <c r="O822" s="80"/>
      <c r="P822" s="80"/>
      <c r="Q822" s="80"/>
      <c r="R822" s="80"/>
      <c r="S822" s="80"/>
      <c r="T822" s="80"/>
      <c r="U822" s="80"/>
      <c r="V822" s="80"/>
      <c r="W822" s="80"/>
      <c r="X822" s="80"/>
      <c r="Y822" s="80"/>
      <c r="Z822" s="80"/>
    </row>
    <row r="823" ht="12.75" customHeight="1">
      <c r="A823" s="80"/>
      <c r="B823" s="80"/>
      <c r="C823" s="80"/>
      <c r="D823" s="80"/>
      <c r="E823" s="80"/>
      <c r="F823" s="80"/>
      <c r="G823" s="92"/>
      <c r="H823" s="80"/>
      <c r="I823" s="80"/>
      <c r="J823" s="80"/>
      <c r="K823" s="80"/>
      <c r="L823" s="80"/>
      <c r="M823" s="80"/>
      <c r="N823" s="80"/>
      <c r="O823" s="80"/>
      <c r="P823" s="80"/>
      <c r="Q823" s="80"/>
      <c r="R823" s="80"/>
      <c r="S823" s="80"/>
      <c r="T823" s="80"/>
      <c r="U823" s="80"/>
      <c r="V823" s="80"/>
      <c r="W823" s="80"/>
      <c r="X823" s="80"/>
      <c r="Y823" s="80"/>
      <c r="Z823" s="80"/>
    </row>
    <row r="824" ht="12.75" customHeight="1">
      <c r="A824" s="80"/>
      <c r="B824" s="80"/>
      <c r="C824" s="80"/>
      <c r="D824" s="80"/>
      <c r="E824" s="80"/>
      <c r="F824" s="80"/>
      <c r="G824" s="92"/>
      <c r="H824" s="80"/>
      <c r="I824" s="80"/>
      <c r="J824" s="80"/>
      <c r="K824" s="80"/>
      <c r="L824" s="80"/>
      <c r="M824" s="80"/>
      <c r="N824" s="80"/>
      <c r="O824" s="80"/>
      <c r="P824" s="80"/>
      <c r="Q824" s="80"/>
      <c r="R824" s="80"/>
      <c r="S824" s="80"/>
      <c r="T824" s="80"/>
      <c r="U824" s="80"/>
      <c r="V824" s="80"/>
      <c r="W824" s="80"/>
      <c r="X824" s="80"/>
      <c r="Y824" s="80"/>
      <c r="Z824" s="80"/>
    </row>
    <row r="825" ht="12.75" customHeight="1">
      <c r="A825" s="80"/>
      <c r="B825" s="80"/>
      <c r="C825" s="80"/>
      <c r="D825" s="80"/>
      <c r="E825" s="80"/>
      <c r="F825" s="80"/>
      <c r="G825" s="92"/>
      <c r="H825" s="80"/>
      <c r="I825" s="80"/>
      <c r="J825" s="80"/>
      <c r="K825" s="80"/>
      <c r="L825" s="80"/>
      <c r="M825" s="80"/>
      <c r="N825" s="80"/>
      <c r="O825" s="80"/>
      <c r="P825" s="80"/>
      <c r="Q825" s="80"/>
      <c r="R825" s="80"/>
      <c r="S825" s="80"/>
      <c r="T825" s="80"/>
      <c r="U825" s="80"/>
      <c r="V825" s="80"/>
      <c r="W825" s="80"/>
      <c r="X825" s="80"/>
      <c r="Y825" s="80"/>
      <c r="Z825" s="80"/>
    </row>
    <row r="826" ht="12.75" customHeight="1">
      <c r="A826" s="80"/>
      <c r="B826" s="80"/>
      <c r="C826" s="80"/>
      <c r="D826" s="80"/>
      <c r="E826" s="80"/>
      <c r="F826" s="80"/>
      <c r="G826" s="92"/>
      <c r="H826" s="80"/>
      <c r="I826" s="80"/>
      <c r="J826" s="80"/>
      <c r="K826" s="80"/>
      <c r="L826" s="80"/>
      <c r="M826" s="80"/>
      <c r="N826" s="80"/>
      <c r="O826" s="80"/>
      <c r="P826" s="80"/>
      <c r="Q826" s="80"/>
      <c r="R826" s="80"/>
      <c r="S826" s="80"/>
      <c r="T826" s="80"/>
      <c r="U826" s="80"/>
      <c r="V826" s="80"/>
      <c r="W826" s="80"/>
      <c r="X826" s="80"/>
      <c r="Y826" s="80"/>
      <c r="Z826" s="80"/>
    </row>
    <row r="827" ht="12.75" customHeight="1">
      <c r="A827" s="80"/>
      <c r="B827" s="80"/>
      <c r="C827" s="80"/>
      <c r="D827" s="80"/>
      <c r="E827" s="80"/>
      <c r="F827" s="80"/>
      <c r="G827" s="92"/>
      <c r="H827" s="80"/>
      <c r="I827" s="80"/>
      <c r="J827" s="80"/>
      <c r="K827" s="80"/>
      <c r="L827" s="80"/>
      <c r="M827" s="80"/>
      <c r="N827" s="80"/>
      <c r="O827" s="80"/>
      <c r="P827" s="80"/>
      <c r="Q827" s="80"/>
      <c r="R827" s="80"/>
      <c r="S827" s="80"/>
      <c r="T827" s="80"/>
      <c r="U827" s="80"/>
      <c r="V827" s="80"/>
      <c r="W827" s="80"/>
      <c r="X827" s="80"/>
      <c r="Y827" s="80"/>
      <c r="Z827" s="80"/>
    </row>
    <row r="828" ht="12.75" customHeight="1">
      <c r="A828" s="80"/>
      <c r="B828" s="80"/>
      <c r="C828" s="80"/>
      <c r="D828" s="80"/>
      <c r="E828" s="80"/>
      <c r="F828" s="80"/>
      <c r="G828" s="92"/>
      <c r="H828" s="80"/>
      <c r="I828" s="80"/>
      <c r="J828" s="80"/>
      <c r="K828" s="80"/>
      <c r="L828" s="80"/>
      <c r="M828" s="80"/>
      <c r="N828" s="80"/>
      <c r="O828" s="80"/>
      <c r="P828" s="80"/>
      <c r="Q828" s="80"/>
      <c r="R828" s="80"/>
      <c r="S828" s="80"/>
      <c r="T828" s="80"/>
      <c r="U828" s="80"/>
      <c r="V828" s="80"/>
      <c r="W828" s="80"/>
      <c r="X828" s="80"/>
      <c r="Y828" s="80"/>
      <c r="Z828" s="80"/>
    </row>
    <row r="829" ht="12.75" customHeight="1">
      <c r="A829" s="80"/>
      <c r="B829" s="80"/>
      <c r="C829" s="80"/>
      <c r="D829" s="80"/>
      <c r="E829" s="80"/>
      <c r="F829" s="80"/>
      <c r="G829" s="92"/>
      <c r="H829" s="80"/>
      <c r="I829" s="80"/>
      <c r="J829" s="80"/>
      <c r="K829" s="80"/>
      <c r="L829" s="80"/>
      <c r="M829" s="80"/>
      <c r="N829" s="80"/>
      <c r="O829" s="80"/>
      <c r="P829" s="80"/>
      <c r="Q829" s="80"/>
      <c r="R829" s="80"/>
      <c r="S829" s="80"/>
      <c r="T829" s="80"/>
      <c r="U829" s="80"/>
      <c r="V829" s="80"/>
      <c r="W829" s="80"/>
      <c r="X829" s="80"/>
      <c r="Y829" s="80"/>
      <c r="Z829" s="80"/>
    </row>
    <row r="830" ht="12.75" customHeight="1">
      <c r="A830" s="80"/>
      <c r="B830" s="80"/>
      <c r="C830" s="80"/>
      <c r="D830" s="80"/>
      <c r="E830" s="80"/>
      <c r="F830" s="80"/>
      <c r="G830" s="92"/>
      <c r="H830" s="80"/>
      <c r="I830" s="80"/>
      <c r="J830" s="80"/>
      <c r="K830" s="80"/>
      <c r="L830" s="80"/>
      <c r="M830" s="80"/>
      <c r="N830" s="80"/>
      <c r="O830" s="80"/>
      <c r="P830" s="80"/>
      <c r="Q830" s="80"/>
      <c r="R830" s="80"/>
      <c r="S830" s="80"/>
      <c r="T830" s="80"/>
      <c r="U830" s="80"/>
      <c r="V830" s="80"/>
      <c r="W830" s="80"/>
      <c r="X830" s="80"/>
      <c r="Y830" s="80"/>
      <c r="Z830" s="80"/>
    </row>
    <row r="831" ht="12.75" customHeight="1">
      <c r="A831" s="80"/>
      <c r="B831" s="80"/>
      <c r="C831" s="80"/>
      <c r="D831" s="80"/>
      <c r="E831" s="80"/>
      <c r="F831" s="80"/>
      <c r="G831" s="92"/>
      <c r="H831" s="80"/>
      <c r="I831" s="80"/>
      <c r="J831" s="80"/>
      <c r="K831" s="80"/>
      <c r="L831" s="80"/>
      <c r="M831" s="80"/>
      <c r="N831" s="80"/>
      <c r="O831" s="80"/>
      <c r="P831" s="80"/>
      <c r="Q831" s="80"/>
      <c r="R831" s="80"/>
      <c r="S831" s="80"/>
      <c r="T831" s="80"/>
      <c r="U831" s="80"/>
      <c r="V831" s="80"/>
      <c r="W831" s="80"/>
      <c r="X831" s="80"/>
      <c r="Y831" s="80"/>
      <c r="Z831" s="80"/>
    </row>
    <row r="832" ht="12.75" customHeight="1">
      <c r="A832" s="80"/>
      <c r="B832" s="80"/>
      <c r="C832" s="80"/>
      <c r="D832" s="80"/>
      <c r="E832" s="80"/>
      <c r="F832" s="80"/>
      <c r="G832" s="92"/>
      <c r="H832" s="80"/>
      <c r="I832" s="80"/>
      <c r="J832" s="80"/>
      <c r="K832" s="80"/>
      <c r="L832" s="80"/>
      <c r="M832" s="80"/>
      <c r="N832" s="80"/>
      <c r="O832" s="80"/>
      <c r="P832" s="80"/>
      <c r="Q832" s="80"/>
      <c r="R832" s="80"/>
      <c r="S832" s="80"/>
      <c r="T832" s="80"/>
      <c r="U832" s="80"/>
      <c r="V832" s="80"/>
      <c r="W832" s="80"/>
      <c r="X832" s="80"/>
      <c r="Y832" s="80"/>
      <c r="Z832" s="80"/>
    </row>
    <row r="833" ht="12.75" customHeight="1">
      <c r="A833" s="80"/>
      <c r="B833" s="80"/>
      <c r="C833" s="80"/>
      <c r="D833" s="80"/>
      <c r="E833" s="80"/>
      <c r="F833" s="80"/>
      <c r="G833" s="92"/>
      <c r="H833" s="80"/>
      <c r="I833" s="80"/>
      <c r="J833" s="80"/>
      <c r="K833" s="80"/>
      <c r="L833" s="80"/>
      <c r="M833" s="80"/>
      <c r="N833" s="80"/>
      <c r="O833" s="80"/>
      <c r="P833" s="80"/>
      <c r="Q833" s="80"/>
      <c r="R833" s="80"/>
      <c r="S833" s="80"/>
      <c r="T833" s="80"/>
      <c r="U833" s="80"/>
      <c r="V833" s="80"/>
      <c r="W833" s="80"/>
      <c r="X833" s="80"/>
      <c r="Y833" s="80"/>
      <c r="Z833" s="80"/>
    </row>
    <row r="834" ht="12.75" customHeight="1">
      <c r="A834" s="80"/>
      <c r="B834" s="80"/>
      <c r="C834" s="80"/>
      <c r="D834" s="80"/>
      <c r="E834" s="80"/>
      <c r="F834" s="80"/>
      <c r="G834" s="92"/>
      <c r="H834" s="80"/>
      <c r="I834" s="80"/>
      <c r="J834" s="80"/>
      <c r="K834" s="80"/>
      <c r="L834" s="80"/>
      <c r="M834" s="80"/>
      <c r="N834" s="80"/>
      <c r="O834" s="80"/>
      <c r="P834" s="80"/>
      <c r="Q834" s="80"/>
      <c r="R834" s="80"/>
      <c r="S834" s="80"/>
      <c r="T834" s="80"/>
      <c r="U834" s="80"/>
      <c r="V834" s="80"/>
      <c r="W834" s="80"/>
      <c r="X834" s="80"/>
      <c r="Y834" s="80"/>
      <c r="Z834" s="80"/>
    </row>
    <row r="835" ht="12.75" customHeight="1">
      <c r="A835" s="80"/>
      <c r="B835" s="80"/>
      <c r="C835" s="80"/>
      <c r="D835" s="80"/>
      <c r="E835" s="80"/>
      <c r="F835" s="80"/>
      <c r="G835" s="92"/>
      <c r="H835" s="80"/>
      <c r="I835" s="80"/>
      <c r="J835" s="80"/>
      <c r="K835" s="80"/>
      <c r="L835" s="80"/>
      <c r="M835" s="80"/>
      <c r="N835" s="80"/>
      <c r="O835" s="80"/>
      <c r="P835" s="80"/>
      <c r="Q835" s="80"/>
      <c r="R835" s="80"/>
      <c r="S835" s="80"/>
      <c r="T835" s="80"/>
      <c r="U835" s="80"/>
      <c r="V835" s="80"/>
      <c r="W835" s="80"/>
      <c r="X835" s="80"/>
      <c r="Y835" s="80"/>
      <c r="Z835" s="80"/>
    </row>
    <row r="836" ht="12.75" customHeight="1">
      <c r="A836" s="80"/>
      <c r="B836" s="80"/>
      <c r="C836" s="80"/>
      <c r="D836" s="80"/>
      <c r="E836" s="80"/>
      <c r="F836" s="80"/>
      <c r="G836" s="92"/>
      <c r="H836" s="80"/>
      <c r="I836" s="80"/>
      <c r="J836" s="80"/>
      <c r="K836" s="80"/>
      <c r="L836" s="80"/>
      <c r="M836" s="80"/>
      <c r="N836" s="80"/>
      <c r="O836" s="80"/>
      <c r="P836" s="80"/>
      <c r="Q836" s="80"/>
      <c r="R836" s="80"/>
      <c r="S836" s="80"/>
      <c r="T836" s="80"/>
      <c r="U836" s="80"/>
      <c r="V836" s="80"/>
      <c r="W836" s="80"/>
      <c r="X836" s="80"/>
      <c r="Y836" s="80"/>
      <c r="Z836" s="80"/>
    </row>
    <row r="837" ht="12.75" customHeight="1">
      <c r="A837" s="80"/>
      <c r="B837" s="80"/>
      <c r="C837" s="80"/>
      <c r="D837" s="80"/>
      <c r="E837" s="80"/>
      <c r="F837" s="80"/>
      <c r="G837" s="92"/>
      <c r="H837" s="80"/>
      <c r="I837" s="80"/>
      <c r="J837" s="80"/>
      <c r="K837" s="80"/>
      <c r="L837" s="80"/>
      <c r="M837" s="80"/>
      <c r="N837" s="80"/>
      <c r="O837" s="80"/>
      <c r="P837" s="80"/>
      <c r="Q837" s="80"/>
      <c r="R837" s="80"/>
      <c r="S837" s="80"/>
      <c r="T837" s="80"/>
      <c r="U837" s="80"/>
      <c r="V837" s="80"/>
      <c r="W837" s="80"/>
      <c r="X837" s="80"/>
      <c r="Y837" s="80"/>
      <c r="Z837" s="80"/>
    </row>
    <row r="838" ht="12.75" customHeight="1">
      <c r="A838" s="80"/>
      <c r="B838" s="80"/>
      <c r="C838" s="80"/>
      <c r="D838" s="80"/>
      <c r="E838" s="80"/>
      <c r="F838" s="80"/>
      <c r="G838" s="92"/>
      <c r="H838" s="80"/>
      <c r="I838" s="80"/>
      <c r="J838" s="80"/>
      <c r="K838" s="80"/>
      <c r="L838" s="80"/>
      <c r="M838" s="80"/>
      <c r="N838" s="80"/>
      <c r="O838" s="80"/>
      <c r="P838" s="80"/>
      <c r="Q838" s="80"/>
      <c r="R838" s="80"/>
      <c r="S838" s="80"/>
      <c r="T838" s="80"/>
      <c r="U838" s="80"/>
      <c r="V838" s="80"/>
      <c r="W838" s="80"/>
      <c r="X838" s="80"/>
      <c r="Y838" s="80"/>
      <c r="Z838" s="80"/>
    </row>
    <row r="839" ht="12.75" customHeight="1">
      <c r="A839" s="80"/>
      <c r="B839" s="80"/>
      <c r="C839" s="80"/>
      <c r="D839" s="80"/>
      <c r="E839" s="80"/>
      <c r="F839" s="80"/>
      <c r="G839" s="92"/>
      <c r="H839" s="80"/>
      <c r="I839" s="80"/>
      <c r="J839" s="80"/>
      <c r="K839" s="80"/>
      <c r="L839" s="80"/>
      <c r="M839" s="80"/>
      <c r="N839" s="80"/>
      <c r="O839" s="80"/>
      <c r="P839" s="80"/>
      <c r="Q839" s="80"/>
      <c r="R839" s="80"/>
      <c r="S839" s="80"/>
      <c r="T839" s="80"/>
      <c r="U839" s="80"/>
      <c r="V839" s="80"/>
      <c r="W839" s="80"/>
      <c r="X839" s="80"/>
      <c r="Y839" s="80"/>
      <c r="Z839" s="80"/>
    </row>
    <row r="840" ht="12.75" customHeight="1">
      <c r="A840" s="80"/>
      <c r="B840" s="80"/>
      <c r="C840" s="80"/>
      <c r="D840" s="80"/>
      <c r="E840" s="80"/>
      <c r="F840" s="80"/>
      <c r="G840" s="92"/>
      <c r="H840" s="80"/>
      <c r="I840" s="80"/>
      <c r="J840" s="80"/>
      <c r="K840" s="80"/>
      <c r="L840" s="80"/>
      <c r="M840" s="80"/>
      <c r="N840" s="80"/>
      <c r="O840" s="80"/>
      <c r="P840" s="80"/>
      <c r="Q840" s="80"/>
      <c r="R840" s="80"/>
      <c r="S840" s="80"/>
      <c r="T840" s="80"/>
      <c r="U840" s="80"/>
      <c r="V840" s="80"/>
      <c r="W840" s="80"/>
      <c r="X840" s="80"/>
      <c r="Y840" s="80"/>
      <c r="Z840" s="80"/>
    </row>
    <row r="841" ht="12.75" customHeight="1">
      <c r="A841" s="80"/>
      <c r="B841" s="80"/>
      <c r="C841" s="80"/>
      <c r="D841" s="80"/>
      <c r="E841" s="80"/>
      <c r="F841" s="80"/>
      <c r="G841" s="92"/>
      <c r="H841" s="80"/>
      <c r="I841" s="80"/>
      <c r="J841" s="80"/>
      <c r="K841" s="80"/>
      <c r="L841" s="80"/>
      <c r="M841" s="80"/>
      <c r="N841" s="80"/>
      <c r="O841" s="80"/>
      <c r="P841" s="80"/>
      <c r="Q841" s="80"/>
      <c r="R841" s="80"/>
      <c r="S841" s="80"/>
      <c r="T841" s="80"/>
      <c r="U841" s="80"/>
      <c r="V841" s="80"/>
      <c r="W841" s="80"/>
      <c r="X841" s="80"/>
      <c r="Y841" s="80"/>
      <c r="Z841" s="80"/>
    </row>
    <row r="842" ht="12.75" customHeight="1">
      <c r="A842" s="80"/>
      <c r="B842" s="80"/>
      <c r="C842" s="80"/>
      <c r="D842" s="80"/>
      <c r="E842" s="80"/>
      <c r="F842" s="80"/>
      <c r="G842" s="92"/>
      <c r="H842" s="80"/>
      <c r="I842" s="80"/>
      <c r="J842" s="80"/>
      <c r="K842" s="80"/>
      <c r="L842" s="80"/>
      <c r="M842" s="80"/>
      <c r="N842" s="80"/>
      <c r="O842" s="80"/>
      <c r="P842" s="80"/>
      <c r="Q842" s="80"/>
      <c r="R842" s="80"/>
      <c r="S842" s="80"/>
      <c r="T842" s="80"/>
      <c r="U842" s="80"/>
      <c r="V842" s="80"/>
      <c r="W842" s="80"/>
      <c r="X842" s="80"/>
      <c r="Y842" s="80"/>
      <c r="Z842" s="80"/>
    </row>
    <row r="843" ht="12.75" customHeight="1">
      <c r="A843" s="80"/>
      <c r="B843" s="80"/>
      <c r="C843" s="80"/>
      <c r="D843" s="80"/>
      <c r="E843" s="80"/>
      <c r="F843" s="80"/>
      <c r="G843" s="92"/>
      <c r="H843" s="80"/>
      <c r="I843" s="80"/>
      <c r="J843" s="80"/>
      <c r="K843" s="80"/>
      <c r="L843" s="80"/>
      <c r="M843" s="80"/>
      <c r="N843" s="80"/>
      <c r="O843" s="80"/>
      <c r="P843" s="80"/>
      <c r="Q843" s="80"/>
      <c r="R843" s="80"/>
      <c r="S843" s="80"/>
      <c r="T843" s="80"/>
      <c r="U843" s="80"/>
      <c r="V843" s="80"/>
      <c r="W843" s="80"/>
      <c r="X843" s="80"/>
      <c r="Y843" s="80"/>
      <c r="Z843" s="80"/>
    </row>
    <row r="844" ht="12.75" customHeight="1">
      <c r="A844" s="80"/>
      <c r="B844" s="80"/>
      <c r="C844" s="80"/>
      <c r="D844" s="80"/>
      <c r="E844" s="80"/>
      <c r="F844" s="80"/>
      <c r="G844" s="92"/>
      <c r="H844" s="80"/>
      <c r="I844" s="80"/>
      <c r="J844" s="80"/>
      <c r="K844" s="80"/>
      <c r="L844" s="80"/>
      <c r="M844" s="80"/>
      <c r="N844" s="80"/>
      <c r="O844" s="80"/>
      <c r="P844" s="80"/>
      <c r="Q844" s="80"/>
      <c r="R844" s="80"/>
      <c r="S844" s="80"/>
      <c r="T844" s="80"/>
      <c r="U844" s="80"/>
      <c r="V844" s="80"/>
      <c r="W844" s="80"/>
      <c r="X844" s="80"/>
      <c r="Y844" s="80"/>
      <c r="Z844" s="80"/>
    </row>
    <row r="845" ht="12.75" customHeight="1">
      <c r="A845" s="80"/>
      <c r="B845" s="80"/>
      <c r="C845" s="80"/>
      <c r="D845" s="80"/>
      <c r="E845" s="80"/>
      <c r="F845" s="80"/>
      <c r="G845" s="92"/>
      <c r="H845" s="80"/>
      <c r="I845" s="80"/>
      <c r="J845" s="80"/>
      <c r="K845" s="80"/>
      <c r="L845" s="80"/>
      <c r="M845" s="80"/>
      <c r="N845" s="80"/>
      <c r="O845" s="80"/>
      <c r="P845" s="80"/>
      <c r="Q845" s="80"/>
      <c r="R845" s="80"/>
      <c r="S845" s="80"/>
      <c r="T845" s="80"/>
      <c r="U845" s="80"/>
      <c r="V845" s="80"/>
      <c r="W845" s="80"/>
      <c r="X845" s="80"/>
      <c r="Y845" s="80"/>
      <c r="Z845" s="80"/>
    </row>
    <row r="846" ht="12.75" customHeight="1">
      <c r="A846" s="80"/>
      <c r="B846" s="80"/>
      <c r="C846" s="80"/>
      <c r="D846" s="80"/>
      <c r="E846" s="80"/>
      <c r="F846" s="80"/>
      <c r="G846" s="92"/>
      <c r="H846" s="80"/>
      <c r="I846" s="80"/>
      <c r="J846" s="80"/>
      <c r="K846" s="80"/>
      <c r="L846" s="80"/>
      <c r="M846" s="80"/>
      <c r="N846" s="80"/>
      <c r="O846" s="80"/>
      <c r="P846" s="80"/>
      <c r="Q846" s="80"/>
      <c r="R846" s="80"/>
      <c r="S846" s="80"/>
      <c r="T846" s="80"/>
      <c r="U846" s="80"/>
      <c r="V846" s="80"/>
      <c r="W846" s="80"/>
      <c r="X846" s="80"/>
      <c r="Y846" s="80"/>
      <c r="Z846" s="80"/>
    </row>
    <row r="847" ht="12.75" customHeight="1">
      <c r="A847" s="80"/>
      <c r="B847" s="80"/>
      <c r="C847" s="80"/>
      <c r="D847" s="80"/>
      <c r="E847" s="80"/>
      <c r="F847" s="80"/>
      <c r="G847" s="92"/>
      <c r="H847" s="80"/>
      <c r="I847" s="80"/>
      <c r="J847" s="80"/>
      <c r="K847" s="80"/>
      <c r="L847" s="80"/>
      <c r="M847" s="80"/>
      <c r="N847" s="80"/>
      <c r="O847" s="80"/>
      <c r="P847" s="80"/>
      <c r="Q847" s="80"/>
      <c r="R847" s="80"/>
      <c r="S847" s="80"/>
      <c r="T847" s="80"/>
      <c r="U847" s="80"/>
      <c r="V847" s="80"/>
      <c r="W847" s="80"/>
      <c r="X847" s="80"/>
      <c r="Y847" s="80"/>
      <c r="Z847" s="80"/>
    </row>
    <row r="848" ht="12.75" customHeight="1">
      <c r="A848" s="80"/>
      <c r="B848" s="80"/>
      <c r="C848" s="80"/>
      <c r="D848" s="80"/>
      <c r="E848" s="80"/>
      <c r="F848" s="80"/>
      <c r="G848" s="92"/>
      <c r="H848" s="80"/>
      <c r="I848" s="80"/>
      <c r="J848" s="80"/>
      <c r="K848" s="80"/>
      <c r="L848" s="80"/>
      <c r="M848" s="80"/>
      <c r="N848" s="80"/>
      <c r="O848" s="80"/>
      <c r="P848" s="80"/>
      <c r="Q848" s="80"/>
      <c r="R848" s="80"/>
      <c r="S848" s="80"/>
      <c r="T848" s="80"/>
      <c r="U848" s="80"/>
      <c r="V848" s="80"/>
      <c r="W848" s="80"/>
      <c r="X848" s="80"/>
      <c r="Y848" s="80"/>
      <c r="Z848" s="80"/>
    </row>
    <row r="849" ht="12.75" customHeight="1">
      <c r="A849" s="80"/>
      <c r="B849" s="80"/>
      <c r="C849" s="80"/>
      <c r="D849" s="80"/>
      <c r="E849" s="80"/>
      <c r="F849" s="80"/>
      <c r="G849" s="92"/>
      <c r="H849" s="80"/>
      <c r="I849" s="80"/>
      <c r="J849" s="80"/>
      <c r="K849" s="80"/>
      <c r="L849" s="80"/>
      <c r="M849" s="80"/>
      <c r="N849" s="80"/>
      <c r="O849" s="80"/>
      <c r="P849" s="80"/>
      <c r="Q849" s="80"/>
      <c r="R849" s="80"/>
      <c r="S849" s="80"/>
      <c r="T849" s="80"/>
      <c r="U849" s="80"/>
      <c r="V849" s="80"/>
      <c r="W849" s="80"/>
      <c r="X849" s="80"/>
      <c r="Y849" s="80"/>
      <c r="Z849" s="80"/>
    </row>
    <row r="850" ht="12.75" customHeight="1">
      <c r="A850" s="80"/>
      <c r="B850" s="80"/>
      <c r="C850" s="80"/>
      <c r="D850" s="80"/>
      <c r="E850" s="80"/>
      <c r="F850" s="80"/>
      <c r="G850" s="92"/>
      <c r="H850" s="80"/>
      <c r="I850" s="80"/>
      <c r="J850" s="80"/>
      <c r="K850" s="80"/>
      <c r="L850" s="80"/>
      <c r="M850" s="80"/>
      <c r="N850" s="80"/>
      <c r="O850" s="80"/>
      <c r="P850" s="80"/>
      <c r="Q850" s="80"/>
      <c r="R850" s="80"/>
      <c r="S850" s="80"/>
      <c r="T850" s="80"/>
      <c r="U850" s="80"/>
      <c r="V850" s="80"/>
      <c r="W850" s="80"/>
      <c r="X850" s="80"/>
      <c r="Y850" s="80"/>
      <c r="Z850" s="80"/>
    </row>
    <row r="851" ht="12.75" customHeight="1">
      <c r="A851" s="80"/>
      <c r="B851" s="80"/>
      <c r="C851" s="80"/>
      <c r="D851" s="80"/>
      <c r="E851" s="80"/>
      <c r="F851" s="80"/>
      <c r="G851" s="92"/>
      <c r="H851" s="80"/>
      <c r="I851" s="80"/>
      <c r="J851" s="80"/>
      <c r="K851" s="80"/>
      <c r="L851" s="80"/>
      <c r="M851" s="80"/>
      <c r="N851" s="80"/>
      <c r="O851" s="80"/>
      <c r="P851" s="80"/>
      <c r="Q851" s="80"/>
      <c r="R851" s="80"/>
      <c r="S851" s="80"/>
      <c r="T851" s="80"/>
      <c r="U851" s="80"/>
      <c r="V851" s="80"/>
      <c r="W851" s="80"/>
      <c r="X851" s="80"/>
      <c r="Y851" s="80"/>
      <c r="Z851" s="80"/>
    </row>
    <row r="852" ht="12.75" customHeight="1">
      <c r="A852" s="80"/>
      <c r="B852" s="80"/>
      <c r="C852" s="80"/>
      <c r="D852" s="80"/>
      <c r="E852" s="80"/>
      <c r="F852" s="80"/>
      <c r="G852" s="92"/>
      <c r="H852" s="80"/>
      <c r="I852" s="80"/>
      <c r="J852" s="80"/>
      <c r="K852" s="80"/>
      <c r="L852" s="80"/>
      <c r="M852" s="80"/>
      <c r="N852" s="80"/>
      <c r="O852" s="80"/>
      <c r="P852" s="80"/>
      <c r="Q852" s="80"/>
      <c r="R852" s="80"/>
      <c r="S852" s="80"/>
      <c r="T852" s="80"/>
      <c r="U852" s="80"/>
      <c r="V852" s="80"/>
      <c r="W852" s="80"/>
      <c r="X852" s="80"/>
      <c r="Y852" s="80"/>
      <c r="Z852" s="80"/>
    </row>
    <row r="853" ht="12.75" customHeight="1">
      <c r="A853" s="80"/>
      <c r="B853" s="80"/>
      <c r="C853" s="80"/>
      <c r="D853" s="80"/>
      <c r="E853" s="80"/>
      <c r="F853" s="80"/>
      <c r="G853" s="92"/>
      <c r="H853" s="80"/>
      <c r="I853" s="80"/>
      <c r="J853" s="80"/>
      <c r="K853" s="80"/>
      <c r="L853" s="80"/>
      <c r="M853" s="80"/>
      <c r="N853" s="80"/>
      <c r="O853" s="80"/>
      <c r="P853" s="80"/>
      <c r="Q853" s="80"/>
      <c r="R853" s="80"/>
      <c r="S853" s="80"/>
      <c r="T853" s="80"/>
      <c r="U853" s="80"/>
      <c r="V853" s="80"/>
      <c r="W853" s="80"/>
      <c r="X853" s="80"/>
      <c r="Y853" s="80"/>
      <c r="Z853" s="80"/>
    </row>
    <row r="854" ht="12.75" customHeight="1">
      <c r="A854" s="80"/>
      <c r="B854" s="80"/>
      <c r="C854" s="80"/>
      <c r="D854" s="80"/>
      <c r="E854" s="80"/>
      <c r="F854" s="80"/>
      <c r="G854" s="92"/>
      <c r="H854" s="80"/>
      <c r="I854" s="80"/>
      <c r="J854" s="80"/>
      <c r="K854" s="80"/>
      <c r="L854" s="80"/>
      <c r="M854" s="80"/>
      <c r="N854" s="80"/>
      <c r="O854" s="80"/>
      <c r="P854" s="80"/>
      <c r="Q854" s="80"/>
      <c r="R854" s="80"/>
      <c r="S854" s="80"/>
      <c r="T854" s="80"/>
      <c r="U854" s="80"/>
      <c r="V854" s="80"/>
      <c r="W854" s="80"/>
      <c r="X854" s="80"/>
      <c r="Y854" s="80"/>
      <c r="Z854" s="80"/>
    </row>
    <row r="855" ht="12.75" customHeight="1">
      <c r="A855" s="80"/>
      <c r="B855" s="80"/>
      <c r="C855" s="80"/>
      <c r="D855" s="80"/>
      <c r="E855" s="80"/>
      <c r="F855" s="80"/>
      <c r="G855" s="92"/>
      <c r="H855" s="80"/>
      <c r="I855" s="80"/>
      <c r="J855" s="80"/>
      <c r="K855" s="80"/>
      <c r="L855" s="80"/>
      <c r="M855" s="80"/>
      <c r="N855" s="80"/>
      <c r="O855" s="80"/>
      <c r="P855" s="80"/>
      <c r="Q855" s="80"/>
      <c r="R855" s="80"/>
      <c r="S855" s="80"/>
      <c r="T855" s="80"/>
      <c r="U855" s="80"/>
      <c r="V855" s="80"/>
      <c r="W855" s="80"/>
      <c r="X855" s="80"/>
      <c r="Y855" s="80"/>
      <c r="Z855" s="80"/>
    </row>
    <row r="856" ht="12.75" customHeight="1">
      <c r="A856" s="80"/>
      <c r="B856" s="80"/>
      <c r="C856" s="80"/>
      <c r="D856" s="80"/>
      <c r="E856" s="80"/>
      <c r="F856" s="80"/>
      <c r="G856" s="92"/>
      <c r="H856" s="80"/>
      <c r="I856" s="80"/>
      <c r="J856" s="80"/>
      <c r="K856" s="80"/>
      <c r="L856" s="80"/>
      <c r="M856" s="80"/>
      <c r="N856" s="80"/>
      <c r="O856" s="80"/>
      <c r="P856" s="80"/>
      <c r="Q856" s="80"/>
      <c r="R856" s="80"/>
      <c r="S856" s="80"/>
      <c r="T856" s="80"/>
      <c r="U856" s="80"/>
      <c r="V856" s="80"/>
      <c r="W856" s="80"/>
      <c r="X856" s="80"/>
      <c r="Y856" s="80"/>
      <c r="Z856" s="80"/>
    </row>
    <row r="857" ht="12.75" customHeight="1">
      <c r="A857" s="80"/>
      <c r="B857" s="80"/>
      <c r="C857" s="80"/>
      <c r="D857" s="80"/>
      <c r="E857" s="80"/>
      <c r="F857" s="80"/>
      <c r="G857" s="92"/>
      <c r="H857" s="80"/>
      <c r="I857" s="80"/>
      <c r="J857" s="80"/>
      <c r="K857" s="80"/>
      <c r="L857" s="80"/>
      <c r="M857" s="80"/>
      <c r="N857" s="80"/>
      <c r="O857" s="80"/>
      <c r="P857" s="80"/>
      <c r="Q857" s="80"/>
      <c r="R857" s="80"/>
      <c r="S857" s="80"/>
      <c r="T857" s="80"/>
      <c r="U857" s="80"/>
      <c r="V857" s="80"/>
      <c r="W857" s="80"/>
      <c r="X857" s="80"/>
      <c r="Y857" s="80"/>
      <c r="Z857" s="80"/>
    </row>
    <row r="858" ht="12.75" customHeight="1">
      <c r="A858" s="80"/>
      <c r="B858" s="80"/>
      <c r="C858" s="80"/>
      <c r="D858" s="80"/>
      <c r="E858" s="80"/>
      <c r="F858" s="80"/>
      <c r="G858" s="92"/>
      <c r="H858" s="80"/>
      <c r="I858" s="80"/>
      <c r="J858" s="80"/>
      <c r="K858" s="80"/>
      <c r="L858" s="80"/>
      <c r="M858" s="80"/>
      <c r="N858" s="80"/>
      <c r="O858" s="80"/>
      <c r="P858" s="80"/>
      <c r="Q858" s="80"/>
      <c r="R858" s="80"/>
      <c r="S858" s="80"/>
      <c r="T858" s="80"/>
      <c r="U858" s="80"/>
      <c r="V858" s="80"/>
      <c r="W858" s="80"/>
      <c r="X858" s="80"/>
      <c r="Y858" s="80"/>
      <c r="Z858" s="80"/>
    </row>
    <row r="859" ht="12.75" customHeight="1">
      <c r="A859" s="80"/>
      <c r="B859" s="80"/>
      <c r="C859" s="80"/>
      <c r="D859" s="80"/>
      <c r="E859" s="80"/>
      <c r="F859" s="80"/>
      <c r="G859" s="92"/>
      <c r="H859" s="80"/>
      <c r="I859" s="80"/>
      <c r="J859" s="80"/>
      <c r="K859" s="80"/>
      <c r="L859" s="80"/>
      <c r="M859" s="80"/>
      <c r="N859" s="80"/>
      <c r="O859" s="80"/>
      <c r="P859" s="80"/>
      <c r="Q859" s="80"/>
      <c r="R859" s="80"/>
      <c r="S859" s="80"/>
      <c r="T859" s="80"/>
      <c r="U859" s="80"/>
      <c r="V859" s="80"/>
      <c r="W859" s="80"/>
      <c r="X859" s="80"/>
      <c r="Y859" s="80"/>
      <c r="Z859" s="80"/>
    </row>
    <row r="860" ht="12.75" customHeight="1">
      <c r="A860" s="80"/>
      <c r="B860" s="80"/>
      <c r="C860" s="80"/>
      <c r="D860" s="80"/>
      <c r="E860" s="80"/>
      <c r="F860" s="80"/>
      <c r="G860" s="92"/>
      <c r="H860" s="80"/>
      <c r="I860" s="80"/>
      <c r="J860" s="80"/>
      <c r="K860" s="80"/>
      <c r="L860" s="80"/>
      <c r="M860" s="80"/>
      <c r="N860" s="80"/>
      <c r="O860" s="80"/>
      <c r="P860" s="80"/>
      <c r="Q860" s="80"/>
      <c r="R860" s="80"/>
      <c r="S860" s="80"/>
      <c r="T860" s="80"/>
      <c r="U860" s="80"/>
      <c r="V860" s="80"/>
      <c r="W860" s="80"/>
      <c r="X860" s="80"/>
      <c r="Y860" s="80"/>
      <c r="Z860" s="80"/>
    </row>
    <row r="861" ht="12.75" customHeight="1">
      <c r="A861" s="80"/>
      <c r="B861" s="80"/>
      <c r="C861" s="80"/>
      <c r="D861" s="80"/>
      <c r="E861" s="80"/>
      <c r="F861" s="80"/>
      <c r="G861" s="92"/>
      <c r="H861" s="80"/>
      <c r="I861" s="80"/>
      <c r="J861" s="80"/>
      <c r="K861" s="80"/>
      <c r="L861" s="80"/>
      <c r="M861" s="80"/>
      <c r="N861" s="80"/>
      <c r="O861" s="80"/>
      <c r="P861" s="80"/>
      <c r="Q861" s="80"/>
      <c r="R861" s="80"/>
      <c r="S861" s="80"/>
      <c r="T861" s="80"/>
      <c r="U861" s="80"/>
      <c r="V861" s="80"/>
      <c r="W861" s="80"/>
      <c r="X861" s="80"/>
      <c r="Y861" s="80"/>
      <c r="Z861" s="80"/>
    </row>
    <row r="862" ht="12.75" customHeight="1">
      <c r="A862" s="80"/>
      <c r="B862" s="80"/>
      <c r="C862" s="80"/>
      <c r="D862" s="80"/>
      <c r="E862" s="80"/>
      <c r="F862" s="80"/>
      <c r="G862" s="92"/>
      <c r="H862" s="80"/>
      <c r="I862" s="80"/>
      <c r="J862" s="80"/>
      <c r="K862" s="80"/>
      <c r="L862" s="80"/>
      <c r="M862" s="80"/>
      <c r="N862" s="80"/>
      <c r="O862" s="80"/>
      <c r="P862" s="80"/>
      <c r="Q862" s="80"/>
      <c r="R862" s="80"/>
      <c r="S862" s="80"/>
      <c r="T862" s="80"/>
      <c r="U862" s="80"/>
      <c r="V862" s="80"/>
      <c r="W862" s="80"/>
      <c r="X862" s="80"/>
      <c r="Y862" s="80"/>
      <c r="Z862" s="80"/>
    </row>
    <row r="863" ht="12.75" customHeight="1">
      <c r="A863" s="80"/>
      <c r="B863" s="80"/>
      <c r="C863" s="80"/>
      <c r="D863" s="80"/>
      <c r="E863" s="80"/>
      <c r="F863" s="80"/>
      <c r="G863" s="92"/>
      <c r="H863" s="80"/>
      <c r="I863" s="80"/>
      <c r="J863" s="80"/>
      <c r="K863" s="80"/>
      <c r="L863" s="80"/>
      <c r="M863" s="80"/>
      <c r="N863" s="80"/>
      <c r="O863" s="80"/>
      <c r="P863" s="80"/>
      <c r="Q863" s="80"/>
      <c r="R863" s="80"/>
      <c r="S863" s="80"/>
      <c r="T863" s="80"/>
      <c r="U863" s="80"/>
      <c r="V863" s="80"/>
      <c r="W863" s="80"/>
      <c r="X863" s="80"/>
      <c r="Y863" s="80"/>
      <c r="Z863" s="80"/>
    </row>
    <row r="864" ht="12.75" customHeight="1">
      <c r="A864" s="80"/>
      <c r="B864" s="80"/>
      <c r="C864" s="80"/>
      <c r="D864" s="80"/>
      <c r="E864" s="80"/>
      <c r="F864" s="80"/>
      <c r="G864" s="92"/>
      <c r="H864" s="80"/>
      <c r="I864" s="80"/>
      <c r="J864" s="80"/>
      <c r="K864" s="80"/>
      <c r="L864" s="80"/>
      <c r="M864" s="80"/>
      <c r="N864" s="80"/>
      <c r="O864" s="80"/>
      <c r="P864" s="80"/>
      <c r="Q864" s="80"/>
      <c r="R864" s="80"/>
      <c r="S864" s="80"/>
      <c r="T864" s="80"/>
      <c r="U864" s="80"/>
      <c r="V864" s="80"/>
      <c r="W864" s="80"/>
      <c r="X864" s="80"/>
      <c r="Y864" s="80"/>
      <c r="Z864" s="80"/>
    </row>
    <row r="865" ht="12.75" customHeight="1">
      <c r="A865" s="80"/>
      <c r="B865" s="80"/>
      <c r="C865" s="80"/>
      <c r="D865" s="80"/>
      <c r="E865" s="80"/>
      <c r="F865" s="80"/>
      <c r="G865" s="92"/>
      <c r="H865" s="80"/>
      <c r="I865" s="80"/>
      <c r="J865" s="80"/>
      <c r="K865" s="80"/>
      <c r="L865" s="80"/>
      <c r="M865" s="80"/>
      <c r="N865" s="80"/>
      <c r="O865" s="80"/>
      <c r="P865" s="80"/>
      <c r="Q865" s="80"/>
      <c r="R865" s="80"/>
      <c r="S865" s="80"/>
      <c r="T865" s="80"/>
      <c r="U865" s="80"/>
      <c r="V865" s="80"/>
      <c r="W865" s="80"/>
      <c r="X865" s="80"/>
      <c r="Y865" s="80"/>
      <c r="Z865" s="80"/>
    </row>
    <row r="866" ht="12.75" customHeight="1">
      <c r="A866" s="80"/>
      <c r="B866" s="80"/>
      <c r="C866" s="80"/>
      <c r="D866" s="80"/>
      <c r="E866" s="80"/>
      <c r="F866" s="80"/>
      <c r="G866" s="92"/>
      <c r="H866" s="80"/>
      <c r="I866" s="80"/>
      <c r="J866" s="80"/>
      <c r="K866" s="80"/>
      <c r="L866" s="80"/>
      <c r="M866" s="80"/>
      <c r="N866" s="80"/>
      <c r="O866" s="80"/>
      <c r="P866" s="80"/>
      <c r="Q866" s="80"/>
      <c r="R866" s="80"/>
      <c r="S866" s="80"/>
      <c r="T866" s="80"/>
      <c r="U866" s="80"/>
      <c r="V866" s="80"/>
      <c r="W866" s="80"/>
      <c r="X866" s="80"/>
      <c r="Y866" s="80"/>
      <c r="Z866" s="80"/>
    </row>
    <row r="867" ht="12.75" customHeight="1">
      <c r="A867" s="80"/>
      <c r="B867" s="80"/>
      <c r="C867" s="80"/>
      <c r="D867" s="80"/>
      <c r="E867" s="80"/>
      <c r="F867" s="80"/>
      <c r="G867" s="92"/>
      <c r="H867" s="80"/>
      <c r="I867" s="80"/>
      <c r="J867" s="80"/>
      <c r="K867" s="80"/>
      <c r="L867" s="80"/>
      <c r="M867" s="80"/>
      <c r="N867" s="80"/>
      <c r="O867" s="80"/>
      <c r="P867" s="80"/>
      <c r="Q867" s="80"/>
      <c r="R867" s="80"/>
      <c r="S867" s="80"/>
      <c r="T867" s="80"/>
      <c r="U867" s="80"/>
      <c r="V867" s="80"/>
      <c r="W867" s="80"/>
      <c r="X867" s="80"/>
      <c r="Y867" s="80"/>
      <c r="Z867" s="80"/>
    </row>
    <row r="868" ht="12.75" customHeight="1">
      <c r="A868" s="80"/>
      <c r="B868" s="80"/>
      <c r="C868" s="80"/>
      <c r="D868" s="80"/>
      <c r="E868" s="80"/>
      <c r="F868" s="80"/>
      <c r="G868" s="92"/>
      <c r="H868" s="80"/>
      <c r="I868" s="80"/>
      <c r="J868" s="80"/>
      <c r="K868" s="80"/>
      <c r="L868" s="80"/>
      <c r="M868" s="80"/>
      <c r="N868" s="80"/>
      <c r="O868" s="80"/>
      <c r="P868" s="80"/>
      <c r="Q868" s="80"/>
      <c r="R868" s="80"/>
      <c r="S868" s="80"/>
      <c r="T868" s="80"/>
      <c r="U868" s="80"/>
      <c r="V868" s="80"/>
      <c r="W868" s="80"/>
      <c r="X868" s="80"/>
      <c r="Y868" s="80"/>
      <c r="Z868" s="80"/>
    </row>
    <row r="869" ht="12.75" customHeight="1">
      <c r="A869" s="80"/>
      <c r="B869" s="80"/>
      <c r="C869" s="80"/>
      <c r="D869" s="80"/>
      <c r="E869" s="80"/>
      <c r="F869" s="80"/>
      <c r="G869" s="92"/>
      <c r="H869" s="80"/>
      <c r="I869" s="80"/>
      <c r="J869" s="80"/>
      <c r="K869" s="80"/>
      <c r="L869" s="80"/>
      <c r="M869" s="80"/>
      <c r="N869" s="80"/>
      <c r="O869" s="80"/>
      <c r="P869" s="80"/>
      <c r="Q869" s="80"/>
      <c r="R869" s="80"/>
      <c r="S869" s="80"/>
      <c r="T869" s="80"/>
      <c r="U869" s="80"/>
      <c r="V869" s="80"/>
      <c r="W869" s="80"/>
      <c r="X869" s="80"/>
      <c r="Y869" s="80"/>
      <c r="Z869" s="80"/>
    </row>
    <row r="870" ht="12.75" customHeight="1">
      <c r="A870" s="80"/>
      <c r="B870" s="80"/>
      <c r="C870" s="80"/>
      <c r="D870" s="80"/>
      <c r="E870" s="80"/>
      <c r="F870" s="80"/>
      <c r="G870" s="92"/>
      <c r="H870" s="80"/>
      <c r="I870" s="80"/>
      <c r="J870" s="80"/>
      <c r="K870" s="80"/>
      <c r="L870" s="80"/>
      <c r="M870" s="80"/>
      <c r="N870" s="80"/>
      <c r="O870" s="80"/>
      <c r="P870" s="80"/>
      <c r="Q870" s="80"/>
      <c r="R870" s="80"/>
      <c r="S870" s="80"/>
      <c r="T870" s="80"/>
      <c r="U870" s="80"/>
      <c r="V870" s="80"/>
      <c r="W870" s="80"/>
      <c r="X870" s="80"/>
      <c r="Y870" s="80"/>
      <c r="Z870" s="80"/>
    </row>
    <row r="871" ht="12.75" customHeight="1">
      <c r="A871" s="80"/>
      <c r="B871" s="80"/>
      <c r="C871" s="80"/>
      <c r="D871" s="80"/>
      <c r="E871" s="80"/>
      <c r="F871" s="80"/>
      <c r="G871" s="92"/>
      <c r="H871" s="80"/>
      <c r="I871" s="80"/>
      <c r="J871" s="80"/>
      <c r="K871" s="80"/>
      <c r="L871" s="80"/>
      <c r="M871" s="80"/>
      <c r="N871" s="80"/>
      <c r="O871" s="80"/>
      <c r="P871" s="80"/>
      <c r="Q871" s="80"/>
      <c r="R871" s="80"/>
      <c r="S871" s="80"/>
      <c r="T871" s="80"/>
      <c r="U871" s="80"/>
      <c r="V871" s="80"/>
      <c r="W871" s="80"/>
      <c r="X871" s="80"/>
      <c r="Y871" s="80"/>
      <c r="Z871" s="80"/>
    </row>
    <row r="872" ht="12.75" customHeight="1">
      <c r="A872" s="80"/>
      <c r="B872" s="80"/>
      <c r="C872" s="80"/>
      <c r="D872" s="80"/>
      <c r="E872" s="80"/>
      <c r="F872" s="80"/>
      <c r="G872" s="92"/>
      <c r="H872" s="80"/>
      <c r="I872" s="80"/>
      <c r="J872" s="80"/>
      <c r="K872" s="80"/>
      <c r="L872" s="80"/>
      <c r="M872" s="80"/>
      <c r="N872" s="80"/>
      <c r="O872" s="80"/>
      <c r="P872" s="80"/>
      <c r="Q872" s="80"/>
      <c r="R872" s="80"/>
      <c r="S872" s="80"/>
      <c r="T872" s="80"/>
      <c r="U872" s="80"/>
      <c r="V872" s="80"/>
      <c r="W872" s="80"/>
      <c r="X872" s="80"/>
      <c r="Y872" s="80"/>
      <c r="Z872" s="80"/>
    </row>
    <row r="873" ht="12.75" customHeight="1">
      <c r="A873" s="80"/>
      <c r="B873" s="80"/>
      <c r="C873" s="80"/>
      <c r="D873" s="80"/>
      <c r="E873" s="80"/>
      <c r="F873" s="80"/>
      <c r="G873" s="92"/>
      <c r="H873" s="80"/>
      <c r="I873" s="80"/>
      <c r="J873" s="80"/>
      <c r="K873" s="80"/>
      <c r="L873" s="80"/>
      <c r="M873" s="80"/>
      <c r="N873" s="80"/>
      <c r="O873" s="80"/>
      <c r="P873" s="80"/>
      <c r="Q873" s="80"/>
      <c r="R873" s="80"/>
      <c r="S873" s="80"/>
      <c r="T873" s="80"/>
      <c r="U873" s="80"/>
      <c r="V873" s="80"/>
      <c r="W873" s="80"/>
      <c r="X873" s="80"/>
      <c r="Y873" s="80"/>
      <c r="Z873" s="80"/>
    </row>
    <row r="874" ht="12.75" customHeight="1">
      <c r="A874" s="80"/>
      <c r="B874" s="80"/>
      <c r="C874" s="80"/>
      <c r="D874" s="80"/>
      <c r="E874" s="80"/>
      <c r="F874" s="80"/>
      <c r="G874" s="92"/>
      <c r="H874" s="80"/>
      <c r="I874" s="80"/>
      <c r="J874" s="80"/>
      <c r="K874" s="80"/>
      <c r="L874" s="80"/>
      <c r="M874" s="80"/>
      <c r="N874" s="80"/>
      <c r="O874" s="80"/>
      <c r="P874" s="80"/>
      <c r="Q874" s="80"/>
      <c r="R874" s="80"/>
      <c r="S874" s="80"/>
      <c r="T874" s="80"/>
      <c r="U874" s="80"/>
      <c r="V874" s="80"/>
      <c r="W874" s="80"/>
      <c r="X874" s="80"/>
      <c r="Y874" s="80"/>
      <c r="Z874" s="80"/>
    </row>
    <row r="875" ht="12.75" customHeight="1">
      <c r="A875" s="80"/>
      <c r="B875" s="80"/>
      <c r="C875" s="80"/>
      <c r="D875" s="80"/>
      <c r="E875" s="80"/>
      <c r="F875" s="80"/>
      <c r="G875" s="92"/>
      <c r="H875" s="80"/>
      <c r="I875" s="80"/>
      <c r="J875" s="80"/>
      <c r="K875" s="80"/>
      <c r="L875" s="80"/>
      <c r="M875" s="80"/>
      <c r="N875" s="80"/>
      <c r="O875" s="80"/>
      <c r="P875" s="80"/>
      <c r="Q875" s="80"/>
      <c r="R875" s="80"/>
      <c r="S875" s="80"/>
      <c r="T875" s="80"/>
      <c r="U875" s="80"/>
      <c r="V875" s="80"/>
      <c r="W875" s="80"/>
      <c r="X875" s="80"/>
      <c r="Y875" s="80"/>
      <c r="Z875" s="80"/>
    </row>
    <row r="876" ht="12.75" customHeight="1">
      <c r="A876" s="80"/>
      <c r="B876" s="80"/>
      <c r="C876" s="80"/>
      <c r="D876" s="80"/>
      <c r="E876" s="80"/>
      <c r="F876" s="80"/>
      <c r="G876" s="92"/>
      <c r="H876" s="80"/>
      <c r="I876" s="80"/>
      <c r="J876" s="80"/>
      <c r="K876" s="80"/>
      <c r="L876" s="80"/>
      <c r="M876" s="80"/>
      <c r="N876" s="80"/>
      <c r="O876" s="80"/>
      <c r="P876" s="80"/>
      <c r="Q876" s="80"/>
      <c r="R876" s="80"/>
      <c r="S876" s="80"/>
      <c r="T876" s="80"/>
      <c r="U876" s="80"/>
      <c r="V876" s="80"/>
      <c r="W876" s="80"/>
      <c r="X876" s="80"/>
      <c r="Y876" s="80"/>
      <c r="Z876" s="80"/>
    </row>
    <row r="877" ht="12.75" customHeight="1">
      <c r="A877" s="80"/>
      <c r="B877" s="80"/>
      <c r="C877" s="80"/>
      <c r="D877" s="80"/>
      <c r="E877" s="80"/>
      <c r="F877" s="80"/>
      <c r="G877" s="92"/>
      <c r="H877" s="80"/>
      <c r="I877" s="80"/>
      <c r="J877" s="80"/>
      <c r="K877" s="80"/>
      <c r="L877" s="80"/>
      <c r="M877" s="80"/>
      <c r="N877" s="80"/>
      <c r="O877" s="80"/>
      <c r="P877" s="80"/>
      <c r="Q877" s="80"/>
      <c r="R877" s="80"/>
      <c r="S877" s="80"/>
      <c r="T877" s="80"/>
      <c r="U877" s="80"/>
      <c r="V877" s="80"/>
      <c r="W877" s="80"/>
      <c r="X877" s="80"/>
      <c r="Y877" s="80"/>
      <c r="Z877" s="80"/>
    </row>
    <row r="878" ht="12.75" customHeight="1">
      <c r="A878" s="80"/>
      <c r="B878" s="80"/>
      <c r="C878" s="80"/>
      <c r="D878" s="80"/>
      <c r="E878" s="80"/>
      <c r="F878" s="80"/>
      <c r="G878" s="92"/>
      <c r="H878" s="80"/>
      <c r="I878" s="80"/>
      <c r="J878" s="80"/>
      <c r="K878" s="80"/>
      <c r="L878" s="80"/>
      <c r="M878" s="80"/>
      <c r="N878" s="80"/>
      <c r="O878" s="80"/>
      <c r="P878" s="80"/>
      <c r="Q878" s="80"/>
      <c r="R878" s="80"/>
      <c r="S878" s="80"/>
      <c r="T878" s="80"/>
      <c r="U878" s="80"/>
      <c r="V878" s="80"/>
      <c r="W878" s="80"/>
      <c r="X878" s="80"/>
      <c r="Y878" s="80"/>
      <c r="Z878" s="80"/>
    </row>
    <row r="879" ht="12.75" customHeight="1">
      <c r="A879" s="80"/>
      <c r="B879" s="80"/>
      <c r="C879" s="80"/>
      <c r="D879" s="80"/>
      <c r="E879" s="80"/>
      <c r="F879" s="80"/>
      <c r="G879" s="92"/>
      <c r="H879" s="80"/>
      <c r="I879" s="80"/>
      <c r="J879" s="80"/>
      <c r="K879" s="80"/>
      <c r="L879" s="80"/>
      <c r="M879" s="80"/>
      <c r="N879" s="80"/>
      <c r="O879" s="80"/>
      <c r="P879" s="80"/>
      <c r="Q879" s="80"/>
      <c r="R879" s="80"/>
      <c r="S879" s="80"/>
      <c r="T879" s="80"/>
      <c r="U879" s="80"/>
      <c r="V879" s="80"/>
      <c r="W879" s="80"/>
      <c r="X879" s="80"/>
      <c r="Y879" s="80"/>
      <c r="Z879" s="80"/>
    </row>
    <row r="880" ht="12.75" customHeight="1">
      <c r="A880" s="80"/>
      <c r="B880" s="80"/>
      <c r="C880" s="80"/>
      <c r="D880" s="80"/>
      <c r="E880" s="80"/>
      <c r="F880" s="80"/>
      <c r="G880" s="92"/>
      <c r="H880" s="80"/>
      <c r="I880" s="80"/>
      <c r="J880" s="80"/>
      <c r="K880" s="80"/>
      <c r="L880" s="80"/>
      <c r="M880" s="80"/>
      <c r="N880" s="80"/>
      <c r="O880" s="80"/>
      <c r="P880" s="80"/>
      <c r="Q880" s="80"/>
      <c r="R880" s="80"/>
      <c r="S880" s="80"/>
      <c r="T880" s="80"/>
      <c r="U880" s="80"/>
      <c r="V880" s="80"/>
      <c r="W880" s="80"/>
      <c r="X880" s="80"/>
      <c r="Y880" s="80"/>
      <c r="Z880" s="80"/>
    </row>
    <row r="881" ht="12.75" customHeight="1">
      <c r="A881" s="80"/>
      <c r="B881" s="80"/>
      <c r="C881" s="80"/>
      <c r="D881" s="80"/>
      <c r="E881" s="80"/>
      <c r="F881" s="80"/>
      <c r="G881" s="92"/>
      <c r="H881" s="80"/>
      <c r="I881" s="80"/>
      <c r="J881" s="80"/>
      <c r="K881" s="80"/>
      <c r="L881" s="80"/>
      <c r="M881" s="80"/>
      <c r="N881" s="80"/>
      <c r="O881" s="80"/>
      <c r="P881" s="80"/>
      <c r="Q881" s="80"/>
      <c r="R881" s="80"/>
      <c r="S881" s="80"/>
      <c r="T881" s="80"/>
      <c r="U881" s="80"/>
      <c r="V881" s="80"/>
      <c r="W881" s="80"/>
      <c r="X881" s="80"/>
      <c r="Y881" s="80"/>
      <c r="Z881" s="80"/>
    </row>
    <row r="882" ht="12.75" customHeight="1">
      <c r="A882" s="80"/>
      <c r="B882" s="80"/>
      <c r="C882" s="80"/>
      <c r="D882" s="80"/>
      <c r="E882" s="80"/>
      <c r="F882" s="80"/>
      <c r="G882" s="92"/>
      <c r="H882" s="80"/>
      <c r="I882" s="80"/>
      <c r="J882" s="80"/>
      <c r="K882" s="80"/>
      <c r="L882" s="80"/>
      <c r="M882" s="80"/>
      <c r="N882" s="80"/>
      <c r="O882" s="80"/>
      <c r="P882" s="80"/>
      <c r="Q882" s="80"/>
      <c r="R882" s="80"/>
      <c r="S882" s="80"/>
      <c r="T882" s="80"/>
      <c r="U882" s="80"/>
      <c r="V882" s="80"/>
      <c r="W882" s="80"/>
      <c r="X882" s="80"/>
      <c r="Y882" s="80"/>
      <c r="Z882" s="80"/>
    </row>
    <row r="883" ht="12.75" customHeight="1">
      <c r="A883" s="80"/>
      <c r="B883" s="80"/>
      <c r="C883" s="80"/>
      <c r="D883" s="80"/>
      <c r="E883" s="80"/>
      <c r="F883" s="80"/>
      <c r="G883" s="92"/>
      <c r="H883" s="80"/>
      <c r="I883" s="80"/>
      <c r="J883" s="80"/>
      <c r="K883" s="80"/>
      <c r="L883" s="80"/>
      <c r="M883" s="80"/>
      <c r="N883" s="80"/>
      <c r="O883" s="80"/>
      <c r="P883" s="80"/>
      <c r="Q883" s="80"/>
      <c r="R883" s="80"/>
      <c r="S883" s="80"/>
      <c r="T883" s="80"/>
      <c r="U883" s="80"/>
      <c r="V883" s="80"/>
      <c r="W883" s="80"/>
      <c r="X883" s="80"/>
      <c r="Y883" s="80"/>
      <c r="Z883" s="80"/>
    </row>
    <row r="884" ht="12.75" customHeight="1">
      <c r="A884" s="80"/>
      <c r="B884" s="80"/>
      <c r="C884" s="80"/>
      <c r="D884" s="80"/>
      <c r="E884" s="80"/>
      <c r="F884" s="80"/>
      <c r="G884" s="92"/>
      <c r="H884" s="80"/>
      <c r="I884" s="80"/>
      <c r="J884" s="80"/>
      <c r="K884" s="80"/>
      <c r="L884" s="80"/>
      <c r="M884" s="80"/>
      <c r="N884" s="80"/>
      <c r="O884" s="80"/>
      <c r="P884" s="80"/>
      <c r="Q884" s="80"/>
      <c r="R884" s="80"/>
      <c r="S884" s="80"/>
      <c r="T884" s="80"/>
      <c r="U884" s="80"/>
      <c r="V884" s="80"/>
      <c r="W884" s="80"/>
      <c r="X884" s="80"/>
      <c r="Y884" s="80"/>
      <c r="Z884" s="80"/>
    </row>
    <row r="885" ht="12.75" customHeight="1">
      <c r="A885" s="80"/>
      <c r="B885" s="80"/>
      <c r="C885" s="80"/>
      <c r="D885" s="80"/>
      <c r="E885" s="80"/>
      <c r="F885" s="80"/>
      <c r="G885" s="92"/>
      <c r="H885" s="80"/>
      <c r="I885" s="80"/>
      <c r="J885" s="80"/>
      <c r="K885" s="80"/>
      <c r="L885" s="80"/>
      <c r="M885" s="80"/>
      <c r="N885" s="80"/>
      <c r="O885" s="80"/>
      <c r="P885" s="80"/>
      <c r="Q885" s="80"/>
      <c r="R885" s="80"/>
      <c r="S885" s="80"/>
      <c r="T885" s="80"/>
      <c r="U885" s="80"/>
      <c r="V885" s="80"/>
      <c r="W885" s="80"/>
      <c r="X885" s="80"/>
      <c r="Y885" s="80"/>
      <c r="Z885" s="80"/>
    </row>
    <row r="886" ht="12.75" customHeight="1">
      <c r="A886" s="80"/>
      <c r="B886" s="80"/>
      <c r="C886" s="80"/>
      <c r="D886" s="80"/>
      <c r="E886" s="80"/>
      <c r="F886" s="80"/>
      <c r="G886" s="92"/>
      <c r="H886" s="80"/>
      <c r="I886" s="80"/>
      <c r="J886" s="80"/>
      <c r="K886" s="80"/>
      <c r="L886" s="80"/>
      <c r="M886" s="80"/>
      <c r="N886" s="80"/>
      <c r="O886" s="80"/>
      <c r="P886" s="80"/>
      <c r="Q886" s="80"/>
      <c r="R886" s="80"/>
      <c r="S886" s="80"/>
      <c r="T886" s="80"/>
      <c r="U886" s="80"/>
      <c r="V886" s="80"/>
      <c r="W886" s="80"/>
      <c r="X886" s="80"/>
      <c r="Y886" s="80"/>
      <c r="Z886" s="80"/>
    </row>
    <row r="887" ht="12.75" customHeight="1">
      <c r="A887" s="80"/>
      <c r="B887" s="80"/>
      <c r="C887" s="80"/>
      <c r="D887" s="80"/>
      <c r="E887" s="80"/>
      <c r="F887" s="80"/>
      <c r="G887" s="92"/>
      <c r="H887" s="80"/>
      <c r="I887" s="80"/>
      <c r="J887" s="80"/>
      <c r="K887" s="80"/>
      <c r="L887" s="80"/>
      <c r="M887" s="80"/>
      <c r="N887" s="80"/>
      <c r="O887" s="80"/>
      <c r="P887" s="80"/>
      <c r="Q887" s="80"/>
      <c r="R887" s="80"/>
      <c r="S887" s="80"/>
      <c r="T887" s="80"/>
      <c r="U887" s="80"/>
      <c r="V887" s="80"/>
      <c r="W887" s="80"/>
      <c r="X887" s="80"/>
      <c r="Y887" s="80"/>
      <c r="Z887" s="80"/>
    </row>
    <row r="888" ht="12.75" customHeight="1">
      <c r="A888" s="80"/>
      <c r="B888" s="80"/>
      <c r="C888" s="80"/>
      <c r="D888" s="80"/>
      <c r="E888" s="80"/>
      <c r="F888" s="80"/>
      <c r="G888" s="92"/>
      <c r="H888" s="80"/>
      <c r="I888" s="80"/>
      <c r="J888" s="80"/>
      <c r="K888" s="80"/>
      <c r="L888" s="80"/>
      <c r="M888" s="80"/>
      <c r="N888" s="80"/>
      <c r="O888" s="80"/>
      <c r="P888" s="80"/>
      <c r="Q888" s="80"/>
      <c r="R888" s="80"/>
      <c r="S888" s="80"/>
      <c r="T888" s="80"/>
      <c r="U888" s="80"/>
      <c r="V888" s="80"/>
      <c r="W888" s="80"/>
      <c r="X888" s="80"/>
      <c r="Y888" s="80"/>
      <c r="Z888" s="80"/>
    </row>
    <row r="889" ht="12.75" customHeight="1">
      <c r="A889" s="80"/>
      <c r="B889" s="80"/>
      <c r="C889" s="80"/>
      <c r="D889" s="80"/>
      <c r="E889" s="80"/>
      <c r="F889" s="80"/>
      <c r="G889" s="92"/>
      <c r="H889" s="80"/>
      <c r="I889" s="80"/>
      <c r="J889" s="80"/>
      <c r="K889" s="80"/>
      <c r="L889" s="80"/>
      <c r="M889" s="80"/>
      <c r="N889" s="80"/>
      <c r="O889" s="80"/>
      <c r="P889" s="80"/>
      <c r="Q889" s="80"/>
      <c r="R889" s="80"/>
      <c r="S889" s="80"/>
      <c r="T889" s="80"/>
      <c r="U889" s="80"/>
      <c r="V889" s="80"/>
      <c r="W889" s="80"/>
      <c r="X889" s="80"/>
      <c r="Y889" s="80"/>
      <c r="Z889" s="80"/>
    </row>
    <row r="890" ht="12.75" customHeight="1">
      <c r="A890" s="80"/>
      <c r="B890" s="80"/>
      <c r="C890" s="80"/>
      <c r="D890" s="80"/>
      <c r="E890" s="80"/>
      <c r="F890" s="80"/>
      <c r="G890" s="92"/>
      <c r="H890" s="80"/>
      <c r="I890" s="80"/>
      <c r="J890" s="80"/>
      <c r="K890" s="80"/>
      <c r="L890" s="80"/>
      <c r="M890" s="80"/>
      <c r="N890" s="80"/>
      <c r="O890" s="80"/>
      <c r="P890" s="80"/>
      <c r="Q890" s="80"/>
      <c r="R890" s="80"/>
      <c r="S890" s="80"/>
      <c r="T890" s="80"/>
      <c r="U890" s="80"/>
      <c r="V890" s="80"/>
      <c r="W890" s="80"/>
      <c r="X890" s="80"/>
      <c r="Y890" s="80"/>
      <c r="Z890" s="80"/>
    </row>
    <row r="891" ht="12.75" customHeight="1">
      <c r="A891" s="80"/>
      <c r="B891" s="80"/>
      <c r="C891" s="80"/>
      <c r="D891" s="80"/>
      <c r="E891" s="80"/>
      <c r="F891" s="80"/>
      <c r="G891" s="92"/>
      <c r="H891" s="80"/>
      <c r="I891" s="80"/>
      <c r="J891" s="80"/>
      <c r="K891" s="80"/>
      <c r="L891" s="80"/>
      <c r="M891" s="80"/>
      <c r="N891" s="80"/>
      <c r="O891" s="80"/>
      <c r="P891" s="80"/>
      <c r="Q891" s="80"/>
      <c r="R891" s="80"/>
      <c r="S891" s="80"/>
      <c r="T891" s="80"/>
      <c r="U891" s="80"/>
      <c r="V891" s="80"/>
      <c r="W891" s="80"/>
      <c r="X891" s="80"/>
      <c r="Y891" s="80"/>
      <c r="Z891" s="80"/>
    </row>
    <row r="892" ht="12.75" customHeight="1">
      <c r="A892" s="80"/>
      <c r="B892" s="80"/>
      <c r="C892" s="80"/>
      <c r="D892" s="80"/>
      <c r="E892" s="80"/>
      <c r="F892" s="80"/>
      <c r="G892" s="92"/>
      <c r="H892" s="80"/>
      <c r="I892" s="80"/>
      <c r="J892" s="80"/>
      <c r="K892" s="80"/>
      <c r="L892" s="80"/>
      <c r="M892" s="80"/>
      <c r="N892" s="80"/>
      <c r="O892" s="80"/>
      <c r="P892" s="80"/>
      <c r="Q892" s="80"/>
      <c r="R892" s="80"/>
      <c r="S892" s="80"/>
      <c r="T892" s="80"/>
      <c r="U892" s="80"/>
      <c r="V892" s="80"/>
      <c r="W892" s="80"/>
      <c r="X892" s="80"/>
      <c r="Y892" s="80"/>
      <c r="Z892" s="80"/>
    </row>
    <row r="893" ht="12.75" customHeight="1">
      <c r="A893" s="80"/>
      <c r="B893" s="80"/>
      <c r="C893" s="80"/>
      <c r="D893" s="80"/>
      <c r="E893" s="80"/>
      <c r="F893" s="80"/>
      <c r="G893" s="92"/>
      <c r="H893" s="80"/>
      <c r="I893" s="80"/>
      <c r="J893" s="80"/>
      <c r="K893" s="80"/>
      <c r="L893" s="80"/>
      <c r="M893" s="80"/>
      <c r="N893" s="80"/>
      <c r="O893" s="80"/>
      <c r="P893" s="80"/>
      <c r="Q893" s="80"/>
      <c r="R893" s="80"/>
      <c r="S893" s="80"/>
      <c r="T893" s="80"/>
      <c r="U893" s="80"/>
      <c r="V893" s="80"/>
      <c r="W893" s="80"/>
      <c r="X893" s="80"/>
      <c r="Y893" s="80"/>
      <c r="Z893" s="80"/>
    </row>
    <row r="894" ht="12.75" customHeight="1">
      <c r="A894" s="80"/>
      <c r="B894" s="80"/>
      <c r="C894" s="80"/>
      <c r="D894" s="80"/>
      <c r="E894" s="80"/>
      <c r="F894" s="80"/>
      <c r="G894" s="92"/>
      <c r="H894" s="80"/>
      <c r="I894" s="80"/>
      <c r="J894" s="80"/>
      <c r="K894" s="80"/>
      <c r="L894" s="80"/>
      <c r="M894" s="80"/>
      <c r="N894" s="80"/>
      <c r="O894" s="80"/>
      <c r="P894" s="80"/>
      <c r="Q894" s="80"/>
      <c r="R894" s="80"/>
      <c r="S894" s="80"/>
      <c r="T894" s="80"/>
      <c r="U894" s="80"/>
      <c r="V894" s="80"/>
      <c r="W894" s="80"/>
      <c r="X894" s="80"/>
      <c r="Y894" s="80"/>
      <c r="Z894" s="80"/>
    </row>
    <row r="895" ht="12.75" customHeight="1">
      <c r="A895" s="80"/>
      <c r="B895" s="80"/>
      <c r="C895" s="80"/>
      <c r="D895" s="80"/>
      <c r="E895" s="80"/>
      <c r="F895" s="80"/>
      <c r="G895" s="92"/>
      <c r="H895" s="80"/>
      <c r="I895" s="80"/>
      <c r="J895" s="80"/>
      <c r="K895" s="80"/>
      <c r="L895" s="80"/>
      <c r="M895" s="80"/>
      <c r="N895" s="80"/>
      <c r="O895" s="80"/>
      <c r="P895" s="80"/>
      <c r="Q895" s="80"/>
      <c r="R895" s="80"/>
      <c r="S895" s="80"/>
      <c r="T895" s="80"/>
      <c r="U895" s="80"/>
      <c r="V895" s="80"/>
      <c r="W895" s="80"/>
      <c r="X895" s="80"/>
      <c r="Y895" s="80"/>
      <c r="Z895" s="80"/>
    </row>
    <row r="896" ht="12.75" customHeight="1">
      <c r="A896" s="80"/>
      <c r="B896" s="80"/>
      <c r="C896" s="80"/>
      <c r="D896" s="80"/>
      <c r="E896" s="80"/>
      <c r="F896" s="80"/>
      <c r="G896" s="92"/>
      <c r="H896" s="80"/>
      <c r="I896" s="80"/>
      <c r="J896" s="80"/>
      <c r="K896" s="80"/>
      <c r="L896" s="80"/>
      <c r="M896" s="80"/>
      <c r="N896" s="80"/>
      <c r="O896" s="80"/>
      <c r="P896" s="80"/>
      <c r="Q896" s="80"/>
      <c r="R896" s="80"/>
      <c r="S896" s="80"/>
      <c r="T896" s="80"/>
      <c r="U896" s="80"/>
      <c r="V896" s="80"/>
      <c r="W896" s="80"/>
      <c r="X896" s="80"/>
      <c r="Y896" s="80"/>
      <c r="Z896" s="80"/>
    </row>
    <row r="897" ht="12.75" customHeight="1">
      <c r="A897" s="80"/>
      <c r="B897" s="80"/>
      <c r="C897" s="80"/>
      <c r="D897" s="80"/>
      <c r="E897" s="80"/>
      <c r="F897" s="80"/>
      <c r="G897" s="92"/>
      <c r="H897" s="80"/>
      <c r="I897" s="80"/>
      <c r="J897" s="80"/>
      <c r="K897" s="80"/>
      <c r="L897" s="80"/>
      <c r="M897" s="80"/>
      <c r="N897" s="80"/>
      <c r="O897" s="80"/>
      <c r="P897" s="80"/>
      <c r="Q897" s="80"/>
      <c r="R897" s="80"/>
      <c r="S897" s="80"/>
      <c r="T897" s="80"/>
      <c r="U897" s="80"/>
      <c r="V897" s="80"/>
      <c r="W897" s="80"/>
      <c r="X897" s="80"/>
      <c r="Y897" s="80"/>
      <c r="Z897" s="80"/>
    </row>
    <row r="898" ht="12.75" customHeight="1">
      <c r="A898" s="80"/>
      <c r="B898" s="80"/>
      <c r="C898" s="80"/>
      <c r="D898" s="80"/>
      <c r="E898" s="80"/>
      <c r="F898" s="80"/>
      <c r="G898" s="92"/>
      <c r="H898" s="80"/>
      <c r="I898" s="80"/>
      <c r="J898" s="80"/>
      <c r="K898" s="80"/>
      <c r="L898" s="80"/>
      <c r="M898" s="80"/>
      <c r="N898" s="80"/>
      <c r="O898" s="80"/>
      <c r="P898" s="80"/>
      <c r="Q898" s="80"/>
      <c r="R898" s="80"/>
      <c r="S898" s="80"/>
      <c r="T898" s="80"/>
      <c r="U898" s="80"/>
      <c r="V898" s="80"/>
      <c r="W898" s="80"/>
      <c r="X898" s="80"/>
      <c r="Y898" s="80"/>
      <c r="Z898" s="80"/>
    </row>
    <row r="899" ht="12.75" customHeight="1">
      <c r="A899" s="80"/>
      <c r="B899" s="80"/>
      <c r="C899" s="80"/>
      <c r="D899" s="80"/>
      <c r="E899" s="80"/>
      <c r="F899" s="80"/>
      <c r="G899" s="92"/>
      <c r="H899" s="80"/>
      <c r="I899" s="80"/>
      <c r="J899" s="80"/>
      <c r="K899" s="80"/>
      <c r="L899" s="80"/>
      <c r="M899" s="80"/>
      <c r="N899" s="80"/>
      <c r="O899" s="80"/>
      <c r="P899" s="80"/>
      <c r="Q899" s="80"/>
      <c r="R899" s="80"/>
      <c r="S899" s="80"/>
      <c r="T899" s="80"/>
      <c r="U899" s="80"/>
      <c r="V899" s="80"/>
      <c r="W899" s="80"/>
      <c r="X899" s="80"/>
      <c r="Y899" s="80"/>
      <c r="Z899" s="80"/>
    </row>
    <row r="900" ht="12.75" customHeight="1">
      <c r="A900" s="80"/>
      <c r="B900" s="80"/>
      <c r="C900" s="80"/>
      <c r="D900" s="80"/>
      <c r="E900" s="80"/>
      <c r="F900" s="80"/>
      <c r="G900" s="92"/>
      <c r="H900" s="80"/>
      <c r="I900" s="80"/>
      <c r="J900" s="80"/>
      <c r="K900" s="80"/>
      <c r="L900" s="80"/>
      <c r="M900" s="80"/>
      <c r="N900" s="80"/>
      <c r="O900" s="80"/>
      <c r="P900" s="80"/>
      <c r="Q900" s="80"/>
      <c r="R900" s="80"/>
      <c r="S900" s="80"/>
      <c r="T900" s="80"/>
      <c r="U900" s="80"/>
      <c r="V900" s="80"/>
      <c r="W900" s="80"/>
      <c r="X900" s="80"/>
      <c r="Y900" s="80"/>
      <c r="Z900" s="80"/>
    </row>
    <row r="901" ht="12.75" customHeight="1">
      <c r="A901" s="80"/>
      <c r="B901" s="80"/>
      <c r="C901" s="80"/>
      <c r="D901" s="80"/>
      <c r="E901" s="80"/>
      <c r="F901" s="80"/>
      <c r="G901" s="92"/>
      <c r="H901" s="80"/>
      <c r="I901" s="80"/>
      <c r="J901" s="80"/>
      <c r="K901" s="80"/>
      <c r="L901" s="80"/>
      <c r="M901" s="80"/>
      <c r="N901" s="80"/>
      <c r="O901" s="80"/>
      <c r="P901" s="80"/>
      <c r="Q901" s="80"/>
      <c r="R901" s="80"/>
      <c r="S901" s="80"/>
      <c r="T901" s="80"/>
      <c r="U901" s="80"/>
      <c r="V901" s="80"/>
      <c r="W901" s="80"/>
      <c r="X901" s="80"/>
      <c r="Y901" s="80"/>
      <c r="Z901" s="80"/>
    </row>
    <row r="902" ht="12.75" customHeight="1">
      <c r="A902" s="80"/>
      <c r="B902" s="80"/>
      <c r="C902" s="80"/>
      <c r="D902" s="80"/>
      <c r="E902" s="80"/>
      <c r="F902" s="80"/>
      <c r="G902" s="92"/>
      <c r="H902" s="80"/>
      <c r="I902" s="80"/>
      <c r="J902" s="80"/>
      <c r="K902" s="80"/>
      <c r="L902" s="80"/>
      <c r="M902" s="80"/>
      <c r="N902" s="80"/>
      <c r="O902" s="80"/>
      <c r="P902" s="80"/>
      <c r="Q902" s="80"/>
      <c r="R902" s="80"/>
      <c r="S902" s="80"/>
      <c r="T902" s="80"/>
      <c r="U902" s="80"/>
      <c r="V902" s="80"/>
      <c r="W902" s="80"/>
      <c r="X902" s="80"/>
      <c r="Y902" s="80"/>
      <c r="Z902" s="80"/>
    </row>
    <row r="903" ht="12.75" customHeight="1">
      <c r="A903" s="80"/>
      <c r="B903" s="80"/>
      <c r="C903" s="80"/>
      <c r="D903" s="80"/>
      <c r="E903" s="80"/>
      <c r="F903" s="80"/>
      <c r="G903" s="92"/>
      <c r="H903" s="80"/>
      <c r="I903" s="80"/>
      <c r="J903" s="80"/>
      <c r="K903" s="80"/>
      <c r="L903" s="80"/>
      <c r="M903" s="80"/>
      <c r="N903" s="80"/>
      <c r="O903" s="80"/>
      <c r="P903" s="80"/>
      <c r="Q903" s="80"/>
      <c r="R903" s="80"/>
      <c r="S903" s="80"/>
      <c r="T903" s="80"/>
      <c r="U903" s="80"/>
      <c r="V903" s="80"/>
      <c r="W903" s="80"/>
      <c r="X903" s="80"/>
      <c r="Y903" s="80"/>
      <c r="Z903" s="80"/>
    </row>
    <row r="904" ht="12.75" customHeight="1">
      <c r="A904" s="80"/>
      <c r="B904" s="80"/>
      <c r="C904" s="80"/>
      <c r="D904" s="80"/>
      <c r="E904" s="80"/>
      <c r="F904" s="80"/>
      <c r="G904" s="92"/>
      <c r="H904" s="80"/>
      <c r="I904" s="80"/>
      <c r="J904" s="80"/>
      <c r="K904" s="80"/>
      <c r="L904" s="80"/>
      <c r="M904" s="80"/>
      <c r="N904" s="80"/>
      <c r="O904" s="80"/>
      <c r="P904" s="80"/>
      <c r="Q904" s="80"/>
      <c r="R904" s="80"/>
      <c r="S904" s="80"/>
      <c r="T904" s="80"/>
      <c r="U904" s="80"/>
      <c r="V904" s="80"/>
      <c r="W904" s="80"/>
      <c r="X904" s="80"/>
      <c r="Y904" s="80"/>
      <c r="Z904" s="80"/>
    </row>
    <row r="905" ht="12.75" customHeight="1">
      <c r="A905" s="80"/>
      <c r="B905" s="80"/>
      <c r="C905" s="80"/>
      <c r="D905" s="80"/>
      <c r="E905" s="80"/>
      <c r="F905" s="80"/>
      <c r="G905" s="92"/>
      <c r="H905" s="80"/>
      <c r="I905" s="80"/>
      <c r="J905" s="80"/>
      <c r="K905" s="80"/>
      <c r="L905" s="80"/>
      <c r="M905" s="80"/>
      <c r="N905" s="80"/>
      <c r="O905" s="80"/>
      <c r="P905" s="80"/>
      <c r="Q905" s="80"/>
      <c r="R905" s="80"/>
      <c r="S905" s="80"/>
      <c r="T905" s="80"/>
      <c r="U905" s="80"/>
      <c r="V905" s="80"/>
      <c r="W905" s="80"/>
      <c r="X905" s="80"/>
      <c r="Y905" s="80"/>
      <c r="Z905" s="80"/>
    </row>
    <row r="906" ht="12.75" customHeight="1">
      <c r="A906" s="80"/>
      <c r="B906" s="80"/>
      <c r="C906" s="80"/>
      <c r="D906" s="80"/>
      <c r="E906" s="80"/>
      <c r="F906" s="80"/>
      <c r="G906" s="92"/>
      <c r="H906" s="80"/>
      <c r="I906" s="80"/>
      <c r="J906" s="80"/>
      <c r="K906" s="80"/>
      <c r="L906" s="80"/>
      <c r="M906" s="80"/>
      <c r="N906" s="80"/>
      <c r="O906" s="80"/>
      <c r="P906" s="80"/>
      <c r="Q906" s="80"/>
      <c r="R906" s="80"/>
      <c r="S906" s="80"/>
      <c r="T906" s="80"/>
      <c r="U906" s="80"/>
      <c r="V906" s="80"/>
      <c r="W906" s="80"/>
      <c r="X906" s="80"/>
      <c r="Y906" s="80"/>
      <c r="Z906" s="80"/>
    </row>
    <row r="907" ht="12.75" customHeight="1">
      <c r="A907" s="80"/>
      <c r="B907" s="80"/>
      <c r="C907" s="80"/>
      <c r="D907" s="80"/>
      <c r="E907" s="80"/>
      <c r="F907" s="80"/>
      <c r="G907" s="92"/>
      <c r="H907" s="80"/>
      <c r="I907" s="80"/>
      <c r="J907" s="80"/>
      <c r="K907" s="80"/>
      <c r="L907" s="80"/>
      <c r="M907" s="80"/>
      <c r="N907" s="80"/>
      <c r="O907" s="80"/>
      <c r="P907" s="80"/>
      <c r="Q907" s="80"/>
      <c r="R907" s="80"/>
      <c r="S907" s="80"/>
      <c r="T907" s="80"/>
      <c r="U907" s="80"/>
      <c r="V907" s="80"/>
      <c r="W907" s="80"/>
      <c r="X907" s="80"/>
      <c r="Y907" s="80"/>
      <c r="Z907" s="80"/>
    </row>
    <row r="908" ht="12.75" customHeight="1">
      <c r="A908" s="80"/>
      <c r="B908" s="80"/>
      <c r="C908" s="80"/>
      <c r="D908" s="80"/>
      <c r="E908" s="80"/>
      <c r="F908" s="80"/>
      <c r="G908" s="92"/>
      <c r="H908" s="80"/>
      <c r="I908" s="80"/>
      <c r="J908" s="80"/>
      <c r="K908" s="80"/>
      <c r="L908" s="80"/>
      <c r="M908" s="80"/>
      <c r="N908" s="80"/>
      <c r="O908" s="80"/>
      <c r="P908" s="80"/>
      <c r="Q908" s="80"/>
      <c r="R908" s="80"/>
      <c r="S908" s="80"/>
      <c r="T908" s="80"/>
      <c r="U908" s="80"/>
      <c r="V908" s="80"/>
      <c r="W908" s="80"/>
      <c r="X908" s="80"/>
      <c r="Y908" s="80"/>
      <c r="Z908" s="80"/>
    </row>
    <row r="909" ht="12.75" customHeight="1">
      <c r="A909" s="80"/>
      <c r="B909" s="80"/>
      <c r="C909" s="80"/>
      <c r="D909" s="80"/>
      <c r="E909" s="80"/>
      <c r="F909" s="80"/>
      <c r="G909" s="92"/>
      <c r="H909" s="80"/>
      <c r="I909" s="80"/>
      <c r="J909" s="80"/>
      <c r="K909" s="80"/>
      <c r="L909" s="80"/>
      <c r="M909" s="80"/>
      <c r="N909" s="80"/>
      <c r="O909" s="80"/>
      <c r="P909" s="80"/>
      <c r="Q909" s="80"/>
      <c r="R909" s="80"/>
      <c r="S909" s="80"/>
      <c r="T909" s="80"/>
      <c r="U909" s="80"/>
      <c r="V909" s="80"/>
      <c r="W909" s="80"/>
      <c r="X909" s="80"/>
      <c r="Y909" s="80"/>
      <c r="Z909" s="80"/>
    </row>
    <row r="910" ht="12.75" customHeight="1">
      <c r="A910" s="80"/>
      <c r="B910" s="80"/>
      <c r="C910" s="80"/>
      <c r="D910" s="80"/>
      <c r="E910" s="80"/>
      <c r="F910" s="80"/>
      <c r="G910" s="92"/>
      <c r="H910" s="80"/>
      <c r="I910" s="80"/>
      <c r="J910" s="80"/>
      <c r="K910" s="80"/>
      <c r="L910" s="80"/>
      <c r="M910" s="80"/>
      <c r="N910" s="80"/>
      <c r="O910" s="80"/>
      <c r="P910" s="80"/>
      <c r="Q910" s="80"/>
      <c r="R910" s="80"/>
      <c r="S910" s="80"/>
      <c r="T910" s="80"/>
      <c r="U910" s="80"/>
      <c r="V910" s="80"/>
      <c r="W910" s="80"/>
      <c r="X910" s="80"/>
      <c r="Y910" s="80"/>
      <c r="Z910" s="80"/>
    </row>
    <row r="911" ht="12.75" customHeight="1">
      <c r="A911" s="80"/>
      <c r="B911" s="80"/>
      <c r="C911" s="80"/>
      <c r="D911" s="80"/>
      <c r="E911" s="80"/>
      <c r="F911" s="80"/>
      <c r="G911" s="92"/>
      <c r="H911" s="80"/>
      <c r="I911" s="80"/>
      <c r="J911" s="80"/>
      <c r="K911" s="80"/>
      <c r="L911" s="80"/>
      <c r="M911" s="80"/>
      <c r="N911" s="80"/>
      <c r="O911" s="80"/>
      <c r="P911" s="80"/>
      <c r="Q911" s="80"/>
      <c r="R911" s="80"/>
      <c r="S911" s="80"/>
      <c r="T911" s="80"/>
      <c r="U911" s="80"/>
      <c r="V911" s="80"/>
      <c r="W911" s="80"/>
      <c r="X911" s="80"/>
      <c r="Y911" s="80"/>
      <c r="Z911" s="80"/>
    </row>
    <row r="912" ht="12.75" customHeight="1">
      <c r="A912" s="80"/>
      <c r="B912" s="80"/>
      <c r="C912" s="80"/>
      <c r="D912" s="80"/>
      <c r="E912" s="80"/>
      <c r="F912" s="80"/>
      <c r="G912" s="92"/>
      <c r="H912" s="80"/>
      <c r="I912" s="80"/>
      <c r="J912" s="80"/>
      <c r="K912" s="80"/>
      <c r="L912" s="80"/>
      <c r="M912" s="80"/>
      <c r="N912" s="80"/>
      <c r="O912" s="80"/>
      <c r="P912" s="80"/>
      <c r="Q912" s="80"/>
      <c r="R912" s="80"/>
      <c r="S912" s="80"/>
      <c r="T912" s="80"/>
      <c r="U912" s="80"/>
      <c r="V912" s="80"/>
      <c r="W912" s="80"/>
      <c r="X912" s="80"/>
      <c r="Y912" s="80"/>
      <c r="Z912" s="80"/>
    </row>
    <row r="913" ht="12.75" customHeight="1">
      <c r="A913" s="80"/>
      <c r="B913" s="80"/>
      <c r="C913" s="80"/>
      <c r="D913" s="80"/>
      <c r="E913" s="80"/>
      <c r="F913" s="80"/>
      <c r="G913" s="92"/>
      <c r="H913" s="80"/>
      <c r="I913" s="80"/>
      <c r="J913" s="80"/>
      <c r="K913" s="80"/>
      <c r="L913" s="80"/>
      <c r="M913" s="80"/>
      <c r="N913" s="80"/>
      <c r="O913" s="80"/>
      <c r="P913" s="80"/>
      <c r="Q913" s="80"/>
      <c r="R913" s="80"/>
      <c r="S913" s="80"/>
      <c r="T913" s="80"/>
      <c r="U913" s="80"/>
      <c r="V913" s="80"/>
      <c r="W913" s="80"/>
      <c r="X913" s="80"/>
      <c r="Y913" s="80"/>
      <c r="Z913" s="80"/>
    </row>
    <row r="914" ht="12.75" customHeight="1">
      <c r="A914" s="80"/>
      <c r="B914" s="80"/>
      <c r="C914" s="80"/>
      <c r="D914" s="80"/>
      <c r="E914" s="80"/>
      <c r="F914" s="80"/>
      <c r="G914" s="92"/>
      <c r="H914" s="80"/>
      <c r="I914" s="80"/>
      <c r="J914" s="80"/>
      <c r="K914" s="80"/>
      <c r="L914" s="80"/>
      <c r="M914" s="80"/>
      <c r="N914" s="80"/>
      <c r="O914" s="80"/>
      <c r="P914" s="80"/>
      <c r="Q914" s="80"/>
      <c r="R914" s="80"/>
      <c r="S914" s="80"/>
      <c r="T914" s="80"/>
      <c r="U914" s="80"/>
      <c r="V914" s="80"/>
      <c r="W914" s="80"/>
      <c r="X914" s="80"/>
      <c r="Y914" s="80"/>
      <c r="Z914" s="80"/>
    </row>
    <row r="915" ht="12.75" customHeight="1">
      <c r="A915" s="80"/>
      <c r="B915" s="80"/>
      <c r="C915" s="80"/>
      <c r="D915" s="80"/>
      <c r="E915" s="80"/>
      <c r="F915" s="80"/>
      <c r="G915" s="92"/>
      <c r="H915" s="80"/>
      <c r="I915" s="80"/>
      <c r="J915" s="80"/>
      <c r="K915" s="80"/>
      <c r="L915" s="80"/>
      <c r="M915" s="80"/>
      <c r="N915" s="80"/>
      <c r="O915" s="80"/>
      <c r="P915" s="80"/>
      <c r="Q915" s="80"/>
      <c r="R915" s="80"/>
      <c r="S915" s="80"/>
      <c r="T915" s="80"/>
      <c r="U915" s="80"/>
      <c r="V915" s="80"/>
      <c r="W915" s="80"/>
      <c r="X915" s="80"/>
      <c r="Y915" s="80"/>
      <c r="Z915" s="80"/>
    </row>
    <row r="916" ht="12.75" customHeight="1">
      <c r="A916" s="80"/>
      <c r="B916" s="80"/>
      <c r="C916" s="80"/>
      <c r="D916" s="80"/>
      <c r="E916" s="80"/>
      <c r="F916" s="80"/>
      <c r="G916" s="92"/>
      <c r="H916" s="80"/>
      <c r="I916" s="80"/>
      <c r="J916" s="80"/>
      <c r="K916" s="80"/>
      <c r="L916" s="80"/>
      <c r="M916" s="80"/>
      <c r="N916" s="80"/>
      <c r="O916" s="80"/>
      <c r="P916" s="80"/>
      <c r="Q916" s="80"/>
      <c r="R916" s="80"/>
      <c r="S916" s="80"/>
      <c r="T916" s="80"/>
      <c r="U916" s="80"/>
      <c r="V916" s="80"/>
      <c r="W916" s="80"/>
      <c r="X916" s="80"/>
      <c r="Y916" s="80"/>
      <c r="Z916" s="80"/>
    </row>
    <row r="917" ht="12.75" customHeight="1">
      <c r="A917" s="80"/>
      <c r="B917" s="80"/>
      <c r="C917" s="80"/>
      <c r="D917" s="80"/>
      <c r="E917" s="80"/>
      <c r="F917" s="80"/>
      <c r="G917" s="92"/>
      <c r="H917" s="80"/>
      <c r="I917" s="80"/>
      <c r="J917" s="80"/>
      <c r="K917" s="80"/>
      <c r="L917" s="80"/>
      <c r="M917" s="80"/>
      <c r="N917" s="80"/>
      <c r="O917" s="80"/>
      <c r="P917" s="80"/>
      <c r="Q917" s="80"/>
      <c r="R917" s="80"/>
      <c r="S917" s="80"/>
      <c r="T917" s="80"/>
      <c r="U917" s="80"/>
      <c r="V917" s="80"/>
      <c r="W917" s="80"/>
      <c r="X917" s="80"/>
      <c r="Y917" s="80"/>
      <c r="Z917" s="80"/>
    </row>
    <row r="918" ht="12.75" customHeight="1">
      <c r="A918" s="80"/>
      <c r="B918" s="80"/>
      <c r="C918" s="80"/>
      <c r="D918" s="80"/>
      <c r="E918" s="80"/>
      <c r="F918" s="80"/>
      <c r="G918" s="92"/>
      <c r="H918" s="80"/>
      <c r="I918" s="80"/>
      <c r="J918" s="80"/>
      <c r="K918" s="80"/>
      <c r="L918" s="80"/>
      <c r="M918" s="80"/>
      <c r="N918" s="80"/>
      <c r="O918" s="80"/>
      <c r="P918" s="80"/>
      <c r="Q918" s="80"/>
      <c r="R918" s="80"/>
      <c r="S918" s="80"/>
      <c r="T918" s="80"/>
      <c r="U918" s="80"/>
      <c r="V918" s="80"/>
      <c r="W918" s="80"/>
      <c r="X918" s="80"/>
      <c r="Y918" s="80"/>
      <c r="Z918" s="80"/>
    </row>
    <row r="919" ht="12.75" customHeight="1">
      <c r="A919" s="80"/>
      <c r="B919" s="80"/>
      <c r="C919" s="80"/>
      <c r="D919" s="80"/>
      <c r="E919" s="80"/>
      <c r="F919" s="80"/>
      <c r="G919" s="92"/>
      <c r="H919" s="80"/>
      <c r="I919" s="80"/>
      <c r="J919" s="80"/>
      <c r="K919" s="80"/>
      <c r="L919" s="80"/>
      <c r="M919" s="80"/>
      <c r="N919" s="80"/>
      <c r="O919" s="80"/>
      <c r="P919" s="80"/>
      <c r="Q919" s="80"/>
      <c r="R919" s="80"/>
      <c r="S919" s="80"/>
      <c r="T919" s="80"/>
      <c r="U919" s="80"/>
      <c r="V919" s="80"/>
      <c r="W919" s="80"/>
      <c r="X919" s="80"/>
      <c r="Y919" s="80"/>
      <c r="Z919" s="80"/>
    </row>
    <row r="920" ht="12.75" customHeight="1">
      <c r="A920" s="80"/>
      <c r="B920" s="80"/>
      <c r="C920" s="80"/>
      <c r="D920" s="80"/>
      <c r="E920" s="80"/>
      <c r="F920" s="80"/>
      <c r="G920" s="92"/>
      <c r="H920" s="80"/>
      <c r="I920" s="80"/>
      <c r="J920" s="80"/>
      <c r="K920" s="80"/>
      <c r="L920" s="80"/>
      <c r="M920" s="80"/>
      <c r="N920" s="80"/>
      <c r="O920" s="80"/>
      <c r="P920" s="80"/>
      <c r="Q920" s="80"/>
      <c r="R920" s="80"/>
      <c r="S920" s="80"/>
      <c r="T920" s="80"/>
      <c r="U920" s="80"/>
      <c r="V920" s="80"/>
      <c r="W920" s="80"/>
      <c r="X920" s="80"/>
      <c r="Y920" s="80"/>
      <c r="Z920" s="80"/>
    </row>
    <row r="921" ht="12.75" customHeight="1">
      <c r="A921" s="80"/>
      <c r="B921" s="80"/>
      <c r="C921" s="80"/>
      <c r="D921" s="80"/>
      <c r="E921" s="80"/>
      <c r="F921" s="80"/>
      <c r="G921" s="92"/>
      <c r="H921" s="80"/>
      <c r="I921" s="80"/>
      <c r="J921" s="80"/>
      <c r="K921" s="80"/>
      <c r="L921" s="80"/>
      <c r="M921" s="80"/>
      <c r="N921" s="80"/>
      <c r="O921" s="80"/>
      <c r="P921" s="80"/>
      <c r="Q921" s="80"/>
      <c r="R921" s="80"/>
      <c r="S921" s="80"/>
      <c r="T921" s="80"/>
      <c r="U921" s="80"/>
      <c r="V921" s="80"/>
      <c r="W921" s="80"/>
      <c r="X921" s="80"/>
      <c r="Y921" s="80"/>
      <c r="Z921" s="80"/>
    </row>
    <row r="922" ht="12.75" customHeight="1">
      <c r="A922" s="80"/>
      <c r="B922" s="80"/>
      <c r="C922" s="80"/>
      <c r="D922" s="80"/>
      <c r="E922" s="80"/>
      <c r="F922" s="80"/>
      <c r="G922" s="92"/>
      <c r="H922" s="80"/>
      <c r="I922" s="80"/>
      <c r="J922" s="80"/>
      <c r="K922" s="80"/>
      <c r="L922" s="80"/>
      <c r="M922" s="80"/>
      <c r="N922" s="80"/>
      <c r="O922" s="80"/>
      <c r="P922" s="80"/>
      <c r="Q922" s="80"/>
      <c r="R922" s="80"/>
      <c r="S922" s="80"/>
      <c r="T922" s="80"/>
      <c r="U922" s="80"/>
      <c r="V922" s="80"/>
      <c r="W922" s="80"/>
      <c r="X922" s="80"/>
      <c r="Y922" s="80"/>
      <c r="Z922" s="80"/>
    </row>
    <row r="923" ht="12.75" customHeight="1">
      <c r="A923" s="80"/>
      <c r="B923" s="80"/>
      <c r="C923" s="80"/>
      <c r="D923" s="80"/>
      <c r="E923" s="80"/>
      <c r="F923" s="80"/>
      <c r="G923" s="92"/>
      <c r="H923" s="80"/>
      <c r="I923" s="80"/>
      <c r="J923" s="80"/>
      <c r="K923" s="80"/>
      <c r="L923" s="80"/>
      <c r="M923" s="80"/>
      <c r="N923" s="80"/>
      <c r="O923" s="80"/>
      <c r="P923" s="80"/>
      <c r="Q923" s="80"/>
      <c r="R923" s="80"/>
      <c r="S923" s="80"/>
      <c r="T923" s="80"/>
      <c r="U923" s="80"/>
      <c r="V923" s="80"/>
      <c r="W923" s="80"/>
      <c r="X923" s="80"/>
      <c r="Y923" s="80"/>
      <c r="Z923" s="80"/>
    </row>
    <row r="924" ht="12.75" customHeight="1">
      <c r="A924" s="80"/>
      <c r="B924" s="80"/>
      <c r="C924" s="80"/>
      <c r="D924" s="80"/>
      <c r="E924" s="80"/>
      <c r="F924" s="80"/>
      <c r="G924" s="92"/>
      <c r="H924" s="80"/>
      <c r="I924" s="80"/>
      <c r="J924" s="80"/>
      <c r="K924" s="80"/>
      <c r="L924" s="80"/>
      <c r="M924" s="80"/>
      <c r="N924" s="80"/>
      <c r="O924" s="80"/>
      <c r="P924" s="80"/>
      <c r="Q924" s="80"/>
      <c r="R924" s="80"/>
      <c r="S924" s="80"/>
      <c r="T924" s="80"/>
      <c r="U924" s="80"/>
      <c r="V924" s="80"/>
      <c r="W924" s="80"/>
      <c r="X924" s="80"/>
      <c r="Y924" s="80"/>
      <c r="Z924" s="80"/>
    </row>
    <row r="925" ht="12.75" customHeight="1">
      <c r="A925" s="80"/>
      <c r="B925" s="80"/>
      <c r="C925" s="80"/>
      <c r="D925" s="80"/>
      <c r="E925" s="80"/>
      <c r="F925" s="80"/>
      <c r="G925" s="92"/>
      <c r="H925" s="80"/>
      <c r="I925" s="80"/>
      <c r="J925" s="80"/>
      <c r="K925" s="80"/>
      <c r="L925" s="80"/>
      <c r="M925" s="80"/>
      <c r="N925" s="80"/>
      <c r="O925" s="80"/>
      <c r="P925" s="80"/>
      <c r="Q925" s="80"/>
      <c r="R925" s="80"/>
      <c r="S925" s="80"/>
      <c r="T925" s="80"/>
      <c r="U925" s="80"/>
      <c r="V925" s="80"/>
      <c r="W925" s="80"/>
      <c r="X925" s="80"/>
      <c r="Y925" s="80"/>
      <c r="Z925" s="80"/>
    </row>
    <row r="926" ht="12.75" customHeight="1">
      <c r="A926" s="80"/>
      <c r="B926" s="80"/>
      <c r="C926" s="80"/>
      <c r="D926" s="80"/>
      <c r="E926" s="80"/>
      <c r="F926" s="80"/>
      <c r="G926" s="92"/>
      <c r="H926" s="80"/>
      <c r="I926" s="80"/>
      <c r="J926" s="80"/>
      <c r="K926" s="80"/>
      <c r="L926" s="80"/>
      <c r="M926" s="80"/>
      <c r="N926" s="80"/>
      <c r="O926" s="80"/>
      <c r="P926" s="80"/>
      <c r="Q926" s="80"/>
      <c r="R926" s="80"/>
      <c r="S926" s="80"/>
      <c r="T926" s="80"/>
      <c r="U926" s="80"/>
      <c r="V926" s="80"/>
      <c r="W926" s="80"/>
      <c r="X926" s="80"/>
      <c r="Y926" s="80"/>
      <c r="Z926" s="80"/>
    </row>
    <row r="927" ht="12.75" customHeight="1">
      <c r="A927" s="80"/>
      <c r="B927" s="80"/>
      <c r="C927" s="80"/>
      <c r="D927" s="80"/>
      <c r="E927" s="80"/>
      <c r="F927" s="80"/>
      <c r="G927" s="92"/>
      <c r="H927" s="80"/>
      <c r="I927" s="80"/>
      <c r="J927" s="80"/>
      <c r="K927" s="80"/>
      <c r="L927" s="80"/>
      <c r="M927" s="80"/>
      <c r="N927" s="80"/>
      <c r="O927" s="80"/>
      <c r="P927" s="80"/>
      <c r="Q927" s="80"/>
      <c r="R927" s="80"/>
      <c r="S927" s="80"/>
      <c r="T927" s="80"/>
      <c r="U927" s="80"/>
      <c r="V927" s="80"/>
      <c r="W927" s="80"/>
      <c r="X927" s="80"/>
      <c r="Y927" s="80"/>
      <c r="Z927" s="80"/>
    </row>
    <row r="928" ht="12.75" customHeight="1">
      <c r="A928" s="80"/>
      <c r="B928" s="80"/>
      <c r="C928" s="80"/>
      <c r="D928" s="80"/>
      <c r="E928" s="80"/>
      <c r="F928" s="80"/>
      <c r="G928" s="92"/>
      <c r="H928" s="80"/>
      <c r="I928" s="80"/>
      <c r="J928" s="80"/>
      <c r="K928" s="80"/>
      <c r="L928" s="80"/>
      <c r="M928" s="80"/>
      <c r="N928" s="80"/>
      <c r="O928" s="80"/>
      <c r="P928" s="80"/>
      <c r="Q928" s="80"/>
      <c r="R928" s="80"/>
      <c r="S928" s="80"/>
      <c r="T928" s="80"/>
      <c r="U928" s="80"/>
      <c r="V928" s="80"/>
      <c r="W928" s="80"/>
      <c r="X928" s="80"/>
      <c r="Y928" s="80"/>
      <c r="Z928" s="80"/>
    </row>
    <row r="929" ht="12.75" customHeight="1">
      <c r="A929" s="80"/>
      <c r="B929" s="80"/>
      <c r="C929" s="80"/>
      <c r="D929" s="80"/>
      <c r="E929" s="80"/>
      <c r="F929" s="80"/>
      <c r="G929" s="92"/>
      <c r="H929" s="80"/>
      <c r="I929" s="80"/>
      <c r="J929" s="80"/>
      <c r="K929" s="80"/>
      <c r="L929" s="80"/>
      <c r="M929" s="80"/>
      <c r="N929" s="80"/>
      <c r="O929" s="80"/>
      <c r="P929" s="80"/>
      <c r="Q929" s="80"/>
      <c r="R929" s="80"/>
      <c r="S929" s="80"/>
      <c r="T929" s="80"/>
      <c r="U929" s="80"/>
      <c r="V929" s="80"/>
      <c r="W929" s="80"/>
      <c r="X929" s="80"/>
      <c r="Y929" s="80"/>
      <c r="Z929" s="80"/>
    </row>
    <row r="930" ht="12.75" customHeight="1">
      <c r="A930" s="80"/>
      <c r="B930" s="80"/>
      <c r="C930" s="80"/>
      <c r="D930" s="80"/>
      <c r="E930" s="80"/>
      <c r="F930" s="80"/>
      <c r="G930" s="92"/>
      <c r="H930" s="80"/>
      <c r="I930" s="80"/>
      <c r="J930" s="80"/>
      <c r="K930" s="80"/>
      <c r="L930" s="80"/>
      <c r="M930" s="80"/>
      <c r="N930" s="80"/>
      <c r="O930" s="80"/>
      <c r="P930" s="80"/>
      <c r="Q930" s="80"/>
      <c r="R930" s="80"/>
      <c r="S930" s="80"/>
      <c r="T930" s="80"/>
      <c r="U930" s="80"/>
      <c r="V930" s="80"/>
      <c r="W930" s="80"/>
      <c r="X930" s="80"/>
      <c r="Y930" s="80"/>
      <c r="Z930" s="80"/>
    </row>
    <row r="931" ht="12.75" customHeight="1">
      <c r="A931" s="80"/>
      <c r="B931" s="80"/>
      <c r="C931" s="80"/>
      <c r="D931" s="80"/>
      <c r="E931" s="80"/>
      <c r="F931" s="80"/>
      <c r="G931" s="92"/>
      <c r="H931" s="80"/>
      <c r="I931" s="80"/>
      <c r="J931" s="80"/>
      <c r="K931" s="80"/>
      <c r="L931" s="80"/>
      <c r="M931" s="80"/>
      <c r="N931" s="80"/>
      <c r="O931" s="80"/>
      <c r="P931" s="80"/>
      <c r="Q931" s="80"/>
      <c r="R931" s="80"/>
      <c r="S931" s="80"/>
      <c r="T931" s="80"/>
      <c r="U931" s="80"/>
      <c r="V931" s="80"/>
      <c r="W931" s="80"/>
      <c r="X931" s="80"/>
      <c r="Y931" s="80"/>
      <c r="Z931" s="80"/>
    </row>
    <row r="932" ht="12.75" customHeight="1">
      <c r="A932" s="80"/>
      <c r="B932" s="80"/>
      <c r="C932" s="80"/>
      <c r="D932" s="80"/>
      <c r="E932" s="80"/>
      <c r="F932" s="80"/>
      <c r="G932" s="92"/>
      <c r="H932" s="80"/>
      <c r="I932" s="80"/>
      <c r="J932" s="80"/>
      <c r="K932" s="80"/>
      <c r="L932" s="80"/>
      <c r="M932" s="80"/>
      <c r="N932" s="80"/>
      <c r="O932" s="80"/>
      <c r="P932" s="80"/>
      <c r="Q932" s="80"/>
      <c r="R932" s="80"/>
      <c r="S932" s="80"/>
      <c r="T932" s="80"/>
      <c r="U932" s="80"/>
      <c r="V932" s="80"/>
      <c r="W932" s="80"/>
      <c r="X932" s="80"/>
      <c r="Y932" s="80"/>
      <c r="Z932" s="80"/>
    </row>
    <row r="933" ht="12.75" customHeight="1">
      <c r="A933" s="80"/>
      <c r="B933" s="80"/>
      <c r="C933" s="80"/>
      <c r="D933" s="80"/>
      <c r="E933" s="80"/>
      <c r="F933" s="80"/>
      <c r="G933" s="92"/>
      <c r="H933" s="80"/>
      <c r="I933" s="80"/>
      <c r="J933" s="80"/>
      <c r="K933" s="80"/>
      <c r="L933" s="80"/>
      <c r="M933" s="80"/>
      <c r="N933" s="80"/>
      <c r="O933" s="80"/>
      <c r="P933" s="80"/>
      <c r="Q933" s="80"/>
      <c r="R933" s="80"/>
      <c r="S933" s="80"/>
      <c r="T933" s="80"/>
      <c r="U933" s="80"/>
      <c r="V933" s="80"/>
      <c r="W933" s="80"/>
      <c r="X933" s="80"/>
      <c r="Y933" s="80"/>
      <c r="Z933" s="80"/>
    </row>
    <row r="934" ht="12.75" customHeight="1">
      <c r="A934" s="80"/>
      <c r="B934" s="80"/>
      <c r="C934" s="80"/>
      <c r="D934" s="80"/>
      <c r="E934" s="80"/>
      <c r="F934" s="80"/>
      <c r="G934" s="92"/>
      <c r="H934" s="80"/>
      <c r="I934" s="80"/>
      <c r="J934" s="80"/>
      <c r="K934" s="80"/>
      <c r="L934" s="80"/>
      <c r="M934" s="80"/>
      <c r="N934" s="80"/>
      <c r="O934" s="80"/>
      <c r="P934" s="80"/>
      <c r="Q934" s="80"/>
      <c r="R934" s="80"/>
      <c r="S934" s="80"/>
      <c r="T934" s="80"/>
      <c r="U934" s="80"/>
      <c r="V934" s="80"/>
      <c r="W934" s="80"/>
      <c r="X934" s="80"/>
      <c r="Y934" s="80"/>
      <c r="Z934" s="80"/>
    </row>
    <row r="935" ht="12.75" customHeight="1">
      <c r="A935" s="80"/>
      <c r="B935" s="80"/>
      <c r="C935" s="80"/>
      <c r="D935" s="80"/>
      <c r="E935" s="80"/>
      <c r="F935" s="80"/>
      <c r="G935" s="92"/>
      <c r="H935" s="80"/>
      <c r="I935" s="80"/>
      <c r="J935" s="80"/>
      <c r="K935" s="80"/>
      <c r="L935" s="80"/>
      <c r="M935" s="80"/>
      <c r="N935" s="80"/>
      <c r="O935" s="80"/>
      <c r="P935" s="80"/>
      <c r="Q935" s="80"/>
      <c r="R935" s="80"/>
      <c r="S935" s="80"/>
      <c r="T935" s="80"/>
      <c r="U935" s="80"/>
      <c r="V935" s="80"/>
      <c r="W935" s="80"/>
      <c r="X935" s="80"/>
      <c r="Y935" s="80"/>
      <c r="Z935" s="80"/>
    </row>
    <row r="936" ht="12.75" customHeight="1">
      <c r="A936" s="80"/>
      <c r="B936" s="80"/>
      <c r="C936" s="80"/>
      <c r="D936" s="80"/>
      <c r="E936" s="80"/>
      <c r="F936" s="80"/>
      <c r="G936" s="92"/>
      <c r="H936" s="80"/>
      <c r="I936" s="80"/>
      <c r="J936" s="80"/>
      <c r="K936" s="80"/>
      <c r="L936" s="80"/>
      <c r="M936" s="80"/>
      <c r="N936" s="80"/>
      <c r="O936" s="80"/>
      <c r="P936" s="80"/>
      <c r="Q936" s="80"/>
      <c r="R936" s="80"/>
      <c r="S936" s="80"/>
      <c r="T936" s="80"/>
      <c r="U936" s="80"/>
      <c r="V936" s="80"/>
      <c r="W936" s="80"/>
      <c r="X936" s="80"/>
      <c r="Y936" s="80"/>
      <c r="Z936" s="80"/>
    </row>
    <row r="937" ht="12.75" customHeight="1">
      <c r="A937" s="80"/>
      <c r="B937" s="80"/>
      <c r="C937" s="80"/>
      <c r="D937" s="80"/>
      <c r="E937" s="80"/>
      <c r="F937" s="80"/>
      <c r="G937" s="92"/>
      <c r="H937" s="80"/>
      <c r="I937" s="80"/>
      <c r="J937" s="80"/>
      <c r="K937" s="80"/>
      <c r="L937" s="80"/>
      <c r="M937" s="80"/>
      <c r="N937" s="80"/>
      <c r="O937" s="80"/>
      <c r="P937" s="80"/>
      <c r="Q937" s="80"/>
      <c r="R937" s="80"/>
      <c r="S937" s="80"/>
      <c r="T937" s="80"/>
      <c r="U937" s="80"/>
      <c r="V937" s="80"/>
      <c r="W937" s="80"/>
      <c r="X937" s="80"/>
      <c r="Y937" s="80"/>
      <c r="Z937" s="80"/>
    </row>
    <row r="938" ht="12.75" customHeight="1">
      <c r="A938" s="80"/>
      <c r="B938" s="80"/>
      <c r="C938" s="80"/>
      <c r="D938" s="80"/>
      <c r="E938" s="80"/>
      <c r="F938" s="80"/>
      <c r="G938" s="92"/>
      <c r="H938" s="80"/>
      <c r="I938" s="80"/>
      <c r="J938" s="80"/>
      <c r="K938" s="80"/>
      <c r="L938" s="80"/>
      <c r="M938" s="80"/>
      <c r="N938" s="80"/>
      <c r="O938" s="80"/>
      <c r="P938" s="80"/>
      <c r="Q938" s="80"/>
      <c r="R938" s="80"/>
      <c r="S938" s="80"/>
      <c r="T938" s="80"/>
      <c r="U938" s="80"/>
      <c r="V938" s="80"/>
      <c r="W938" s="80"/>
      <c r="X938" s="80"/>
      <c r="Y938" s="80"/>
      <c r="Z938" s="80"/>
    </row>
    <row r="939" ht="12.75" customHeight="1">
      <c r="A939" s="80"/>
      <c r="B939" s="80"/>
      <c r="C939" s="80"/>
      <c r="D939" s="80"/>
      <c r="E939" s="80"/>
      <c r="F939" s="80"/>
      <c r="G939" s="92"/>
      <c r="H939" s="80"/>
      <c r="I939" s="80"/>
      <c r="J939" s="80"/>
      <c r="K939" s="80"/>
      <c r="L939" s="80"/>
      <c r="M939" s="80"/>
      <c r="N939" s="80"/>
      <c r="O939" s="80"/>
      <c r="P939" s="80"/>
      <c r="Q939" s="80"/>
      <c r="R939" s="80"/>
      <c r="S939" s="80"/>
      <c r="T939" s="80"/>
      <c r="U939" s="80"/>
      <c r="V939" s="80"/>
      <c r="W939" s="80"/>
      <c r="X939" s="80"/>
      <c r="Y939" s="80"/>
      <c r="Z939" s="80"/>
    </row>
    <row r="940" ht="12.75" customHeight="1">
      <c r="A940" s="80"/>
      <c r="B940" s="80"/>
      <c r="C940" s="80"/>
      <c r="D940" s="80"/>
      <c r="E940" s="80"/>
      <c r="F940" s="80"/>
      <c r="G940" s="92"/>
      <c r="H940" s="80"/>
      <c r="I940" s="80"/>
      <c r="J940" s="80"/>
      <c r="K940" s="80"/>
      <c r="L940" s="80"/>
      <c r="M940" s="80"/>
      <c r="N940" s="80"/>
      <c r="O940" s="80"/>
      <c r="P940" s="80"/>
      <c r="Q940" s="80"/>
      <c r="R940" s="80"/>
      <c r="S940" s="80"/>
      <c r="T940" s="80"/>
      <c r="U940" s="80"/>
      <c r="V940" s="80"/>
      <c r="W940" s="80"/>
      <c r="X940" s="80"/>
      <c r="Y940" s="80"/>
      <c r="Z940" s="80"/>
    </row>
    <row r="941" ht="12.75" customHeight="1">
      <c r="A941" s="80"/>
      <c r="B941" s="80"/>
      <c r="C941" s="80"/>
      <c r="D941" s="80"/>
      <c r="E941" s="80"/>
      <c r="F941" s="80"/>
      <c r="G941" s="92"/>
      <c r="H941" s="80"/>
      <c r="I941" s="80"/>
      <c r="J941" s="80"/>
      <c r="K941" s="80"/>
      <c r="L941" s="80"/>
      <c r="M941" s="80"/>
      <c r="N941" s="80"/>
      <c r="O941" s="80"/>
      <c r="P941" s="80"/>
      <c r="Q941" s="80"/>
      <c r="R941" s="80"/>
      <c r="S941" s="80"/>
      <c r="T941" s="80"/>
      <c r="U941" s="80"/>
      <c r="V941" s="80"/>
      <c r="W941" s="80"/>
      <c r="X941" s="80"/>
      <c r="Y941" s="80"/>
      <c r="Z941" s="80"/>
    </row>
    <row r="942" ht="12.75" customHeight="1">
      <c r="A942" s="80"/>
      <c r="B942" s="80"/>
      <c r="C942" s="80"/>
      <c r="D942" s="80"/>
      <c r="E942" s="80"/>
      <c r="F942" s="80"/>
      <c r="G942" s="92"/>
      <c r="H942" s="80"/>
      <c r="I942" s="80"/>
      <c r="J942" s="80"/>
      <c r="K942" s="80"/>
      <c r="L942" s="80"/>
      <c r="M942" s="80"/>
      <c r="N942" s="80"/>
      <c r="O942" s="80"/>
      <c r="P942" s="80"/>
      <c r="Q942" s="80"/>
      <c r="R942" s="80"/>
      <c r="S942" s="80"/>
      <c r="T942" s="80"/>
      <c r="U942" s="80"/>
      <c r="V942" s="80"/>
      <c r="W942" s="80"/>
      <c r="X942" s="80"/>
      <c r="Y942" s="80"/>
      <c r="Z942" s="80"/>
    </row>
    <row r="943" ht="12.75" customHeight="1">
      <c r="A943" s="80"/>
      <c r="B943" s="80"/>
      <c r="C943" s="80"/>
      <c r="D943" s="80"/>
      <c r="E943" s="80"/>
      <c r="F943" s="80"/>
      <c r="G943" s="92"/>
      <c r="H943" s="80"/>
      <c r="I943" s="80"/>
      <c r="J943" s="80"/>
      <c r="K943" s="80"/>
      <c r="L943" s="80"/>
      <c r="M943" s="80"/>
      <c r="N943" s="80"/>
      <c r="O943" s="80"/>
      <c r="P943" s="80"/>
      <c r="Q943" s="80"/>
      <c r="R943" s="80"/>
      <c r="S943" s="80"/>
      <c r="T943" s="80"/>
      <c r="U943" s="80"/>
      <c r="V943" s="80"/>
      <c r="W943" s="80"/>
      <c r="X943" s="80"/>
      <c r="Y943" s="80"/>
      <c r="Z943" s="80"/>
    </row>
    <row r="944" ht="12.75" customHeight="1">
      <c r="A944" s="80"/>
      <c r="B944" s="80"/>
      <c r="C944" s="80"/>
      <c r="D944" s="80"/>
      <c r="E944" s="80"/>
      <c r="F944" s="80"/>
      <c r="G944" s="92"/>
      <c r="H944" s="80"/>
      <c r="I944" s="80"/>
      <c r="J944" s="80"/>
      <c r="K944" s="80"/>
      <c r="L944" s="80"/>
      <c r="M944" s="80"/>
      <c r="N944" s="80"/>
      <c r="O944" s="80"/>
      <c r="P944" s="80"/>
      <c r="Q944" s="80"/>
      <c r="R944" s="80"/>
      <c r="S944" s="80"/>
      <c r="T944" s="80"/>
      <c r="U944" s="80"/>
      <c r="V944" s="80"/>
      <c r="W944" s="80"/>
      <c r="X944" s="80"/>
      <c r="Y944" s="80"/>
      <c r="Z944" s="80"/>
    </row>
    <row r="945" ht="12.75" customHeight="1">
      <c r="A945" s="80"/>
      <c r="B945" s="80"/>
      <c r="C945" s="80"/>
      <c r="D945" s="80"/>
      <c r="E945" s="80"/>
      <c r="F945" s="80"/>
      <c r="G945" s="92"/>
      <c r="H945" s="80"/>
      <c r="I945" s="80"/>
      <c r="J945" s="80"/>
      <c r="K945" s="80"/>
      <c r="L945" s="80"/>
      <c r="M945" s="80"/>
      <c r="N945" s="80"/>
      <c r="O945" s="80"/>
      <c r="P945" s="80"/>
      <c r="Q945" s="80"/>
      <c r="R945" s="80"/>
      <c r="S945" s="80"/>
      <c r="T945" s="80"/>
      <c r="U945" s="80"/>
      <c r="V945" s="80"/>
      <c r="W945" s="80"/>
      <c r="X945" s="80"/>
      <c r="Y945" s="80"/>
      <c r="Z945" s="80"/>
    </row>
    <row r="946" ht="12.75" customHeight="1">
      <c r="A946" s="80"/>
      <c r="B946" s="80"/>
      <c r="C946" s="80"/>
      <c r="D946" s="80"/>
      <c r="E946" s="80"/>
      <c r="F946" s="80"/>
      <c r="G946" s="92"/>
      <c r="H946" s="80"/>
      <c r="I946" s="80"/>
      <c r="J946" s="80"/>
      <c r="K946" s="80"/>
      <c r="L946" s="80"/>
      <c r="M946" s="80"/>
      <c r="N946" s="80"/>
      <c r="O946" s="80"/>
      <c r="P946" s="80"/>
      <c r="Q946" s="80"/>
      <c r="R946" s="80"/>
      <c r="S946" s="80"/>
      <c r="T946" s="80"/>
      <c r="U946" s="80"/>
      <c r="V946" s="80"/>
      <c r="W946" s="80"/>
      <c r="X946" s="80"/>
      <c r="Y946" s="80"/>
      <c r="Z946" s="80"/>
    </row>
    <row r="947" ht="12.75" customHeight="1">
      <c r="A947" s="80"/>
      <c r="B947" s="80"/>
      <c r="C947" s="80"/>
      <c r="D947" s="80"/>
      <c r="E947" s="80"/>
      <c r="F947" s="80"/>
      <c r="G947" s="92"/>
      <c r="H947" s="80"/>
      <c r="I947" s="80"/>
      <c r="J947" s="80"/>
      <c r="K947" s="80"/>
      <c r="L947" s="80"/>
      <c r="M947" s="80"/>
      <c r="N947" s="80"/>
      <c r="O947" s="80"/>
      <c r="P947" s="80"/>
      <c r="Q947" s="80"/>
      <c r="R947" s="80"/>
      <c r="S947" s="80"/>
      <c r="T947" s="80"/>
      <c r="U947" s="80"/>
      <c r="V947" s="80"/>
      <c r="W947" s="80"/>
      <c r="X947" s="80"/>
      <c r="Y947" s="80"/>
      <c r="Z947" s="80"/>
    </row>
    <row r="948" ht="12.75" customHeight="1">
      <c r="A948" s="80"/>
      <c r="B948" s="80"/>
      <c r="C948" s="80"/>
      <c r="D948" s="80"/>
      <c r="E948" s="80"/>
      <c r="F948" s="80"/>
      <c r="G948" s="92"/>
      <c r="H948" s="80"/>
      <c r="I948" s="80"/>
      <c r="J948" s="80"/>
      <c r="K948" s="80"/>
      <c r="L948" s="80"/>
      <c r="M948" s="80"/>
      <c r="N948" s="80"/>
      <c r="O948" s="80"/>
      <c r="P948" s="80"/>
      <c r="Q948" s="80"/>
      <c r="R948" s="80"/>
      <c r="S948" s="80"/>
      <c r="T948" s="80"/>
      <c r="U948" s="80"/>
      <c r="V948" s="80"/>
      <c r="W948" s="80"/>
      <c r="X948" s="80"/>
      <c r="Y948" s="80"/>
      <c r="Z948" s="80"/>
    </row>
    <row r="949" ht="12.75" customHeight="1">
      <c r="A949" s="80"/>
      <c r="B949" s="80"/>
      <c r="C949" s="80"/>
      <c r="D949" s="80"/>
      <c r="E949" s="80"/>
      <c r="F949" s="80"/>
      <c r="G949" s="92"/>
      <c r="H949" s="80"/>
      <c r="I949" s="80"/>
      <c r="J949" s="80"/>
      <c r="K949" s="80"/>
      <c r="L949" s="80"/>
      <c r="M949" s="80"/>
      <c r="N949" s="80"/>
      <c r="O949" s="80"/>
      <c r="P949" s="80"/>
      <c r="Q949" s="80"/>
      <c r="R949" s="80"/>
      <c r="S949" s="80"/>
      <c r="T949" s="80"/>
      <c r="U949" s="80"/>
      <c r="V949" s="80"/>
      <c r="W949" s="80"/>
      <c r="X949" s="80"/>
      <c r="Y949" s="80"/>
      <c r="Z949" s="80"/>
    </row>
    <row r="950" ht="12.75" customHeight="1">
      <c r="A950" s="80"/>
      <c r="B950" s="80"/>
      <c r="C950" s="80"/>
      <c r="D950" s="80"/>
      <c r="E950" s="80"/>
      <c r="F950" s="80"/>
      <c r="G950" s="92"/>
      <c r="H950" s="80"/>
      <c r="I950" s="80"/>
      <c r="J950" s="80"/>
      <c r="K950" s="80"/>
      <c r="L950" s="80"/>
      <c r="M950" s="80"/>
      <c r="N950" s="80"/>
      <c r="O950" s="80"/>
      <c r="P950" s="80"/>
      <c r="Q950" s="80"/>
      <c r="R950" s="80"/>
      <c r="S950" s="80"/>
      <c r="T950" s="80"/>
      <c r="U950" s="80"/>
      <c r="V950" s="80"/>
      <c r="W950" s="80"/>
      <c r="X950" s="80"/>
      <c r="Y950" s="80"/>
      <c r="Z950" s="80"/>
    </row>
    <row r="951" ht="12.75" customHeight="1">
      <c r="A951" s="80"/>
      <c r="B951" s="80"/>
      <c r="C951" s="80"/>
      <c r="D951" s="80"/>
      <c r="E951" s="80"/>
      <c r="F951" s="80"/>
      <c r="G951" s="92"/>
      <c r="H951" s="80"/>
      <c r="I951" s="80"/>
      <c r="J951" s="80"/>
      <c r="K951" s="80"/>
      <c r="L951" s="80"/>
      <c r="M951" s="80"/>
      <c r="N951" s="80"/>
      <c r="O951" s="80"/>
      <c r="P951" s="80"/>
      <c r="Q951" s="80"/>
      <c r="R951" s="80"/>
      <c r="S951" s="80"/>
      <c r="T951" s="80"/>
      <c r="U951" s="80"/>
      <c r="V951" s="80"/>
      <c r="W951" s="80"/>
      <c r="X951" s="80"/>
      <c r="Y951" s="80"/>
      <c r="Z951" s="80"/>
    </row>
    <row r="952" ht="12.75" customHeight="1">
      <c r="A952" s="80"/>
      <c r="B952" s="80"/>
      <c r="C952" s="80"/>
      <c r="D952" s="80"/>
      <c r="E952" s="80"/>
      <c r="F952" s="80"/>
      <c r="G952" s="92"/>
      <c r="H952" s="80"/>
      <c r="I952" s="80"/>
      <c r="J952" s="80"/>
      <c r="K952" s="80"/>
      <c r="L952" s="80"/>
      <c r="M952" s="80"/>
      <c r="N952" s="80"/>
      <c r="O952" s="80"/>
      <c r="P952" s="80"/>
      <c r="Q952" s="80"/>
      <c r="R952" s="80"/>
      <c r="S952" s="80"/>
      <c r="T952" s="80"/>
      <c r="U952" s="80"/>
      <c r="V952" s="80"/>
      <c r="W952" s="80"/>
      <c r="X952" s="80"/>
      <c r="Y952" s="80"/>
      <c r="Z952" s="80"/>
    </row>
    <row r="953" ht="12.75" customHeight="1">
      <c r="A953" s="80"/>
      <c r="B953" s="80"/>
      <c r="C953" s="80"/>
      <c r="D953" s="80"/>
      <c r="E953" s="80"/>
      <c r="F953" s="80"/>
      <c r="G953" s="92"/>
      <c r="H953" s="80"/>
      <c r="I953" s="80"/>
      <c r="J953" s="80"/>
      <c r="K953" s="80"/>
      <c r="L953" s="80"/>
      <c r="M953" s="80"/>
      <c r="N953" s="80"/>
      <c r="O953" s="80"/>
      <c r="P953" s="80"/>
      <c r="Q953" s="80"/>
      <c r="R953" s="80"/>
      <c r="S953" s="80"/>
      <c r="T953" s="80"/>
      <c r="U953" s="80"/>
      <c r="V953" s="80"/>
      <c r="W953" s="80"/>
      <c r="X953" s="80"/>
      <c r="Y953" s="80"/>
      <c r="Z953" s="80"/>
    </row>
    <row r="954" ht="12.75" customHeight="1">
      <c r="A954" s="80"/>
      <c r="B954" s="80"/>
      <c r="C954" s="80"/>
      <c r="D954" s="80"/>
      <c r="E954" s="80"/>
      <c r="F954" s="80"/>
      <c r="G954" s="92"/>
      <c r="H954" s="80"/>
      <c r="I954" s="80"/>
      <c r="J954" s="80"/>
      <c r="K954" s="80"/>
      <c r="L954" s="80"/>
      <c r="M954" s="80"/>
      <c r="N954" s="80"/>
      <c r="O954" s="80"/>
      <c r="P954" s="80"/>
      <c r="Q954" s="80"/>
      <c r="R954" s="80"/>
      <c r="S954" s="80"/>
      <c r="T954" s="80"/>
      <c r="U954" s="80"/>
      <c r="V954" s="80"/>
      <c r="W954" s="80"/>
      <c r="X954" s="80"/>
      <c r="Y954" s="80"/>
      <c r="Z954" s="80"/>
    </row>
    <row r="955" ht="12.75" customHeight="1">
      <c r="A955" s="80"/>
      <c r="B955" s="80"/>
      <c r="C955" s="80"/>
      <c r="D955" s="80"/>
      <c r="E955" s="80"/>
      <c r="F955" s="80"/>
      <c r="G955" s="92"/>
      <c r="H955" s="80"/>
      <c r="I955" s="80"/>
      <c r="J955" s="80"/>
      <c r="K955" s="80"/>
      <c r="L955" s="80"/>
      <c r="M955" s="80"/>
      <c r="N955" s="80"/>
      <c r="O955" s="80"/>
      <c r="P955" s="80"/>
      <c r="Q955" s="80"/>
      <c r="R955" s="80"/>
      <c r="S955" s="80"/>
      <c r="T955" s="80"/>
      <c r="U955" s="80"/>
      <c r="V955" s="80"/>
      <c r="W955" s="80"/>
      <c r="X955" s="80"/>
      <c r="Y955" s="80"/>
      <c r="Z955" s="80"/>
    </row>
    <row r="956" ht="12.75" customHeight="1">
      <c r="A956" s="80"/>
      <c r="B956" s="80"/>
      <c r="C956" s="80"/>
      <c r="D956" s="80"/>
      <c r="E956" s="80"/>
      <c r="F956" s="80"/>
      <c r="G956" s="92"/>
      <c r="H956" s="80"/>
      <c r="I956" s="80"/>
      <c r="J956" s="80"/>
      <c r="K956" s="80"/>
      <c r="L956" s="80"/>
      <c r="M956" s="80"/>
      <c r="N956" s="80"/>
      <c r="O956" s="80"/>
      <c r="P956" s="80"/>
      <c r="Q956" s="80"/>
      <c r="R956" s="80"/>
      <c r="S956" s="80"/>
      <c r="T956" s="80"/>
      <c r="U956" s="80"/>
      <c r="V956" s="80"/>
      <c r="W956" s="80"/>
      <c r="X956" s="80"/>
      <c r="Y956" s="80"/>
      <c r="Z956" s="80"/>
    </row>
    <row r="957" ht="12.75" customHeight="1">
      <c r="A957" s="80"/>
      <c r="B957" s="80"/>
      <c r="C957" s="80"/>
      <c r="D957" s="80"/>
      <c r="E957" s="80"/>
      <c r="F957" s="80"/>
      <c r="G957" s="92"/>
      <c r="H957" s="80"/>
      <c r="I957" s="80"/>
      <c r="J957" s="80"/>
      <c r="K957" s="80"/>
      <c r="L957" s="80"/>
      <c r="M957" s="80"/>
      <c r="N957" s="80"/>
      <c r="O957" s="80"/>
      <c r="P957" s="80"/>
      <c r="Q957" s="80"/>
      <c r="R957" s="80"/>
      <c r="S957" s="80"/>
      <c r="T957" s="80"/>
      <c r="U957" s="80"/>
      <c r="V957" s="80"/>
      <c r="W957" s="80"/>
      <c r="X957" s="80"/>
      <c r="Y957" s="80"/>
      <c r="Z957" s="80"/>
    </row>
    <row r="958" ht="12.75" customHeight="1">
      <c r="A958" s="80"/>
      <c r="B958" s="80"/>
      <c r="C958" s="80"/>
      <c r="D958" s="80"/>
      <c r="E958" s="80"/>
      <c r="F958" s="80"/>
      <c r="G958" s="92"/>
      <c r="H958" s="80"/>
      <c r="I958" s="80"/>
      <c r="J958" s="80"/>
      <c r="K958" s="80"/>
      <c r="L958" s="80"/>
      <c r="M958" s="80"/>
      <c r="N958" s="80"/>
      <c r="O958" s="80"/>
      <c r="P958" s="80"/>
      <c r="Q958" s="80"/>
      <c r="R958" s="80"/>
      <c r="S958" s="80"/>
      <c r="T958" s="80"/>
      <c r="U958" s="80"/>
      <c r="V958" s="80"/>
      <c r="W958" s="80"/>
      <c r="X958" s="80"/>
      <c r="Y958" s="80"/>
      <c r="Z958" s="80"/>
    </row>
    <row r="959" ht="12.75" customHeight="1">
      <c r="A959" s="80"/>
      <c r="B959" s="80"/>
      <c r="C959" s="80"/>
      <c r="D959" s="80"/>
      <c r="E959" s="80"/>
      <c r="F959" s="80"/>
      <c r="G959" s="92"/>
      <c r="H959" s="80"/>
      <c r="I959" s="80"/>
      <c r="J959" s="80"/>
      <c r="K959" s="80"/>
      <c r="L959" s="80"/>
      <c r="M959" s="80"/>
      <c r="N959" s="80"/>
      <c r="O959" s="80"/>
      <c r="P959" s="80"/>
      <c r="Q959" s="80"/>
      <c r="R959" s="80"/>
      <c r="S959" s="80"/>
      <c r="T959" s="80"/>
      <c r="U959" s="80"/>
      <c r="V959" s="80"/>
      <c r="W959" s="80"/>
      <c r="X959" s="80"/>
      <c r="Y959" s="80"/>
      <c r="Z959" s="80"/>
    </row>
    <row r="960" ht="12.75" customHeight="1">
      <c r="A960" s="80"/>
      <c r="B960" s="80"/>
      <c r="C960" s="80"/>
      <c r="D960" s="80"/>
      <c r="E960" s="80"/>
      <c r="F960" s="80"/>
      <c r="G960" s="92"/>
      <c r="H960" s="80"/>
      <c r="I960" s="80"/>
      <c r="J960" s="80"/>
      <c r="K960" s="80"/>
      <c r="L960" s="80"/>
      <c r="M960" s="80"/>
      <c r="N960" s="80"/>
      <c r="O960" s="80"/>
      <c r="P960" s="80"/>
      <c r="Q960" s="80"/>
      <c r="R960" s="80"/>
      <c r="S960" s="80"/>
      <c r="T960" s="80"/>
      <c r="U960" s="80"/>
      <c r="V960" s="80"/>
      <c r="W960" s="80"/>
      <c r="X960" s="80"/>
      <c r="Y960" s="80"/>
      <c r="Z960" s="80"/>
    </row>
    <row r="961" ht="12.75" customHeight="1">
      <c r="A961" s="80"/>
      <c r="B961" s="80"/>
      <c r="C961" s="80"/>
      <c r="D961" s="80"/>
      <c r="E961" s="80"/>
      <c r="F961" s="80"/>
      <c r="G961" s="92"/>
      <c r="H961" s="80"/>
      <c r="I961" s="80"/>
      <c r="J961" s="80"/>
      <c r="K961" s="80"/>
      <c r="L961" s="80"/>
      <c r="M961" s="80"/>
      <c r="N961" s="80"/>
      <c r="O961" s="80"/>
      <c r="P961" s="80"/>
      <c r="Q961" s="80"/>
      <c r="R961" s="80"/>
      <c r="S961" s="80"/>
      <c r="T961" s="80"/>
      <c r="U961" s="80"/>
      <c r="V961" s="80"/>
      <c r="W961" s="80"/>
      <c r="X961" s="80"/>
      <c r="Y961" s="80"/>
      <c r="Z961" s="80"/>
    </row>
    <row r="962" ht="12.75" customHeight="1">
      <c r="A962" s="80"/>
      <c r="B962" s="80"/>
      <c r="C962" s="80"/>
      <c r="D962" s="80"/>
      <c r="E962" s="80"/>
      <c r="F962" s="80"/>
      <c r="G962" s="92"/>
      <c r="H962" s="80"/>
      <c r="I962" s="80"/>
      <c r="J962" s="80"/>
      <c r="K962" s="80"/>
      <c r="L962" s="80"/>
      <c r="M962" s="80"/>
      <c r="N962" s="80"/>
      <c r="O962" s="80"/>
      <c r="P962" s="80"/>
      <c r="Q962" s="80"/>
      <c r="R962" s="80"/>
      <c r="S962" s="80"/>
      <c r="T962" s="80"/>
      <c r="U962" s="80"/>
      <c r="V962" s="80"/>
      <c r="W962" s="80"/>
      <c r="X962" s="80"/>
      <c r="Y962" s="80"/>
      <c r="Z962" s="80"/>
    </row>
    <row r="963" ht="12.75" customHeight="1">
      <c r="A963" s="80"/>
      <c r="B963" s="80"/>
      <c r="C963" s="80"/>
      <c r="D963" s="80"/>
      <c r="E963" s="80"/>
      <c r="F963" s="80"/>
      <c r="G963" s="92"/>
      <c r="H963" s="80"/>
      <c r="I963" s="80"/>
      <c r="J963" s="80"/>
      <c r="K963" s="80"/>
      <c r="L963" s="80"/>
      <c r="M963" s="80"/>
      <c r="N963" s="80"/>
      <c r="O963" s="80"/>
      <c r="P963" s="80"/>
      <c r="Q963" s="80"/>
      <c r="R963" s="80"/>
      <c r="S963" s="80"/>
      <c r="T963" s="80"/>
      <c r="U963" s="80"/>
      <c r="V963" s="80"/>
      <c r="W963" s="80"/>
      <c r="X963" s="80"/>
      <c r="Y963" s="80"/>
      <c r="Z963" s="80"/>
    </row>
    <row r="964" ht="12.75" customHeight="1">
      <c r="A964" s="80"/>
      <c r="B964" s="80"/>
      <c r="C964" s="80"/>
      <c r="D964" s="80"/>
      <c r="E964" s="80"/>
      <c r="F964" s="80"/>
      <c r="G964" s="92"/>
      <c r="H964" s="80"/>
      <c r="I964" s="80"/>
      <c r="J964" s="80"/>
      <c r="K964" s="80"/>
      <c r="L964" s="80"/>
      <c r="M964" s="80"/>
      <c r="N964" s="80"/>
      <c r="O964" s="80"/>
      <c r="P964" s="80"/>
      <c r="Q964" s="80"/>
      <c r="R964" s="80"/>
      <c r="S964" s="80"/>
      <c r="T964" s="80"/>
      <c r="U964" s="80"/>
      <c r="V964" s="80"/>
      <c r="W964" s="80"/>
      <c r="X964" s="80"/>
      <c r="Y964" s="80"/>
      <c r="Z964" s="80"/>
    </row>
    <row r="965" ht="12.75" customHeight="1">
      <c r="A965" s="80"/>
      <c r="B965" s="80"/>
      <c r="C965" s="80"/>
      <c r="D965" s="80"/>
      <c r="E965" s="80"/>
      <c r="F965" s="80"/>
      <c r="G965" s="92"/>
      <c r="H965" s="80"/>
      <c r="I965" s="80"/>
      <c r="J965" s="80"/>
      <c r="K965" s="80"/>
      <c r="L965" s="80"/>
      <c r="M965" s="80"/>
      <c r="N965" s="80"/>
      <c r="O965" s="80"/>
      <c r="P965" s="80"/>
      <c r="Q965" s="80"/>
      <c r="R965" s="80"/>
      <c r="S965" s="80"/>
      <c r="T965" s="80"/>
      <c r="U965" s="80"/>
      <c r="V965" s="80"/>
      <c r="W965" s="80"/>
      <c r="X965" s="80"/>
      <c r="Y965" s="80"/>
      <c r="Z965" s="80"/>
    </row>
    <row r="966" ht="12.75" customHeight="1">
      <c r="A966" s="80"/>
      <c r="B966" s="80"/>
      <c r="C966" s="80"/>
      <c r="D966" s="80"/>
      <c r="E966" s="80"/>
      <c r="F966" s="80"/>
      <c r="G966" s="92"/>
      <c r="H966" s="80"/>
      <c r="I966" s="80"/>
      <c r="J966" s="80"/>
      <c r="K966" s="80"/>
      <c r="L966" s="80"/>
      <c r="M966" s="80"/>
      <c r="N966" s="80"/>
      <c r="O966" s="80"/>
      <c r="P966" s="80"/>
      <c r="Q966" s="80"/>
      <c r="R966" s="80"/>
      <c r="S966" s="80"/>
      <c r="T966" s="80"/>
      <c r="U966" s="80"/>
      <c r="V966" s="80"/>
      <c r="W966" s="80"/>
      <c r="X966" s="80"/>
      <c r="Y966" s="80"/>
      <c r="Z966" s="80"/>
    </row>
    <row r="967" ht="12.75" customHeight="1">
      <c r="A967" s="80"/>
      <c r="B967" s="80"/>
      <c r="C967" s="80"/>
      <c r="D967" s="80"/>
      <c r="E967" s="80"/>
      <c r="F967" s="80"/>
      <c r="G967" s="92"/>
      <c r="H967" s="80"/>
      <c r="I967" s="80"/>
      <c r="J967" s="80"/>
      <c r="K967" s="80"/>
      <c r="L967" s="80"/>
      <c r="M967" s="80"/>
      <c r="N967" s="80"/>
      <c r="O967" s="80"/>
      <c r="P967" s="80"/>
      <c r="Q967" s="80"/>
      <c r="R967" s="80"/>
      <c r="S967" s="80"/>
      <c r="T967" s="80"/>
      <c r="U967" s="80"/>
      <c r="V967" s="80"/>
      <c r="W967" s="80"/>
      <c r="X967" s="80"/>
      <c r="Y967" s="80"/>
      <c r="Z967" s="80"/>
    </row>
    <row r="968" ht="12.75" customHeight="1">
      <c r="A968" s="80"/>
      <c r="B968" s="80"/>
      <c r="C968" s="80"/>
      <c r="D968" s="80"/>
      <c r="E968" s="80"/>
      <c r="F968" s="80"/>
      <c r="G968" s="92"/>
      <c r="H968" s="80"/>
      <c r="I968" s="80"/>
      <c r="J968" s="80"/>
      <c r="K968" s="80"/>
      <c r="L968" s="80"/>
      <c r="M968" s="80"/>
      <c r="N968" s="80"/>
      <c r="O968" s="80"/>
      <c r="P968" s="80"/>
      <c r="Q968" s="80"/>
      <c r="R968" s="80"/>
      <c r="S968" s="80"/>
      <c r="T968" s="80"/>
      <c r="U968" s="80"/>
      <c r="V968" s="80"/>
      <c r="W968" s="80"/>
      <c r="X968" s="80"/>
      <c r="Y968" s="80"/>
      <c r="Z968" s="80"/>
    </row>
    <row r="969" ht="12.75" customHeight="1">
      <c r="A969" s="80"/>
      <c r="B969" s="80"/>
      <c r="C969" s="80"/>
      <c r="D969" s="80"/>
      <c r="E969" s="80"/>
      <c r="F969" s="80"/>
      <c r="G969" s="92"/>
      <c r="H969" s="80"/>
      <c r="I969" s="80"/>
      <c r="J969" s="80"/>
      <c r="K969" s="80"/>
      <c r="L969" s="80"/>
      <c r="M969" s="80"/>
      <c r="N969" s="80"/>
      <c r="O969" s="80"/>
      <c r="P969" s="80"/>
      <c r="Q969" s="80"/>
      <c r="R969" s="80"/>
      <c r="S969" s="80"/>
      <c r="T969" s="80"/>
      <c r="U969" s="80"/>
      <c r="V969" s="80"/>
      <c r="W969" s="80"/>
      <c r="X969" s="80"/>
      <c r="Y969" s="80"/>
      <c r="Z969" s="80"/>
    </row>
    <row r="970" ht="12.75" customHeight="1">
      <c r="A970" s="80"/>
      <c r="B970" s="80"/>
      <c r="C970" s="80"/>
      <c r="D970" s="80"/>
      <c r="E970" s="80"/>
      <c r="F970" s="80"/>
      <c r="G970" s="92"/>
      <c r="H970" s="80"/>
      <c r="I970" s="80"/>
      <c r="J970" s="80"/>
      <c r="K970" s="80"/>
      <c r="L970" s="80"/>
      <c r="M970" s="80"/>
      <c r="N970" s="80"/>
      <c r="O970" s="80"/>
      <c r="P970" s="80"/>
      <c r="Q970" s="80"/>
      <c r="R970" s="80"/>
      <c r="S970" s="80"/>
      <c r="T970" s="80"/>
      <c r="U970" s="80"/>
      <c r="V970" s="80"/>
      <c r="W970" s="80"/>
      <c r="X970" s="80"/>
      <c r="Y970" s="80"/>
      <c r="Z970" s="80"/>
    </row>
    <row r="971" ht="12.75" customHeight="1">
      <c r="A971" s="80"/>
      <c r="B971" s="80"/>
      <c r="C971" s="80"/>
      <c r="D971" s="80"/>
      <c r="E971" s="80"/>
      <c r="F971" s="80"/>
      <c r="G971" s="92"/>
      <c r="H971" s="80"/>
      <c r="I971" s="80"/>
      <c r="J971" s="80"/>
      <c r="K971" s="80"/>
      <c r="L971" s="80"/>
      <c r="M971" s="80"/>
      <c r="N971" s="80"/>
      <c r="O971" s="80"/>
      <c r="P971" s="80"/>
      <c r="Q971" s="80"/>
      <c r="R971" s="80"/>
      <c r="S971" s="80"/>
      <c r="T971" s="80"/>
      <c r="U971" s="80"/>
      <c r="V971" s="80"/>
      <c r="W971" s="80"/>
      <c r="X971" s="80"/>
      <c r="Y971" s="80"/>
      <c r="Z971" s="80"/>
    </row>
    <row r="972" ht="12.75" customHeight="1">
      <c r="A972" s="80"/>
      <c r="B972" s="80"/>
      <c r="C972" s="80"/>
      <c r="D972" s="80"/>
      <c r="E972" s="80"/>
      <c r="F972" s="80"/>
      <c r="G972" s="92"/>
      <c r="H972" s="80"/>
      <c r="I972" s="80"/>
      <c r="J972" s="80"/>
      <c r="K972" s="80"/>
      <c r="L972" s="80"/>
      <c r="M972" s="80"/>
      <c r="N972" s="80"/>
      <c r="O972" s="80"/>
      <c r="P972" s="80"/>
      <c r="Q972" s="80"/>
      <c r="R972" s="80"/>
      <c r="S972" s="80"/>
      <c r="T972" s="80"/>
      <c r="U972" s="80"/>
      <c r="V972" s="80"/>
      <c r="W972" s="80"/>
      <c r="X972" s="80"/>
      <c r="Y972" s="80"/>
      <c r="Z972" s="80"/>
    </row>
    <row r="973" ht="12.75" customHeight="1">
      <c r="A973" s="80"/>
      <c r="B973" s="80"/>
      <c r="C973" s="80"/>
      <c r="D973" s="80"/>
      <c r="E973" s="80"/>
      <c r="F973" s="80"/>
      <c r="G973" s="92"/>
      <c r="H973" s="80"/>
      <c r="I973" s="80"/>
      <c r="J973" s="80"/>
      <c r="K973" s="80"/>
      <c r="L973" s="80"/>
      <c r="M973" s="80"/>
      <c r="N973" s="80"/>
      <c r="O973" s="80"/>
      <c r="P973" s="80"/>
      <c r="Q973" s="80"/>
      <c r="R973" s="80"/>
      <c r="S973" s="80"/>
      <c r="T973" s="80"/>
      <c r="U973" s="80"/>
      <c r="V973" s="80"/>
      <c r="W973" s="80"/>
      <c r="X973" s="80"/>
      <c r="Y973" s="80"/>
      <c r="Z973" s="80"/>
    </row>
    <row r="974" ht="12.75" customHeight="1">
      <c r="A974" s="80"/>
      <c r="B974" s="80"/>
      <c r="C974" s="80"/>
      <c r="D974" s="80"/>
      <c r="E974" s="80"/>
      <c r="F974" s="80"/>
      <c r="G974" s="92"/>
      <c r="H974" s="80"/>
      <c r="I974" s="80"/>
      <c r="J974" s="80"/>
      <c r="K974" s="80"/>
      <c r="L974" s="80"/>
      <c r="M974" s="80"/>
      <c r="N974" s="80"/>
      <c r="O974" s="80"/>
      <c r="P974" s="80"/>
      <c r="Q974" s="80"/>
      <c r="R974" s="80"/>
      <c r="S974" s="80"/>
      <c r="T974" s="80"/>
      <c r="U974" s="80"/>
      <c r="V974" s="80"/>
      <c r="W974" s="80"/>
      <c r="X974" s="80"/>
      <c r="Y974" s="80"/>
      <c r="Z974" s="80"/>
    </row>
    <row r="975" ht="12.75" customHeight="1">
      <c r="A975" s="80"/>
      <c r="B975" s="80"/>
      <c r="C975" s="80"/>
      <c r="D975" s="80"/>
      <c r="E975" s="80"/>
      <c r="F975" s="80"/>
      <c r="G975" s="92"/>
      <c r="H975" s="80"/>
      <c r="I975" s="80"/>
      <c r="J975" s="80"/>
      <c r="K975" s="80"/>
      <c r="L975" s="80"/>
      <c r="M975" s="80"/>
      <c r="N975" s="80"/>
      <c r="O975" s="80"/>
      <c r="P975" s="80"/>
      <c r="Q975" s="80"/>
      <c r="R975" s="80"/>
      <c r="S975" s="80"/>
      <c r="T975" s="80"/>
      <c r="U975" s="80"/>
      <c r="V975" s="80"/>
      <c r="W975" s="80"/>
      <c r="X975" s="80"/>
      <c r="Y975" s="80"/>
      <c r="Z975" s="80"/>
    </row>
    <row r="976" ht="12.75" customHeight="1">
      <c r="A976" s="80"/>
      <c r="B976" s="80"/>
      <c r="C976" s="80"/>
      <c r="D976" s="80"/>
      <c r="E976" s="80"/>
      <c r="F976" s="80"/>
      <c r="G976" s="92"/>
      <c r="H976" s="80"/>
      <c r="I976" s="80"/>
      <c r="J976" s="80"/>
      <c r="K976" s="80"/>
      <c r="L976" s="80"/>
      <c r="M976" s="80"/>
      <c r="N976" s="80"/>
      <c r="O976" s="80"/>
      <c r="P976" s="80"/>
      <c r="Q976" s="80"/>
      <c r="R976" s="80"/>
      <c r="S976" s="80"/>
      <c r="T976" s="80"/>
      <c r="U976" s="80"/>
      <c r="V976" s="80"/>
      <c r="W976" s="80"/>
      <c r="X976" s="80"/>
      <c r="Y976" s="80"/>
      <c r="Z976" s="80"/>
    </row>
    <row r="977" ht="12.75" customHeight="1">
      <c r="A977" s="80"/>
      <c r="B977" s="80"/>
      <c r="C977" s="80"/>
      <c r="D977" s="80"/>
      <c r="E977" s="80"/>
      <c r="F977" s="80"/>
      <c r="G977" s="92"/>
      <c r="H977" s="80"/>
      <c r="I977" s="80"/>
      <c r="J977" s="80"/>
      <c r="K977" s="80"/>
      <c r="L977" s="80"/>
      <c r="M977" s="80"/>
      <c r="N977" s="80"/>
      <c r="O977" s="80"/>
      <c r="P977" s="80"/>
      <c r="Q977" s="80"/>
      <c r="R977" s="80"/>
      <c r="S977" s="80"/>
      <c r="T977" s="80"/>
      <c r="U977" s="80"/>
      <c r="V977" s="80"/>
      <c r="W977" s="80"/>
      <c r="X977" s="80"/>
      <c r="Y977" s="80"/>
      <c r="Z977" s="80"/>
    </row>
    <row r="978" ht="12.75" customHeight="1">
      <c r="A978" s="80"/>
      <c r="B978" s="80"/>
      <c r="C978" s="80"/>
      <c r="D978" s="80"/>
      <c r="E978" s="80"/>
      <c r="F978" s="80"/>
      <c r="G978" s="92"/>
      <c r="H978" s="80"/>
      <c r="I978" s="80"/>
      <c r="J978" s="80"/>
      <c r="K978" s="80"/>
      <c r="L978" s="80"/>
      <c r="M978" s="80"/>
      <c r="N978" s="80"/>
      <c r="O978" s="80"/>
      <c r="P978" s="80"/>
      <c r="Q978" s="80"/>
      <c r="R978" s="80"/>
      <c r="S978" s="80"/>
      <c r="T978" s="80"/>
      <c r="U978" s="80"/>
      <c r="V978" s="80"/>
      <c r="W978" s="80"/>
      <c r="X978" s="80"/>
      <c r="Y978" s="80"/>
      <c r="Z978" s="80"/>
    </row>
    <row r="979" ht="12.75" customHeight="1">
      <c r="A979" s="80"/>
      <c r="B979" s="80"/>
      <c r="C979" s="80"/>
      <c r="D979" s="80"/>
      <c r="E979" s="80"/>
      <c r="F979" s="80"/>
      <c r="G979" s="92"/>
      <c r="H979" s="80"/>
      <c r="I979" s="80"/>
      <c r="J979" s="80"/>
      <c r="K979" s="80"/>
      <c r="L979" s="80"/>
      <c r="M979" s="80"/>
      <c r="N979" s="80"/>
      <c r="O979" s="80"/>
      <c r="P979" s="80"/>
      <c r="Q979" s="80"/>
      <c r="R979" s="80"/>
      <c r="S979" s="80"/>
      <c r="T979" s="80"/>
      <c r="U979" s="80"/>
      <c r="V979" s="80"/>
      <c r="W979" s="80"/>
      <c r="X979" s="80"/>
      <c r="Y979" s="80"/>
      <c r="Z979" s="80"/>
    </row>
    <row r="980" ht="12.75" customHeight="1">
      <c r="A980" s="80"/>
      <c r="B980" s="80"/>
      <c r="C980" s="80"/>
      <c r="D980" s="80"/>
      <c r="E980" s="80"/>
      <c r="F980" s="80"/>
      <c r="G980" s="92"/>
      <c r="H980" s="80"/>
      <c r="I980" s="80"/>
      <c r="J980" s="80"/>
      <c r="K980" s="80"/>
      <c r="L980" s="80"/>
      <c r="M980" s="80"/>
      <c r="N980" s="80"/>
      <c r="O980" s="80"/>
      <c r="P980" s="80"/>
      <c r="Q980" s="80"/>
      <c r="R980" s="80"/>
      <c r="S980" s="80"/>
      <c r="T980" s="80"/>
      <c r="U980" s="80"/>
      <c r="V980" s="80"/>
      <c r="W980" s="80"/>
      <c r="X980" s="80"/>
      <c r="Y980" s="80"/>
      <c r="Z980" s="80"/>
    </row>
    <row r="981" ht="12.75" customHeight="1">
      <c r="A981" s="80"/>
      <c r="B981" s="80"/>
      <c r="C981" s="80"/>
      <c r="D981" s="80"/>
      <c r="E981" s="80"/>
      <c r="F981" s="80"/>
      <c r="G981" s="92"/>
      <c r="H981" s="80"/>
      <c r="I981" s="80"/>
      <c r="J981" s="80"/>
      <c r="K981" s="80"/>
      <c r="L981" s="80"/>
      <c r="M981" s="80"/>
      <c r="N981" s="80"/>
      <c r="O981" s="80"/>
      <c r="P981" s="80"/>
      <c r="Q981" s="80"/>
      <c r="R981" s="80"/>
      <c r="S981" s="80"/>
      <c r="T981" s="80"/>
      <c r="U981" s="80"/>
      <c r="V981" s="80"/>
      <c r="W981" s="80"/>
      <c r="X981" s="80"/>
      <c r="Y981" s="80"/>
      <c r="Z981" s="80"/>
    </row>
    <row r="982" ht="12.75" customHeight="1">
      <c r="A982" s="80"/>
      <c r="B982" s="80"/>
      <c r="C982" s="80"/>
      <c r="D982" s="80"/>
      <c r="E982" s="80"/>
      <c r="F982" s="80"/>
      <c r="G982" s="92"/>
      <c r="H982" s="80"/>
      <c r="I982" s="80"/>
      <c r="J982" s="80"/>
      <c r="K982" s="80"/>
      <c r="L982" s="80"/>
      <c r="M982" s="80"/>
      <c r="N982" s="80"/>
      <c r="O982" s="80"/>
      <c r="P982" s="80"/>
      <c r="Q982" s="80"/>
      <c r="R982" s="80"/>
      <c r="S982" s="80"/>
      <c r="T982" s="80"/>
      <c r="U982" s="80"/>
      <c r="V982" s="80"/>
      <c r="W982" s="80"/>
      <c r="X982" s="80"/>
      <c r="Y982" s="80"/>
      <c r="Z982" s="80"/>
    </row>
    <row r="983" ht="12.75" customHeight="1">
      <c r="A983" s="80"/>
      <c r="B983" s="80"/>
      <c r="C983" s="80"/>
      <c r="D983" s="80"/>
      <c r="E983" s="80"/>
      <c r="F983" s="80"/>
      <c r="G983" s="92"/>
      <c r="H983" s="80"/>
      <c r="I983" s="80"/>
      <c r="J983" s="80"/>
      <c r="K983" s="80"/>
      <c r="L983" s="80"/>
      <c r="M983" s="80"/>
      <c r="N983" s="80"/>
      <c r="O983" s="80"/>
      <c r="P983" s="80"/>
      <c r="Q983" s="80"/>
      <c r="R983" s="80"/>
      <c r="S983" s="80"/>
      <c r="T983" s="80"/>
      <c r="U983" s="80"/>
      <c r="V983" s="80"/>
      <c r="W983" s="80"/>
      <c r="X983" s="80"/>
      <c r="Y983" s="80"/>
      <c r="Z983" s="80"/>
    </row>
    <row r="984" ht="12.75" customHeight="1">
      <c r="A984" s="80"/>
      <c r="B984" s="80"/>
      <c r="C984" s="80"/>
      <c r="D984" s="80"/>
      <c r="E984" s="80"/>
      <c r="F984" s="80"/>
      <c r="G984" s="92"/>
      <c r="H984" s="80"/>
      <c r="I984" s="80"/>
      <c r="J984" s="80"/>
      <c r="K984" s="80"/>
      <c r="L984" s="80"/>
      <c r="M984" s="80"/>
      <c r="N984" s="80"/>
      <c r="O984" s="80"/>
      <c r="P984" s="80"/>
      <c r="Q984" s="80"/>
      <c r="R984" s="80"/>
      <c r="S984" s="80"/>
      <c r="T984" s="80"/>
      <c r="U984" s="80"/>
      <c r="V984" s="80"/>
      <c r="W984" s="80"/>
      <c r="X984" s="80"/>
      <c r="Y984" s="80"/>
      <c r="Z984" s="80"/>
    </row>
    <row r="985" ht="12.75" customHeight="1">
      <c r="A985" s="80"/>
      <c r="B985" s="80"/>
      <c r="C985" s="80"/>
      <c r="D985" s="80"/>
      <c r="E985" s="80"/>
      <c r="F985" s="80"/>
      <c r="G985" s="92"/>
      <c r="H985" s="80"/>
      <c r="I985" s="80"/>
      <c r="J985" s="80"/>
      <c r="K985" s="80"/>
      <c r="L985" s="80"/>
      <c r="M985" s="80"/>
      <c r="N985" s="80"/>
      <c r="O985" s="80"/>
      <c r="P985" s="80"/>
      <c r="Q985" s="80"/>
      <c r="R985" s="80"/>
      <c r="S985" s="80"/>
      <c r="T985" s="80"/>
      <c r="U985" s="80"/>
      <c r="V985" s="80"/>
      <c r="W985" s="80"/>
      <c r="X985" s="80"/>
      <c r="Y985" s="80"/>
      <c r="Z985" s="80"/>
    </row>
    <row r="986" ht="12.75" customHeight="1">
      <c r="A986" s="80"/>
      <c r="B986" s="80"/>
      <c r="C986" s="80"/>
      <c r="D986" s="80"/>
      <c r="E986" s="80"/>
      <c r="F986" s="80"/>
      <c r="G986" s="92"/>
      <c r="H986" s="80"/>
      <c r="I986" s="80"/>
      <c r="J986" s="80"/>
      <c r="K986" s="80"/>
      <c r="L986" s="80"/>
      <c r="M986" s="80"/>
      <c r="N986" s="80"/>
      <c r="O986" s="80"/>
      <c r="P986" s="80"/>
      <c r="Q986" s="80"/>
      <c r="R986" s="80"/>
      <c r="S986" s="80"/>
      <c r="T986" s="80"/>
      <c r="U986" s="80"/>
      <c r="V986" s="80"/>
      <c r="W986" s="80"/>
      <c r="X986" s="80"/>
      <c r="Y986" s="80"/>
      <c r="Z986" s="80"/>
    </row>
    <row r="987" ht="12.75" customHeight="1">
      <c r="A987" s="80"/>
      <c r="B987" s="80"/>
      <c r="C987" s="80"/>
      <c r="D987" s="80"/>
      <c r="E987" s="80"/>
      <c r="F987" s="80"/>
      <c r="G987" s="92"/>
      <c r="H987" s="80"/>
      <c r="I987" s="80"/>
      <c r="J987" s="80"/>
      <c r="K987" s="80"/>
      <c r="L987" s="80"/>
      <c r="M987" s="80"/>
      <c r="N987" s="80"/>
      <c r="O987" s="80"/>
      <c r="P987" s="80"/>
      <c r="Q987" s="80"/>
      <c r="R987" s="80"/>
      <c r="S987" s="80"/>
      <c r="T987" s="80"/>
      <c r="U987" s="80"/>
      <c r="V987" s="80"/>
      <c r="W987" s="80"/>
      <c r="X987" s="80"/>
      <c r="Y987" s="80"/>
      <c r="Z987" s="80"/>
    </row>
    <row r="988" ht="12.75" customHeight="1">
      <c r="A988" s="80"/>
      <c r="B988" s="80"/>
      <c r="C988" s="80"/>
      <c r="D988" s="80"/>
      <c r="E988" s="80"/>
      <c r="F988" s="80"/>
      <c r="G988" s="92"/>
      <c r="H988" s="80"/>
      <c r="I988" s="80"/>
      <c r="J988" s="80"/>
      <c r="K988" s="80"/>
      <c r="L988" s="80"/>
      <c r="M988" s="80"/>
      <c r="N988" s="80"/>
      <c r="O988" s="80"/>
      <c r="P988" s="80"/>
      <c r="Q988" s="80"/>
      <c r="R988" s="80"/>
      <c r="S988" s="80"/>
      <c r="T988" s="80"/>
      <c r="U988" s="80"/>
      <c r="V988" s="80"/>
      <c r="W988" s="80"/>
      <c r="X988" s="80"/>
      <c r="Y988" s="80"/>
      <c r="Z988" s="80"/>
    </row>
    <row r="989" ht="12.75" customHeight="1">
      <c r="A989" s="80"/>
      <c r="B989" s="80"/>
      <c r="C989" s="80"/>
      <c r="D989" s="80"/>
      <c r="E989" s="80"/>
      <c r="F989" s="80"/>
      <c r="G989" s="92"/>
      <c r="H989" s="80"/>
      <c r="I989" s="80"/>
      <c r="J989" s="80"/>
      <c r="K989" s="80"/>
      <c r="L989" s="80"/>
      <c r="M989" s="80"/>
      <c r="N989" s="80"/>
      <c r="O989" s="80"/>
      <c r="P989" s="80"/>
      <c r="Q989" s="80"/>
      <c r="R989" s="80"/>
      <c r="S989" s="80"/>
      <c r="T989" s="80"/>
      <c r="U989" s="80"/>
      <c r="V989" s="80"/>
      <c r="W989" s="80"/>
      <c r="X989" s="80"/>
      <c r="Y989" s="80"/>
      <c r="Z989" s="80"/>
    </row>
    <row r="990" ht="12.75" customHeight="1">
      <c r="A990" s="80"/>
      <c r="B990" s="80"/>
      <c r="C990" s="80"/>
      <c r="D990" s="80"/>
      <c r="E990" s="80"/>
      <c r="F990" s="80"/>
      <c r="G990" s="92"/>
      <c r="H990" s="80"/>
      <c r="I990" s="80"/>
      <c r="J990" s="80"/>
      <c r="K990" s="80"/>
      <c r="L990" s="80"/>
      <c r="M990" s="80"/>
      <c r="N990" s="80"/>
      <c r="O990" s="80"/>
      <c r="P990" s="80"/>
      <c r="Q990" s="80"/>
      <c r="R990" s="80"/>
      <c r="S990" s="80"/>
      <c r="T990" s="80"/>
      <c r="U990" s="80"/>
      <c r="V990" s="80"/>
      <c r="W990" s="80"/>
      <c r="X990" s="80"/>
      <c r="Y990" s="80"/>
      <c r="Z990" s="80"/>
    </row>
    <row r="991" ht="12.75" customHeight="1">
      <c r="A991" s="80"/>
      <c r="B991" s="80"/>
      <c r="C991" s="80"/>
      <c r="D991" s="80"/>
      <c r="E991" s="80"/>
      <c r="F991" s="80"/>
      <c r="G991" s="92"/>
      <c r="H991" s="80"/>
      <c r="I991" s="80"/>
      <c r="J991" s="80"/>
      <c r="K991" s="80"/>
      <c r="L991" s="80"/>
      <c r="M991" s="80"/>
      <c r="N991" s="80"/>
      <c r="O991" s="80"/>
      <c r="P991" s="80"/>
      <c r="Q991" s="80"/>
      <c r="R991" s="80"/>
      <c r="S991" s="80"/>
      <c r="T991" s="80"/>
      <c r="U991" s="80"/>
      <c r="V991" s="80"/>
      <c r="W991" s="80"/>
      <c r="X991" s="80"/>
      <c r="Y991" s="80"/>
      <c r="Z991" s="80"/>
    </row>
    <row r="992" ht="12.75" customHeight="1">
      <c r="A992" s="80"/>
      <c r="B992" s="80"/>
      <c r="C992" s="80"/>
      <c r="D992" s="80"/>
      <c r="E992" s="80"/>
      <c r="F992" s="80"/>
      <c r="G992" s="92"/>
      <c r="H992" s="80"/>
      <c r="I992" s="80"/>
      <c r="J992" s="80"/>
      <c r="K992" s="80"/>
      <c r="L992" s="80"/>
      <c r="M992" s="80"/>
      <c r="N992" s="80"/>
      <c r="O992" s="80"/>
      <c r="P992" s="80"/>
      <c r="Q992" s="80"/>
      <c r="R992" s="80"/>
      <c r="S992" s="80"/>
      <c r="T992" s="80"/>
      <c r="U992" s="80"/>
      <c r="V992" s="80"/>
      <c r="W992" s="80"/>
      <c r="X992" s="80"/>
      <c r="Y992" s="80"/>
      <c r="Z992" s="80"/>
    </row>
    <row r="993" ht="12.75" customHeight="1">
      <c r="A993" s="80"/>
      <c r="B993" s="80"/>
      <c r="C993" s="80"/>
      <c r="D993" s="80"/>
      <c r="E993" s="80"/>
      <c r="F993" s="80"/>
      <c r="G993" s="92"/>
      <c r="H993" s="80"/>
      <c r="I993" s="80"/>
      <c r="J993" s="80"/>
      <c r="K993" s="80"/>
      <c r="L993" s="80"/>
      <c r="M993" s="80"/>
      <c r="N993" s="80"/>
      <c r="O993" s="80"/>
      <c r="P993" s="80"/>
      <c r="Q993" s="80"/>
      <c r="R993" s="80"/>
      <c r="S993" s="80"/>
      <c r="T993" s="80"/>
      <c r="U993" s="80"/>
      <c r="V993" s="80"/>
      <c r="W993" s="80"/>
      <c r="X993" s="80"/>
      <c r="Y993" s="80"/>
      <c r="Z993" s="80"/>
    </row>
    <row r="994" ht="12.75" customHeight="1">
      <c r="A994" s="80"/>
      <c r="B994" s="80"/>
      <c r="C994" s="80"/>
      <c r="D994" s="80"/>
      <c r="E994" s="80"/>
      <c r="F994" s="80"/>
      <c r="G994" s="92"/>
      <c r="H994" s="80"/>
      <c r="I994" s="80"/>
      <c r="J994" s="80"/>
      <c r="K994" s="80"/>
      <c r="L994" s="80"/>
      <c r="M994" s="80"/>
      <c r="N994" s="80"/>
      <c r="O994" s="80"/>
      <c r="P994" s="80"/>
      <c r="Q994" s="80"/>
      <c r="R994" s="80"/>
      <c r="S994" s="80"/>
      <c r="T994" s="80"/>
      <c r="U994" s="80"/>
      <c r="V994" s="80"/>
      <c r="W994" s="80"/>
      <c r="X994" s="80"/>
      <c r="Y994" s="80"/>
      <c r="Z994" s="80"/>
    </row>
    <row r="995" ht="12.75" customHeight="1">
      <c r="A995" s="80"/>
      <c r="B995" s="80"/>
      <c r="C995" s="80"/>
      <c r="D995" s="80"/>
      <c r="E995" s="80"/>
      <c r="F995" s="80"/>
      <c r="G995" s="92"/>
      <c r="H995" s="80"/>
      <c r="I995" s="80"/>
      <c r="J995" s="80"/>
      <c r="K995" s="80"/>
      <c r="L995" s="80"/>
      <c r="M995" s="80"/>
      <c r="N995" s="80"/>
      <c r="O995" s="80"/>
      <c r="P995" s="80"/>
      <c r="Q995" s="80"/>
      <c r="R995" s="80"/>
      <c r="S995" s="80"/>
      <c r="T995" s="80"/>
      <c r="U995" s="80"/>
      <c r="V995" s="80"/>
      <c r="W995" s="80"/>
      <c r="X995" s="80"/>
      <c r="Y995" s="80"/>
      <c r="Z995" s="80"/>
    </row>
    <row r="996" ht="12.75" customHeight="1">
      <c r="A996" s="80"/>
      <c r="B996" s="80"/>
      <c r="C996" s="80"/>
      <c r="D996" s="80"/>
      <c r="E996" s="80"/>
      <c r="F996" s="80"/>
      <c r="G996" s="92"/>
      <c r="H996" s="80"/>
      <c r="I996" s="80"/>
      <c r="J996" s="80"/>
      <c r="K996" s="80"/>
      <c r="L996" s="80"/>
      <c r="M996" s="80"/>
      <c r="N996" s="80"/>
      <c r="O996" s="80"/>
      <c r="P996" s="80"/>
      <c r="Q996" s="80"/>
      <c r="R996" s="80"/>
      <c r="S996" s="80"/>
      <c r="T996" s="80"/>
      <c r="U996" s="80"/>
      <c r="V996" s="80"/>
      <c r="W996" s="80"/>
      <c r="X996" s="80"/>
      <c r="Y996" s="80"/>
      <c r="Z996" s="80"/>
    </row>
    <row r="997" ht="12.75" customHeight="1">
      <c r="A997" s="80"/>
      <c r="B997" s="80"/>
      <c r="C997" s="80"/>
      <c r="D997" s="80"/>
      <c r="E997" s="80"/>
      <c r="F997" s="80"/>
      <c r="G997" s="92"/>
      <c r="H997" s="80"/>
      <c r="I997" s="80"/>
      <c r="J997" s="80"/>
      <c r="K997" s="80"/>
      <c r="L997" s="80"/>
      <c r="M997" s="80"/>
      <c r="N997" s="80"/>
      <c r="O997" s="80"/>
      <c r="P997" s="80"/>
      <c r="Q997" s="80"/>
      <c r="R997" s="80"/>
      <c r="S997" s="80"/>
      <c r="T997" s="80"/>
      <c r="U997" s="80"/>
      <c r="V997" s="80"/>
      <c r="W997" s="80"/>
      <c r="X997" s="80"/>
      <c r="Y997" s="80"/>
      <c r="Z997" s="80"/>
    </row>
    <row r="998" ht="12.75" customHeight="1">
      <c r="A998" s="80"/>
      <c r="B998" s="80"/>
      <c r="C998" s="80"/>
      <c r="D998" s="80"/>
      <c r="E998" s="80"/>
      <c r="F998" s="80"/>
      <c r="G998" s="92"/>
      <c r="H998" s="80"/>
      <c r="I998" s="80"/>
      <c r="J998" s="80"/>
      <c r="K998" s="80"/>
      <c r="L998" s="80"/>
      <c r="M998" s="80"/>
      <c r="N998" s="80"/>
      <c r="O998" s="80"/>
      <c r="P998" s="80"/>
      <c r="Q998" s="80"/>
      <c r="R998" s="80"/>
      <c r="S998" s="80"/>
      <c r="T998" s="80"/>
      <c r="U998" s="80"/>
      <c r="V998" s="80"/>
      <c r="W998" s="80"/>
      <c r="X998" s="80"/>
      <c r="Y998" s="80"/>
      <c r="Z998" s="80"/>
    </row>
    <row r="999" ht="12.75" customHeight="1">
      <c r="A999" s="80"/>
      <c r="B999" s="80"/>
      <c r="C999" s="80"/>
      <c r="D999" s="80"/>
      <c r="E999" s="80"/>
      <c r="F999" s="80"/>
      <c r="G999" s="92"/>
      <c r="H999" s="80"/>
      <c r="I999" s="80"/>
      <c r="J999" s="80"/>
      <c r="K999" s="80"/>
      <c r="L999" s="80"/>
      <c r="M999" s="80"/>
      <c r="N999" s="80"/>
      <c r="O999" s="80"/>
      <c r="P999" s="80"/>
      <c r="Q999" s="80"/>
      <c r="R999" s="80"/>
      <c r="S999" s="80"/>
      <c r="T999" s="80"/>
      <c r="U999" s="80"/>
      <c r="V999" s="80"/>
      <c r="W999" s="80"/>
      <c r="X999" s="80"/>
      <c r="Y999" s="80"/>
      <c r="Z999" s="80"/>
    </row>
    <row r="1000" ht="12.75" customHeight="1">
      <c r="A1000" s="80"/>
      <c r="B1000" s="80"/>
      <c r="C1000" s="80"/>
      <c r="D1000" s="80"/>
      <c r="E1000" s="80"/>
      <c r="F1000" s="80"/>
      <c r="G1000" s="92"/>
      <c r="H1000" s="80"/>
      <c r="I1000" s="80"/>
      <c r="J1000" s="80"/>
      <c r="K1000" s="80"/>
      <c r="L1000" s="80"/>
      <c r="M1000" s="80"/>
      <c r="N1000" s="80"/>
      <c r="O1000" s="80"/>
      <c r="P1000" s="80"/>
      <c r="Q1000" s="80"/>
      <c r="R1000" s="80"/>
      <c r="S1000" s="80"/>
      <c r="T1000" s="80"/>
      <c r="U1000" s="80"/>
      <c r="V1000" s="80"/>
      <c r="W1000" s="80"/>
      <c r="X1000" s="80"/>
      <c r="Y1000" s="80"/>
      <c r="Z1000" s="80"/>
    </row>
  </sheetData>
  <mergeCells count="3">
    <mergeCell ref="A1:B1"/>
    <mergeCell ref="B3:D3"/>
    <mergeCell ref="A17:D17"/>
  </mergeCells>
  <dataValidations>
    <dataValidation type="decimal" allowBlank="1" showErrorMessage="1" sqref="C10:C14">
      <formula1>0.0</formula1>
      <formula2>2.0E7</formula2>
    </dataValidation>
    <dataValidation type="list" allowBlank="1" showErrorMessage="1" sqref="C1">
      <formula1>$G$1:$G$12</formula1>
    </dataValidation>
  </dataValidations>
  <printOptions horizontalCentered="1"/>
  <pageMargins bottom="0.7480314960629921" footer="0.0" header="0.0" left="0.5118110236220472" right="0.5118110236220472" top="0.7480314960629921"/>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43"/>
    <col customWidth="1" min="2" max="2" width="55.43"/>
    <col customWidth="1" min="3" max="9" width="11.43"/>
    <col customWidth="1" min="10" max="10" width="63.43"/>
    <col customWidth="1" min="11" max="11" width="13.14"/>
    <col customWidth="1" min="12" max="12" width="30.14"/>
    <col customWidth="1" min="13" max="13" width="6.43"/>
    <col customWidth="1" min="14" max="14" width="22.86"/>
    <col customWidth="1" min="15" max="15" width="4.0"/>
    <col customWidth="1" min="16" max="16" width="22.86"/>
    <col customWidth="1" min="17" max="17" width="4.0"/>
    <col customWidth="1" min="18" max="18" width="22.86"/>
    <col customWidth="1" min="19" max="19" width="4.14"/>
    <col customWidth="1" min="20" max="20" width="22.86"/>
    <col customWidth="1" min="21" max="21" width="4.14"/>
    <col customWidth="1" min="22" max="26" width="11.43"/>
  </cols>
  <sheetData>
    <row r="1" ht="10.5" customHeight="1">
      <c r="A1" s="44" t="str">
        <f>Doklady!A100</f>
        <v>Priebežné čerpanie a vyúčtovanie finančných prostriedkov poskytnutých zo štátneho rozpočtu v oblasti športu v roku 2026</v>
      </c>
      <c r="B1" s="45"/>
      <c r="C1" s="45"/>
      <c r="D1" s="45"/>
      <c r="E1" s="45"/>
      <c r="F1" s="45"/>
      <c r="G1" s="45"/>
      <c r="H1" s="45"/>
      <c r="I1" s="6"/>
      <c r="J1" s="93"/>
      <c r="K1" s="93"/>
      <c r="L1" s="93"/>
      <c r="M1" s="93"/>
      <c r="N1" s="93"/>
      <c r="O1" s="93"/>
      <c r="P1" s="93"/>
      <c r="Q1" s="93"/>
      <c r="R1" s="93"/>
      <c r="S1" s="93"/>
      <c r="T1" s="93"/>
      <c r="U1" s="93"/>
      <c r="V1" s="93"/>
      <c r="W1" s="93"/>
      <c r="X1" s="93"/>
      <c r="Y1" s="93"/>
      <c r="Z1" s="93"/>
    </row>
    <row r="2" ht="7.5" customHeight="1">
      <c r="A2" s="48"/>
      <c r="B2" s="48"/>
      <c r="C2" s="48"/>
      <c r="D2" s="48"/>
      <c r="E2" s="48"/>
      <c r="F2" s="48"/>
      <c r="G2" s="48"/>
      <c r="H2" s="48"/>
      <c r="I2" s="48"/>
      <c r="J2" s="93"/>
      <c r="K2" s="93"/>
      <c r="L2" s="93"/>
      <c r="M2" s="93"/>
      <c r="N2" s="93"/>
      <c r="O2" s="93"/>
      <c r="P2" s="93"/>
      <c r="Q2" s="93"/>
      <c r="R2" s="93"/>
      <c r="S2" s="93"/>
      <c r="T2" s="93"/>
      <c r="U2" s="93"/>
      <c r="V2" s="93"/>
      <c r="W2" s="93"/>
      <c r="X2" s="93"/>
      <c r="Y2" s="93"/>
      <c r="Z2" s="93"/>
    </row>
    <row r="3" ht="26.25" customHeight="1">
      <c r="A3" s="62"/>
      <c r="B3" s="94" t="s">
        <v>96</v>
      </c>
      <c r="C3" s="95" t="str">
        <f t="array" ref="C3">INDEX(Adr!B2:B242,Doklady!B102)</f>
        <v>Slovenská asociácia taekwondo WT</v>
      </c>
      <c r="D3" s="45"/>
      <c r="E3" s="45"/>
      <c r="F3" s="6"/>
      <c r="G3" s="96"/>
      <c r="H3" s="96"/>
      <c r="I3" s="97" t="str">
        <f>Doklady!I100</f>
        <v>V1</v>
      </c>
      <c r="J3" s="98"/>
      <c r="K3" s="98"/>
      <c r="L3" s="98"/>
      <c r="M3" s="98"/>
      <c r="N3" s="98"/>
      <c r="O3" s="98"/>
      <c r="P3" s="98"/>
      <c r="Q3" s="98"/>
      <c r="R3" s="98"/>
      <c r="S3" s="98"/>
      <c r="T3" s="98"/>
      <c r="U3" s="98"/>
      <c r="V3" s="98"/>
      <c r="W3" s="98"/>
      <c r="X3" s="98"/>
      <c r="Y3" s="98"/>
      <c r="Z3" s="98"/>
    </row>
    <row r="4" ht="10.5" customHeight="1">
      <c r="A4" s="62"/>
      <c r="B4" s="81" t="s">
        <v>338</v>
      </c>
      <c r="C4" s="99" t="str">
        <f t="array" ref="C4">INDEX(Adr!A2:A242,Doklady!B102)</f>
        <v>30814910</v>
      </c>
      <c r="D4" s="62"/>
      <c r="E4" s="62"/>
      <c r="F4" s="62"/>
      <c r="G4" s="62"/>
      <c r="H4" s="62"/>
      <c r="I4" s="97">
        <f>Doklady!I101</f>
        <v>46053</v>
      </c>
      <c r="J4" s="98"/>
      <c r="K4" s="98"/>
      <c r="L4" s="98"/>
      <c r="M4" s="98"/>
      <c r="N4" s="98"/>
      <c r="O4" s="98"/>
      <c r="P4" s="98"/>
      <c r="Q4" s="98"/>
      <c r="R4" s="98"/>
      <c r="S4" s="98"/>
      <c r="T4" s="98"/>
      <c r="U4" s="98"/>
      <c r="V4" s="98"/>
      <c r="W4" s="98"/>
      <c r="X4" s="98"/>
      <c r="Y4" s="98"/>
      <c r="Z4" s="98"/>
    </row>
    <row r="5" ht="10.5" customHeight="1">
      <c r="A5" s="62"/>
      <c r="B5" s="81" t="s">
        <v>354</v>
      </c>
      <c r="C5" s="62" t="str">
        <f t="array" ref="C5">INDEX(Adr!C2:C242,Doklady!B102)</f>
        <v>občianske združenie</v>
      </c>
      <c r="D5" s="62"/>
      <c r="E5" s="62"/>
      <c r="F5" s="62"/>
      <c r="G5" s="62"/>
      <c r="H5" s="62"/>
      <c r="I5" s="62"/>
      <c r="J5" s="98"/>
      <c r="K5" s="98"/>
      <c r="L5" s="98"/>
      <c r="M5" s="98"/>
      <c r="N5" s="98"/>
      <c r="O5" s="98"/>
      <c r="P5" s="98"/>
      <c r="Q5" s="98"/>
      <c r="R5" s="98"/>
      <c r="S5" s="98"/>
      <c r="T5" s="98"/>
      <c r="U5" s="98"/>
      <c r="V5" s="98"/>
      <c r="W5" s="98"/>
      <c r="X5" s="98"/>
      <c r="Y5" s="98"/>
      <c r="Z5" s="98"/>
    </row>
    <row r="6" ht="10.5" customHeight="1">
      <c r="A6" s="62"/>
      <c r="B6" s="81" t="s">
        <v>339</v>
      </c>
      <c r="C6" s="62" t="str">
        <f t="array" ref="C6">INDEX(Adr!D2:D242,Doklady!B102)&amp;", "&amp;INDEX(Adr!E2:E242,Doklady!B102)&amp;", "&amp;INDEX(Adr!F2:F242,Doklady!B102)</f>
        <v>Hlavná 37/68, Košice, 040 01</v>
      </c>
      <c r="D6" s="62"/>
      <c r="E6" s="62"/>
      <c r="F6" s="62"/>
      <c r="G6" s="62"/>
      <c r="H6" s="62"/>
      <c r="I6" s="62"/>
      <c r="J6" s="98"/>
      <c r="K6" s="98"/>
      <c r="L6" s="98"/>
      <c r="M6" s="98"/>
      <c r="N6" s="98"/>
      <c r="O6" s="98"/>
      <c r="P6" s="98"/>
      <c r="Q6" s="98"/>
      <c r="R6" s="98"/>
      <c r="S6" s="98"/>
      <c r="T6" s="98"/>
      <c r="U6" s="98"/>
      <c r="V6" s="98"/>
      <c r="W6" s="98"/>
      <c r="X6" s="98"/>
      <c r="Y6" s="98"/>
      <c r="Z6" s="98"/>
    </row>
    <row r="7" ht="10.5" hidden="1" customHeight="1">
      <c r="A7" s="62"/>
      <c r="B7" s="81"/>
      <c r="C7" s="62"/>
      <c r="D7" s="62"/>
      <c r="E7" s="62"/>
      <c r="F7" s="62"/>
      <c r="G7" s="62"/>
      <c r="H7" s="62"/>
      <c r="I7" s="62"/>
      <c r="J7" s="98"/>
      <c r="K7" s="98"/>
      <c r="L7" s="98"/>
      <c r="M7" s="98"/>
      <c r="N7" s="98"/>
      <c r="O7" s="98"/>
      <c r="P7" s="98"/>
      <c r="Q7" s="98"/>
      <c r="R7" s="98"/>
      <c r="S7" s="98"/>
      <c r="T7" s="98"/>
      <c r="U7" s="98"/>
      <c r="V7" s="98"/>
      <c r="W7" s="98"/>
      <c r="X7" s="98"/>
      <c r="Y7" s="98"/>
      <c r="Z7" s="98"/>
    </row>
    <row r="8" ht="6.0" customHeight="1">
      <c r="A8" s="62"/>
      <c r="B8" s="81"/>
      <c r="C8" s="62"/>
      <c r="D8" s="62"/>
      <c r="E8" s="62"/>
      <c r="F8" s="62"/>
      <c r="G8" s="62"/>
      <c r="H8" s="62"/>
      <c r="I8" s="62"/>
      <c r="J8" s="98"/>
      <c r="K8" s="98"/>
      <c r="L8" s="98"/>
      <c r="M8" s="98"/>
      <c r="N8" s="98"/>
      <c r="O8" s="98"/>
      <c r="P8" s="98"/>
      <c r="Q8" s="98"/>
      <c r="R8" s="98"/>
      <c r="S8" s="98"/>
      <c r="T8" s="98"/>
      <c r="U8" s="98"/>
      <c r="V8" s="98"/>
      <c r="W8" s="98"/>
      <c r="X8" s="98"/>
      <c r="Y8" s="98"/>
      <c r="Z8" s="98"/>
    </row>
    <row r="9" ht="54.75" customHeight="1">
      <c r="A9" s="83" t="s">
        <v>340</v>
      </c>
      <c r="B9" s="83" t="s">
        <v>355</v>
      </c>
      <c r="C9" s="100" t="s">
        <v>356</v>
      </c>
      <c r="D9" s="100" t="s">
        <v>357</v>
      </c>
      <c r="E9" s="101" t="s">
        <v>358</v>
      </c>
      <c r="F9" s="102"/>
      <c r="G9" s="103"/>
      <c r="H9" s="103"/>
      <c r="I9" s="103"/>
      <c r="J9" s="48"/>
      <c r="K9" s="93"/>
      <c r="L9" s="104"/>
      <c r="M9" s="104"/>
      <c r="N9" s="104"/>
      <c r="O9" s="104"/>
      <c r="P9" s="104"/>
      <c r="Q9" s="104"/>
      <c r="R9" s="104"/>
      <c r="S9" s="104"/>
      <c r="T9" s="93"/>
      <c r="U9" s="93"/>
      <c r="V9" s="93"/>
      <c r="W9" s="93"/>
      <c r="X9" s="93"/>
      <c r="Y9" s="93"/>
      <c r="Z9" s="93"/>
    </row>
    <row r="10" ht="10.5" customHeight="1">
      <c r="A10" s="105" t="s">
        <v>342</v>
      </c>
      <c r="B10" s="106" t="s">
        <v>343</v>
      </c>
      <c r="C10" s="107">
        <f>SUMIF(FP!J:J,Doklady!$B$1&amp;A10,FP!D:D)</f>
        <v>0</v>
      </c>
      <c r="D10" s="107">
        <f>C10-E10</f>
        <v>0</v>
      </c>
      <c r="E10" s="108">
        <f>SUMIF(K:K,A10,I:I)</f>
        <v>0</v>
      </c>
      <c r="F10" s="109"/>
      <c r="G10" s="103"/>
      <c r="H10" s="103"/>
      <c r="I10" s="103"/>
      <c r="J10" s="93"/>
      <c r="K10" s="93"/>
      <c r="L10" s="110" t="s">
        <v>359</v>
      </c>
      <c r="M10" s="104"/>
      <c r="N10" s="104"/>
      <c r="O10" s="104"/>
      <c r="P10" s="104"/>
      <c r="Q10" s="104"/>
      <c r="R10" s="104"/>
      <c r="S10" s="104"/>
      <c r="T10" s="93"/>
      <c r="U10" s="93"/>
      <c r="V10" s="93"/>
      <c r="W10" s="93"/>
      <c r="X10" s="93"/>
      <c r="Y10" s="93"/>
      <c r="Z10" s="93"/>
    </row>
    <row r="11" ht="10.5" customHeight="1">
      <c r="A11" s="105" t="s">
        <v>344</v>
      </c>
      <c r="B11" s="106" t="s">
        <v>345</v>
      </c>
      <c r="C11" s="107">
        <f>SUMIF(FP!J:J,Doklady!$B$1&amp;A11,FP!D:D)</f>
        <v>71027</v>
      </c>
      <c r="D11" s="107">
        <f>+C11-E11</f>
        <v>41363.7</v>
      </c>
      <c r="E11" s="111">
        <f>+I39-I42+I44-I47</f>
        <v>29663.3</v>
      </c>
      <c r="F11" s="109"/>
      <c r="G11" s="103"/>
      <c r="H11" s="103"/>
      <c r="I11" s="103"/>
      <c r="J11" s="112"/>
      <c r="K11" s="93"/>
      <c r="L11" s="113" t="str">
        <f t="shared" ref="L11:L12" si="1">L41</f>
        <v>a - taekwondo - bežné transfery</v>
      </c>
      <c r="M11" s="104"/>
      <c r="N11" s="104"/>
      <c r="O11" s="104"/>
      <c r="P11" s="104"/>
      <c r="Q11" s="104"/>
      <c r="R11" s="104"/>
      <c r="S11" s="104"/>
      <c r="T11" s="93"/>
      <c r="U11" s="93"/>
      <c r="V11" s="93"/>
      <c r="W11" s="93"/>
      <c r="X11" s="93"/>
      <c r="Y11" s="93"/>
      <c r="Z11" s="93"/>
    </row>
    <row r="12" ht="10.5" customHeight="1">
      <c r="A12" s="105" t="s">
        <v>346</v>
      </c>
      <c r="B12" s="106" t="s">
        <v>347</v>
      </c>
      <c r="C12" s="107">
        <f>SUMIF(FP!J:J,Doklady!$B$1&amp;A12,FP!D:D)</f>
        <v>44744</v>
      </c>
      <c r="D12" s="107">
        <f t="shared" ref="D12:D14" si="2">C12-E12</f>
        <v>16293.79</v>
      </c>
      <c r="E12" s="108">
        <f t="shared" ref="E12:E14" si="3">SUMIF(K:K,A12,I:I)</f>
        <v>28450.21</v>
      </c>
      <c r="F12" s="109"/>
      <c r="G12" s="103"/>
      <c r="H12" s="103"/>
      <c r="I12" s="103"/>
      <c r="J12" s="114"/>
      <c r="K12" s="93"/>
      <c r="L12" s="113" t="str">
        <f t="shared" si="1"/>
        <v>a - taekwondo - kapitálové transfery</v>
      </c>
      <c r="M12" s="93"/>
      <c r="N12" s="104"/>
      <c r="O12" s="104"/>
      <c r="P12" s="104"/>
      <c r="Q12" s="104"/>
      <c r="R12" s="104"/>
      <c r="S12" s="104"/>
      <c r="T12" s="93"/>
      <c r="U12" s="93"/>
      <c r="V12" s="93"/>
      <c r="W12" s="93"/>
      <c r="X12" s="93"/>
      <c r="Y12" s="93"/>
      <c r="Z12" s="93"/>
    </row>
    <row r="13" ht="10.5" customHeight="1">
      <c r="A13" s="105" t="s">
        <v>348</v>
      </c>
      <c r="B13" s="106" t="s">
        <v>349</v>
      </c>
      <c r="C13" s="107">
        <f>SUMIF(FP!J:J,Doklady!$B$1&amp;A13,FP!D:D)</f>
        <v>0</v>
      </c>
      <c r="D13" s="107">
        <f t="shared" si="2"/>
        <v>0</v>
      </c>
      <c r="E13" s="108">
        <f t="shared" si="3"/>
        <v>0</v>
      </c>
      <c r="F13" s="109"/>
      <c r="G13" s="103"/>
      <c r="H13" s="103"/>
      <c r="I13" s="103"/>
      <c r="J13" s="48"/>
      <c r="K13" s="93"/>
      <c r="L13" s="113">
        <f t="shared" ref="L13:L14" si="4">L46</f>
        <v>2</v>
      </c>
      <c r="M13" s="93"/>
      <c r="N13" s="104"/>
      <c r="O13" s="104"/>
      <c r="P13" s="104"/>
      <c r="Q13" s="104"/>
      <c r="R13" s="104"/>
      <c r="S13" s="104"/>
      <c r="T13" s="93"/>
      <c r="U13" s="93"/>
      <c r="V13" s="93"/>
      <c r="W13" s="93"/>
      <c r="X13" s="93"/>
      <c r="Y13" s="93"/>
      <c r="Z13" s="93"/>
    </row>
    <row r="14" ht="10.5" customHeight="1">
      <c r="A14" s="105" t="s">
        <v>350</v>
      </c>
      <c r="B14" s="106" t="s">
        <v>351</v>
      </c>
      <c r="C14" s="107">
        <f>SUMIF(FP!J:J,Doklady!$B$1&amp;A14,FP!D:D)</f>
        <v>0</v>
      </c>
      <c r="D14" s="107">
        <f t="shared" si="2"/>
        <v>0</v>
      </c>
      <c r="E14" s="115">
        <f t="shared" si="3"/>
        <v>0</v>
      </c>
      <c r="F14" s="116"/>
      <c r="G14" s="103"/>
      <c r="H14" s="103"/>
      <c r="I14" s="103"/>
      <c r="J14" s="48"/>
      <c r="K14" s="93"/>
      <c r="L14" s="113" t="str">
        <f t="shared" si="4"/>
        <v>2</v>
      </c>
      <c r="M14" s="93"/>
      <c r="N14" s="104"/>
      <c r="O14" s="104"/>
      <c r="P14" s="104"/>
      <c r="Q14" s="104"/>
      <c r="R14" s="104"/>
      <c r="S14" s="104"/>
      <c r="T14" s="93"/>
      <c r="U14" s="93"/>
      <c r="V14" s="93"/>
      <c r="W14" s="93"/>
      <c r="X14" s="93"/>
      <c r="Y14" s="93"/>
      <c r="Z14" s="93"/>
    </row>
    <row r="15" ht="5.25" customHeight="1">
      <c r="A15" s="48"/>
      <c r="B15" s="48"/>
      <c r="C15" s="103"/>
      <c r="D15" s="103"/>
      <c r="E15" s="103"/>
      <c r="F15" s="103"/>
      <c r="G15" s="103"/>
      <c r="H15" s="103"/>
      <c r="I15" s="62"/>
      <c r="J15" s="93"/>
      <c r="K15" s="93"/>
      <c r="L15" s="93"/>
      <c r="M15" s="93"/>
      <c r="N15" s="93"/>
      <c r="O15" s="93"/>
      <c r="P15" s="93"/>
      <c r="Q15" s="93"/>
      <c r="R15" s="93"/>
      <c r="S15" s="93"/>
      <c r="T15" s="93"/>
      <c r="U15" s="93"/>
      <c r="V15" s="93"/>
      <c r="W15" s="93"/>
      <c r="X15" s="93"/>
      <c r="Y15" s="93"/>
      <c r="Z15" s="93"/>
    </row>
    <row r="16" ht="10.5" customHeight="1">
      <c r="A16" s="117" t="s">
        <v>360</v>
      </c>
      <c r="B16" s="118" t="s">
        <v>361</v>
      </c>
      <c r="C16" s="56"/>
      <c r="D16" s="56"/>
      <c r="E16" s="56"/>
      <c r="F16" s="56"/>
      <c r="G16" s="56"/>
      <c r="H16" s="57"/>
      <c r="I16" s="119" t="s">
        <v>362</v>
      </c>
      <c r="J16" s="98"/>
      <c r="K16" s="98"/>
      <c r="L16" s="98"/>
      <c r="M16" s="98"/>
      <c r="N16" s="98"/>
      <c r="O16" s="98"/>
      <c r="P16" s="98"/>
      <c r="Q16" s="98"/>
      <c r="R16" s="98"/>
      <c r="S16" s="98"/>
      <c r="T16" s="98"/>
      <c r="U16" s="98"/>
      <c r="V16" s="98"/>
      <c r="W16" s="98"/>
      <c r="X16" s="98"/>
      <c r="Y16" s="98"/>
      <c r="Z16" s="98"/>
    </row>
    <row r="17" ht="10.5" customHeight="1">
      <c r="A17" s="120" t="s">
        <v>363</v>
      </c>
      <c r="B17" s="121" t="s">
        <v>364</v>
      </c>
      <c r="C17" s="56"/>
      <c r="D17" s="56"/>
      <c r="E17" s="56"/>
      <c r="F17" s="56"/>
      <c r="G17" s="56"/>
      <c r="H17" s="57"/>
      <c r="I17" s="122">
        <f>SUMIF(FP!I:I,Doklady!$B$1&amp;A17,FP!D:D)</f>
        <v>71027</v>
      </c>
      <c r="J17" s="93"/>
      <c r="K17" s="93"/>
      <c r="L17" s="93"/>
      <c r="M17" s="93"/>
      <c r="N17" s="93"/>
      <c r="O17" s="93"/>
      <c r="P17" s="93"/>
      <c r="Q17" s="93"/>
      <c r="R17" s="93"/>
      <c r="S17" s="93"/>
      <c r="T17" s="123"/>
      <c r="U17" s="93"/>
      <c r="V17" s="93"/>
      <c r="W17" s="93"/>
      <c r="X17" s="93"/>
      <c r="Y17" s="93"/>
      <c r="Z17" s="93"/>
    </row>
    <row r="18" ht="10.5" customHeight="1">
      <c r="A18" s="124" t="s">
        <v>365</v>
      </c>
      <c r="B18" s="121" t="s">
        <v>366</v>
      </c>
      <c r="C18" s="56"/>
      <c r="D18" s="56"/>
      <c r="E18" s="56"/>
      <c r="F18" s="56"/>
      <c r="G18" s="56"/>
      <c r="H18" s="57"/>
      <c r="I18" s="122">
        <f>SUMIF(FP!I:I,Doklady!$B$1&amp;A18,FP!D:D)</f>
        <v>0</v>
      </c>
      <c r="J18" s="93"/>
      <c r="K18" s="93"/>
      <c r="L18" s="93"/>
      <c r="M18" s="93"/>
      <c r="N18" s="93"/>
      <c r="O18" s="93"/>
      <c r="P18" s="93"/>
      <c r="Q18" s="93"/>
      <c r="R18" s="93"/>
      <c r="S18" s="93"/>
      <c r="T18" s="93"/>
      <c r="U18" s="93"/>
      <c r="V18" s="93"/>
      <c r="W18" s="93"/>
      <c r="X18" s="93"/>
      <c r="Y18" s="93"/>
      <c r="Z18" s="93"/>
    </row>
    <row r="19" ht="10.5" customHeight="1">
      <c r="A19" s="120" t="s">
        <v>367</v>
      </c>
      <c r="B19" s="121" t="s">
        <v>368</v>
      </c>
      <c r="C19" s="56"/>
      <c r="D19" s="56"/>
      <c r="E19" s="56"/>
      <c r="F19" s="56"/>
      <c r="G19" s="56"/>
      <c r="H19" s="57"/>
      <c r="I19" s="122">
        <f>SUMIF(FP!I:I,Doklady!$B$1&amp;A19,FP!D:D)</f>
        <v>9744</v>
      </c>
      <c r="J19" s="93"/>
      <c r="K19" s="93"/>
      <c r="L19" s="93"/>
      <c r="M19" s="93"/>
      <c r="N19" s="93"/>
      <c r="O19" s="93"/>
      <c r="P19" s="93"/>
      <c r="Q19" s="93"/>
      <c r="R19" s="93"/>
      <c r="S19" s="93"/>
      <c r="T19" s="93"/>
      <c r="U19" s="93"/>
      <c r="V19" s="93"/>
      <c r="W19" s="93"/>
      <c r="X19" s="93"/>
      <c r="Y19" s="93"/>
      <c r="Z19" s="93"/>
    </row>
    <row r="20" ht="10.5" customHeight="1">
      <c r="A20" s="124" t="s">
        <v>369</v>
      </c>
      <c r="B20" s="121" t="s">
        <v>370</v>
      </c>
      <c r="C20" s="56"/>
      <c r="D20" s="56"/>
      <c r="E20" s="56"/>
      <c r="F20" s="56"/>
      <c r="G20" s="56"/>
      <c r="H20" s="57"/>
      <c r="I20" s="122">
        <f>SUMIF(FP!I:I,Doklady!$B$1&amp;A20,FP!D:D)</f>
        <v>35000</v>
      </c>
      <c r="J20" s="93"/>
      <c r="K20" s="93"/>
      <c r="L20" s="93"/>
      <c r="M20" s="93"/>
      <c r="N20" s="93"/>
      <c r="O20" s="93"/>
      <c r="P20" s="93"/>
      <c r="Q20" s="93"/>
      <c r="R20" s="93"/>
      <c r="S20" s="93"/>
      <c r="T20" s="123"/>
      <c r="U20" s="93"/>
      <c r="V20" s="93"/>
      <c r="W20" s="93"/>
      <c r="X20" s="93"/>
      <c r="Y20" s="93"/>
      <c r="Z20" s="93"/>
    </row>
    <row r="21" ht="10.5" customHeight="1">
      <c r="A21" s="120" t="s">
        <v>371</v>
      </c>
      <c r="B21" s="121" t="s">
        <v>372</v>
      </c>
      <c r="C21" s="56"/>
      <c r="D21" s="56"/>
      <c r="E21" s="56"/>
      <c r="F21" s="56"/>
      <c r="G21" s="56"/>
      <c r="H21" s="57"/>
      <c r="I21" s="122">
        <f>SUMIF(FP!I:I,Doklady!$B$1&amp;A21,FP!D:D)</f>
        <v>0</v>
      </c>
      <c r="J21" s="93"/>
      <c r="K21" s="93"/>
      <c r="L21" s="93"/>
      <c r="M21" s="93"/>
      <c r="N21" s="93"/>
      <c r="O21" s="93"/>
      <c r="P21" s="93"/>
      <c r="Q21" s="93"/>
      <c r="R21" s="93"/>
      <c r="S21" s="93"/>
      <c r="T21" s="123"/>
      <c r="U21" s="93"/>
      <c r="V21" s="93"/>
      <c r="W21" s="93"/>
      <c r="X21" s="93"/>
      <c r="Y21" s="93"/>
      <c r="Z21" s="93"/>
    </row>
    <row r="22" ht="10.5" customHeight="1">
      <c r="A22" s="124" t="s">
        <v>373</v>
      </c>
      <c r="B22" s="125" t="s">
        <v>374</v>
      </c>
      <c r="C22" s="56"/>
      <c r="D22" s="56"/>
      <c r="E22" s="56"/>
      <c r="F22" s="56"/>
      <c r="G22" s="56"/>
      <c r="H22" s="57"/>
      <c r="I22" s="122">
        <f>SUMIF(FP!I:I,Doklady!$B$1&amp;A22,FP!D:D)</f>
        <v>0</v>
      </c>
      <c r="J22" s="93"/>
      <c r="K22" s="93"/>
      <c r="L22" s="93"/>
      <c r="M22" s="93"/>
      <c r="N22" s="93"/>
      <c r="O22" s="93"/>
      <c r="P22" s="93"/>
      <c r="Q22" s="93"/>
      <c r="R22" s="93"/>
      <c r="S22" s="93"/>
      <c r="T22" s="123"/>
      <c r="U22" s="93"/>
      <c r="V22" s="93"/>
      <c r="W22" s="93"/>
      <c r="X22" s="93"/>
      <c r="Y22" s="93"/>
      <c r="Z22" s="93"/>
    </row>
    <row r="23" ht="10.5" customHeight="1">
      <c r="A23" s="120" t="s">
        <v>375</v>
      </c>
      <c r="B23" s="121" t="s">
        <v>376</v>
      </c>
      <c r="C23" s="56"/>
      <c r="D23" s="56"/>
      <c r="E23" s="56"/>
      <c r="F23" s="56"/>
      <c r="G23" s="56"/>
      <c r="H23" s="57"/>
      <c r="I23" s="122">
        <f>SUMIF(FP!I:I,Doklady!$B$1&amp;A23,FP!D:D)</f>
        <v>0</v>
      </c>
      <c r="J23" s="93"/>
      <c r="K23" s="93"/>
      <c r="L23" s="93"/>
      <c r="M23" s="93"/>
      <c r="N23" s="93"/>
      <c r="O23" s="93"/>
      <c r="P23" s="93"/>
      <c r="Q23" s="93"/>
      <c r="R23" s="93"/>
      <c r="S23" s="93"/>
      <c r="T23" s="123"/>
      <c r="U23" s="93"/>
      <c r="V23" s="93"/>
      <c r="W23" s="93"/>
      <c r="X23" s="93"/>
      <c r="Y23" s="93"/>
      <c r="Z23" s="93"/>
    </row>
    <row r="24" ht="10.5" customHeight="1">
      <c r="A24" s="124" t="s">
        <v>377</v>
      </c>
      <c r="B24" s="121" t="s">
        <v>378</v>
      </c>
      <c r="C24" s="56"/>
      <c r="D24" s="56"/>
      <c r="E24" s="56"/>
      <c r="F24" s="56"/>
      <c r="G24" s="56"/>
      <c r="H24" s="57"/>
      <c r="I24" s="122">
        <f>SUMIF(FP!I:I,Doklady!$B$1&amp;A24,FP!D:D)</f>
        <v>0</v>
      </c>
      <c r="J24" s="93"/>
      <c r="K24" s="93"/>
      <c r="L24" s="93"/>
      <c r="M24" s="93"/>
      <c r="N24" s="93"/>
      <c r="O24" s="93"/>
      <c r="P24" s="93"/>
      <c r="Q24" s="93"/>
      <c r="R24" s="93"/>
      <c r="S24" s="93"/>
      <c r="T24" s="123"/>
      <c r="U24" s="93"/>
      <c r="V24" s="93"/>
      <c r="W24" s="93"/>
      <c r="X24" s="93"/>
      <c r="Y24" s="93"/>
      <c r="Z24" s="93"/>
    </row>
    <row r="25" ht="10.5" customHeight="1">
      <c r="A25" s="120" t="s">
        <v>379</v>
      </c>
      <c r="B25" s="126" t="s">
        <v>380</v>
      </c>
      <c r="C25" s="56"/>
      <c r="D25" s="56"/>
      <c r="E25" s="56"/>
      <c r="F25" s="56"/>
      <c r="G25" s="56"/>
      <c r="H25" s="57"/>
      <c r="I25" s="122">
        <f>SUMIF(FP!I:I,Doklady!$B$1&amp;A25,FP!D:D)</f>
        <v>0</v>
      </c>
      <c r="J25" s="93"/>
      <c r="K25" s="93"/>
      <c r="L25" s="93"/>
      <c r="M25" s="93"/>
      <c r="N25" s="93"/>
      <c r="O25" s="93"/>
      <c r="P25" s="93"/>
      <c r="Q25" s="93"/>
      <c r="R25" s="93"/>
      <c r="S25" s="93"/>
      <c r="T25" s="123"/>
      <c r="U25" s="93"/>
      <c r="V25" s="93"/>
      <c r="W25" s="93"/>
      <c r="X25" s="93"/>
      <c r="Y25" s="93"/>
      <c r="Z25" s="93"/>
    </row>
    <row r="26" ht="10.5" customHeight="1">
      <c r="A26" s="124" t="s">
        <v>381</v>
      </c>
      <c r="B26" s="121" t="s">
        <v>382</v>
      </c>
      <c r="C26" s="56"/>
      <c r="D26" s="56"/>
      <c r="E26" s="56"/>
      <c r="F26" s="56"/>
      <c r="G26" s="56"/>
      <c r="H26" s="57"/>
      <c r="I26" s="122">
        <f>SUMIF(FP!I:I,Doklady!$B$1&amp;A26,FP!D:D)</f>
        <v>0</v>
      </c>
      <c r="J26" s="93"/>
      <c r="K26" s="93"/>
      <c r="L26" s="93"/>
      <c r="M26" s="93"/>
      <c r="N26" s="93"/>
      <c r="O26" s="93"/>
      <c r="P26" s="93"/>
      <c r="Q26" s="93"/>
      <c r="R26" s="93"/>
      <c r="S26" s="93"/>
      <c r="T26" s="123"/>
      <c r="U26" s="93"/>
      <c r="V26" s="93"/>
      <c r="W26" s="93"/>
      <c r="X26" s="93"/>
      <c r="Y26" s="93"/>
      <c r="Z26" s="93"/>
    </row>
    <row r="27" ht="10.5" customHeight="1">
      <c r="A27" s="120" t="s">
        <v>383</v>
      </c>
      <c r="B27" s="121" t="s">
        <v>384</v>
      </c>
      <c r="C27" s="56"/>
      <c r="D27" s="56"/>
      <c r="E27" s="56"/>
      <c r="F27" s="56"/>
      <c r="G27" s="56"/>
      <c r="H27" s="57"/>
      <c r="I27" s="122">
        <f>SUMIF(FP!I:I,Doklady!$B$1&amp;A27,FP!D:D)</f>
        <v>0</v>
      </c>
      <c r="J27" s="93"/>
      <c r="K27" s="93"/>
      <c r="L27" s="93"/>
      <c r="M27" s="93"/>
      <c r="N27" s="93"/>
      <c r="O27" s="93"/>
      <c r="P27" s="93"/>
      <c r="Q27" s="93"/>
      <c r="R27" s="93"/>
      <c r="S27" s="93"/>
      <c r="T27" s="123"/>
      <c r="U27" s="93"/>
      <c r="V27" s="93"/>
      <c r="W27" s="93"/>
      <c r="X27" s="93"/>
      <c r="Y27" s="93"/>
      <c r="Z27" s="93"/>
    </row>
    <row r="28" ht="10.5" customHeight="1">
      <c r="A28" s="124" t="s">
        <v>385</v>
      </c>
      <c r="B28" s="121" t="s">
        <v>386</v>
      </c>
      <c r="C28" s="56"/>
      <c r="D28" s="56"/>
      <c r="E28" s="56"/>
      <c r="F28" s="56"/>
      <c r="G28" s="56"/>
      <c r="H28" s="57"/>
      <c r="I28" s="122">
        <f>SUMIF(FP!I:I,Doklady!$B$1&amp;A28,FP!D:D)</f>
        <v>0</v>
      </c>
      <c r="J28" s="93"/>
      <c r="K28" s="93"/>
      <c r="L28" s="93"/>
      <c r="M28" s="93"/>
      <c r="N28" s="93"/>
      <c r="O28" s="93"/>
      <c r="P28" s="93"/>
      <c r="Q28" s="93"/>
      <c r="R28" s="93"/>
      <c r="S28" s="93"/>
      <c r="T28" s="123"/>
      <c r="U28" s="93"/>
      <c r="V28" s="93"/>
      <c r="W28" s="93"/>
      <c r="X28" s="93"/>
      <c r="Y28" s="93"/>
      <c r="Z28" s="93"/>
    </row>
    <row r="29" ht="10.5" customHeight="1">
      <c r="A29" s="120" t="s">
        <v>387</v>
      </c>
      <c r="B29" s="121" t="s">
        <v>388</v>
      </c>
      <c r="C29" s="56"/>
      <c r="D29" s="56"/>
      <c r="E29" s="56"/>
      <c r="F29" s="56"/>
      <c r="G29" s="56"/>
      <c r="H29" s="57"/>
      <c r="I29" s="122">
        <f>SUMIF(FP!I:I,Doklady!$B$1&amp;A29,FP!D:D)</f>
        <v>0</v>
      </c>
      <c r="J29" s="93"/>
      <c r="K29" s="93"/>
      <c r="L29" s="93"/>
      <c r="M29" s="93"/>
      <c r="N29" s="93"/>
      <c r="O29" s="93"/>
      <c r="P29" s="93"/>
      <c r="Q29" s="93"/>
      <c r="R29" s="93"/>
      <c r="S29" s="93"/>
      <c r="T29" s="123"/>
      <c r="U29" s="93"/>
      <c r="V29" s="93"/>
      <c r="W29" s="93"/>
      <c r="X29" s="93"/>
      <c r="Y29" s="93"/>
      <c r="Z29" s="93"/>
    </row>
    <row r="30" ht="10.5" hidden="1" customHeight="1">
      <c r="A30" s="124" t="s">
        <v>389</v>
      </c>
      <c r="B30" s="121"/>
      <c r="C30" s="56"/>
      <c r="D30" s="56"/>
      <c r="E30" s="56"/>
      <c r="F30" s="56"/>
      <c r="G30" s="56"/>
      <c r="H30" s="57"/>
      <c r="I30" s="122">
        <f>SUMIF(FP!I:I,Doklady!$B$1&amp;A30,FP!D:D)</f>
        <v>0</v>
      </c>
      <c r="J30" s="93"/>
      <c r="K30" s="93"/>
      <c r="L30" s="93"/>
      <c r="M30" s="93"/>
      <c r="N30" s="93"/>
      <c r="O30" s="93"/>
      <c r="P30" s="93"/>
      <c r="Q30" s="93"/>
      <c r="R30" s="93"/>
      <c r="S30" s="93"/>
      <c r="T30" s="123"/>
      <c r="U30" s="93"/>
      <c r="V30" s="93"/>
      <c r="W30" s="93"/>
      <c r="X30" s="93"/>
      <c r="Y30" s="93"/>
      <c r="Z30" s="93"/>
    </row>
    <row r="31" ht="10.5" hidden="1" customHeight="1">
      <c r="A31" s="120" t="s">
        <v>390</v>
      </c>
      <c r="B31" s="121"/>
      <c r="C31" s="56"/>
      <c r="D31" s="56"/>
      <c r="E31" s="56"/>
      <c r="F31" s="56"/>
      <c r="G31" s="56"/>
      <c r="H31" s="57"/>
      <c r="I31" s="122">
        <f>SUMIF(FP!I:I,Doklady!$B$1&amp;A31,FP!D:D)</f>
        <v>0</v>
      </c>
      <c r="J31" s="93"/>
      <c r="K31" s="93"/>
      <c r="L31" s="93"/>
      <c r="M31" s="93"/>
      <c r="N31" s="93"/>
      <c r="O31" s="93"/>
      <c r="P31" s="93"/>
      <c r="Q31" s="93"/>
      <c r="R31" s="93"/>
      <c r="S31" s="93"/>
      <c r="T31" s="123"/>
      <c r="U31" s="93"/>
      <c r="V31" s="93"/>
      <c r="W31" s="93"/>
      <c r="X31" s="93"/>
      <c r="Y31" s="93"/>
      <c r="Z31" s="93"/>
    </row>
    <row r="32" ht="10.5" hidden="1" customHeight="1">
      <c r="A32" s="124" t="s">
        <v>391</v>
      </c>
      <c r="B32" s="127"/>
      <c r="C32" s="56"/>
      <c r="D32" s="56"/>
      <c r="E32" s="56"/>
      <c r="F32" s="56"/>
      <c r="G32" s="56"/>
      <c r="H32" s="57"/>
      <c r="I32" s="122">
        <f>SUMIF(FP!I:I,Doklady!$B$1&amp;A32,FP!D:D)</f>
        <v>0</v>
      </c>
      <c r="J32" s="93"/>
      <c r="K32" s="93"/>
      <c r="L32" s="93"/>
      <c r="M32" s="93"/>
      <c r="N32" s="93"/>
      <c r="O32" s="93"/>
      <c r="P32" s="93"/>
      <c r="Q32" s="93"/>
      <c r="R32" s="93"/>
      <c r="S32" s="93"/>
      <c r="T32" s="123"/>
      <c r="U32" s="93"/>
      <c r="V32" s="93"/>
      <c r="W32" s="93"/>
      <c r="X32" s="93"/>
      <c r="Y32" s="93"/>
      <c r="Z32" s="93"/>
    </row>
    <row r="33" ht="10.5" hidden="1" customHeight="1">
      <c r="A33" s="120" t="s">
        <v>392</v>
      </c>
      <c r="B33" s="127"/>
      <c r="C33" s="56"/>
      <c r="D33" s="56"/>
      <c r="E33" s="56"/>
      <c r="F33" s="56"/>
      <c r="G33" s="56"/>
      <c r="H33" s="57"/>
      <c r="I33" s="122">
        <f>SUMIF(FP!I:I,Doklady!$B$1&amp;A33,FP!D:D)</f>
        <v>0</v>
      </c>
      <c r="J33" s="93"/>
      <c r="K33" s="93"/>
      <c r="L33" s="93"/>
      <c r="M33" s="93"/>
      <c r="N33" s="93"/>
      <c r="O33" s="93"/>
      <c r="P33" s="93"/>
      <c r="Q33" s="93"/>
      <c r="R33" s="93"/>
      <c r="S33" s="93"/>
      <c r="T33" s="123"/>
      <c r="U33" s="93"/>
      <c r="V33" s="93"/>
      <c r="W33" s="93"/>
      <c r="X33" s="93"/>
      <c r="Y33" s="93"/>
      <c r="Z33" s="93"/>
    </row>
    <row r="34" ht="10.5" hidden="1" customHeight="1">
      <c r="A34" s="124" t="s">
        <v>393</v>
      </c>
      <c r="B34" s="125"/>
      <c r="C34" s="56"/>
      <c r="D34" s="56"/>
      <c r="E34" s="56"/>
      <c r="F34" s="56"/>
      <c r="G34" s="56"/>
      <c r="H34" s="57"/>
      <c r="I34" s="122">
        <f>SUMIF(FP!I:I,Doklady!$B$1&amp;A34,FP!D:D)</f>
        <v>0</v>
      </c>
      <c r="J34" s="48"/>
      <c r="K34" s="48"/>
      <c r="L34" s="93"/>
      <c r="M34" s="93"/>
      <c r="N34" s="93"/>
      <c r="O34" s="93"/>
      <c r="P34" s="93"/>
      <c r="Q34" s="93"/>
      <c r="R34" s="93"/>
      <c r="S34" s="93"/>
      <c r="T34" s="93"/>
      <c r="U34" s="93"/>
      <c r="V34" s="93"/>
      <c r="W34" s="93"/>
      <c r="X34" s="93"/>
      <c r="Y34" s="93"/>
      <c r="Z34" s="93"/>
    </row>
    <row r="35" ht="10.5" customHeight="1">
      <c r="A35" s="48"/>
      <c r="B35" s="48"/>
      <c r="C35" s="103"/>
      <c r="D35" s="103"/>
      <c r="E35" s="103"/>
      <c r="F35" s="103"/>
      <c r="G35" s="103"/>
      <c r="H35" s="103"/>
      <c r="I35" s="103"/>
      <c r="J35" s="93"/>
      <c r="K35" s="93"/>
      <c r="L35" s="93"/>
      <c r="M35" s="93"/>
      <c r="N35" s="93"/>
      <c r="O35" s="93"/>
      <c r="P35" s="93"/>
      <c r="Q35" s="93"/>
      <c r="R35" s="93"/>
      <c r="S35" s="93"/>
      <c r="T35" s="93"/>
      <c r="U35" s="93"/>
      <c r="V35" s="93"/>
      <c r="W35" s="93"/>
      <c r="X35" s="93"/>
      <c r="Y35" s="93"/>
      <c r="Z35" s="93"/>
    </row>
    <row r="36" ht="10.5" customHeight="1">
      <c r="A36" s="128" t="s">
        <v>394</v>
      </c>
      <c r="B36" s="128"/>
      <c r="C36" s="129">
        <v>1.0</v>
      </c>
      <c r="D36" s="129">
        <v>2.0</v>
      </c>
      <c r="E36" s="129">
        <v>3.0</v>
      </c>
      <c r="F36" s="129">
        <v>4.0</v>
      </c>
      <c r="G36" s="129">
        <v>5.0</v>
      </c>
      <c r="H36" s="129">
        <v>5.0</v>
      </c>
      <c r="I36" s="130"/>
      <c r="J36" s="93"/>
      <c r="K36" s="93"/>
      <c r="L36" s="93"/>
      <c r="M36" s="93"/>
      <c r="N36" s="93"/>
      <c r="O36" s="93"/>
      <c r="P36" s="93"/>
      <c r="Q36" s="93"/>
      <c r="R36" s="93"/>
      <c r="S36" s="93"/>
      <c r="T36" s="93"/>
      <c r="U36" s="93"/>
      <c r="V36" s="93"/>
      <c r="W36" s="93"/>
      <c r="X36" s="93"/>
      <c r="Y36" s="93"/>
      <c r="Z36" s="93"/>
    </row>
    <row r="37" ht="3.75" customHeight="1">
      <c r="A37" s="48"/>
      <c r="B37" s="48"/>
      <c r="C37" s="103"/>
      <c r="D37" s="103"/>
      <c r="E37" s="103"/>
      <c r="F37" s="103"/>
      <c r="G37" s="103"/>
      <c r="H37" s="103"/>
      <c r="I37" s="103"/>
      <c r="J37" s="93"/>
      <c r="K37" s="93"/>
      <c r="L37" s="93"/>
      <c r="M37" s="93"/>
      <c r="N37" s="93"/>
      <c r="O37" s="93"/>
      <c r="P37" s="93"/>
      <c r="Q37" s="93"/>
      <c r="R37" s="93"/>
      <c r="S37" s="93"/>
      <c r="T37" s="93"/>
      <c r="U37" s="93"/>
      <c r="V37" s="93"/>
      <c r="W37" s="93"/>
      <c r="X37" s="93"/>
      <c r="Y37" s="93"/>
      <c r="Z37" s="93"/>
    </row>
    <row r="38" ht="10.5" customHeight="1">
      <c r="A38" s="83" t="s">
        <v>360</v>
      </c>
      <c r="B38" s="83" t="str">
        <f>"Šport "&amp;K40</f>
        <v>Šport taekwondo</v>
      </c>
      <c r="C38" s="131" t="s">
        <v>395</v>
      </c>
      <c r="D38" s="131" t="s">
        <v>396</v>
      </c>
      <c r="E38" s="131" t="s">
        <v>397</v>
      </c>
      <c r="F38" s="131" t="s">
        <v>398</v>
      </c>
      <c r="G38" s="131" t="s">
        <v>399</v>
      </c>
      <c r="H38" s="131" t="s">
        <v>400</v>
      </c>
      <c r="I38" s="83" t="s">
        <v>352</v>
      </c>
      <c r="J38" s="93"/>
      <c r="K38" s="93"/>
      <c r="L38" s="93">
        <f>COUNTIF(FP!N:N,Doklady!B1&amp;"aB")</f>
        <v>1</v>
      </c>
      <c r="M38" s="93"/>
      <c r="N38" s="93"/>
      <c r="O38" s="93"/>
      <c r="P38" s="93"/>
      <c r="Q38" s="93"/>
      <c r="R38" s="93"/>
      <c r="S38" s="93"/>
      <c r="T38" s="93"/>
      <c r="U38" s="93"/>
      <c r="V38" s="93"/>
      <c r="W38" s="93"/>
      <c r="X38" s="93"/>
      <c r="Y38" s="93"/>
      <c r="Z38" s="93"/>
    </row>
    <row r="39" ht="10.5" customHeight="1">
      <c r="A39" s="120" t="s">
        <v>363</v>
      </c>
      <c r="B39" s="132" t="s">
        <v>401</v>
      </c>
      <c r="C39" s="133">
        <f>I39*0.2</f>
        <v>14205.4</v>
      </c>
      <c r="D39" s="133">
        <f>I39*0.2</f>
        <v>14205.4</v>
      </c>
      <c r="E39" s="133">
        <f>I39*0.25</f>
        <v>17756.75</v>
      </c>
      <c r="F39" s="133">
        <f>+I39*0.15</f>
        <v>10654.05</v>
      </c>
      <c r="G39" s="133">
        <f>+MAX(I39-C39-D39-E39-F39-H39,0)</f>
        <v>14205.4</v>
      </c>
      <c r="H39" s="133">
        <f>+IFERROR(VLOOKUP(K40&amp;" - kapitálové transfery",B$53:C$90,2,0),0)</f>
        <v>0</v>
      </c>
      <c r="I39" s="122">
        <f>SUMIF(FP!K:K,K40,FP!D:D)</f>
        <v>71027</v>
      </c>
      <c r="J39" s="93"/>
      <c r="K39" s="93"/>
      <c r="L39" s="93">
        <f>COUNTIF(FP!N:N,Doklady!B1&amp;"aK")</f>
        <v>0</v>
      </c>
      <c r="M39" s="93"/>
      <c r="N39" s="93"/>
      <c r="O39" s="93"/>
      <c r="P39" s="93"/>
      <c r="Q39" s="93"/>
      <c r="R39" s="93"/>
      <c r="S39" s="93"/>
      <c r="T39" s="123"/>
      <c r="U39" s="93"/>
      <c r="V39" s="93"/>
      <c r="W39" s="93"/>
      <c r="X39" s="93"/>
      <c r="Y39" s="93"/>
      <c r="Z39" s="93"/>
    </row>
    <row r="40" ht="10.5" customHeight="1">
      <c r="A40" s="120" t="s">
        <v>363</v>
      </c>
      <c r="B40" s="132" t="s">
        <v>402</v>
      </c>
      <c r="C40" s="133">
        <f>DSUM(Doklady!A103:J9991,"GGG",Spolu!L40:M42)</f>
        <v>11504.86</v>
      </c>
      <c r="D40" s="133">
        <f>DSUM(Doklady!A103:J9991,"GGG",Spolu!N40:O42)</f>
        <v>8468.49</v>
      </c>
      <c r="E40" s="133">
        <f>DSUM(Doklady!A103:J9991,"GGG",Spolu!P40:Q42)</f>
        <v>11833.64</v>
      </c>
      <c r="F40" s="133">
        <f>DSUM(Doklady!A103:J9991,"GGG",Spolu!R40:S42)</f>
        <v>5650</v>
      </c>
      <c r="G40" s="133">
        <f>DSUM(Doklady!A103:J9991,"GGG",Spolu!T40:U42)-H40</f>
        <v>3906.71</v>
      </c>
      <c r="H40" s="133">
        <f>+IFERROR(VLOOKUP(K40&amp;" - kapitálové transfery",B$53:D$90,3,0),0)</f>
        <v>0</v>
      </c>
      <c r="I40" s="122">
        <f>+C40+D40+E40+F40+G40+H40</f>
        <v>41363.7</v>
      </c>
      <c r="J40" s="134" t="str">
        <f t="shared" ref="J40:J42" si="6">+K45</f>
        <v>.</v>
      </c>
      <c r="K40" s="134" t="str">
        <f t="array" ref="K40">IF(L38&gt;0,INDEX(FP!K:K,Doklady!B2),".")</f>
        <v>taekwondo</v>
      </c>
      <c r="L40" s="110" t="s">
        <v>359</v>
      </c>
      <c r="M40" s="110" t="s">
        <v>403</v>
      </c>
      <c r="N40" s="110" t="s">
        <v>359</v>
      </c>
      <c r="O40" s="110" t="s">
        <v>403</v>
      </c>
      <c r="P40" s="110" t="s">
        <v>359</v>
      </c>
      <c r="Q40" s="110" t="s">
        <v>403</v>
      </c>
      <c r="R40" s="110" t="s">
        <v>359</v>
      </c>
      <c r="S40" s="110" t="s">
        <v>403</v>
      </c>
      <c r="T40" s="110" t="s">
        <v>359</v>
      </c>
      <c r="U40" s="110" t="s">
        <v>403</v>
      </c>
      <c r="V40" s="93"/>
      <c r="W40" s="93"/>
      <c r="X40" s="93"/>
      <c r="Y40" s="93"/>
      <c r="Z40" s="93"/>
    </row>
    <row r="41" ht="10.5" customHeight="1">
      <c r="A41" s="120" t="s">
        <v>363</v>
      </c>
      <c r="B41" s="135" t="s">
        <v>404</v>
      </c>
      <c r="C41" s="133">
        <f t="shared" ref="C41:E41" si="5">MAX(C39-C40,0)</f>
        <v>2700.54</v>
      </c>
      <c r="D41" s="133">
        <f t="shared" si="5"/>
        <v>5736.91</v>
      </c>
      <c r="E41" s="133">
        <f t="shared" si="5"/>
        <v>5923.11</v>
      </c>
      <c r="F41" s="133">
        <f>MIN(I39,MAX(-F39+F40,0))</f>
        <v>0</v>
      </c>
      <c r="G41" s="133">
        <f>MIN(J39,MAX(-G39+G40+MIN(F40-F39,0),0))</f>
        <v>0</v>
      </c>
      <c r="H41" s="133">
        <f>MAX(H39-H40,0)</f>
        <v>0</v>
      </c>
      <c r="I41" s="136">
        <f>+I39-I42</f>
        <v>29663.3</v>
      </c>
      <c r="J41" s="137">
        <f t="shared" si="6"/>
        <v>0</v>
      </c>
      <c r="K41" s="137">
        <f t="shared" ref="K41:K42" si="8">+I41-H41</f>
        <v>29663.3</v>
      </c>
      <c r="L41" s="113" t="str">
        <f t="array" ref="L41">IF(L38&gt;0,"a - "&amp;INDEX(FP!C:C,Doklady!B2),2)</f>
        <v>a - taekwondo - bežné transfery</v>
      </c>
      <c r="M41" s="110">
        <v>1.0</v>
      </c>
      <c r="N41" s="113" t="str">
        <f t="shared" ref="N41:N42" si="9">+L41</f>
        <v>a - taekwondo - bežné transfery</v>
      </c>
      <c r="O41" s="110">
        <v>2.0</v>
      </c>
      <c r="P41" s="113" t="str">
        <f t="shared" ref="P41:P42" si="10">+L41</f>
        <v>a - taekwondo - bežné transfery</v>
      </c>
      <c r="Q41" s="110">
        <v>3.0</v>
      </c>
      <c r="R41" s="113" t="str">
        <f t="shared" ref="R41:R42" si="11">+L41</f>
        <v>a - taekwondo - bežné transfery</v>
      </c>
      <c r="S41" s="110">
        <v>4.0</v>
      </c>
      <c r="T41" s="113" t="str">
        <f t="shared" ref="T41:T42" si="12">+L41</f>
        <v>a - taekwondo - bežné transfery</v>
      </c>
      <c r="U41" s="110">
        <v>5.0</v>
      </c>
      <c r="V41" s="93"/>
      <c r="W41" s="93"/>
      <c r="X41" s="93"/>
      <c r="Y41" s="93"/>
      <c r="Z41" s="93"/>
    </row>
    <row r="42" ht="10.5" customHeight="1">
      <c r="A42" s="120" t="s">
        <v>363</v>
      </c>
      <c r="B42" s="132" t="s">
        <v>405</v>
      </c>
      <c r="C42" s="122">
        <f t="shared" ref="C42:E42" si="7">+C40</f>
        <v>11504.86</v>
      </c>
      <c r="D42" s="138">
        <f t="shared" si="7"/>
        <v>8468.49</v>
      </c>
      <c r="E42" s="138">
        <f t="shared" si="7"/>
        <v>11833.64</v>
      </c>
      <c r="F42" s="138">
        <f>+MIN(F39:F40)</f>
        <v>5650</v>
      </c>
      <c r="G42" s="138">
        <f>+MIN(G39+MAX(F39-F40,0)-MAX(E40-E39,0)-MAX(D40-D39,0)-MAX(C40-C39,0),G40)</f>
        <v>3906.71</v>
      </c>
      <c r="H42" s="138">
        <f>+MIN(H39:H40)</f>
        <v>0</v>
      </c>
      <c r="I42" s="122">
        <f>+C42+D42+E42+MIN(F39:F40)+G42+H42</f>
        <v>41363.7</v>
      </c>
      <c r="J42" s="137">
        <f t="shared" si="6"/>
        <v>0</v>
      </c>
      <c r="K42" s="137">
        <f t="shared" si="8"/>
        <v>41363.7</v>
      </c>
      <c r="L42" s="113" t="str">
        <f>+SUBSTITUTE(L41,"bežné","kapitálové")</f>
        <v>a - taekwondo - kapitálové transfery</v>
      </c>
      <c r="M42" s="110">
        <v>1.0</v>
      </c>
      <c r="N42" s="113" t="str">
        <f t="shared" si="9"/>
        <v>a - taekwondo - kapitálové transfery</v>
      </c>
      <c r="O42" s="110">
        <v>2.0</v>
      </c>
      <c r="P42" s="113" t="str">
        <f t="shared" si="10"/>
        <v>a - taekwondo - kapitálové transfery</v>
      </c>
      <c r="Q42" s="110">
        <v>3.0</v>
      </c>
      <c r="R42" s="113" t="str">
        <f t="shared" si="11"/>
        <v>a - taekwondo - kapitálové transfery</v>
      </c>
      <c r="S42" s="110">
        <v>4.0</v>
      </c>
      <c r="T42" s="113" t="str">
        <f t="shared" si="12"/>
        <v>a - taekwondo - kapitálové transfery</v>
      </c>
      <c r="U42" s="110">
        <v>5.0</v>
      </c>
      <c r="V42" s="93"/>
      <c r="W42" s="93"/>
      <c r="X42" s="93"/>
      <c r="Y42" s="93"/>
      <c r="Z42" s="93"/>
    </row>
    <row r="43" ht="10.5" customHeight="1">
      <c r="A43" s="83" t="s">
        <v>360</v>
      </c>
      <c r="B43" s="83" t="str">
        <f t="array" ref="B43">IF(L38&gt;2,"Šport "&amp;INDEX(FP!K:K,Doklady!B2+2),"Šport "&amp;K45)</f>
        <v>Šport .</v>
      </c>
      <c r="C43" s="131" t="s">
        <v>406</v>
      </c>
      <c r="D43" s="131" t="s">
        <v>407</v>
      </c>
      <c r="E43" s="131" t="s">
        <v>408</v>
      </c>
      <c r="F43" s="131" t="s">
        <v>409</v>
      </c>
      <c r="G43" s="131" t="s">
        <v>399</v>
      </c>
      <c r="H43" s="131" t="s">
        <v>400</v>
      </c>
      <c r="I43" s="83" t="s">
        <v>352</v>
      </c>
      <c r="J43" s="93"/>
      <c r="K43" s="134"/>
      <c r="L43" s="93">
        <f>L38-1</f>
        <v>0</v>
      </c>
      <c r="M43" s="93"/>
      <c r="N43" s="93"/>
      <c r="O43" s="93"/>
      <c r="P43" s="93"/>
      <c r="Q43" s="93"/>
      <c r="R43" s="93"/>
      <c r="S43" s="93"/>
      <c r="T43" s="93"/>
      <c r="U43" s="93"/>
      <c r="V43" s="93"/>
      <c r="W43" s="93"/>
      <c r="X43" s="93"/>
      <c r="Y43" s="93"/>
      <c r="Z43" s="93"/>
    </row>
    <row r="44" ht="10.5" customHeight="1">
      <c r="A44" s="120" t="s">
        <v>363</v>
      </c>
      <c r="B44" s="132" t="s">
        <v>401</v>
      </c>
      <c r="C44" s="133">
        <f>I44*0.2</f>
        <v>0</v>
      </c>
      <c r="D44" s="133">
        <f>I44*0.2</f>
        <v>0</v>
      </c>
      <c r="E44" s="133">
        <f>I44*0.25</f>
        <v>0</v>
      </c>
      <c r="F44" s="133">
        <f>+I44*0.15</f>
        <v>0</v>
      </c>
      <c r="G44" s="133">
        <f>+MAX(I44-C44-D44-E44-F44-H44,0)</f>
        <v>0</v>
      </c>
      <c r="H44" s="133">
        <f>+IFERROR(VLOOKUP(K45&amp;" - kapitálové transfery",B$53:C$90,2,0),0)</f>
        <v>0</v>
      </c>
      <c r="I44" s="122">
        <f>SUMIF(FP!K:K,K45,FP!D:D)</f>
        <v>0</v>
      </c>
      <c r="J44" s="93"/>
      <c r="K44" s="134"/>
      <c r="L44" s="93"/>
      <c r="M44" s="93"/>
      <c r="N44" s="93"/>
      <c r="O44" s="93"/>
      <c r="P44" s="93"/>
      <c r="Q44" s="93"/>
      <c r="R44" s="93"/>
      <c r="S44" s="93"/>
      <c r="T44" s="93"/>
      <c r="U44" s="93"/>
      <c r="V44" s="93"/>
      <c r="W44" s="93"/>
      <c r="X44" s="93"/>
      <c r="Y44" s="93"/>
      <c r="Z44" s="93"/>
    </row>
    <row r="45" ht="10.5" customHeight="1">
      <c r="A45" s="120" t="s">
        <v>363</v>
      </c>
      <c r="B45" s="132" t="s">
        <v>402</v>
      </c>
      <c r="C45" s="133">
        <f>DSUM(Doklady!A103:J9991,"GGG",Spolu!L45:M47)</f>
        <v>0</v>
      </c>
      <c r="D45" s="133">
        <f>DSUM(Doklady!A103:J9991,"GGG",Spolu!N45:O47)</f>
        <v>0</v>
      </c>
      <c r="E45" s="133">
        <f>DSUM(Doklady!A103:J9991,"GGG",Spolu!P45:Q47)</f>
        <v>0</v>
      </c>
      <c r="F45" s="133">
        <f>DSUM(Doklady!A103:J9991,"GGG",Spolu!R45:S47)</f>
        <v>0</v>
      </c>
      <c r="G45" s="133">
        <f>DSUM(Doklady!A103:J9991,"GGG",Spolu!T45:U47)-H45</f>
        <v>0</v>
      </c>
      <c r="H45" s="133">
        <f>+IFERROR(VLOOKUP(K45&amp;" - kapitálové transfery",B$53:D$90,3,0),0)</f>
        <v>0</v>
      </c>
      <c r="I45" s="122">
        <f>+C45+D45+E45+F45+G45+H45</f>
        <v>0</v>
      </c>
      <c r="J45" s="93"/>
      <c r="K45" s="134" t="str">
        <f t="array" ref="K45">IF(L38&gt;1,INDEX(FP!K:K,Doklady!B2+1),".")</f>
        <v>.</v>
      </c>
      <c r="L45" s="110" t="s">
        <v>359</v>
      </c>
      <c r="M45" s="110" t="s">
        <v>403</v>
      </c>
      <c r="N45" s="110" t="s">
        <v>359</v>
      </c>
      <c r="O45" s="110" t="s">
        <v>403</v>
      </c>
      <c r="P45" s="110" t="s">
        <v>359</v>
      </c>
      <c r="Q45" s="110" t="s">
        <v>403</v>
      </c>
      <c r="R45" s="110" t="s">
        <v>359</v>
      </c>
      <c r="S45" s="110" t="s">
        <v>403</v>
      </c>
      <c r="T45" s="110" t="s">
        <v>359</v>
      </c>
      <c r="U45" s="110" t="s">
        <v>403</v>
      </c>
      <c r="V45" s="93"/>
      <c r="W45" s="93"/>
      <c r="X45" s="93"/>
      <c r="Y45" s="93"/>
      <c r="Z45" s="93"/>
    </row>
    <row r="46" ht="10.5" customHeight="1">
      <c r="A46" s="120" t="s">
        <v>363</v>
      </c>
      <c r="B46" s="135" t="s">
        <v>404</v>
      </c>
      <c r="C46" s="133">
        <f t="shared" ref="C46:E46" si="13">MAX(C44-C45,0)</f>
        <v>0</v>
      </c>
      <c r="D46" s="133">
        <f t="shared" si="13"/>
        <v>0</v>
      </c>
      <c r="E46" s="133">
        <f t="shared" si="13"/>
        <v>0</v>
      </c>
      <c r="F46" s="133">
        <f>MIN(I44,MAX(-F44+F45,0))</f>
        <v>0</v>
      </c>
      <c r="G46" s="133">
        <f>MIN(J44,MAX(-G44+G45+MIN(F45-F44,0),0))</f>
        <v>0</v>
      </c>
      <c r="H46" s="133">
        <f>MAX(H44-H45,0)</f>
        <v>0</v>
      </c>
      <c r="I46" s="136">
        <f>+I44-I47</f>
        <v>0</v>
      </c>
      <c r="J46" s="93"/>
      <c r="K46" s="137">
        <f t="shared" ref="K46:K47" si="15">+I46-H46</f>
        <v>0</v>
      </c>
      <c r="L46" s="113">
        <f t="array" ref="L46">IF(L43&gt;0,"a - "&amp;INDEX(FP!C:C,Doklady!B2+1),2)</f>
        <v>2</v>
      </c>
      <c r="M46" s="110">
        <v>1.0</v>
      </c>
      <c r="N46" s="113">
        <f t="shared" ref="N46:N47" si="16">+L46</f>
        <v>2</v>
      </c>
      <c r="O46" s="110">
        <v>2.0</v>
      </c>
      <c r="P46" s="113">
        <f t="shared" ref="P46:P47" si="17">+L46</f>
        <v>2</v>
      </c>
      <c r="Q46" s="110">
        <v>3.0</v>
      </c>
      <c r="R46" s="113">
        <f t="shared" ref="R46:R47" si="18">+L46</f>
        <v>2</v>
      </c>
      <c r="S46" s="110">
        <v>4.0</v>
      </c>
      <c r="T46" s="113">
        <f t="shared" ref="T46:T47" si="19">+L46</f>
        <v>2</v>
      </c>
      <c r="U46" s="110">
        <v>5.0</v>
      </c>
      <c r="V46" s="93"/>
      <c r="W46" s="93"/>
      <c r="X46" s="93"/>
      <c r="Y46" s="93"/>
      <c r="Z46" s="93"/>
    </row>
    <row r="47" ht="10.5" customHeight="1">
      <c r="A47" s="120" t="s">
        <v>363</v>
      </c>
      <c r="B47" s="132" t="s">
        <v>405</v>
      </c>
      <c r="C47" s="122">
        <f t="shared" ref="C47:E47" si="14">+C45</f>
        <v>0</v>
      </c>
      <c r="D47" s="138">
        <f t="shared" si="14"/>
        <v>0</v>
      </c>
      <c r="E47" s="138">
        <f t="shared" si="14"/>
        <v>0</v>
      </c>
      <c r="F47" s="138">
        <f>+MIN(F44:F45)</f>
        <v>0</v>
      </c>
      <c r="G47" s="138">
        <f>+MIN(G44+MAX(F44-F45,0)-MAX(E45-E44,0)-MAX(D45-D44,0)-MAX(C45-C44,0),G45)</f>
        <v>0</v>
      </c>
      <c r="H47" s="138">
        <f>+MIN(H44:H45)</f>
        <v>0</v>
      </c>
      <c r="I47" s="122">
        <f>+C47+D47+E47+MIN(F44:F45)+G47+H47</f>
        <v>0</v>
      </c>
      <c r="J47" s="93"/>
      <c r="K47" s="137">
        <f t="shared" si="15"/>
        <v>0</v>
      </c>
      <c r="L47" s="113" t="str">
        <f>+SUBSTITUTE(L46,"bežné","kapitálové")</f>
        <v>2</v>
      </c>
      <c r="M47" s="110">
        <v>1.0</v>
      </c>
      <c r="N47" s="113" t="str">
        <f t="shared" si="16"/>
        <v>2</v>
      </c>
      <c r="O47" s="110">
        <v>2.0</v>
      </c>
      <c r="P47" s="113" t="str">
        <f t="shared" si="17"/>
        <v>2</v>
      </c>
      <c r="Q47" s="110">
        <v>3.0</v>
      </c>
      <c r="R47" s="113" t="str">
        <f t="shared" si="18"/>
        <v>2</v>
      </c>
      <c r="S47" s="110">
        <v>4.0</v>
      </c>
      <c r="T47" s="113" t="str">
        <f t="shared" si="19"/>
        <v>2</v>
      </c>
      <c r="U47" s="110">
        <v>5.0</v>
      </c>
      <c r="V47" s="93"/>
      <c r="W47" s="93"/>
      <c r="X47" s="93"/>
      <c r="Y47" s="93"/>
      <c r="Z47" s="93"/>
    </row>
    <row r="48" ht="11.25" hidden="1" customHeight="1">
      <c r="A48" s="139"/>
      <c r="B48" s="140"/>
      <c r="C48" s="141"/>
      <c r="D48" s="142"/>
      <c r="E48" s="142"/>
      <c r="F48" s="142"/>
      <c r="G48" s="142"/>
      <c r="H48" s="142"/>
      <c r="I48" s="142"/>
      <c r="J48" s="93"/>
      <c r="K48" s="93"/>
      <c r="L48" s="93"/>
      <c r="M48" s="93"/>
      <c r="N48" s="93"/>
      <c r="O48" s="93"/>
      <c r="P48" s="93"/>
      <c r="Q48" s="93"/>
      <c r="R48" s="93"/>
      <c r="S48" s="93"/>
      <c r="T48" s="123"/>
      <c r="U48" s="93"/>
      <c r="V48" s="93"/>
      <c r="W48" s="93"/>
      <c r="X48" s="93"/>
      <c r="Y48" s="93"/>
      <c r="Z48" s="93"/>
    </row>
    <row r="49" ht="10.5" customHeight="1">
      <c r="A49" s="139"/>
      <c r="B49" s="141"/>
      <c r="C49" s="141"/>
      <c r="D49" s="142"/>
      <c r="E49" s="142"/>
      <c r="F49" s="143"/>
      <c r="G49" s="142"/>
      <c r="H49" s="142"/>
      <c r="I49" s="144"/>
      <c r="J49" s="93"/>
      <c r="K49" s="93"/>
      <c r="L49" s="93"/>
      <c r="M49" s="93"/>
      <c r="N49" s="93"/>
      <c r="O49" s="93"/>
      <c r="P49" s="93"/>
      <c r="Q49" s="93"/>
      <c r="R49" s="93"/>
      <c r="S49" s="93"/>
      <c r="T49" s="123"/>
      <c r="U49" s="93"/>
      <c r="V49" s="93"/>
      <c r="W49" s="93"/>
      <c r="X49" s="93"/>
      <c r="Y49" s="93"/>
      <c r="Z49" s="93"/>
    </row>
    <row r="50" ht="10.5" customHeight="1">
      <c r="A50" s="145"/>
      <c r="B50" s="45"/>
      <c r="C50" s="45"/>
      <c r="D50" s="45"/>
      <c r="E50" s="45"/>
      <c r="F50" s="45"/>
      <c r="G50" s="45"/>
      <c r="H50" s="45"/>
      <c r="I50" s="6"/>
      <c r="J50" s="93"/>
      <c r="K50" s="93"/>
      <c r="L50" s="93"/>
      <c r="M50" s="93"/>
      <c r="N50" s="93"/>
      <c r="O50" s="93"/>
      <c r="P50" s="93"/>
      <c r="Q50" s="93"/>
      <c r="R50" s="93"/>
      <c r="S50" s="93"/>
      <c r="T50" s="123"/>
      <c r="U50" s="93"/>
      <c r="V50" s="93"/>
      <c r="W50" s="93"/>
      <c r="X50" s="93"/>
      <c r="Y50" s="93"/>
      <c r="Z50" s="93"/>
    </row>
    <row r="51" ht="10.5" customHeight="1">
      <c r="A51" s="139"/>
      <c r="B51" s="140"/>
      <c r="C51" s="141"/>
      <c r="D51" s="142"/>
      <c r="E51" s="142"/>
      <c r="F51" s="142"/>
      <c r="G51" s="146"/>
      <c r="H51" s="142"/>
      <c r="I51" s="142"/>
      <c r="J51" s="93"/>
      <c r="K51" s="93"/>
      <c r="L51" s="93"/>
      <c r="M51" s="93"/>
      <c r="N51" s="93"/>
      <c r="O51" s="93"/>
      <c r="P51" s="93"/>
      <c r="Q51" s="93"/>
      <c r="R51" s="93"/>
      <c r="S51" s="93"/>
      <c r="T51" s="123"/>
      <c r="U51" s="93"/>
      <c r="V51" s="93"/>
      <c r="W51" s="93"/>
      <c r="X51" s="93"/>
      <c r="Y51" s="93"/>
      <c r="Z51" s="93"/>
    </row>
    <row r="52" ht="10.5" customHeight="1">
      <c r="A52" s="84" t="s">
        <v>360</v>
      </c>
      <c r="B52" s="83" t="s">
        <v>410</v>
      </c>
      <c r="C52" s="131" t="s">
        <v>411</v>
      </c>
      <c r="D52" s="131" t="s">
        <v>412</v>
      </c>
      <c r="E52" s="131" t="s">
        <v>413</v>
      </c>
      <c r="F52" s="131" t="s">
        <v>414</v>
      </c>
      <c r="G52" s="147" t="s">
        <v>415</v>
      </c>
      <c r="H52" s="131"/>
      <c r="I52" s="131" t="s">
        <v>416</v>
      </c>
      <c r="J52" s="93"/>
      <c r="K52" s="93" t="s">
        <v>340</v>
      </c>
      <c r="L52" s="93" t="s">
        <v>417</v>
      </c>
      <c r="M52" s="93" t="s">
        <v>418</v>
      </c>
      <c r="N52" s="93"/>
      <c r="O52" s="93"/>
      <c r="P52" s="93"/>
      <c r="Q52" s="93"/>
      <c r="R52" s="93"/>
      <c r="S52" s="93"/>
      <c r="T52" s="93"/>
      <c r="U52" s="93"/>
      <c r="V52" s="93"/>
      <c r="W52" s="93"/>
      <c r="X52" s="93"/>
      <c r="Y52" s="93"/>
      <c r="Z52" s="93"/>
    </row>
    <row r="53" ht="10.5" customHeight="1">
      <c r="A53" s="148" t="str">
        <f>Doklady!D1</f>
        <v>a</v>
      </c>
      <c r="B53" s="149" t="str">
        <f>Doklady!H1</f>
        <v>taekwondo - bežné transfery</v>
      </c>
      <c r="C53" s="122">
        <f t="array" ref="C53">IF(A53&lt;&gt;"",INDEX(FP!D:D,Doklady!B$2+(ROW()-53)),"")</f>
        <v>71027</v>
      </c>
      <c r="D53" s="122">
        <f>IF(A53&lt;&gt;"",Doklady!I1-Doklady!J1,"")</f>
        <v>41363.7</v>
      </c>
      <c r="E53" s="122">
        <f>IF(A53&lt;&gt;"",MIN(D53,C53)*Doklady!C1/(1-Doklady!C1),"")</f>
        <v>0</v>
      </c>
      <c r="F53" s="150">
        <f>IF(A53&lt;&gt;"",Doklady!J1,"")</f>
        <v>0</v>
      </c>
      <c r="G53" s="122">
        <f t="shared" ref="G53:G128" si="20">+IFERROR(HLOOKUP(IF(RIGHT(B53,15)="bežné transfery",LEFT(B53,LEN(B53)-18),0),$J$40:$K$42,3,0),MIN(C53,D53))</f>
        <v>41363.7</v>
      </c>
      <c r="H53" s="150"/>
      <c r="I53" s="122">
        <f t="shared" ref="I53:I128" si="21">IF(A53&lt;&gt;"",MAX(IF(G53&lt;C53,C53-G53,0)+IF(F53&lt;E53,E53-F53,0),0),0)</f>
        <v>29663.3</v>
      </c>
      <c r="J53" s="93" t="str">
        <f t="shared" ref="J53:J63" si="22">IF(D53&gt;C53,"Vyúčtované prostriedky nemôžu byť väčšie ako poskytnuté. Opravte v hárku ""Doklady""","")</f>
        <v/>
      </c>
      <c r="K53" s="93" t="str">
        <f>Doklady!F1</f>
        <v>026 02</v>
      </c>
      <c r="L53" s="93" t="str">
        <f t="array" ref="L53">IF(A53&lt;&gt;"",INDEX(FP!H:H,Doklady!B$2+(ROW()-52)),"")</f>
        <v>B</v>
      </c>
      <c r="M53" s="93" t="str">
        <f t="shared" ref="M53:M129" si="23">K53&amp;L53</f>
        <v>026 02B</v>
      </c>
      <c r="N53" s="93"/>
      <c r="O53" s="93"/>
      <c r="P53" s="93"/>
      <c r="Q53" s="93"/>
      <c r="R53" s="93"/>
      <c r="S53" s="93"/>
      <c r="T53" s="123"/>
      <c r="U53" s="93"/>
      <c r="V53" s="93"/>
      <c r="W53" s="93"/>
      <c r="X53" s="93"/>
      <c r="Y53" s="93"/>
      <c r="Z53" s="93"/>
    </row>
    <row r="54" ht="10.5" customHeight="1">
      <c r="A54" s="148" t="str">
        <f>Doklady!D2</f>
        <v>c</v>
      </c>
      <c r="B54" s="149" t="str">
        <f>Doklady!H2</f>
        <v>zabezpečenie a rozvoj športu taekwondo zdravotne postihnutých športovcov</v>
      </c>
      <c r="C54" s="122">
        <f t="array" ref="C54">IF(A54&lt;&gt;"",INDEX(FP!D:D,Doklady!B$2+(ROW()-53)),"")</f>
        <v>9744</v>
      </c>
      <c r="D54" s="122">
        <f>IF(A54&lt;&gt;"",Doklady!I2-Doklady!J2,"")</f>
        <v>2024.53</v>
      </c>
      <c r="E54" s="122">
        <f>IF(A54&lt;&gt;"",MIN(D54,C54)*Doklady!C2/(1-Doklady!C2),"")</f>
        <v>0</v>
      </c>
      <c r="F54" s="150">
        <f>IF(A54&lt;&gt;"",Doklady!J2,"")</f>
        <v>0</v>
      </c>
      <c r="G54" s="122">
        <f t="shared" si="20"/>
        <v>2024.53</v>
      </c>
      <c r="H54" s="150"/>
      <c r="I54" s="122">
        <f t="shared" si="21"/>
        <v>7719.47</v>
      </c>
      <c r="J54" s="93" t="str">
        <f t="shared" si="22"/>
        <v/>
      </c>
      <c r="K54" s="93" t="str">
        <f>Doklady!F2</f>
        <v>026 03</v>
      </c>
      <c r="L54" s="93" t="str">
        <f t="array" ref="L54">IF(A54&lt;&gt;"",INDEX(FP!H:H,Doklady!B$2+(ROW()-52)),"")</f>
        <v>B</v>
      </c>
      <c r="M54" s="93" t="str">
        <f t="shared" si="23"/>
        <v>026 03B</v>
      </c>
      <c r="N54" s="93"/>
      <c r="O54" s="93"/>
      <c r="P54" s="93"/>
      <c r="Q54" s="93"/>
      <c r="R54" s="93"/>
      <c r="S54" s="93"/>
      <c r="T54" s="93"/>
      <c r="U54" s="93"/>
      <c r="V54" s="93"/>
      <c r="W54" s="93"/>
      <c r="X54" s="93"/>
      <c r="Y54" s="93"/>
      <c r="Z54" s="93"/>
    </row>
    <row r="55" ht="10.5" customHeight="1">
      <c r="A55" s="148" t="str">
        <f>Doklady!D3</f>
        <v>d</v>
      </c>
      <c r="B55" s="149" t="str">
        <f>Doklady!H3</f>
        <v>Bérešová Adriana</v>
      </c>
      <c r="C55" s="122">
        <f t="array" ref="C55">IF(A55&lt;&gt;"",INDEX(FP!D:D,Doklady!B$2+(ROW()-53)),"")</f>
        <v>35000</v>
      </c>
      <c r="D55" s="122">
        <f>IF(A55&lt;&gt;"",Doklady!I3-Doklady!J3,"")</f>
        <v>14269.26</v>
      </c>
      <c r="E55" s="122">
        <f>IF(A55&lt;&gt;"",MIN(D55,C55)*Doklady!C3/(1-Doklady!C3),"")</f>
        <v>0</v>
      </c>
      <c r="F55" s="150">
        <f>IF(A55&lt;&gt;"",Doklady!J3,"")</f>
        <v>0</v>
      </c>
      <c r="G55" s="122">
        <f t="shared" si="20"/>
        <v>14269.26</v>
      </c>
      <c r="H55" s="150"/>
      <c r="I55" s="122">
        <f t="shared" si="21"/>
        <v>20730.74</v>
      </c>
      <c r="J55" s="93" t="str">
        <f t="shared" si="22"/>
        <v/>
      </c>
      <c r="K55" s="93" t="str">
        <f>Doklady!F3</f>
        <v>026 03</v>
      </c>
      <c r="L55" s="93" t="str">
        <f t="array" ref="L55">IF(A55&lt;&gt;"",INDEX(FP!H:H,Doklady!B$2+(ROW()-52)),"")</f>
        <v>B</v>
      </c>
      <c r="M55" s="93" t="str">
        <f t="shared" si="23"/>
        <v>026 03B</v>
      </c>
      <c r="N55" s="93"/>
      <c r="O55" s="93"/>
      <c r="P55" s="93"/>
      <c r="Q55" s="93"/>
      <c r="R55" s="93"/>
      <c r="S55" s="93"/>
      <c r="T55" s="93"/>
      <c r="U55" s="93"/>
      <c r="V55" s="93"/>
      <c r="W55" s="93"/>
      <c r="X55" s="93"/>
      <c r="Y55" s="93"/>
      <c r="Z55" s="93"/>
    </row>
    <row r="56" ht="10.5" customHeight="1">
      <c r="A56" s="151" t="str">
        <f>Doklady!D4</f>
        <v/>
      </c>
      <c r="B56" s="149" t="str">
        <f>Doklady!H4</f>
        <v/>
      </c>
      <c r="C56" s="122" t="str">
        <f t="array" ref="C56">IF(A56&lt;&gt;"",INDEX(FP!D:D,Doklady!B$2+(ROW()-53)),"")</f>
        <v/>
      </c>
      <c r="D56" s="122" t="str">
        <f>IF(A56&lt;&gt;"",Doklady!I4-Doklady!J4,"")</f>
        <v/>
      </c>
      <c r="E56" s="122" t="str">
        <f>IF(A56&lt;&gt;"",MIN(D56,C56)*Doklady!C4/(1-Doklady!C4),"")</f>
        <v/>
      </c>
      <c r="F56" s="150" t="str">
        <f>IF(A56&lt;&gt;"",Doklady!J4,"")</f>
        <v/>
      </c>
      <c r="G56" s="122">
        <f t="shared" si="20"/>
        <v>0</v>
      </c>
      <c r="H56" s="150"/>
      <c r="I56" s="122">
        <f t="shared" si="21"/>
        <v>0</v>
      </c>
      <c r="J56" s="93" t="str">
        <f t="shared" si="22"/>
        <v/>
      </c>
      <c r="K56" s="93" t="str">
        <f>Doklady!F4</f>
        <v/>
      </c>
      <c r="L56" s="93" t="str">
        <f t="array" ref="L56">IF(A56&lt;&gt;"",INDEX(FP!H:H,Doklady!B$2+(ROW()-52)),"")</f>
        <v/>
      </c>
      <c r="M56" s="93" t="str">
        <f t="shared" si="23"/>
        <v/>
      </c>
      <c r="N56" s="93"/>
      <c r="O56" s="93"/>
      <c r="P56" s="93"/>
      <c r="Q56" s="93"/>
      <c r="R56" s="93"/>
      <c r="S56" s="93"/>
      <c r="T56" s="93"/>
      <c r="U56" s="93"/>
      <c r="V56" s="93"/>
      <c r="W56" s="93"/>
      <c r="X56" s="93"/>
      <c r="Y56" s="93"/>
      <c r="Z56" s="93"/>
    </row>
    <row r="57" ht="10.5" customHeight="1">
      <c r="A57" s="151" t="str">
        <f>Doklady!D5</f>
        <v/>
      </c>
      <c r="B57" s="149" t="str">
        <f>Doklady!H5</f>
        <v/>
      </c>
      <c r="C57" s="122" t="str">
        <f t="array" ref="C57">IF(A57&lt;&gt;"",INDEX(FP!D:D,Doklady!B$2+(ROW()-53)),"")</f>
        <v/>
      </c>
      <c r="D57" s="122" t="str">
        <f>IF(A57&lt;&gt;"",Doklady!I5-Doklady!J5,"")</f>
        <v/>
      </c>
      <c r="E57" s="122" t="str">
        <f>IF(A57&lt;&gt;"",MIN(D57,C57)*Doklady!C5/(1-Doklady!C5),"")</f>
        <v/>
      </c>
      <c r="F57" s="150" t="str">
        <f>IF(A57&lt;&gt;"",Doklady!J5,"")</f>
        <v/>
      </c>
      <c r="G57" s="122">
        <f t="shared" si="20"/>
        <v>0</v>
      </c>
      <c r="H57" s="150"/>
      <c r="I57" s="122">
        <f t="shared" si="21"/>
        <v>0</v>
      </c>
      <c r="J57" s="93" t="str">
        <f t="shared" si="22"/>
        <v/>
      </c>
      <c r="K57" s="93" t="str">
        <f>Doklady!F5</f>
        <v/>
      </c>
      <c r="L57" s="93" t="str">
        <f t="array" ref="L57">IF(A57&lt;&gt;"",INDEX(FP!H:H,Doklady!B$2+(ROW()-52)),"")</f>
        <v/>
      </c>
      <c r="M57" s="93" t="str">
        <f t="shared" si="23"/>
        <v/>
      </c>
      <c r="N57" s="93"/>
      <c r="O57" s="93"/>
      <c r="P57" s="93"/>
      <c r="Q57" s="93"/>
      <c r="R57" s="93"/>
      <c r="S57" s="93"/>
      <c r="T57" s="93"/>
      <c r="U57" s="93"/>
      <c r="V57" s="93"/>
      <c r="W57" s="93"/>
      <c r="X57" s="93"/>
      <c r="Y57" s="93"/>
      <c r="Z57" s="93"/>
    </row>
    <row r="58" ht="10.5" customHeight="1">
      <c r="A58" s="151" t="str">
        <f>Doklady!D6</f>
        <v/>
      </c>
      <c r="B58" s="149" t="str">
        <f>Doklady!H6</f>
        <v/>
      </c>
      <c r="C58" s="122" t="str">
        <f t="array" ref="C58">IF(A58&lt;&gt;"",INDEX(FP!D:D,Doklady!B$2+(ROW()-53)),"")</f>
        <v/>
      </c>
      <c r="D58" s="122" t="str">
        <f>IF(A58&lt;&gt;"",Doklady!I6-Doklady!J6,"")</f>
        <v/>
      </c>
      <c r="E58" s="122" t="str">
        <f>IF(A58&lt;&gt;"",MIN(D58,C58)*Doklady!C6/(1-Doklady!C6),"")</f>
        <v/>
      </c>
      <c r="F58" s="150" t="str">
        <f>IF(A58&lt;&gt;"",Doklady!J6,"")</f>
        <v/>
      </c>
      <c r="G58" s="122">
        <f t="shared" si="20"/>
        <v>0</v>
      </c>
      <c r="H58" s="150"/>
      <c r="I58" s="122">
        <f t="shared" si="21"/>
        <v>0</v>
      </c>
      <c r="J58" s="93" t="str">
        <f t="shared" si="22"/>
        <v/>
      </c>
      <c r="K58" s="93" t="str">
        <f>Doklady!F6</f>
        <v/>
      </c>
      <c r="L58" s="93" t="str">
        <f t="array" ref="L58">IF(A58&lt;&gt;"",INDEX(FP!H:H,Doklady!B$2+(ROW()-52)),"")</f>
        <v/>
      </c>
      <c r="M58" s="93" t="str">
        <f t="shared" si="23"/>
        <v/>
      </c>
      <c r="N58" s="93"/>
      <c r="O58" s="93"/>
      <c r="P58" s="93"/>
      <c r="Q58" s="93"/>
      <c r="R58" s="93"/>
      <c r="S58" s="93"/>
      <c r="T58" s="93"/>
      <c r="U58" s="93"/>
      <c r="V58" s="93"/>
      <c r="W58" s="93"/>
      <c r="X58" s="93"/>
      <c r="Y58" s="93"/>
      <c r="Z58" s="93"/>
    </row>
    <row r="59" ht="10.5" customHeight="1">
      <c r="A59" s="151" t="str">
        <f>Doklady!D7</f>
        <v/>
      </c>
      <c r="B59" s="149" t="str">
        <f>Doklady!H7</f>
        <v/>
      </c>
      <c r="C59" s="122" t="str">
        <f t="array" ref="C59">IF(A59&lt;&gt;"",INDEX(FP!D:D,Doklady!B$2+(ROW()-53)),"")</f>
        <v/>
      </c>
      <c r="D59" s="122" t="str">
        <f>IF(A59&lt;&gt;"",Doklady!I7-Doklady!J7,"")</f>
        <v/>
      </c>
      <c r="E59" s="122" t="str">
        <f>IF(A59&lt;&gt;"",MIN(D59,C59)*Doklady!C7/(1-Doklady!C7),"")</f>
        <v/>
      </c>
      <c r="F59" s="150" t="str">
        <f>IF(A59&lt;&gt;"",Doklady!J7,"")</f>
        <v/>
      </c>
      <c r="G59" s="122">
        <f t="shared" si="20"/>
        <v>0</v>
      </c>
      <c r="H59" s="150"/>
      <c r="I59" s="122">
        <f t="shared" si="21"/>
        <v>0</v>
      </c>
      <c r="J59" s="93" t="str">
        <f t="shared" si="22"/>
        <v/>
      </c>
      <c r="K59" s="93" t="str">
        <f>Doklady!F7</f>
        <v/>
      </c>
      <c r="L59" s="93" t="str">
        <f t="array" ref="L59">IF(A59&lt;&gt;"",INDEX(FP!H:H,Doklady!B$2+(ROW()-52)),"")</f>
        <v/>
      </c>
      <c r="M59" s="93" t="str">
        <f t="shared" si="23"/>
        <v/>
      </c>
      <c r="N59" s="93"/>
      <c r="O59" s="93"/>
      <c r="P59" s="93"/>
      <c r="Q59" s="93"/>
      <c r="R59" s="93"/>
      <c r="S59" s="93"/>
      <c r="T59" s="93"/>
      <c r="U59" s="93"/>
      <c r="V59" s="93"/>
      <c r="W59" s="93"/>
      <c r="X59" s="93"/>
      <c r="Y59" s="93"/>
      <c r="Z59" s="93"/>
    </row>
    <row r="60" ht="10.5" customHeight="1">
      <c r="A60" s="151" t="str">
        <f>Doklady!D8</f>
        <v/>
      </c>
      <c r="B60" s="149" t="str">
        <f>Doklady!H8</f>
        <v/>
      </c>
      <c r="C60" s="122" t="str">
        <f t="array" ref="C60">IF(A60&lt;&gt;"",INDEX(FP!D:D,Doklady!B$2+(ROW()-53)),"")</f>
        <v/>
      </c>
      <c r="D60" s="122" t="str">
        <f>IF(A60&lt;&gt;"",Doklady!I8-Doklady!J8,"")</f>
        <v/>
      </c>
      <c r="E60" s="122" t="str">
        <f>IF(A60&lt;&gt;"",MIN(D60,C60)*Doklady!C8/(1-Doklady!C8),"")</f>
        <v/>
      </c>
      <c r="F60" s="150" t="str">
        <f>IF(A60&lt;&gt;"",Doklady!J8,"")</f>
        <v/>
      </c>
      <c r="G60" s="122">
        <f t="shared" si="20"/>
        <v>0</v>
      </c>
      <c r="H60" s="150"/>
      <c r="I60" s="122">
        <f t="shared" si="21"/>
        <v>0</v>
      </c>
      <c r="J60" s="93" t="str">
        <f t="shared" si="22"/>
        <v/>
      </c>
      <c r="K60" s="93" t="str">
        <f>Doklady!F8</f>
        <v/>
      </c>
      <c r="L60" s="93" t="str">
        <f t="array" ref="L60">IF(A60&lt;&gt;"",INDEX(FP!H:H,Doklady!B$2+(ROW()-52)),"")</f>
        <v/>
      </c>
      <c r="M60" s="93" t="str">
        <f t="shared" si="23"/>
        <v/>
      </c>
      <c r="N60" s="93"/>
      <c r="O60" s="93"/>
      <c r="P60" s="93"/>
      <c r="Q60" s="93"/>
      <c r="R60" s="93"/>
      <c r="S60" s="93"/>
      <c r="T60" s="93"/>
      <c r="U60" s="93"/>
      <c r="V60" s="93"/>
      <c r="W60" s="93"/>
      <c r="X60" s="93"/>
      <c r="Y60" s="93"/>
      <c r="Z60" s="93"/>
    </row>
    <row r="61" ht="10.5" customHeight="1">
      <c r="A61" s="151" t="str">
        <f>Doklady!D9</f>
        <v/>
      </c>
      <c r="B61" s="149" t="str">
        <f>Doklady!H9</f>
        <v/>
      </c>
      <c r="C61" s="122" t="str">
        <f t="array" ref="C61">IF(A61&lt;&gt;"",INDEX(FP!D:D,Doklady!B$2+(ROW()-53)),"")</f>
        <v/>
      </c>
      <c r="D61" s="122" t="str">
        <f>IF(A61&lt;&gt;"",Doklady!I9-Doklady!J9,"")</f>
        <v/>
      </c>
      <c r="E61" s="122" t="str">
        <f>IF(A61&lt;&gt;"",MIN(D61,C61)*Doklady!C9/(1-Doklady!C9),"")</f>
        <v/>
      </c>
      <c r="F61" s="150" t="str">
        <f>IF(A61&lt;&gt;"",Doklady!J9,"")</f>
        <v/>
      </c>
      <c r="G61" s="122">
        <f t="shared" si="20"/>
        <v>0</v>
      </c>
      <c r="H61" s="150"/>
      <c r="I61" s="122">
        <f t="shared" si="21"/>
        <v>0</v>
      </c>
      <c r="J61" s="93" t="str">
        <f t="shared" si="22"/>
        <v/>
      </c>
      <c r="K61" s="93" t="str">
        <f>Doklady!F9</f>
        <v/>
      </c>
      <c r="L61" s="93" t="str">
        <f t="array" ref="L61">IF(A61&lt;&gt;"",INDEX(FP!H:H,Doklady!B$2+(ROW()-52)),"")</f>
        <v/>
      </c>
      <c r="M61" s="93" t="str">
        <f t="shared" si="23"/>
        <v/>
      </c>
      <c r="N61" s="93"/>
      <c r="O61" s="93"/>
      <c r="P61" s="93"/>
      <c r="Q61" s="93"/>
      <c r="R61" s="93"/>
      <c r="S61" s="93"/>
      <c r="T61" s="93"/>
      <c r="U61" s="93"/>
      <c r="V61" s="93"/>
      <c r="W61" s="93"/>
      <c r="X61" s="93"/>
      <c r="Y61" s="93"/>
      <c r="Z61" s="93"/>
    </row>
    <row r="62" ht="10.5" customHeight="1">
      <c r="A62" s="151" t="str">
        <f>Doklady!D10</f>
        <v/>
      </c>
      <c r="B62" s="149" t="str">
        <f>Doklady!H10</f>
        <v/>
      </c>
      <c r="C62" s="122" t="str">
        <f t="array" ref="C62">IF(A62&lt;&gt;"",INDEX(FP!D:D,Doklady!B$2+(ROW()-53)),"")</f>
        <v/>
      </c>
      <c r="D62" s="122" t="str">
        <f>IF(A62&lt;&gt;"",Doklady!I10-Doklady!J10,"")</f>
        <v/>
      </c>
      <c r="E62" s="122" t="str">
        <f>IF(A62&lt;&gt;"",MIN(D62,C62)*Doklady!C10/(1-Doklady!C10),"")</f>
        <v/>
      </c>
      <c r="F62" s="150" t="str">
        <f>IF(A62&lt;&gt;"",Doklady!J10,"")</f>
        <v/>
      </c>
      <c r="G62" s="122">
        <f t="shared" si="20"/>
        <v>0</v>
      </c>
      <c r="H62" s="150"/>
      <c r="I62" s="122">
        <f t="shared" si="21"/>
        <v>0</v>
      </c>
      <c r="J62" s="93" t="str">
        <f t="shared" si="22"/>
        <v/>
      </c>
      <c r="K62" s="93" t="str">
        <f>Doklady!F10</f>
        <v/>
      </c>
      <c r="L62" s="93" t="str">
        <f t="array" ref="L62">IF(A62&lt;&gt;"",INDEX(FP!H:H,Doklady!B$2+(ROW()-52)),"")</f>
        <v/>
      </c>
      <c r="M62" s="93" t="str">
        <f t="shared" si="23"/>
        <v/>
      </c>
      <c r="N62" s="93"/>
      <c r="O62" s="93"/>
      <c r="P62" s="93"/>
      <c r="Q62" s="93"/>
      <c r="R62" s="93"/>
      <c r="S62" s="93"/>
      <c r="T62" s="93"/>
      <c r="U62" s="93"/>
      <c r="V62" s="93"/>
      <c r="W62" s="93"/>
      <c r="X62" s="93"/>
      <c r="Y62" s="93"/>
      <c r="Z62" s="93"/>
    </row>
    <row r="63" ht="10.5" customHeight="1">
      <c r="A63" s="151" t="str">
        <f>Doklady!D11</f>
        <v/>
      </c>
      <c r="B63" s="149" t="str">
        <f>Doklady!H11</f>
        <v/>
      </c>
      <c r="C63" s="122" t="str">
        <f t="array" ref="C63">IF(A63&lt;&gt;"",INDEX(FP!D:D,Doklady!B$2+(ROW()-53)),"")</f>
        <v/>
      </c>
      <c r="D63" s="122" t="str">
        <f>IF(A63&lt;&gt;"",Doklady!I11-Doklady!J11,"")</f>
        <v/>
      </c>
      <c r="E63" s="122" t="str">
        <f>IF(A63&lt;&gt;"",MIN(D63,C63)*Doklady!C11/(1-Doklady!C11),"")</f>
        <v/>
      </c>
      <c r="F63" s="150" t="str">
        <f>IF(A63&lt;&gt;"",Doklady!J11,"")</f>
        <v/>
      </c>
      <c r="G63" s="122">
        <f t="shared" si="20"/>
        <v>0</v>
      </c>
      <c r="H63" s="150"/>
      <c r="I63" s="122">
        <f t="shared" si="21"/>
        <v>0</v>
      </c>
      <c r="J63" s="93" t="str">
        <f t="shared" si="22"/>
        <v/>
      </c>
      <c r="K63" s="93" t="str">
        <f>Doklady!F11</f>
        <v/>
      </c>
      <c r="L63" s="93" t="str">
        <f t="array" ref="L63">IF(A63&lt;&gt;"",INDEX(FP!H:H,Doklady!B$2+(ROW()-52)),"")</f>
        <v/>
      </c>
      <c r="M63" s="93" t="str">
        <f t="shared" si="23"/>
        <v/>
      </c>
      <c r="N63" s="93"/>
      <c r="O63" s="93"/>
      <c r="P63" s="93"/>
      <c r="Q63" s="93"/>
      <c r="R63" s="93"/>
      <c r="S63" s="93"/>
      <c r="T63" s="93"/>
      <c r="U63" s="93"/>
      <c r="V63" s="93"/>
      <c r="W63" s="93"/>
      <c r="X63" s="93"/>
      <c r="Y63" s="93"/>
      <c r="Z63" s="93"/>
    </row>
    <row r="64" ht="10.5" customHeight="1">
      <c r="A64" s="151" t="str">
        <f>Doklady!D12</f>
        <v/>
      </c>
      <c r="B64" s="149" t="str">
        <f>Doklady!H12</f>
        <v/>
      </c>
      <c r="C64" s="122" t="str">
        <f t="array" ref="C64">IF(A64&lt;&gt;"",INDEX(FP!D:D,Doklady!B$2+(ROW()-53)),"")</f>
        <v/>
      </c>
      <c r="D64" s="122" t="str">
        <f>IF(A64&lt;&gt;"",Doklady!I12-Doklady!J12,"")</f>
        <v/>
      </c>
      <c r="E64" s="122" t="str">
        <f>IF(A64&lt;&gt;"",MIN(D64,C64)*Doklady!C12/(1-Doklady!C12),"")</f>
        <v/>
      </c>
      <c r="F64" s="150" t="str">
        <f>IF(A64&lt;&gt;"",Doklady!J12,"")</f>
        <v/>
      </c>
      <c r="G64" s="122">
        <f t="shared" si="20"/>
        <v>0</v>
      </c>
      <c r="H64" s="150"/>
      <c r="I64" s="122">
        <f t="shared" si="21"/>
        <v>0</v>
      </c>
      <c r="J64" s="93" t="s">
        <v>419</v>
      </c>
      <c r="K64" s="93" t="str">
        <f>Doklady!F12</f>
        <v/>
      </c>
      <c r="L64" s="93" t="str">
        <f t="array" ref="L64">IF(A64&lt;&gt;"",INDEX(FP!H:H,Doklady!B$2+(ROW()-52)),"")</f>
        <v/>
      </c>
      <c r="M64" s="93" t="str">
        <f t="shared" si="23"/>
        <v/>
      </c>
      <c r="N64" s="93"/>
      <c r="O64" s="93"/>
      <c r="P64" s="93"/>
      <c r="Q64" s="93"/>
      <c r="R64" s="93"/>
      <c r="S64" s="93"/>
      <c r="T64" s="93"/>
      <c r="U64" s="93"/>
      <c r="V64" s="93"/>
      <c r="W64" s="93"/>
      <c r="X64" s="93"/>
      <c r="Y64" s="93"/>
      <c r="Z64" s="93"/>
    </row>
    <row r="65" ht="10.5" customHeight="1">
      <c r="A65" s="151" t="str">
        <f>Doklady!D13</f>
        <v/>
      </c>
      <c r="B65" s="149" t="str">
        <f>Doklady!H13</f>
        <v/>
      </c>
      <c r="C65" s="122" t="str">
        <f t="array" ref="C65">IF(A65&lt;&gt;"",INDEX(FP!D:D,Doklady!B$2+(ROW()-53)),"")</f>
        <v/>
      </c>
      <c r="D65" s="122" t="str">
        <f>IF(A65&lt;&gt;"",Doklady!I13-Doklady!J13,"")</f>
        <v/>
      </c>
      <c r="E65" s="122" t="str">
        <f>IF(A65&lt;&gt;"",MIN(D65,C65)*Doklady!C13/(1-Doklady!C13),"")</f>
        <v/>
      </c>
      <c r="F65" s="150" t="str">
        <f>IF(A65&lt;&gt;"",Doklady!J13,"")</f>
        <v/>
      </c>
      <c r="G65" s="122">
        <f t="shared" si="20"/>
        <v>0</v>
      </c>
      <c r="H65" s="150"/>
      <c r="I65" s="122">
        <f t="shared" si="21"/>
        <v>0</v>
      </c>
      <c r="J65" s="93" t="str">
        <f t="shared" ref="J65:J130" si="24">IF(D65&gt;C65,"Vyúčtované prostriedky nemôžu byť väčšie ako poskytnuté. Opravte v hárku ""Doklady""","")</f>
        <v/>
      </c>
      <c r="K65" s="93" t="str">
        <f>Doklady!F13</f>
        <v/>
      </c>
      <c r="L65" s="93" t="str">
        <f t="array" ref="L65">IF(A65&lt;&gt;"",INDEX(FP!H:H,Doklady!B$2+(ROW()-52)),"")</f>
        <v/>
      </c>
      <c r="M65" s="93" t="str">
        <f t="shared" si="23"/>
        <v/>
      </c>
      <c r="N65" s="93"/>
      <c r="O65" s="93"/>
      <c r="P65" s="93"/>
      <c r="Q65" s="93"/>
      <c r="R65" s="93"/>
      <c r="S65" s="93"/>
      <c r="T65" s="93"/>
      <c r="U65" s="93"/>
      <c r="V65" s="93"/>
      <c r="W65" s="93"/>
      <c r="X65" s="93"/>
      <c r="Y65" s="93"/>
      <c r="Z65" s="93"/>
    </row>
    <row r="66" ht="10.5" customHeight="1">
      <c r="A66" s="151" t="str">
        <f>Doklady!D14</f>
        <v/>
      </c>
      <c r="B66" s="149" t="str">
        <f>Doklady!H14</f>
        <v/>
      </c>
      <c r="C66" s="122" t="str">
        <f t="array" ref="C66">IF(A66&lt;&gt;"",INDEX(FP!D:D,Doklady!B$2+(ROW()-53)),"")</f>
        <v/>
      </c>
      <c r="D66" s="122" t="str">
        <f>IF(A66&lt;&gt;"",Doklady!I14-Doklady!J14,"")</f>
        <v/>
      </c>
      <c r="E66" s="122" t="str">
        <f>IF(A66&lt;&gt;"",MIN(D66,C66)*Doklady!C14/(1-Doklady!C14),"")</f>
        <v/>
      </c>
      <c r="F66" s="150" t="str">
        <f>IF(A66&lt;&gt;"",Doklady!J14,"")</f>
        <v/>
      </c>
      <c r="G66" s="122">
        <f t="shared" si="20"/>
        <v>0</v>
      </c>
      <c r="H66" s="150"/>
      <c r="I66" s="122">
        <f t="shared" si="21"/>
        <v>0</v>
      </c>
      <c r="J66" s="93" t="str">
        <f t="shared" si="24"/>
        <v/>
      </c>
      <c r="K66" s="93" t="str">
        <f>Doklady!F14</f>
        <v/>
      </c>
      <c r="L66" s="93" t="str">
        <f t="array" ref="L66">IF(A66&lt;&gt;"",INDEX(FP!H:H,Doklady!B$2+(ROW()-52)),"")</f>
        <v/>
      </c>
      <c r="M66" s="93" t="str">
        <f t="shared" si="23"/>
        <v/>
      </c>
      <c r="N66" s="93"/>
      <c r="O66" s="93"/>
      <c r="P66" s="93"/>
      <c r="Q66" s="93"/>
      <c r="R66" s="93"/>
      <c r="S66" s="93"/>
      <c r="T66" s="93"/>
      <c r="U66" s="93"/>
      <c r="V66" s="93"/>
      <c r="W66" s="93"/>
      <c r="X66" s="93"/>
      <c r="Y66" s="93"/>
      <c r="Z66" s="93"/>
    </row>
    <row r="67" ht="10.5" customHeight="1">
      <c r="A67" s="151" t="str">
        <f>Doklady!D15</f>
        <v/>
      </c>
      <c r="B67" s="149" t="str">
        <f>Doklady!H15</f>
        <v/>
      </c>
      <c r="C67" s="122" t="str">
        <f t="array" ref="C67">IF(A67&lt;&gt;"",INDEX(FP!D:D,Doklady!B$2+(ROW()-53)),"")</f>
        <v/>
      </c>
      <c r="D67" s="122" t="str">
        <f>IF(A67&lt;&gt;"",Doklady!I15-Doklady!J15,"")</f>
        <v/>
      </c>
      <c r="E67" s="122" t="str">
        <f>IF(A67&lt;&gt;"",MIN(D67,C67)*Doklady!C15/(1-Doklady!C15),"")</f>
        <v/>
      </c>
      <c r="F67" s="150" t="str">
        <f>IF(A67&lt;&gt;"",Doklady!J15,"")</f>
        <v/>
      </c>
      <c r="G67" s="122">
        <f t="shared" si="20"/>
        <v>0</v>
      </c>
      <c r="H67" s="150"/>
      <c r="I67" s="122">
        <f t="shared" si="21"/>
        <v>0</v>
      </c>
      <c r="J67" s="93" t="str">
        <f t="shared" si="24"/>
        <v/>
      </c>
      <c r="K67" s="93" t="str">
        <f>Doklady!F15</f>
        <v/>
      </c>
      <c r="L67" s="93" t="str">
        <f t="array" ref="L67">IF(A67&lt;&gt;"",INDEX(FP!H:H,Doklady!B$2+(ROW()-52)),"")</f>
        <v/>
      </c>
      <c r="M67" s="93" t="str">
        <f t="shared" si="23"/>
        <v/>
      </c>
      <c r="N67" s="93"/>
      <c r="O67" s="93"/>
      <c r="P67" s="93"/>
      <c r="Q67" s="93"/>
      <c r="R67" s="93"/>
      <c r="S67" s="93"/>
      <c r="T67" s="93"/>
      <c r="U67" s="93"/>
      <c r="V67" s="93"/>
      <c r="W67" s="93"/>
      <c r="X67" s="93"/>
      <c r="Y67" s="93"/>
      <c r="Z67" s="93"/>
    </row>
    <row r="68" ht="10.5" customHeight="1">
      <c r="A68" s="151" t="str">
        <f>Doklady!D16</f>
        <v/>
      </c>
      <c r="B68" s="149" t="str">
        <f>Doklady!H16</f>
        <v/>
      </c>
      <c r="C68" s="122" t="str">
        <f t="array" ref="C68">IF(A68&lt;&gt;"",INDEX(FP!D:D,Doklady!B$2+(ROW()-53)),"")</f>
        <v/>
      </c>
      <c r="D68" s="122" t="str">
        <f>IF(A68&lt;&gt;"",Doklady!I16-Doklady!J16,"")</f>
        <v/>
      </c>
      <c r="E68" s="122" t="str">
        <f>IF(A68&lt;&gt;"",MIN(D68,C68)*Doklady!C16/(1-Doklady!C16),"")</f>
        <v/>
      </c>
      <c r="F68" s="150" t="str">
        <f>IF(A68&lt;&gt;"",Doklady!J16,"")</f>
        <v/>
      </c>
      <c r="G68" s="122">
        <f t="shared" si="20"/>
        <v>0</v>
      </c>
      <c r="H68" s="150"/>
      <c r="I68" s="122">
        <f t="shared" si="21"/>
        <v>0</v>
      </c>
      <c r="J68" s="93" t="str">
        <f t="shared" si="24"/>
        <v/>
      </c>
      <c r="K68" s="93" t="str">
        <f>Doklady!F16</f>
        <v/>
      </c>
      <c r="L68" s="93" t="str">
        <f t="array" ref="L68">IF(A68&lt;&gt;"",INDEX(FP!H:H,Doklady!B$2+(ROW()-52)),"")</f>
        <v/>
      </c>
      <c r="M68" s="93" t="str">
        <f t="shared" si="23"/>
        <v/>
      </c>
      <c r="N68" s="93"/>
      <c r="O68" s="93"/>
      <c r="P68" s="93"/>
      <c r="Q68" s="93"/>
      <c r="R68" s="93"/>
      <c r="S68" s="93"/>
      <c r="T68" s="93"/>
      <c r="U68" s="93"/>
      <c r="V68" s="93"/>
      <c r="W68" s="93"/>
      <c r="X68" s="93"/>
      <c r="Y68" s="93"/>
      <c r="Z68" s="93"/>
    </row>
    <row r="69" ht="10.5" customHeight="1">
      <c r="A69" s="151" t="str">
        <f>Doklady!D17</f>
        <v/>
      </c>
      <c r="B69" s="149" t="str">
        <f>Doklady!H17</f>
        <v/>
      </c>
      <c r="C69" s="122" t="str">
        <f t="array" ref="C69">IF(A69&lt;&gt;"",INDEX(FP!D:D,Doklady!B$2+(ROW()-53)),"")</f>
        <v/>
      </c>
      <c r="D69" s="122" t="str">
        <f>IF(A69&lt;&gt;"",Doklady!I17-Doklady!J17,"")</f>
        <v/>
      </c>
      <c r="E69" s="122" t="str">
        <f>IF(A69&lt;&gt;"",MIN(D69,C69)*Doklady!C17/(1-Doklady!C17),"")</f>
        <v/>
      </c>
      <c r="F69" s="150" t="str">
        <f>IF(A69&lt;&gt;"",Doklady!J17,"")</f>
        <v/>
      </c>
      <c r="G69" s="122">
        <f t="shared" si="20"/>
        <v>0</v>
      </c>
      <c r="H69" s="150"/>
      <c r="I69" s="122">
        <f t="shared" si="21"/>
        <v>0</v>
      </c>
      <c r="J69" s="93" t="str">
        <f t="shared" si="24"/>
        <v/>
      </c>
      <c r="K69" s="93" t="str">
        <f>Doklady!F17</f>
        <v/>
      </c>
      <c r="L69" s="93" t="str">
        <f t="array" ref="L69">IF(A69&lt;&gt;"",INDEX(FP!H:H,Doklady!B$2+(ROW()-52)),"")</f>
        <v/>
      </c>
      <c r="M69" s="93" t="str">
        <f t="shared" si="23"/>
        <v/>
      </c>
      <c r="N69" s="93"/>
      <c r="O69" s="93"/>
      <c r="P69" s="93"/>
      <c r="Q69" s="93"/>
      <c r="R69" s="93"/>
      <c r="S69" s="93"/>
      <c r="T69" s="93"/>
      <c r="U69" s="93"/>
      <c r="V69" s="93"/>
      <c r="W69" s="93"/>
      <c r="X69" s="93"/>
      <c r="Y69" s="93"/>
      <c r="Z69" s="93"/>
    </row>
    <row r="70" ht="10.5" customHeight="1">
      <c r="A70" s="151" t="str">
        <f>Doklady!D18</f>
        <v/>
      </c>
      <c r="B70" s="149" t="str">
        <f>Doklady!H18</f>
        <v/>
      </c>
      <c r="C70" s="122" t="str">
        <f t="array" ref="C70">IF(A70&lt;&gt;"",INDEX(FP!D:D,Doklady!B$2+(ROW()-53)),"")</f>
        <v/>
      </c>
      <c r="D70" s="122" t="str">
        <f>IF(A70&lt;&gt;"",Doklady!I18-Doklady!J18,"")</f>
        <v/>
      </c>
      <c r="E70" s="122" t="str">
        <f>IF(A70&lt;&gt;"",MIN(D70,C70)*Doklady!C18/(1-Doklady!C18),"")</f>
        <v/>
      </c>
      <c r="F70" s="150" t="str">
        <f>IF(A70&lt;&gt;"",Doklady!J18,"")</f>
        <v/>
      </c>
      <c r="G70" s="122">
        <f t="shared" si="20"/>
        <v>0</v>
      </c>
      <c r="H70" s="150"/>
      <c r="I70" s="122">
        <f t="shared" si="21"/>
        <v>0</v>
      </c>
      <c r="J70" s="93" t="str">
        <f t="shared" si="24"/>
        <v/>
      </c>
      <c r="K70" s="93" t="str">
        <f>Doklady!F18</f>
        <v/>
      </c>
      <c r="L70" s="93" t="str">
        <f t="array" ref="L70">IF(A70&lt;&gt;"",INDEX(FP!H:H,Doklady!B$2+(ROW()-52)),"")</f>
        <v/>
      </c>
      <c r="M70" s="93" t="str">
        <f t="shared" si="23"/>
        <v/>
      </c>
      <c r="N70" s="93"/>
      <c r="O70" s="93"/>
      <c r="P70" s="93"/>
      <c r="Q70" s="93"/>
      <c r="R70" s="93"/>
      <c r="S70" s="93"/>
      <c r="T70" s="93"/>
      <c r="U70" s="93"/>
      <c r="V70" s="93"/>
      <c r="W70" s="93"/>
      <c r="X70" s="93"/>
      <c r="Y70" s="93"/>
      <c r="Z70" s="93"/>
    </row>
    <row r="71" ht="10.5" customHeight="1">
      <c r="A71" s="151" t="str">
        <f>Doklady!D19</f>
        <v/>
      </c>
      <c r="B71" s="149" t="str">
        <f>Doklady!H19</f>
        <v/>
      </c>
      <c r="C71" s="122" t="str">
        <f t="array" ref="C71">IF(A71&lt;&gt;"",INDEX(FP!D:D,Doklady!B$2+(ROW()-53)),"")</f>
        <v/>
      </c>
      <c r="D71" s="122" t="str">
        <f>IF(A71&lt;&gt;"",Doklady!I19-Doklady!J19,"")</f>
        <v/>
      </c>
      <c r="E71" s="122" t="str">
        <f>IF(A71&lt;&gt;"",MIN(D71,C71)*Doklady!C19/(1-Doklady!C19),"")</f>
        <v/>
      </c>
      <c r="F71" s="150" t="str">
        <f>IF(A71&lt;&gt;"",Doklady!J19,"")</f>
        <v/>
      </c>
      <c r="G71" s="122">
        <f t="shared" si="20"/>
        <v>0</v>
      </c>
      <c r="H71" s="150"/>
      <c r="I71" s="122">
        <f t="shared" si="21"/>
        <v>0</v>
      </c>
      <c r="J71" s="93" t="str">
        <f t="shared" si="24"/>
        <v/>
      </c>
      <c r="K71" s="93" t="str">
        <f>Doklady!F19</f>
        <v/>
      </c>
      <c r="L71" s="93" t="str">
        <f t="array" ref="L71">IF(A71&lt;&gt;"",INDEX(FP!H:H,Doklady!B$2+(ROW()-52)),"")</f>
        <v/>
      </c>
      <c r="M71" s="93" t="str">
        <f t="shared" si="23"/>
        <v/>
      </c>
      <c r="N71" s="93"/>
      <c r="O71" s="93"/>
      <c r="P71" s="93"/>
      <c r="Q71" s="93"/>
      <c r="R71" s="93"/>
      <c r="S71" s="93"/>
      <c r="T71" s="93"/>
      <c r="U71" s="93"/>
      <c r="V71" s="93"/>
      <c r="W71" s="93"/>
      <c r="X71" s="93"/>
      <c r="Y71" s="93"/>
      <c r="Z71" s="93"/>
    </row>
    <row r="72" ht="10.5" customHeight="1">
      <c r="A72" s="151" t="str">
        <f>Doklady!D20</f>
        <v/>
      </c>
      <c r="B72" s="149" t="str">
        <f>Doklady!H20</f>
        <v/>
      </c>
      <c r="C72" s="122" t="str">
        <f t="array" ref="C72">IF(A72&lt;&gt;"",INDEX(FP!D:D,Doklady!B$2+(ROW()-53)),"")</f>
        <v/>
      </c>
      <c r="D72" s="122" t="str">
        <f>IF(A72&lt;&gt;"",Doklady!I20-Doklady!J20,"")</f>
        <v/>
      </c>
      <c r="E72" s="122" t="str">
        <f>IF(A72&lt;&gt;"",MIN(D72,C72)*Doklady!C20/(1-Doklady!C20),"")</f>
        <v/>
      </c>
      <c r="F72" s="150" t="str">
        <f>IF(A72&lt;&gt;"",Doklady!J20,"")</f>
        <v/>
      </c>
      <c r="G72" s="122">
        <f t="shared" si="20"/>
        <v>0</v>
      </c>
      <c r="H72" s="150"/>
      <c r="I72" s="122">
        <f t="shared" si="21"/>
        <v>0</v>
      </c>
      <c r="J72" s="93" t="str">
        <f t="shared" si="24"/>
        <v/>
      </c>
      <c r="K72" s="93" t="str">
        <f>Doklady!F20</f>
        <v/>
      </c>
      <c r="L72" s="93" t="str">
        <f t="array" ref="L72">IF(A72&lt;&gt;"",INDEX(FP!H:H,Doklady!B$2+(ROW()-52)),"")</f>
        <v/>
      </c>
      <c r="M72" s="93" t="str">
        <f t="shared" si="23"/>
        <v/>
      </c>
      <c r="N72" s="93"/>
      <c r="O72" s="93"/>
      <c r="P72" s="93"/>
      <c r="Q72" s="93"/>
      <c r="R72" s="93"/>
      <c r="S72" s="93"/>
      <c r="T72" s="93"/>
      <c r="U72" s="93"/>
      <c r="V72" s="93"/>
      <c r="W72" s="93"/>
      <c r="X72" s="93"/>
      <c r="Y72" s="93"/>
      <c r="Z72" s="93"/>
    </row>
    <row r="73" ht="10.5" customHeight="1">
      <c r="A73" s="151" t="str">
        <f>Doklady!D21</f>
        <v/>
      </c>
      <c r="B73" s="149" t="str">
        <f>Doklady!H21</f>
        <v/>
      </c>
      <c r="C73" s="122" t="str">
        <f t="array" ref="C73">IF(A73&lt;&gt;"",INDEX(FP!D:D,Doklady!B$2+(ROW()-53)),"")</f>
        <v/>
      </c>
      <c r="D73" s="122" t="str">
        <f>IF(A73&lt;&gt;"",Doklady!I21-Doklady!J21,"")</f>
        <v/>
      </c>
      <c r="E73" s="122" t="str">
        <f>IF(A73&lt;&gt;"",MIN(D73,C73)*Doklady!C21/(1-Doklady!C21),"")</f>
        <v/>
      </c>
      <c r="F73" s="150" t="str">
        <f>IF(A73&lt;&gt;"",Doklady!J21,"")</f>
        <v/>
      </c>
      <c r="G73" s="122">
        <f t="shared" si="20"/>
        <v>0</v>
      </c>
      <c r="H73" s="150"/>
      <c r="I73" s="122">
        <f t="shared" si="21"/>
        <v>0</v>
      </c>
      <c r="J73" s="93" t="str">
        <f t="shared" si="24"/>
        <v/>
      </c>
      <c r="K73" s="93" t="str">
        <f>Doklady!F21</f>
        <v/>
      </c>
      <c r="L73" s="93" t="str">
        <f t="array" ref="L73">IF(A73&lt;&gt;"",INDEX(FP!H:H,Doklady!B$2+(ROW()-52)),"")</f>
        <v/>
      </c>
      <c r="M73" s="93" t="str">
        <f t="shared" si="23"/>
        <v/>
      </c>
      <c r="N73" s="93"/>
      <c r="O73" s="93"/>
      <c r="P73" s="93"/>
      <c r="Q73" s="93"/>
      <c r="R73" s="93"/>
      <c r="S73" s="93"/>
      <c r="T73" s="93"/>
      <c r="U73" s="93"/>
      <c r="V73" s="93"/>
      <c r="W73" s="93"/>
      <c r="X73" s="93"/>
      <c r="Y73" s="93"/>
      <c r="Z73" s="93"/>
    </row>
    <row r="74" ht="10.5" customHeight="1">
      <c r="A74" s="151" t="str">
        <f>Doklady!D22</f>
        <v/>
      </c>
      <c r="B74" s="149" t="str">
        <f>Doklady!H22</f>
        <v/>
      </c>
      <c r="C74" s="122" t="str">
        <f t="array" ref="C74">IF(A74&lt;&gt;"",INDEX(FP!D:D,Doklady!B$2+(ROW()-53)),"")</f>
        <v/>
      </c>
      <c r="D74" s="122" t="str">
        <f>IF(A74&lt;&gt;"",Doklady!I22-Doklady!J22,"")</f>
        <v/>
      </c>
      <c r="E74" s="122" t="str">
        <f>IF(A74&lt;&gt;"",MIN(D74,C74)*Doklady!C22/(1-Doklady!C22),"")</f>
        <v/>
      </c>
      <c r="F74" s="150" t="str">
        <f>IF(A74&lt;&gt;"",Doklady!J22,"")</f>
        <v/>
      </c>
      <c r="G74" s="122">
        <f t="shared" si="20"/>
        <v>0</v>
      </c>
      <c r="H74" s="150"/>
      <c r="I74" s="122">
        <f t="shared" si="21"/>
        <v>0</v>
      </c>
      <c r="J74" s="93" t="str">
        <f t="shared" si="24"/>
        <v/>
      </c>
      <c r="K74" s="93" t="str">
        <f>Doklady!F22</f>
        <v/>
      </c>
      <c r="L74" s="93" t="str">
        <f t="array" ref="L74">IF(A74&lt;&gt;"",INDEX(FP!H:H,Doklady!B$2+(ROW()-52)),"")</f>
        <v/>
      </c>
      <c r="M74" s="93" t="str">
        <f t="shared" si="23"/>
        <v/>
      </c>
      <c r="N74" s="93"/>
      <c r="O74" s="93"/>
      <c r="P74" s="93"/>
      <c r="Q74" s="93"/>
      <c r="R74" s="93"/>
      <c r="S74" s="93"/>
      <c r="T74" s="93"/>
      <c r="U74" s="93"/>
      <c r="V74" s="93"/>
      <c r="W74" s="93"/>
      <c r="X74" s="93"/>
      <c r="Y74" s="93"/>
      <c r="Z74" s="93"/>
    </row>
    <row r="75" ht="10.5" customHeight="1">
      <c r="A75" s="151" t="str">
        <f>Doklady!D23</f>
        <v/>
      </c>
      <c r="B75" s="149" t="str">
        <f>Doklady!H23</f>
        <v/>
      </c>
      <c r="C75" s="122" t="str">
        <f t="array" ref="C75">IF(A75&lt;&gt;"",INDEX(FP!D:D,Doklady!B$2+(ROW()-53)),"")</f>
        <v/>
      </c>
      <c r="D75" s="122" t="str">
        <f>IF(A75&lt;&gt;"",Doklady!I23-Doklady!J23,"")</f>
        <v/>
      </c>
      <c r="E75" s="122" t="str">
        <f>IF(A75&lt;&gt;"",MIN(D75,C75)*Doklady!C23/(1-Doklady!C23),"")</f>
        <v/>
      </c>
      <c r="F75" s="150" t="str">
        <f>IF(A75&lt;&gt;"",Doklady!J23,"")</f>
        <v/>
      </c>
      <c r="G75" s="122">
        <f t="shared" si="20"/>
        <v>0</v>
      </c>
      <c r="H75" s="150"/>
      <c r="I75" s="122">
        <f t="shared" si="21"/>
        <v>0</v>
      </c>
      <c r="J75" s="93" t="str">
        <f t="shared" si="24"/>
        <v/>
      </c>
      <c r="K75" s="93" t="str">
        <f>Doklady!F23</f>
        <v/>
      </c>
      <c r="L75" s="93" t="str">
        <f t="array" ref="L75">IF(A75&lt;&gt;"",INDEX(FP!H:H,Doklady!B$2+(ROW()-52)),"")</f>
        <v/>
      </c>
      <c r="M75" s="93" t="str">
        <f t="shared" si="23"/>
        <v/>
      </c>
      <c r="N75" s="93"/>
      <c r="O75" s="93"/>
      <c r="P75" s="93"/>
      <c r="Q75" s="93"/>
      <c r="R75" s="93"/>
      <c r="S75" s="93"/>
      <c r="T75" s="93"/>
      <c r="U75" s="93"/>
      <c r="V75" s="93"/>
      <c r="W75" s="93"/>
      <c r="X75" s="93"/>
      <c r="Y75" s="93"/>
      <c r="Z75" s="93"/>
    </row>
    <row r="76" ht="10.5" customHeight="1">
      <c r="A76" s="151" t="str">
        <f>Doklady!D24</f>
        <v/>
      </c>
      <c r="B76" s="149" t="str">
        <f>Doklady!H24</f>
        <v/>
      </c>
      <c r="C76" s="122" t="str">
        <f t="array" ref="C76">IF(A76&lt;&gt;"",INDEX(FP!D:D,Doklady!B$2+(ROW()-53)),"")</f>
        <v/>
      </c>
      <c r="D76" s="122" t="str">
        <f>IF(A76&lt;&gt;"",Doklady!I24-Doklady!J24,"")</f>
        <v/>
      </c>
      <c r="E76" s="122" t="str">
        <f>IF(A76&lt;&gt;"",MIN(D76,C76)*Doklady!C24/(1-Doklady!C24),"")</f>
        <v/>
      </c>
      <c r="F76" s="150" t="str">
        <f>IF(A76&lt;&gt;"",Doklady!J24,"")</f>
        <v/>
      </c>
      <c r="G76" s="122">
        <f t="shared" si="20"/>
        <v>0</v>
      </c>
      <c r="H76" s="150"/>
      <c r="I76" s="122">
        <f t="shared" si="21"/>
        <v>0</v>
      </c>
      <c r="J76" s="93" t="str">
        <f t="shared" si="24"/>
        <v/>
      </c>
      <c r="K76" s="93" t="str">
        <f>Doklady!F24</f>
        <v/>
      </c>
      <c r="L76" s="93" t="str">
        <f t="array" ref="L76">IF(A76&lt;&gt;"",INDEX(FP!H:H,Doklady!B$2+(ROW()-52)),"")</f>
        <v/>
      </c>
      <c r="M76" s="93" t="str">
        <f t="shared" si="23"/>
        <v/>
      </c>
      <c r="N76" s="93"/>
      <c r="O76" s="93"/>
      <c r="P76" s="93"/>
      <c r="Q76" s="93"/>
      <c r="R76" s="93"/>
      <c r="S76" s="93"/>
      <c r="T76" s="93"/>
      <c r="U76" s="93"/>
      <c r="V76" s="93"/>
      <c r="W76" s="93"/>
      <c r="X76" s="93"/>
      <c r="Y76" s="93"/>
      <c r="Z76" s="93"/>
    </row>
    <row r="77" ht="10.5" customHeight="1">
      <c r="A77" s="151" t="str">
        <f>Doklady!D25</f>
        <v/>
      </c>
      <c r="B77" s="149" t="str">
        <f>Doklady!H25</f>
        <v/>
      </c>
      <c r="C77" s="122" t="str">
        <f t="array" ref="C77">IF(A77&lt;&gt;"",INDEX(FP!D:D,Doklady!B$2+(ROW()-53)),"")</f>
        <v/>
      </c>
      <c r="D77" s="122" t="str">
        <f>IF(A77&lt;&gt;"",Doklady!I25-Doklady!J25,"")</f>
        <v/>
      </c>
      <c r="E77" s="122" t="str">
        <f>IF(A77&lt;&gt;"",MIN(D77,C77)*Doklady!C25/(1-Doklady!C25),"")</f>
        <v/>
      </c>
      <c r="F77" s="150" t="str">
        <f>IF(A77&lt;&gt;"",Doklady!J25,"")</f>
        <v/>
      </c>
      <c r="G77" s="122">
        <f t="shared" si="20"/>
        <v>0</v>
      </c>
      <c r="H77" s="150"/>
      <c r="I77" s="122">
        <f t="shared" si="21"/>
        <v>0</v>
      </c>
      <c r="J77" s="93" t="str">
        <f t="shared" si="24"/>
        <v/>
      </c>
      <c r="K77" s="93" t="str">
        <f>Doklady!F25</f>
        <v/>
      </c>
      <c r="L77" s="93" t="str">
        <f t="array" ref="L77">IF(A77&lt;&gt;"",INDEX(FP!H:H,Doklady!B$2+(ROW()-52)),"")</f>
        <v/>
      </c>
      <c r="M77" s="93" t="str">
        <f t="shared" si="23"/>
        <v/>
      </c>
      <c r="N77" s="93"/>
      <c r="O77" s="93"/>
      <c r="P77" s="93"/>
      <c r="Q77" s="93"/>
      <c r="R77" s="93"/>
      <c r="S77" s="93"/>
      <c r="T77" s="93"/>
      <c r="U77" s="93"/>
      <c r="V77" s="93"/>
      <c r="W77" s="93"/>
      <c r="X77" s="93"/>
      <c r="Y77" s="93"/>
      <c r="Z77" s="93"/>
    </row>
    <row r="78" ht="10.5" customHeight="1">
      <c r="A78" s="151" t="str">
        <f>Doklady!D26</f>
        <v/>
      </c>
      <c r="B78" s="149" t="str">
        <f>Doklady!H26</f>
        <v/>
      </c>
      <c r="C78" s="122" t="str">
        <f t="array" ref="C78">IF(A78&lt;&gt;"",INDEX(FP!D:D,Doklady!B$2+(ROW()-53)),"")</f>
        <v/>
      </c>
      <c r="D78" s="122" t="str">
        <f>IF(A78&lt;&gt;"",Doklady!I26-Doklady!J26,"")</f>
        <v/>
      </c>
      <c r="E78" s="122" t="str">
        <f>IF(A78&lt;&gt;"",MIN(D78,C78)*Doklady!C26/(1-Doklady!C26),"")</f>
        <v/>
      </c>
      <c r="F78" s="150" t="str">
        <f>IF(A78&lt;&gt;"",Doklady!J26,"")</f>
        <v/>
      </c>
      <c r="G78" s="122">
        <f t="shared" si="20"/>
        <v>0</v>
      </c>
      <c r="H78" s="150"/>
      <c r="I78" s="122">
        <f t="shared" si="21"/>
        <v>0</v>
      </c>
      <c r="J78" s="93" t="str">
        <f t="shared" si="24"/>
        <v/>
      </c>
      <c r="K78" s="93" t="str">
        <f>Doklady!F26</f>
        <v/>
      </c>
      <c r="L78" s="93" t="str">
        <f t="array" ref="L78">IF(A78&lt;&gt;"",INDEX(FP!H:H,Doklady!B$2+(ROW()-52)),"")</f>
        <v/>
      </c>
      <c r="M78" s="93" t="str">
        <f t="shared" si="23"/>
        <v/>
      </c>
      <c r="N78" s="93"/>
      <c r="O78" s="93"/>
      <c r="P78" s="93"/>
      <c r="Q78" s="93"/>
      <c r="R78" s="93"/>
      <c r="S78" s="93"/>
      <c r="T78" s="93"/>
      <c r="U78" s="93"/>
      <c r="V78" s="93"/>
      <c r="W78" s="93"/>
      <c r="X78" s="93"/>
      <c r="Y78" s="93"/>
      <c r="Z78" s="93"/>
    </row>
    <row r="79" ht="10.5" customHeight="1">
      <c r="A79" s="151" t="str">
        <f>Doklady!D27</f>
        <v/>
      </c>
      <c r="B79" s="149" t="str">
        <f>Doklady!H27</f>
        <v/>
      </c>
      <c r="C79" s="122" t="str">
        <f t="array" ref="C79">IF(A79&lt;&gt;"",INDEX(FP!D:D,Doklady!B$2+(ROW()-53)),"")</f>
        <v/>
      </c>
      <c r="D79" s="122" t="str">
        <f>IF(A79&lt;&gt;"",Doklady!I27-Doklady!J27,"")</f>
        <v/>
      </c>
      <c r="E79" s="122" t="str">
        <f>IF(A79&lt;&gt;"",MIN(D79,C79)*Doklady!C27/(1-Doklady!C27),"")</f>
        <v/>
      </c>
      <c r="F79" s="150" t="str">
        <f>IF(A79&lt;&gt;"",Doklady!J27,"")</f>
        <v/>
      </c>
      <c r="G79" s="122">
        <f t="shared" si="20"/>
        <v>0</v>
      </c>
      <c r="H79" s="150"/>
      <c r="I79" s="122">
        <f t="shared" si="21"/>
        <v>0</v>
      </c>
      <c r="J79" s="93" t="str">
        <f t="shared" si="24"/>
        <v/>
      </c>
      <c r="K79" s="93" t="str">
        <f>Doklady!F27</f>
        <v/>
      </c>
      <c r="L79" s="93" t="str">
        <f t="array" ref="L79">IF(A79&lt;&gt;"",INDEX(FP!H:H,Doklady!B$2+(ROW()-52)),"")</f>
        <v/>
      </c>
      <c r="M79" s="93" t="str">
        <f t="shared" si="23"/>
        <v/>
      </c>
      <c r="N79" s="93"/>
      <c r="O79" s="93"/>
      <c r="P79" s="93"/>
      <c r="Q79" s="93"/>
      <c r="R79" s="93"/>
      <c r="S79" s="93"/>
      <c r="T79" s="93"/>
      <c r="U79" s="93"/>
      <c r="V79" s="93"/>
      <c r="W79" s="93"/>
      <c r="X79" s="93"/>
      <c r="Y79" s="93"/>
      <c r="Z79" s="93"/>
    </row>
    <row r="80" ht="10.5" customHeight="1">
      <c r="A80" s="151" t="str">
        <f>Doklady!D28</f>
        <v/>
      </c>
      <c r="B80" s="149" t="str">
        <f>Doklady!H28</f>
        <v/>
      </c>
      <c r="C80" s="122" t="str">
        <f t="array" ref="C80">IF(A80&lt;&gt;"",INDEX(FP!D:D,Doklady!B$2+(ROW()-53)),"")</f>
        <v/>
      </c>
      <c r="D80" s="122" t="str">
        <f>IF(A80&lt;&gt;"",Doklady!I28-Doklady!J28,"")</f>
        <v/>
      </c>
      <c r="E80" s="122" t="str">
        <f>IF(A80&lt;&gt;"",MIN(D80,C80)*Doklady!C28/(1-Doklady!C28),"")</f>
        <v/>
      </c>
      <c r="F80" s="150" t="str">
        <f>IF(A80&lt;&gt;"",Doklady!J28,"")</f>
        <v/>
      </c>
      <c r="G80" s="122">
        <f t="shared" si="20"/>
        <v>0</v>
      </c>
      <c r="H80" s="150"/>
      <c r="I80" s="122">
        <f t="shared" si="21"/>
        <v>0</v>
      </c>
      <c r="J80" s="93" t="str">
        <f t="shared" si="24"/>
        <v/>
      </c>
      <c r="K80" s="93" t="str">
        <f>Doklady!F28</f>
        <v/>
      </c>
      <c r="L80" s="93" t="str">
        <f t="array" ref="L80">IF(A80&lt;&gt;"",INDEX(FP!H:H,Doklady!B$2+(ROW()-52)),"")</f>
        <v/>
      </c>
      <c r="M80" s="93" t="str">
        <f t="shared" si="23"/>
        <v/>
      </c>
      <c r="N80" s="93"/>
      <c r="O80" s="93"/>
      <c r="P80" s="93"/>
      <c r="Q80" s="93"/>
      <c r="R80" s="93"/>
      <c r="S80" s="93"/>
      <c r="T80" s="93"/>
      <c r="U80" s="93"/>
      <c r="V80" s="93"/>
      <c r="W80" s="93"/>
      <c r="X80" s="93"/>
      <c r="Y80" s="93"/>
      <c r="Z80" s="93"/>
    </row>
    <row r="81" ht="10.5" customHeight="1">
      <c r="A81" s="151" t="str">
        <f>Doklady!D29</f>
        <v/>
      </c>
      <c r="B81" s="149" t="str">
        <f>Doklady!H29</f>
        <v/>
      </c>
      <c r="C81" s="122" t="str">
        <f t="array" ref="C81">IF(A81&lt;&gt;"",INDEX(FP!D:D,Doklady!B$2+(ROW()-53)),"")</f>
        <v/>
      </c>
      <c r="D81" s="122" t="str">
        <f>IF(A81&lt;&gt;"",Doklady!I29-Doklady!J29,"")</f>
        <v/>
      </c>
      <c r="E81" s="122" t="str">
        <f>IF(A81&lt;&gt;"",MIN(D81,C81)*Doklady!C29/(1-Doklady!C29),"")</f>
        <v/>
      </c>
      <c r="F81" s="150" t="str">
        <f>IF(A81&lt;&gt;"",Doklady!J29,"")</f>
        <v/>
      </c>
      <c r="G81" s="122">
        <f t="shared" si="20"/>
        <v>0</v>
      </c>
      <c r="H81" s="150"/>
      <c r="I81" s="122">
        <f t="shared" si="21"/>
        <v>0</v>
      </c>
      <c r="J81" s="93" t="str">
        <f t="shared" si="24"/>
        <v/>
      </c>
      <c r="K81" s="93" t="str">
        <f>Doklady!F29</f>
        <v/>
      </c>
      <c r="L81" s="93" t="str">
        <f t="array" ref="L81">IF(A81&lt;&gt;"",INDEX(FP!H:H,Doklady!B$2+(ROW()-52)),"")</f>
        <v/>
      </c>
      <c r="M81" s="93" t="str">
        <f t="shared" si="23"/>
        <v/>
      </c>
      <c r="N81" s="93"/>
      <c r="O81" s="93"/>
      <c r="P81" s="93"/>
      <c r="Q81" s="93"/>
      <c r="R81" s="93"/>
      <c r="S81" s="93"/>
      <c r="T81" s="93"/>
      <c r="U81" s="93"/>
      <c r="V81" s="93"/>
      <c r="W81" s="93"/>
      <c r="X81" s="93"/>
      <c r="Y81" s="93"/>
      <c r="Z81" s="93"/>
    </row>
    <row r="82" ht="10.5" customHeight="1">
      <c r="A82" s="151" t="str">
        <f>Doklady!D30</f>
        <v/>
      </c>
      <c r="B82" s="149" t="str">
        <f>Doklady!H30</f>
        <v/>
      </c>
      <c r="C82" s="122" t="str">
        <f t="array" ref="C82">IF(A82&lt;&gt;"",INDEX(FP!D:D,Doklady!B$2+(ROW()-53)),"")</f>
        <v/>
      </c>
      <c r="D82" s="122" t="str">
        <f>IF(A82&lt;&gt;"",Doklady!I30-Doklady!J30,"")</f>
        <v/>
      </c>
      <c r="E82" s="122" t="str">
        <f>IF(A82&lt;&gt;"",MIN(D82,C82)*Doklady!C30/(1-Doklady!C30),"")</f>
        <v/>
      </c>
      <c r="F82" s="150" t="str">
        <f>IF(A82&lt;&gt;"",Doklady!J30,"")</f>
        <v/>
      </c>
      <c r="G82" s="122">
        <f t="shared" si="20"/>
        <v>0</v>
      </c>
      <c r="H82" s="150"/>
      <c r="I82" s="122">
        <f t="shared" si="21"/>
        <v>0</v>
      </c>
      <c r="J82" s="93" t="str">
        <f t="shared" si="24"/>
        <v/>
      </c>
      <c r="K82" s="93" t="str">
        <f>Doklady!F30</f>
        <v/>
      </c>
      <c r="L82" s="93" t="str">
        <f t="array" ref="L82">IF(A82&lt;&gt;"",INDEX(FP!H:H,Doklady!B$2+(ROW()-52)),"")</f>
        <v/>
      </c>
      <c r="M82" s="93" t="str">
        <f t="shared" si="23"/>
        <v/>
      </c>
      <c r="N82" s="93"/>
      <c r="O82" s="93"/>
      <c r="P82" s="93"/>
      <c r="Q82" s="93"/>
      <c r="R82" s="93"/>
      <c r="S82" s="93"/>
      <c r="T82" s="93"/>
      <c r="U82" s="93"/>
      <c r="V82" s="93"/>
      <c r="W82" s="93"/>
      <c r="X82" s="93"/>
      <c r="Y82" s="93"/>
      <c r="Z82" s="93"/>
    </row>
    <row r="83" ht="10.5" customHeight="1">
      <c r="A83" s="151" t="str">
        <f>Doklady!D31</f>
        <v/>
      </c>
      <c r="B83" s="149" t="str">
        <f>Doklady!H31</f>
        <v/>
      </c>
      <c r="C83" s="122" t="str">
        <f t="array" ref="C83">IF(A83&lt;&gt;"",INDEX(FP!D:D,Doklady!B$2+(ROW()-53)),"")</f>
        <v/>
      </c>
      <c r="D83" s="122" t="str">
        <f>IF(A83&lt;&gt;"",Doklady!I31-Doklady!J31,"")</f>
        <v/>
      </c>
      <c r="E83" s="122" t="str">
        <f>IF(A83&lt;&gt;"",MIN(D83,C83)*Doklady!C31/(1-Doklady!C31),"")</f>
        <v/>
      </c>
      <c r="F83" s="150" t="str">
        <f>IF(A83&lt;&gt;"",Doklady!J31,"")</f>
        <v/>
      </c>
      <c r="G83" s="122">
        <f t="shared" si="20"/>
        <v>0</v>
      </c>
      <c r="H83" s="150"/>
      <c r="I83" s="122">
        <f t="shared" si="21"/>
        <v>0</v>
      </c>
      <c r="J83" s="93" t="str">
        <f t="shared" si="24"/>
        <v/>
      </c>
      <c r="K83" s="93" t="str">
        <f>Doklady!F31</f>
        <v/>
      </c>
      <c r="L83" s="93" t="str">
        <f t="array" ref="L83">IF(A83&lt;&gt;"",INDEX(FP!H:H,Doklady!B$2+(ROW()-52)),"")</f>
        <v/>
      </c>
      <c r="M83" s="93" t="str">
        <f t="shared" si="23"/>
        <v/>
      </c>
      <c r="N83" s="93"/>
      <c r="O83" s="93"/>
      <c r="P83" s="93"/>
      <c r="Q83" s="93"/>
      <c r="R83" s="93"/>
      <c r="S83" s="93"/>
      <c r="T83" s="93"/>
      <c r="U83" s="93"/>
      <c r="V83" s="93"/>
      <c r="W83" s="93"/>
      <c r="X83" s="93"/>
      <c r="Y83" s="93"/>
      <c r="Z83" s="93"/>
    </row>
    <row r="84" ht="10.5" customHeight="1">
      <c r="A84" s="151" t="str">
        <f>Doklady!D32</f>
        <v/>
      </c>
      <c r="B84" s="149" t="str">
        <f>Doklady!H32</f>
        <v/>
      </c>
      <c r="C84" s="122" t="str">
        <f t="array" ref="C84">IF(A84&lt;&gt;"",INDEX(FP!D:D,Doklady!B$2+(ROW()-53)),"")</f>
        <v/>
      </c>
      <c r="D84" s="122" t="str">
        <f>IF(A84&lt;&gt;"",Doklady!I32-Doklady!J32,"")</f>
        <v/>
      </c>
      <c r="E84" s="122" t="str">
        <f>IF(A84&lt;&gt;"",MIN(D84,C84)*Doklady!C32/(1-Doklady!C32),"")</f>
        <v/>
      </c>
      <c r="F84" s="150" t="str">
        <f>IF(A84&lt;&gt;"",Doklady!J32,"")</f>
        <v/>
      </c>
      <c r="G84" s="122">
        <f t="shared" si="20"/>
        <v>0</v>
      </c>
      <c r="H84" s="150"/>
      <c r="I84" s="122">
        <f t="shared" si="21"/>
        <v>0</v>
      </c>
      <c r="J84" s="93" t="str">
        <f t="shared" si="24"/>
        <v/>
      </c>
      <c r="K84" s="93" t="str">
        <f>Doklady!F32</f>
        <v/>
      </c>
      <c r="L84" s="93" t="str">
        <f t="array" ref="L84">IF(A84&lt;&gt;"",INDEX(FP!H:H,Doklady!B$2+(ROW()-52)),"")</f>
        <v/>
      </c>
      <c r="M84" s="93" t="str">
        <f t="shared" si="23"/>
        <v/>
      </c>
      <c r="N84" s="93"/>
      <c r="O84" s="93"/>
      <c r="P84" s="93"/>
      <c r="Q84" s="93"/>
      <c r="R84" s="93"/>
      <c r="S84" s="93"/>
      <c r="T84" s="93"/>
      <c r="U84" s="93"/>
      <c r="V84" s="93"/>
      <c r="W84" s="93"/>
      <c r="X84" s="93"/>
      <c r="Y84" s="93"/>
      <c r="Z84" s="93"/>
    </row>
    <row r="85" ht="10.5" customHeight="1">
      <c r="A85" s="151" t="str">
        <f>Doklady!D33</f>
        <v/>
      </c>
      <c r="B85" s="149" t="str">
        <f>Doklady!H33</f>
        <v/>
      </c>
      <c r="C85" s="122" t="str">
        <f t="array" ref="C85">IF(A85&lt;&gt;"",INDEX(FP!D:D,Doklady!B$2+(ROW()-53)),"")</f>
        <v/>
      </c>
      <c r="D85" s="122" t="str">
        <f>IF(A85&lt;&gt;"",Doklady!I33-Doklady!J33,"")</f>
        <v/>
      </c>
      <c r="E85" s="122" t="str">
        <f>IF(A85&lt;&gt;"",MIN(D85,C85)*Doklady!C33/(1-Doklady!C33),"")</f>
        <v/>
      </c>
      <c r="F85" s="150" t="str">
        <f>IF(A85&lt;&gt;"",Doklady!J33,"")</f>
        <v/>
      </c>
      <c r="G85" s="122">
        <f t="shared" si="20"/>
        <v>0</v>
      </c>
      <c r="H85" s="150"/>
      <c r="I85" s="122">
        <f t="shared" si="21"/>
        <v>0</v>
      </c>
      <c r="J85" s="93" t="str">
        <f t="shared" si="24"/>
        <v/>
      </c>
      <c r="K85" s="93" t="str">
        <f>Doklady!F33</f>
        <v/>
      </c>
      <c r="L85" s="93" t="str">
        <f t="array" ref="L85">IF(A85&lt;&gt;"",INDEX(FP!H:H,Doklady!B$2+(ROW()-52)),"")</f>
        <v/>
      </c>
      <c r="M85" s="93" t="str">
        <f t="shared" si="23"/>
        <v/>
      </c>
      <c r="N85" s="93"/>
      <c r="O85" s="93"/>
      <c r="P85" s="93"/>
      <c r="Q85" s="93"/>
      <c r="R85" s="93"/>
      <c r="S85" s="93"/>
      <c r="T85" s="93"/>
      <c r="U85" s="93"/>
      <c r="V85" s="93"/>
      <c r="W85" s="93"/>
      <c r="X85" s="93"/>
      <c r="Y85" s="93"/>
      <c r="Z85" s="93"/>
    </row>
    <row r="86" ht="10.5" customHeight="1">
      <c r="A86" s="151" t="str">
        <f>Doklady!D34</f>
        <v/>
      </c>
      <c r="B86" s="149" t="str">
        <f>Doklady!H34</f>
        <v/>
      </c>
      <c r="C86" s="122" t="str">
        <f t="array" ref="C86">IF(A86&lt;&gt;"",INDEX(FP!D:D,Doklady!B$2+(ROW()-53)),"")</f>
        <v/>
      </c>
      <c r="D86" s="122" t="str">
        <f>IF(A86&lt;&gt;"",Doklady!I34-Doklady!J34,"")</f>
        <v/>
      </c>
      <c r="E86" s="122" t="str">
        <f>IF(A86&lt;&gt;"",MIN(D86,C86)*Doklady!C34/(1-Doklady!C34),"")</f>
        <v/>
      </c>
      <c r="F86" s="150" t="str">
        <f>IF(A86&lt;&gt;"",Doklady!J34,"")</f>
        <v/>
      </c>
      <c r="G86" s="122">
        <f t="shared" si="20"/>
        <v>0</v>
      </c>
      <c r="H86" s="150"/>
      <c r="I86" s="122">
        <f t="shared" si="21"/>
        <v>0</v>
      </c>
      <c r="J86" s="93" t="str">
        <f t="shared" si="24"/>
        <v/>
      </c>
      <c r="K86" s="93" t="str">
        <f>Doklady!F34</f>
        <v/>
      </c>
      <c r="L86" s="93" t="str">
        <f t="array" ref="L86">IF(A86&lt;&gt;"",INDEX(FP!H:H,Doklady!B$2+(ROW()-52)),"")</f>
        <v/>
      </c>
      <c r="M86" s="93" t="str">
        <f t="shared" si="23"/>
        <v/>
      </c>
      <c r="N86" s="93"/>
      <c r="O86" s="93"/>
      <c r="P86" s="93"/>
      <c r="Q86" s="93"/>
      <c r="R86" s="93"/>
      <c r="S86" s="93"/>
      <c r="T86" s="93"/>
      <c r="U86" s="93"/>
      <c r="V86" s="93"/>
      <c r="W86" s="93"/>
      <c r="X86" s="93"/>
      <c r="Y86" s="93"/>
      <c r="Z86" s="93"/>
    </row>
    <row r="87" ht="10.5" customHeight="1">
      <c r="A87" s="151" t="str">
        <f>Doklady!D35</f>
        <v/>
      </c>
      <c r="B87" s="149" t="str">
        <f>Doklady!H35</f>
        <v/>
      </c>
      <c r="C87" s="122" t="str">
        <f t="array" ref="C87">IF(A87&lt;&gt;"",INDEX(FP!D:D,Doklady!B$2+(ROW()-53)),"")</f>
        <v/>
      </c>
      <c r="D87" s="122" t="str">
        <f>IF(A87&lt;&gt;"",Doklady!I35-Doklady!J35,"")</f>
        <v/>
      </c>
      <c r="E87" s="122" t="str">
        <f>IF(A87&lt;&gt;"",MIN(D87,C87)*Doklady!C35/(1-Doklady!C35),"")</f>
        <v/>
      </c>
      <c r="F87" s="150" t="str">
        <f>IF(A87&lt;&gt;"",Doklady!J35,"")</f>
        <v/>
      </c>
      <c r="G87" s="122">
        <f t="shared" si="20"/>
        <v>0</v>
      </c>
      <c r="H87" s="150"/>
      <c r="I87" s="122">
        <f t="shared" si="21"/>
        <v>0</v>
      </c>
      <c r="J87" s="93" t="str">
        <f t="shared" si="24"/>
        <v/>
      </c>
      <c r="K87" s="93" t="str">
        <f>Doklady!F35</f>
        <v/>
      </c>
      <c r="L87" s="93" t="str">
        <f t="array" ref="L87">IF(A87&lt;&gt;"",INDEX(FP!H:H,Doklady!B$2+(ROW()-52)),"")</f>
        <v/>
      </c>
      <c r="M87" s="93" t="str">
        <f t="shared" si="23"/>
        <v/>
      </c>
      <c r="N87" s="93"/>
      <c r="O87" s="93"/>
      <c r="P87" s="93"/>
      <c r="Q87" s="93"/>
      <c r="R87" s="93"/>
      <c r="S87" s="93"/>
      <c r="T87" s="93"/>
      <c r="U87" s="93"/>
      <c r="V87" s="93"/>
      <c r="W87" s="93"/>
      <c r="X87" s="93"/>
      <c r="Y87" s="93"/>
      <c r="Z87" s="93"/>
    </row>
    <row r="88" ht="10.5" customHeight="1">
      <c r="A88" s="151" t="str">
        <f>Doklady!D36</f>
        <v/>
      </c>
      <c r="B88" s="149" t="str">
        <f>Doklady!H36</f>
        <v/>
      </c>
      <c r="C88" s="122" t="str">
        <f t="array" ref="C88">IF(A88&lt;&gt;"",INDEX(FP!D:D,Doklady!B$2+(ROW()-53)),"")</f>
        <v/>
      </c>
      <c r="D88" s="122" t="str">
        <f>IF(A88&lt;&gt;"",Doklady!I36-Doklady!J36,"")</f>
        <v/>
      </c>
      <c r="E88" s="122" t="str">
        <f>IF(A88&lt;&gt;"",MIN(D88,C88)*Doklady!C36/(1-Doklady!C36),"")</f>
        <v/>
      </c>
      <c r="F88" s="150" t="str">
        <f>IF(A88&lt;&gt;"",Doklady!J36,"")</f>
        <v/>
      </c>
      <c r="G88" s="122">
        <f t="shared" si="20"/>
        <v>0</v>
      </c>
      <c r="H88" s="150"/>
      <c r="I88" s="122">
        <f t="shared" si="21"/>
        <v>0</v>
      </c>
      <c r="J88" s="93" t="str">
        <f t="shared" si="24"/>
        <v/>
      </c>
      <c r="K88" s="93" t="str">
        <f>Doklady!F36</f>
        <v/>
      </c>
      <c r="L88" s="93" t="str">
        <f t="array" ref="L88">IF(A88&lt;&gt;"",INDEX(FP!H:H,Doklady!B$2+(ROW()-52)),"")</f>
        <v/>
      </c>
      <c r="M88" s="93" t="str">
        <f t="shared" si="23"/>
        <v/>
      </c>
      <c r="N88" s="93"/>
      <c r="O88" s="93"/>
      <c r="P88" s="93"/>
      <c r="Q88" s="93"/>
      <c r="R88" s="93"/>
      <c r="S88" s="93"/>
      <c r="T88" s="93"/>
      <c r="U88" s="93"/>
      <c r="V88" s="93"/>
      <c r="W88" s="93"/>
      <c r="X88" s="93"/>
      <c r="Y88" s="93"/>
      <c r="Z88" s="93"/>
    </row>
    <row r="89" ht="10.5" customHeight="1">
      <c r="A89" s="151" t="str">
        <f>Doklady!D37</f>
        <v/>
      </c>
      <c r="B89" s="149" t="str">
        <f>Doklady!H37</f>
        <v/>
      </c>
      <c r="C89" s="122" t="str">
        <f t="array" ref="C89">IF(A89&lt;&gt;"",INDEX(FP!D:D,Doklady!B$2+(ROW()-53)),"")</f>
        <v/>
      </c>
      <c r="D89" s="122" t="str">
        <f>IF(A89&lt;&gt;"",Doklady!I37-Doklady!J37,"")</f>
        <v/>
      </c>
      <c r="E89" s="122" t="str">
        <f>IF(A89&lt;&gt;"",MIN(D89,C89)*Doklady!C37/(1-Doklady!C37),"")</f>
        <v/>
      </c>
      <c r="F89" s="150" t="str">
        <f>IF(A89&lt;&gt;"",Doklady!J37,"")</f>
        <v/>
      </c>
      <c r="G89" s="122">
        <f t="shared" si="20"/>
        <v>0</v>
      </c>
      <c r="H89" s="150"/>
      <c r="I89" s="122">
        <f t="shared" si="21"/>
        <v>0</v>
      </c>
      <c r="J89" s="93" t="str">
        <f t="shared" si="24"/>
        <v/>
      </c>
      <c r="K89" s="93" t="str">
        <f>Doklady!F37</f>
        <v/>
      </c>
      <c r="L89" s="93" t="str">
        <f t="array" ref="L89">IF(A89&lt;&gt;"",INDEX(FP!H:H,Doklady!B$2+(ROW()-52)),"")</f>
        <v/>
      </c>
      <c r="M89" s="93" t="str">
        <f t="shared" si="23"/>
        <v/>
      </c>
      <c r="N89" s="93"/>
      <c r="O89" s="93"/>
      <c r="P89" s="93"/>
      <c r="Q89" s="93"/>
      <c r="R89" s="93"/>
      <c r="S89" s="93"/>
      <c r="T89" s="93"/>
      <c r="U89" s="93"/>
      <c r="V89" s="93"/>
      <c r="W89" s="93"/>
      <c r="X89" s="93"/>
      <c r="Y89" s="93"/>
      <c r="Z89" s="93"/>
    </row>
    <row r="90" ht="10.5" customHeight="1">
      <c r="A90" s="151" t="str">
        <f>Doklady!D38</f>
        <v/>
      </c>
      <c r="B90" s="149" t="str">
        <f>Doklady!H38</f>
        <v/>
      </c>
      <c r="C90" s="122" t="str">
        <f t="array" ref="C90">IF(A90&lt;&gt;"",INDEX(FP!D:D,Doklady!B$2+(ROW()-53)),"")</f>
        <v/>
      </c>
      <c r="D90" s="122" t="str">
        <f>IF(A90&lt;&gt;"",Doklady!I38-Doklady!J38,"")</f>
        <v/>
      </c>
      <c r="E90" s="122" t="str">
        <f>IF(A90&lt;&gt;"",MIN(D90,C90)*Doklady!C38/(1-Doklady!C38),"")</f>
        <v/>
      </c>
      <c r="F90" s="150" t="str">
        <f>IF(A90&lt;&gt;"",Doklady!J38,"")</f>
        <v/>
      </c>
      <c r="G90" s="122">
        <f t="shared" si="20"/>
        <v>0</v>
      </c>
      <c r="H90" s="150"/>
      <c r="I90" s="122">
        <f t="shared" si="21"/>
        <v>0</v>
      </c>
      <c r="J90" s="93" t="str">
        <f t="shared" si="24"/>
        <v/>
      </c>
      <c r="K90" s="93" t="str">
        <f>Doklady!F38</f>
        <v/>
      </c>
      <c r="L90" s="93" t="str">
        <f t="array" ref="L90">IF(A90&lt;&gt;"",INDEX(FP!H:H,Doklady!B$2+(ROW()-52)),"")</f>
        <v/>
      </c>
      <c r="M90" s="93" t="str">
        <f t="shared" si="23"/>
        <v/>
      </c>
      <c r="N90" s="93"/>
      <c r="O90" s="93"/>
      <c r="P90" s="93"/>
      <c r="Q90" s="93"/>
      <c r="R90" s="93"/>
      <c r="S90" s="93"/>
      <c r="T90" s="93"/>
      <c r="U90" s="93"/>
      <c r="V90" s="93"/>
      <c r="W90" s="93"/>
      <c r="X90" s="93"/>
      <c r="Y90" s="93"/>
      <c r="Z90" s="93"/>
    </row>
    <row r="91" ht="10.5" hidden="1" customHeight="1">
      <c r="A91" s="151" t="str">
        <f>Doklady!D39</f>
        <v/>
      </c>
      <c r="B91" s="149" t="str">
        <f>Doklady!H39</f>
        <v/>
      </c>
      <c r="C91" s="122" t="str">
        <f t="array" ref="C91">IF(A91&lt;&gt;"",INDEX(FP!D:D,Doklady!B$2+(ROW()-53)),"")</f>
        <v/>
      </c>
      <c r="D91" s="122" t="str">
        <f>IF(A91&lt;&gt;"",Doklady!I39-Doklady!J39,"")</f>
        <v/>
      </c>
      <c r="E91" s="122" t="str">
        <f>IF(A91&lt;&gt;"",MIN(D91,C91)*Doklady!C39/(1-Doklady!C39),"")</f>
        <v/>
      </c>
      <c r="F91" s="150" t="str">
        <f>IF(A91&lt;&gt;"",Doklady!J39,"")</f>
        <v/>
      </c>
      <c r="G91" s="122">
        <f t="shared" si="20"/>
        <v>0</v>
      </c>
      <c r="H91" s="150"/>
      <c r="I91" s="122">
        <f t="shared" si="21"/>
        <v>0</v>
      </c>
      <c r="J91" s="93" t="str">
        <f t="shared" si="24"/>
        <v/>
      </c>
      <c r="K91" s="93" t="str">
        <f>Doklady!F39</f>
        <v/>
      </c>
      <c r="L91" s="93" t="str">
        <f t="array" ref="L91">IF(A91&lt;&gt;"",INDEX(FP!H:H,Doklady!B$2+(ROW()-52)),"")</f>
        <v/>
      </c>
      <c r="M91" s="93" t="str">
        <f t="shared" si="23"/>
        <v/>
      </c>
      <c r="N91" s="93"/>
      <c r="O91" s="93"/>
      <c r="P91" s="93"/>
      <c r="Q91" s="93"/>
      <c r="R91" s="93"/>
      <c r="S91" s="93"/>
      <c r="T91" s="93"/>
      <c r="U91" s="93"/>
      <c r="V91" s="93"/>
      <c r="W91" s="93"/>
      <c r="X91" s="93"/>
      <c r="Y91" s="93"/>
      <c r="Z91" s="93"/>
    </row>
    <row r="92" ht="10.5" hidden="1" customHeight="1">
      <c r="A92" s="151" t="str">
        <f>Doklady!D40</f>
        <v/>
      </c>
      <c r="B92" s="149" t="str">
        <f>Doklady!H40</f>
        <v/>
      </c>
      <c r="C92" s="122" t="str">
        <f t="array" ref="C92">IF(A92&lt;&gt;"",INDEX(FP!D:D,Doklady!B$2+(ROW()-53)),"")</f>
        <v/>
      </c>
      <c r="D92" s="122" t="str">
        <f>IF(A92&lt;&gt;"",Doklady!I40-Doklady!J40,"")</f>
        <v/>
      </c>
      <c r="E92" s="122" t="str">
        <f>IF(A92&lt;&gt;"",MIN(D92,C92)*Doklady!C40/(1-Doklady!C40),"")</f>
        <v/>
      </c>
      <c r="F92" s="150" t="str">
        <f>IF(A92&lt;&gt;"",Doklady!J40,"")</f>
        <v/>
      </c>
      <c r="G92" s="122">
        <f t="shared" si="20"/>
        <v>0</v>
      </c>
      <c r="H92" s="150"/>
      <c r="I92" s="122">
        <f t="shared" si="21"/>
        <v>0</v>
      </c>
      <c r="J92" s="93" t="str">
        <f t="shared" si="24"/>
        <v/>
      </c>
      <c r="K92" s="93" t="str">
        <f>Doklady!F40</f>
        <v/>
      </c>
      <c r="L92" s="93" t="str">
        <f t="array" ref="L92">IF(A92&lt;&gt;"",INDEX(FP!H:H,Doklady!B$2+(ROW()-52)),"")</f>
        <v/>
      </c>
      <c r="M92" s="93" t="str">
        <f t="shared" si="23"/>
        <v/>
      </c>
      <c r="N92" s="93"/>
      <c r="O92" s="93"/>
      <c r="P92" s="93"/>
      <c r="Q92" s="93"/>
      <c r="R92" s="93"/>
      <c r="S92" s="93"/>
      <c r="T92" s="93"/>
      <c r="U92" s="93"/>
      <c r="V92" s="93"/>
      <c r="W92" s="93"/>
      <c r="X92" s="93"/>
      <c r="Y92" s="93"/>
      <c r="Z92" s="93"/>
    </row>
    <row r="93" ht="10.5" hidden="1" customHeight="1">
      <c r="A93" s="151" t="str">
        <f>Doklady!D41</f>
        <v/>
      </c>
      <c r="B93" s="149" t="str">
        <f>Doklady!H41</f>
        <v/>
      </c>
      <c r="C93" s="122" t="str">
        <f t="array" ref="C93">IF(A93&lt;&gt;"",INDEX(FP!D:D,Doklady!B$2+(ROW()-53)),"")</f>
        <v/>
      </c>
      <c r="D93" s="122" t="str">
        <f>IF(A93&lt;&gt;"",Doklady!I41-Doklady!J41,"")</f>
        <v/>
      </c>
      <c r="E93" s="122" t="str">
        <f>IF(A93&lt;&gt;"",MIN(D93,C93)*Doklady!C41/(1-Doklady!C41),"")</f>
        <v/>
      </c>
      <c r="F93" s="150" t="str">
        <f>IF(A93&lt;&gt;"",Doklady!J41,"")</f>
        <v/>
      </c>
      <c r="G93" s="122">
        <f t="shared" si="20"/>
        <v>0</v>
      </c>
      <c r="H93" s="150"/>
      <c r="I93" s="122">
        <f t="shared" si="21"/>
        <v>0</v>
      </c>
      <c r="J93" s="93" t="str">
        <f t="shared" si="24"/>
        <v/>
      </c>
      <c r="K93" s="93" t="str">
        <f>Doklady!F41</f>
        <v/>
      </c>
      <c r="L93" s="93" t="str">
        <f t="array" ref="L93">IF(A93&lt;&gt;"",INDEX(FP!H:H,Doklady!B$2+(ROW()-52)),"")</f>
        <v/>
      </c>
      <c r="M93" s="93" t="str">
        <f t="shared" si="23"/>
        <v/>
      </c>
      <c r="N93" s="93"/>
      <c r="O93" s="93"/>
      <c r="P93" s="93"/>
      <c r="Q93" s="93"/>
      <c r="R93" s="93"/>
      <c r="S93" s="93"/>
      <c r="T93" s="93"/>
      <c r="U93" s="93"/>
      <c r="V93" s="93"/>
      <c r="W93" s="93"/>
      <c r="X93" s="93"/>
      <c r="Y93" s="93"/>
      <c r="Z93" s="93"/>
    </row>
    <row r="94" ht="10.5" hidden="1" customHeight="1">
      <c r="A94" s="151" t="str">
        <f>Doklady!D42</f>
        <v/>
      </c>
      <c r="B94" s="149" t="str">
        <f>Doklady!H42</f>
        <v/>
      </c>
      <c r="C94" s="122" t="str">
        <f t="array" ref="C94">IF(A94&lt;&gt;"",INDEX(FP!D:D,Doklady!B$2+(ROW()-53)),"")</f>
        <v/>
      </c>
      <c r="D94" s="122" t="str">
        <f>IF(A94&lt;&gt;"",Doklady!I42-Doklady!J42,"")</f>
        <v/>
      </c>
      <c r="E94" s="122" t="str">
        <f>IF(A94&lt;&gt;"",MIN(D94,C94)*Doklady!C42/(1-Doklady!C42),"")</f>
        <v/>
      </c>
      <c r="F94" s="150" t="str">
        <f>IF(A94&lt;&gt;"",Doklady!J42,"")</f>
        <v/>
      </c>
      <c r="G94" s="122">
        <f t="shared" si="20"/>
        <v>0</v>
      </c>
      <c r="H94" s="150"/>
      <c r="I94" s="122">
        <f t="shared" si="21"/>
        <v>0</v>
      </c>
      <c r="J94" s="93" t="str">
        <f t="shared" si="24"/>
        <v/>
      </c>
      <c r="K94" s="93" t="str">
        <f>Doklady!F42</f>
        <v/>
      </c>
      <c r="L94" s="93" t="str">
        <f t="array" ref="L94">IF(A94&lt;&gt;"",INDEX(FP!H:H,Doklady!B$2+(ROW()-52)),"")</f>
        <v/>
      </c>
      <c r="M94" s="93" t="str">
        <f t="shared" si="23"/>
        <v/>
      </c>
      <c r="N94" s="93"/>
      <c r="O94" s="93"/>
      <c r="P94" s="93"/>
      <c r="Q94" s="93"/>
      <c r="R94" s="93"/>
      <c r="S94" s="93"/>
      <c r="T94" s="93"/>
      <c r="U94" s="93"/>
      <c r="V94" s="93"/>
      <c r="W94" s="93"/>
      <c r="X94" s="93"/>
      <c r="Y94" s="93"/>
      <c r="Z94" s="93"/>
    </row>
    <row r="95" ht="10.5" hidden="1" customHeight="1">
      <c r="A95" s="151" t="str">
        <f>Doklady!D43</f>
        <v/>
      </c>
      <c r="B95" s="149" t="str">
        <f>Doklady!H43</f>
        <v/>
      </c>
      <c r="C95" s="122" t="str">
        <f t="array" ref="C95">IF(A95&lt;&gt;"",INDEX(FP!D:D,Doklady!B$2+(ROW()-53)),"")</f>
        <v/>
      </c>
      <c r="D95" s="122" t="str">
        <f>IF(A95&lt;&gt;"",Doklady!I43-Doklady!J43,"")</f>
        <v/>
      </c>
      <c r="E95" s="122" t="str">
        <f>IF(A95&lt;&gt;"",MIN(D95,C95)*Doklady!C43/(1-Doklady!C43),"")</f>
        <v/>
      </c>
      <c r="F95" s="150" t="str">
        <f>IF(A95&lt;&gt;"",Doklady!J43,"")</f>
        <v/>
      </c>
      <c r="G95" s="122">
        <f t="shared" si="20"/>
        <v>0</v>
      </c>
      <c r="H95" s="150"/>
      <c r="I95" s="122">
        <f t="shared" si="21"/>
        <v>0</v>
      </c>
      <c r="J95" s="93" t="str">
        <f t="shared" si="24"/>
        <v/>
      </c>
      <c r="K95" s="93" t="str">
        <f>Doklady!F43</f>
        <v/>
      </c>
      <c r="L95" s="93" t="str">
        <f t="array" ref="L95">IF(A95&lt;&gt;"",INDEX(FP!H:H,Doklady!B$2+(ROW()-52)),"")</f>
        <v/>
      </c>
      <c r="M95" s="93" t="str">
        <f t="shared" si="23"/>
        <v/>
      </c>
      <c r="N95" s="93"/>
      <c r="O95" s="93"/>
      <c r="P95" s="93"/>
      <c r="Q95" s="93"/>
      <c r="R95" s="93"/>
      <c r="S95" s="93"/>
      <c r="T95" s="93"/>
      <c r="U95" s="93"/>
      <c r="V95" s="93"/>
      <c r="W95" s="93"/>
      <c r="X95" s="93"/>
      <c r="Y95" s="93"/>
      <c r="Z95" s="93"/>
    </row>
    <row r="96" ht="10.5" hidden="1" customHeight="1">
      <c r="A96" s="151" t="str">
        <f>Doklady!D44</f>
        <v/>
      </c>
      <c r="B96" s="149" t="str">
        <f>Doklady!H44</f>
        <v/>
      </c>
      <c r="C96" s="122" t="str">
        <f t="array" ref="C96">IF(A96&lt;&gt;"",INDEX(FP!D:D,Doklady!B$2+(ROW()-53)),"")</f>
        <v/>
      </c>
      <c r="D96" s="122" t="str">
        <f>IF(A96&lt;&gt;"",Doklady!I44-Doklady!J44,"")</f>
        <v/>
      </c>
      <c r="E96" s="122" t="str">
        <f>IF(A96&lt;&gt;"",MIN(D96,C96)*Doklady!C44/(1-Doklady!C44),"")</f>
        <v/>
      </c>
      <c r="F96" s="150" t="str">
        <f>IF(A96&lt;&gt;"",Doklady!J44,"")</f>
        <v/>
      </c>
      <c r="G96" s="122">
        <f t="shared" si="20"/>
        <v>0</v>
      </c>
      <c r="H96" s="150"/>
      <c r="I96" s="122">
        <f t="shared" si="21"/>
        <v>0</v>
      </c>
      <c r="J96" s="93" t="str">
        <f t="shared" si="24"/>
        <v/>
      </c>
      <c r="K96" s="93" t="str">
        <f>Doklady!F44</f>
        <v/>
      </c>
      <c r="L96" s="93" t="str">
        <f t="array" ref="L96">IF(A96&lt;&gt;"",INDEX(FP!H:H,Doklady!B$2+(ROW()-52)),"")</f>
        <v/>
      </c>
      <c r="M96" s="93" t="str">
        <f t="shared" si="23"/>
        <v/>
      </c>
      <c r="N96" s="93"/>
      <c r="O96" s="93"/>
      <c r="P96" s="93"/>
      <c r="Q96" s="93"/>
      <c r="R96" s="93"/>
      <c r="S96" s="93"/>
      <c r="T96" s="93"/>
      <c r="U96" s="93"/>
      <c r="V96" s="93"/>
      <c r="W96" s="93"/>
      <c r="X96" s="93"/>
      <c r="Y96" s="93"/>
      <c r="Z96" s="93"/>
    </row>
    <row r="97" ht="10.5" hidden="1" customHeight="1">
      <c r="A97" s="151" t="str">
        <f>Doklady!D45</f>
        <v/>
      </c>
      <c r="B97" s="149" t="str">
        <f>Doklady!H45</f>
        <v/>
      </c>
      <c r="C97" s="122" t="str">
        <f t="array" ref="C97">IF(A97&lt;&gt;"",INDEX(FP!D:D,Doklady!B$2+(ROW()-53)),"")</f>
        <v/>
      </c>
      <c r="D97" s="122" t="str">
        <f>IF(A97&lt;&gt;"",Doklady!I45-Doklady!J45,"")</f>
        <v/>
      </c>
      <c r="E97" s="122" t="str">
        <f>IF(A97&lt;&gt;"",MIN(D97,C97)*Doklady!C45/(1-Doklady!C45),"")</f>
        <v/>
      </c>
      <c r="F97" s="150" t="str">
        <f>IF(A97&lt;&gt;"",Doklady!J45,"")</f>
        <v/>
      </c>
      <c r="G97" s="122">
        <f t="shared" si="20"/>
        <v>0</v>
      </c>
      <c r="H97" s="150"/>
      <c r="I97" s="122">
        <f t="shared" si="21"/>
        <v>0</v>
      </c>
      <c r="J97" s="93" t="str">
        <f t="shared" si="24"/>
        <v/>
      </c>
      <c r="K97" s="93" t="str">
        <f>Doklady!F45</f>
        <v/>
      </c>
      <c r="L97" s="93" t="str">
        <f t="array" ref="L97">IF(A97&lt;&gt;"",INDEX(FP!H:H,Doklady!B$2+(ROW()-52)),"")</f>
        <v/>
      </c>
      <c r="M97" s="93" t="str">
        <f t="shared" si="23"/>
        <v/>
      </c>
      <c r="N97" s="93"/>
      <c r="O97" s="93"/>
      <c r="P97" s="93"/>
      <c r="Q97" s="93"/>
      <c r="R97" s="93"/>
      <c r="S97" s="93"/>
      <c r="T97" s="93"/>
      <c r="U97" s="93"/>
      <c r="V97" s="93"/>
      <c r="W97" s="93"/>
      <c r="X97" s="93"/>
      <c r="Y97" s="93"/>
      <c r="Z97" s="93"/>
    </row>
    <row r="98" ht="10.5" hidden="1" customHeight="1">
      <c r="A98" s="151" t="str">
        <f>Doklady!D46</f>
        <v/>
      </c>
      <c r="B98" s="149" t="str">
        <f>Doklady!H46</f>
        <v/>
      </c>
      <c r="C98" s="122" t="str">
        <f t="array" ref="C98">IF(A98&lt;&gt;"",INDEX(FP!D:D,Doklady!B$2+(ROW()-53)),"")</f>
        <v/>
      </c>
      <c r="D98" s="122" t="str">
        <f>IF(A98&lt;&gt;"",Doklady!I46-Doklady!J46,"")</f>
        <v/>
      </c>
      <c r="E98" s="122" t="str">
        <f>IF(A98&lt;&gt;"",MIN(D98,C98)*Doklady!C46/(1-Doklady!C46),"")</f>
        <v/>
      </c>
      <c r="F98" s="150" t="str">
        <f>IF(A98&lt;&gt;"",Doklady!J46,"")</f>
        <v/>
      </c>
      <c r="G98" s="122">
        <f t="shared" si="20"/>
        <v>0</v>
      </c>
      <c r="H98" s="150"/>
      <c r="I98" s="122">
        <f t="shared" si="21"/>
        <v>0</v>
      </c>
      <c r="J98" s="93" t="str">
        <f t="shared" si="24"/>
        <v/>
      </c>
      <c r="K98" s="93" t="str">
        <f>Doklady!F46</f>
        <v/>
      </c>
      <c r="L98" s="93" t="str">
        <f t="array" ref="L98">IF(A98&lt;&gt;"",INDEX(FP!H:H,Doklady!B$2+(ROW()-52)),"")</f>
        <v/>
      </c>
      <c r="M98" s="93" t="str">
        <f t="shared" si="23"/>
        <v/>
      </c>
      <c r="N98" s="93"/>
      <c r="O98" s="93"/>
      <c r="P98" s="93"/>
      <c r="Q98" s="93"/>
      <c r="R98" s="93"/>
      <c r="S98" s="93"/>
      <c r="T98" s="93"/>
      <c r="U98" s="93"/>
      <c r="V98" s="93"/>
      <c r="W98" s="93"/>
      <c r="X98" s="93"/>
      <c r="Y98" s="93"/>
      <c r="Z98" s="93"/>
    </row>
    <row r="99" ht="10.5" hidden="1" customHeight="1">
      <c r="A99" s="151" t="str">
        <f>Doklady!D47</f>
        <v/>
      </c>
      <c r="B99" s="149" t="str">
        <f>Doklady!H47</f>
        <v/>
      </c>
      <c r="C99" s="122" t="str">
        <f t="array" ref="C99">IF(A99&lt;&gt;"",INDEX(FP!D:D,Doklady!B$2+(ROW()-53)),"")</f>
        <v/>
      </c>
      <c r="D99" s="122" t="str">
        <f>IF(A99&lt;&gt;"",Doklady!I47-Doklady!J47,"")</f>
        <v/>
      </c>
      <c r="E99" s="122" t="str">
        <f>IF(A99&lt;&gt;"",MIN(D99,C99)*Doklady!C47/(1-Doklady!C47),"")</f>
        <v/>
      </c>
      <c r="F99" s="150" t="str">
        <f>IF(A99&lt;&gt;"",Doklady!J47,"")</f>
        <v/>
      </c>
      <c r="G99" s="122">
        <f t="shared" si="20"/>
        <v>0</v>
      </c>
      <c r="H99" s="150"/>
      <c r="I99" s="122">
        <f t="shared" si="21"/>
        <v>0</v>
      </c>
      <c r="J99" s="93" t="str">
        <f t="shared" si="24"/>
        <v/>
      </c>
      <c r="K99" s="93" t="str">
        <f>Doklady!F47</f>
        <v/>
      </c>
      <c r="L99" s="93" t="str">
        <f t="array" ref="L99">IF(A99&lt;&gt;"",INDEX(FP!H:H,Doklady!B$2+(ROW()-52)),"")</f>
        <v/>
      </c>
      <c r="M99" s="93" t="str">
        <f t="shared" si="23"/>
        <v/>
      </c>
      <c r="N99" s="93"/>
      <c r="O99" s="93"/>
      <c r="P99" s="93"/>
      <c r="Q99" s="93"/>
      <c r="R99" s="93"/>
      <c r="S99" s="93"/>
      <c r="T99" s="93"/>
      <c r="U99" s="93"/>
      <c r="V99" s="93"/>
      <c r="W99" s="93"/>
      <c r="X99" s="93"/>
      <c r="Y99" s="93"/>
      <c r="Z99" s="93"/>
    </row>
    <row r="100" ht="10.5" hidden="1" customHeight="1">
      <c r="A100" s="151" t="str">
        <f>Doklady!D48</f>
        <v/>
      </c>
      <c r="B100" s="149" t="str">
        <f>Doklady!H48</f>
        <v/>
      </c>
      <c r="C100" s="122" t="str">
        <f t="array" ref="C100">IF(A100&lt;&gt;"",INDEX(FP!D:D,Doklady!B$2+(ROW()-53)),"")</f>
        <v/>
      </c>
      <c r="D100" s="122" t="str">
        <f>IF(A100&lt;&gt;"",Doklady!I48-Doklady!J48,"")</f>
        <v/>
      </c>
      <c r="E100" s="122" t="str">
        <f>IF(A100&lt;&gt;"",MIN(D100,C100)*Doklady!C48/(1-Doklady!C48),"")</f>
        <v/>
      </c>
      <c r="F100" s="150" t="str">
        <f>IF(A100&lt;&gt;"",Doklady!J48,"")</f>
        <v/>
      </c>
      <c r="G100" s="122">
        <f t="shared" si="20"/>
        <v>0</v>
      </c>
      <c r="H100" s="150"/>
      <c r="I100" s="122">
        <f t="shared" si="21"/>
        <v>0</v>
      </c>
      <c r="J100" s="93" t="str">
        <f t="shared" si="24"/>
        <v/>
      </c>
      <c r="K100" s="93" t="str">
        <f>Doklady!F48</f>
        <v/>
      </c>
      <c r="L100" s="93" t="str">
        <f t="array" ref="L100">IF(A100&lt;&gt;"",INDEX(FP!H:H,Doklady!B$2+(ROW()-52)),"")</f>
        <v/>
      </c>
      <c r="M100" s="93" t="str">
        <f t="shared" si="23"/>
        <v/>
      </c>
      <c r="N100" s="93"/>
      <c r="O100" s="93"/>
      <c r="P100" s="93"/>
      <c r="Q100" s="93"/>
      <c r="R100" s="93"/>
      <c r="S100" s="93"/>
      <c r="T100" s="93"/>
      <c r="U100" s="93"/>
      <c r="V100" s="93"/>
      <c r="W100" s="93"/>
      <c r="X100" s="93"/>
      <c r="Y100" s="93"/>
      <c r="Z100" s="93"/>
    </row>
    <row r="101" ht="10.5" hidden="1" customHeight="1">
      <c r="A101" s="151" t="str">
        <f>Doklady!D49</f>
        <v/>
      </c>
      <c r="B101" s="149" t="str">
        <f>Doklady!H49</f>
        <v/>
      </c>
      <c r="C101" s="122" t="str">
        <f t="array" ref="C101">IF(A101&lt;&gt;"",INDEX(FP!D:D,Doklady!B$2+(ROW()-53)),"")</f>
        <v/>
      </c>
      <c r="D101" s="122" t="str">
        <f>IF(A101&lt;&gt;"",Doklady!I49-Doklady!J49,"")</f>
        <v/>
      </c>
      <c r="E101" s="122" t="str">
        <f>IF(A101&lt;&gt;"",MIN(D101,C101)*Doklady!C49/(1-Doklady!C49),"")</f>
        <v/>
      </c>
      <c r="F101" s="150" t="str">
        <f>IF(A101&lt;&gt;"",Doklady!J49,"")</f>
        <v/>
      </c>
      <c r="G101" s="122">
        <f t="shared" si="20"/>
        <v>0</v>
      </c>
      <c r="H101" s="150"/>
      <c r="I101" s="122">
        <f t="shared" si="21"/>
        <v>0</v>
      </c>
      <c r="J101" s="93" t="str">
        <f t="shared" si="24"/>
        <v/>
      </c>
      <c r="K101" s="93" t="str">
        <f>Doklady!F49</f>
        <v/>
      </c>
      <c r="L101" s="93" t="str">
        <f t="array" ref="L101">IF(A101&lt;&gt;"",INDEX(FP!H:H,Doklady!B$2+(ROW()-52)),"")</f>
        <v/>
      </c>
      <c r="M101" s="93" t="str">
        <f t="shared" si="23"/>
        <v/>
      </c>
      <c r="N101" s="93"/>
      <c r="O101" s="93"/>
      <c r="P101" s="93"/>
      <c r="Q101" s="93"/>
      <c r="R101" s="93"/>
      <c r="S101" s="93"/>
      <c r="T101" s="93"/>
      <c r="U101" s="93"/>
      <c r="V101" s="93"/>
      <c r="W101" s="93"/>
      <c r="X101" s="93"/>
      <c r="Y101" s="93"/>
      <c r="Z101" s="93"/>
    </row>
    <row r="102" ht="10.5" hidden="1" customHeight="1">
      <c r="A102" s="151" t="str">
        <f>Doklady!D50</f>
        <v/>
      </c>
      <c r="B102" s="149" t="str">
        <f>Doklady!H50</f>
        <v/>
      </c>
      <c r="C102" s="122" t="str">
        <f t="array" ref="C102">IF(A102&lt;&gt;"",INDEX(FP!D:D,Doklady!B$2+(ROW()-53)),"")</f>
        <v/>
      </c>
      <c r="D102" s="122" t="str">
        <f>IF(A102&lt;&gt;"",Doklady!I50-Doklady!J50,"")</f>
        <v/>
      </c>
      <c r="E102" s="122" t="str">
        <f>IF(A102&lt;&gt;"",MIN(D102,C102)*Doklady!C50/(1-Doklady!C50),"")</f>
        <v/>
      </c>
      <c r="F102" s="150" t="str">
        <f>IF(A102&lt;&gt;"",Doklady!J50,"")</f>
        <v/>
      </c>
      <c r="G102" s="122">
        <f t="shared" si="20"/>
        <v>0</v>
      </c>
      <c r="H102" s="150"/>
      <c r="I102" s="122">
        <f t="shared" si="21"/>
        <v>0</v>
      </c>
      <c r="J102" s="93" t="str">
        <f t="shared" si="24"/>
        <v/>
      </c>
      <c r="K102" s="93" t="str">
        <f>Doklady!F50</f>
        <v/>
      </c>
      <c r="L102" s="93" t="str">
        <f t="array" ref="L102">IF(A102&lt;&gt;"",INDEX(FP!H:H,Doklady!B$2+(ROW()-52)),"")</f>
        <v/>
      </c>
      <c r="M102" s="93" t="str">
        <f t="shared" si="23"/>
        <v/>
      </c>
      <c r="N102" s="93"/>
      <c r="O102" s="93"/>
      <c r="P102" s="93"/>
      <c r="Q102" s="93"/>
      <c r="R102" s="93"/>
      <c r="S102" s="93"/>
      <c r="T102" s="93"/>
      <c r="U102" s="93"/>
      <c r="V102" s="93"/>
      <c r="W102" s="93"/>
      <c r="X102" s="93"/>
      <c r="Y102" s="93"/>
      <c r="Z102" s="93"/>
    </row>
    <row r="103" ht="10.5" hidden="1" customHeight="1">
      <c r="A103" s="151" t="str">
        <f>Doklady!D51</f>
        <v/>
      </c>
      <c r="B103" s="149" t="str">
        <f>Doklady!H51</f>
        <v/>
      </c>
      <c r="C103" s="122" t="str">
        <f t="array" ref="C103">IF(A103&lt;&gt;"",INDEX(FP!D:D,Doklady!B$2+(ROW()-53)),"")</f>
        <v/>
      </c>
      <c r="D103" s="122" t="str">
        <f>IF(A103&lt;&gt;"",Doklady!I51-Doklady!J51,"")</f>
        <v/>
      </c>
      <c r="E103" s="122" t="str">
        <f>IF(A103&lt;&gt;"",MIN(D103,C103)*Doklady!C51/(1-Doklady!C51),"")</f>
        <v/>
      </c>
      <c r="F103" s="150" t="str">
        <f>IF(A103&lt;&gt;"",Doklady!J51,"")</f>
        <v/>
      </c>
      <c r="G103" s="122">
        <f t="shared" si="20"/>
        <v>0</v>
      </c>
      <c r="H103" s="150"/>
      <c r="I103" s="122">
        <f t="shared" si="21"/>
        <v>0</v>
      </c>
      <c r="J103" s="93" t="str">
        <f t="shared" si="24"/>
        <v/>
      </c>
      <c r="K103" s="93" t="str">
        <f>Doklady!F51</f>
        <v/>
      </c>
      <c r="L103" s="93" t="str">
        <f t="array" ref="L103">IF(A103&lt;&gt;"",INDEX(FP!H:H,Doklady!B$2+(ROW()-52)),"")</f>
        <v/>
      </c>
      <c r="M103" s="93" t="str">
        <f t="shared" si="23"/>
        <v/>
      </c>
      <c r="N103" s="93"/>
      <c r="O103" s="93"/>
      <c r="P103" s="93"/>
      <c r="Q103" s="93"/>
      <c r="R103" s="93"/>
      <c r="S103" s="93"/>
      <c r="T103" s="93"/>
      <c r="U103" s="93"/>
      <c r="V103" s="93"/>
      <c r="W103" s="93"/>
      <c r="X103" s="93"/>
      <c r="Y103" s="93"/>
      <c r="Z103" s="93"/>
    </row>
    <row r="104" ht="10.5" hidden="1" customHeight="1">
      <c r="A104" s="151" t="str">
        <f>Doklady!D52</f>
        <v/>
      </c>
      <c r="B104" s="149" t="str">
        <f>Doklady!H52</f>
        <v/>
      </c>
      <c r="C104" s="122" t="str">
        <f t="array" ref="C104">IF(A104&lt;&gt;"",INDEX(FP!D:D,Doklady!B$2+(ROW()-53)),"")</f>
        <v/>
      </c>
      <c r="D104" s="122" t="str">
        <f>IF(A104&lt;&gt;"",Doklady!I52-Doklady!J52,"")</f>
        <v/>
      </c>
      <c r="E104" s="122" t="str">
        <f>IF(A104&lt;&gt;"",MIN(D104,C104)*Doklady!C52/(1-Doklady!C52),"")</f>
        <v/>
      </c>
      <c r="F104" s="150" t="str">
        <f>IF(A104&lt;&gt;"",Doklady!J52,"")</f>
        <v/>
      </c>
      <c r="G104" s="122">
        <f t="shared" si="20"/>
        <v>0</v>
      </c>
      <c r="H104" s="150"/>
      <c r="I104" s="122">
        <f t="shared" si="21"/>
        <v>0</v>
      </c>
      <c r="J104" s="93" t="str">
        <f t="shared" si="24"/>
        <v/>
      </c>
      <c r="K104" s="93" t="str">
        <f>Doklady!F52</f>
        <v/>
      </c>
      <c r="L104" s="93" t="str">
        <f t="array" ref="L104">IF(A104&lt;&gt;"",INDEX(FP!H:H,Doklady!B$2+(ROW()-52)),"")</f>
        <v/>
      </c>
      <c r="M104" s="93" t="str">
        <f t="shared" si="23"/>
        <v/>
      </c>
      <c r="N104" s="93"/>
      <c r="O104" s="93"/>
      <c r="P104" s="93"/>
      <c r="Q104" s="93"/>
      <c r="R104" s="93"/>
      <c r="S104" s="93"/>
      <c r="T104" s="93"/>
      <c r="U104" s="93"/>
      <c r="V104" s="93"/>
      <c r="W104" s="93"/>
      <c r="X104" s="93"/>
      <c r="Y104" s="93"/>
      <c r="Z104" s="93"/>
    </row>
    <row r="105" ht="10.5" hidden="1" customHeight="1">
      <c r="A105" s="151" t="str">
        <f>Doklady!D53</f>
        <v/>
      </c>
      <c r="B105" s="149" t="str">
        <f>Doklady!H53</f>
        <v/>
      </c>
      <c r="C105" s="122" t="str">
        <f t="array" ref="C105">IF(A105&lt;&gt;"",INDEX(FP!D:D,Doklady!B$2+(ROW()-53)),"")</f>
        <v/>
      </c>
      <c r="D105" s="122" t="str">
        <f>IF(A105&lt;&gt;"",Doklady!I53-Doklady!J53,"")</f>
        <v/>
      </c>
      <c r="E105" s="122" t="str">
        <f>IF(A105&lt;&gt;"",MIN(D105,C105)*Doklady!C53/(1-Doklady!C53),"")</f>
        <v/>
      </c>
      <c r="F105" s="150" t="str">
        <f>IF(A105&lt;&gt;"",Doklady!J53,"")</f>
        <v/>
      </c>
      <c r="G105" s="122">
        <f t="shared" si="20"/>
        <v>0</v>
      </c>
      <c r="H105" s="150"/>
      <c r="I105" s="122">
        <f t="shared" si="21"/>
        <v>0</v>
      </c>
      <c r="J105" s="93" t="str">
        <f t="shared" si="24"/>
        <v/>
      </c>
      <c r="K105" s="93" t="str">
        <f>Doklady!F53</f>
        <v/>
      </c>
      <c r="L105" s="93" t="str">
        <f t="array" ref="L105">IF(A105&lt;&gt;"",INDEX(FP!H:H,Doklady!B$2+(ROW()-52)),"")</f>
        <v/>
      </c>
      <c r="M105" s="93" t="str">
        <f t="shared" si="23"/>
        <v/>
      </c>
      <c r="N105" s="93"/>
      <c r="O105" s="93"/>
      <c r="P105" s="93"/>
      <c r="Q105" s="93"/>
      <c r="R105" s="93"/>
      <c r="S105" s="93"/>
      <c r="T105" s="93"/>
      <c r="U105" s="93"/>
      <c r="V105" s="93"/>
      <c r="W105" s="93"/>
      <c r="X105" s="93"/>
      <c r="Y105" s="93"/>
      <c r="Z105" s="93"/>
    </row>
    <row r="106" ht="10.5" hidden="1" customHeight="1">
      <c r="A106" s="151" t="str">
        <f>Doklady!D54</f>
        <v/>
      </c>
      <c r="B106" s="149" t="str">
        <f>Doklady!H54</f>
        <v/>
      </c>
      <c r="C106" s="122" t="str">
        <f t="array" ref="C106">IF(A106&lt;&gt;"",INDEX(FP!D:D,Doklady!B$2+(ROW()-53)),"")</f>
        <v/>
      </c>
      <c r="D106" s="122" t="str">
        <f>IF(A106&lt;&gt;"",Doklady!I54-Doklady!J54,"")</f>
        <v/>
      </c>
      <c r="E106" s="122" t="str">
        <f>IF(A106&lt;&gt;"",MIN(D106,C106)*Doklady!C54/(1-Doklady!C54),"")</f>
        <v/>
      </c>
      <c r="F106" s="150" t="str">
        <f>IF(A106&lt;&gt;"",Doklady!J54,"")</f>
        <v/>
      </c>
      <c r="G106" s="122">
        <f t="shared" si="20"/>
        <v>0</v>
      </c>
      <c r="H106" s="150"/>
      <c r="I106" s="122">
        <f t="shared" si="21"/>
        <v>0</v>
      </c>
      <c r="J106" s="93" t="str">
        <f t="shared" si="24"/>
        <v/>
      </c>
      <c r="K106" s="93" t="str">
        <f>Doklady!F54</f>
        <v/>
      </c>
      <c r="L106" s="93" t="str">
        <f t="array" ref="L106">IF(A106&lt;&gt;"",INDEX(FP!H:H,Doklady!B$2+(ROW()-52)),"")</f>
        <v/>
      </c>
      <c r="M106" s="93" t="str">
        <f t="shared" si="23"/>
        <v/>
      </c>
      <c r="N106" s="93"/>
      <c r="O106" s="93"/>
      <c r="P106" s="93"/>
      <c r="Q106" s="93"/>
      <c r="R106" s="93"/>
      <c r="S106" s="93"/>
      <c r="T106" s="93"/>
      <c r="U106" s="93"/>
      <c r="V106" s="93"/>
      <c r="W106" s="93"/>
      <c r="X106" s="93"/>
      <c r="Y106" s="93"/>
      <c r="Z106" s="93"/>
    </row>
    <row r="107" ht="10.5" hidden="1" customHeight="1">
      <c r="A107" s="151" t="str">
        <f>Doklady!D55</f>
        <v/>
      </c>
      <c r="B107" s="149" t="str">
        <f>Doklady!H55</f>
        <v/>
      </c>
      <c r="C107" s="122" t="str">
        <f t="array" ref="C107">IF(A107&lt;&gt;"",INDEX(FP!D:D,Doklady!B$2+(ROW()-53)),"")</f>
        <v/>
      </c>
      <c r="D107" s="122" t="str">
        <f>IF(A107&lt;&gt;"",Doklady!I55-Doklady!J55,"")</f>
        <v/>
      </c>
      <c r="E107" s="122" t="str">
        <f>IF(A107&lt;&gt;"",MIN(D107,C107)*Doklady!C55/(1-Doklady!C55),"")</f>
        <v/>
      </c>
      <c r="F107" s="150" t="str">
        <f>IF(A107&lt;&gt;"",Doklady!J55,"")</f>
        <v/>
      </c>
      <c r="G107" s="122">
        <f t="shared" si="20"/>
        <v>0</v>
      </c>
      <c r="H107" s="150"/>
      <c r="I107" s="122">
        <f t="shared" si="21"/>
        <v>0</v>
      </c>
      <c r="J107" s="93" t="str">
        <f t="shared" si="24"/>
        <v/>
      </c>
      <c r="K107" s="93" t="str">
        <f>Doklady!F55</f>
        <v/>
      </c>
      <c r="L107" s="93" t="str">
        <f t="array" ref="L107">IF(A107&lt;&gt;"",INDEX(FP!H:H,Doklady!B$2+(ROW()-52)),"")</f>
        <v/>
      </c>
      <c r="M107" s="93" t="str">
        <f t="shared" si="23"/>
        <v/>
      </c>
      <c r="N107" s="93"/>
      <c r="O107" s="93"/>
      <c r="P107" s="93"/>
      <c r="Q107" s="93"/>
      <c r="R107" s="93"/>
      <c r="S107" s="93"/>
      <c r="T107" s="93"/>
      <c r="U107" s="93"/>
      <c r="V107" s="93"/>
      <c r="W107" s="93"/>
      <c r="X107" s="93"/>
      <c r="Y107" s="93"/>
      <c r="Z107" s="93"/>
    </row>
    <row r="108" ht="10.5" hidden="1" customHeight="1">
      <c r="A108" s="151" t="str">
        <f>Doklady!D56</f>
        <v/>
      </c>
      <c r="B108" s="149" t="str">
        <f>Doklady!H56</f>
        <v/>
      </c>
      <c r="C108" s="122" t="str">
        <f t="array" ref="C108">IF(A108&lt;&gt;"",INDEX(FP!D:D,Doklady!B$2+(ROW()-53)),"")</f>
        <v/>
      </c>
      <c r="D108" s="122" t="str">
        <f>IF(A108&lt;&gt;"",Doklady!I56-Doklady!J56,"")</f>
        <v/>
      </c>
      <c r="E108" s="122" t="str">
        <f>IF(A108&lt;&gt;"",MIN(D108,C108)*Doklady!C56/(1-Doklady!C56),"")</f>
        <v/>
      </c>
      <c r="F108" s="150" t="str">
        <f>IF(A108&lt;&gt;"",Doklady!J56,"")</f>
        <v/>
      </c>
      <c r="G108" s="122">
        <f t="shared" si="20"/>
        <v>0</v>
      </c>
      <c r="H108" s="150"/>
      <c r="I108" s="122">
        <f t="shared" si="21"/>
        <v>0</v>
      </c>
      <c r="J108" s="93" t="str">
        <f t="shared" si="24"/>
        <v/>
      </c>
      <c r="K108" s="93" t="str">
        <f>Doklady!F56</f>
        <v/>
      </c>
      <c r="L108" s="93" t="str">
        <f t="array" ref="L108">IF(A108&lt;&gt;"",INDEX(FP!H:H,Doklady!B$2+(ROW()-52)),"")</f>
        <v/>
      </c>
      <c r="M108" s="93" t="str">
        <f t="shared" si="23"/>
        <v/>
      </c>
      <c r="N108" s="93"/>
      <c r="O108" s="93"/>
      <c r="P108" s="93"/>
      <c r="Q108" s="93"/>
      <c r="R108" s="93"/>
      <c r="S108" s="93"/>
      <c r="T108" s="93"/>
      <c r="U108" s="93"/>
      <c r="V108" s="93"/>
      <c r="W108" s="93"/>
      <c r="X108" s="93"/>
      <c r="Y108" s="93"/>
      <c r="Z108" s="93"/>
    </row>
    <row r="109" ht="10.5" hidden="1" customHeight="1">
      <c r="A109" s="151" t="str">
        <f>Doklady!D57</f>
        <v/>
      </c>
      <c r="B109" s="149" t="str">
        <f>Doklady!H57</f>
        <v/>
      </c>
      <c r="C109" s="122" t="str">
        <f t="array" ref="C109">IF(A109&lt;&gt;"",INDEX(FP!D:D,Doklady!B$2+(ROW()-53)),"")</f>
        <v/>
      </c>
      <c r="D109" s="122" t="str">
        <f>IF(A109&lt;&gt;"",Doklady!I57-Doklady!J57,"")</f>
        <v/>
      </c>
      <c r="E109" s="122" t="str">
        <f>IF(A109&lt;&gt;"",MIN(D109,C109)*Doklady!C57/(1-Doklady!C57),"")</f>
        <v/>
      </c>
      <c r="F109" s="150" t="str">
        <f>IF(A109&lt;&gt;"",Doklady!J57,"")</f>
        <v/>
      </c>
      <c r="G109" s="122">
        <f t="shared" si="20"/>
        <v>0</v>
      </c>
      <c r="H109" s="150"/>
      <c r="I109" s="122">
        <f t="shared" si="21"/>
        <v>0</v>
      </c>
      <c r="J109" s="93" t="str">
        <f t="shared" si="24"/>
        <v/>
      </c>
      <c r="K109" s="93" t="str">
        <f>Doklady!F57</f>
        <v/>
      </c>
      <c r="L109" s="93" t="str">
        <f t="array" ref="L109">IF(A109&lt;&gt;"",INDEX(FP!H:H,Doklady!B$2+(ROW()-52)),"")</f>
        <v/>
      </c>
      <c r="M109" s="93" t="str">
        <f t="shared" si="23"/>
        <v/>
      </c>
      <c r="N109" s="93"/>
      <c r="O109" s="93"/>
      <c r="P109" s="93"/>
      <c r="Q109" s="93"/>
      <c r="R109" s="93"/>
      <c r="S109" s="93"/>
      <c r="T109" s="93"/>
      <c r="U109" s="93"/>
      <c r="V109" s="93"/>
      <c r="W109" s="93"/>
      <c r="X109" s="93"/>
      <c r="Y109" s="93"/>
      <c r="Z109" s="93"/>
    </row>
    <row r="110" ht="10.5" hidden="1" customHeight="1">
      <c r="A110" s="151" t="str">
        <f>Doklady!D58</f>
        <v/>
      </c>
      <c r="B110" s="149" t="str">
        <f>Doklady!H58</f>
        <v/>
      </c>
      <c r="C110" s="122" t="str">
        <f t="array" ref="C110">IF(A110&lt;&gt;"",INDEX(FP!D:D,Doklady!B$2+(ROW()-53)),"")</f>
        <v/>
      </c>
      <c r="D110" s="122" t="str">
        <f>IF(A110&lt;&gt;"",Doklady!I58-Doklady!J58,"")</f>
        <v/>
      </c>
      <c r="E110" s="122" t="str">
        <f>IF(A110&lt;&gt;"",MIN(D110,C110)*Doklady!C58/(1-Doklady!C58),"")</f>
        <v/>
      </c>
      <c r="F110" s="150" t="str">
        <f>IF(A110&lt;&gt;"",Doklady!J58,"")</f>
        <v/>
      </c>
      <c r="G110" s="122">
        <f t="shared" si="20"/>
        <v>0</v>
      </c>
      <c r="H110" s="150"/>
      <c r="I110" s="122">
        <f t="shared" si="21"/>
        <v>0</v>
      </c>
      <c r="J110" s="93" t="str">
        <f t="shared" si="24"/>
        <v/>
      </c>
      <c r="K110" s="93" t="str">
        <f>Doklady!F58</f>
        <v/>
      </c>
      <c r="L110" s="93" t="str">
        <f t="array" ref="L110">IF(A110&lt;&gt;"",INDEX(FP!H:H,Doklady!B$2+(ROW()-52)),"")</f>
        <v/>
      </c>
      <c r="M110" s="93" t="str">
        <f t="shared" si="23"/>
        <v/>
      </c>
      <c r="N110" s="93"/>
      <c r="O110" s="93"/>
      <c r="P110" s="93"/>
      <c r="Q110" s="93"/>
      <c r="R110" s="93"/>
      <c r="S110" s="93"/>
      <c r="T110" s="93"/>
      <c r="U110" s="93"/>
      <c r="V110" s="93"/>
      <c r="W110" s="93"/>
      <c r="X110" s="93"/>
      <c r="Y110" s="93"/>
      <c r="Z110" s="93"/>
    </row>
    <row r="111" ht="10.5" hidden="1" customHeight="1">
      <c r="A111" s="151" t="str">
        <f>Doklady!D59</f>
        <v/>
      </c>
      <c r="B111" s="149" t="str">
        <f>Doklady!H59</f>
        <v/>
      </c>
      <c r="C111" s="122" t="str">
        <f t="array" ref="C111">IF(A111&lt;&gt;"",INDEX(FP!D:D,Doklady!B$2+(ROW()-53)),"")</f>
        <v/>
      </c>
      <c r="D111" s="122" t="str">
        <f>IF(A111&lt;&gt;"",Doklady!I59-Doklady!J59,"")</f>
        <v/>
      </c>
      <c r="E111" s="122" t="str">
        <f>IF(A111&lt;&gt;"",MIN(D111,C111)*Doklady!C59/(1-Doklady!C59),"")</f>
        <v/>
      </c>
      <c r="F111" s="150" t="str">
        <f>IF(A111&lt;&gt;"",Doklady!J59,"")</f>
        <v/>
      </c>
      <c r="G111" s="122">
        <f t="shared" si="20"/>
        <v>0</v>
      </c>
      <c r="H111" s="150"/>
      <c r="I111" s="122">
        <f t="shared" si="21"/>
        <v>0</v>
      </c>
      <c r="J111" s="93" t="str">
        <f t="shared" si="24"/>
        <v/>
      </c>
      <c r="K111" s="93" t="str">
        <f>Doklady!F59</f>
        <v/>
      </c>
      <c r="L111" s="93" t="str">
        <f t="array" ref="L111">IF(A111&lt;&gt;"",INDEX(FP!H:H,Doklady!B$2+(ROW()-52)),"")</f>
        <v/>
      </c>
      <c r="M111" s="93" t="str">
        <f t="shared" si="23"/>
        <v/>
      </c>
      <c r="N111" s="93"/>
      <c r="O111" s="93"/>
      <c r="P111" s="93"/>
      <c r="Q111" s="93"/>
      <c r="R111" s="93"/>
      <c r="S111" s="93"/>
      <c r="T111" s="93"/>
      <c r="U111" s="93"/>
      <c r="V111" s="93"/>
      <c r="W111" s="93"/>
      <c r="X111" s="93"/>
      <c r="Y111" s="93"/>
      <c r="Z111" s="93"/>
    </row>
    <row r="112" ht="10.5" hidden="1" customHeight="1">
      <c r="A112" s="151" t="str">
        <f>Doklady!D60</f>
        <v/>
      </c>
      <c r="B112" s="149" t="str">
        <f>Doklady!H60</f>
        <v/>
      </c>
      <c r="C112" s="122" t="str">
        <f t="array" ref="C112">IF(A112&lt;&gt;"",INDEX(FP!D:D,Doklady!B$2+(ROW()-53)),"")</f>
        <v/>
      </c>
      <c r="D112" s="122" t="str">
        <f>IF(A112&lt;&gt;"",Doklady!I60-Doklady!J60,"")</f>
        <v/>
      </c>
      <c r="E112" s="122" t="str">
        <f>IF(A112&lt;&gt;"",MIN(D112,C112)*Doklady!C60/(1-Doklady!C60),"")</f>
        <v/>
      </c>
      <c r="F112" s="150" t="str">
        <f>IF(A112&lt;&gt;"",Doklady!J60,"")</f>
        <v/>
      </c>
      <c r="G112" s="122">
        <f t="shared" si="20"/>
        <v>0</v>
      </c>
      <c r="H112" s="150"/>
      <c r="I112" s="122">
        <f t="shared" si="21"/>
        <v>0</v>
      </c>
      <c r="J112" s="93" t="str">
        <f t="shared" si="24"/>
        <v/>
      </c>
      <c r="K112" s="93" t="str">
        <f>Doklady!F60</f>
        <v/>
      </c>
      <c r="L112" s="93" t="str">
        <f t="array" ref="L112">IF(A112&lt;&gt;"",INDEX(FP!H:H,Doklady!B$2+(ROW()-52)),"")</f>
        <v/>
      </c>
      <c r="M112" s="93" t="str">
        <f t="shared" si="23"/>
        <v/>
      </c>
      <c r="N112" s="93"/>
      <c r="O112" s="93"/>
      <c r="P112" s="93"/>
      <c r="Q112" s="93"/>
      <c r="R112" s="93"/>
      <c r="S112" s="93"/>
      <c r="T112" s="93"/>
      <c r="U112" s="93"/>
      <c r="V112" s="93"/>
      <c r="W112" s="93"/>
      <c r="X112" s="93"/>
      <c r="Y112" s="93"/>
      <c r="Z112" s="93"/>
    </row>
    <row r="113" ht="10.5" hidden="1" customHeight="1">
      <c r="A113" s="151" t="str">
        <f>Doklady!D61</f>
        <v/>
      </c>
      <c r="B113" s="149" t="str">
        <f>Doklady!H61</f>
        <v/>
      </c>
      <c r="C113" s="122" t="str">
        <f t="array" ref="C113">IF(A113&lt;&gt;"",INDEX(FP!D:D,Doklady!B$2+(ROW()-53)),"")</f>
        <v/>
      </c>
      <c r="D113" s="122" t="str">
        <f>IF(A113&lt;&gt;"",Doklady!I61-Doklady!J61,"")</f>
        <v/>
      </c>
      <c r="E113" s="122" t="str">
        <f>IF(A113&lt;&gt;"",MIN(D113,C113)*Doklady!C61/(1-Doklady!C61),"")</f>
        <v/>
      </c>
      <c r="F113" s="150" t="str">
        <f>IF(A113&lt;&gt;"",Doklady!J61,"")</f>
        <v/>
      </c>
      <c r="G113" s="122">
        <f t="shared" si="20"/>
        <v>0</v>
      </c>
      <c r="H113" s="150"/>
      <c r="I113" s="122">
        <f t="shared" si="21"/>
        <v>0</v>
      </c>
      <c r="J113" s="93" t="str">
        <f t="shared" si="24"/>
        <v/>
      </c>
      <c r="K113" s="93" t="str">
        <f>Doklady!F61</f>
        <v/>
      </c>
      <c r="L113" s="93" t="str">
        <f t="array" ref="L113">IF(A113&lt;&gt;"",INDEX(FP!H:H,Doklady!B$2+(ROW()-52)),"")</f>
        <v/>
      </c>
      <c r="M113" s="93" t="str">
        <f t="shared" si="23"/>
        <v/>
      </c>
      <c r="N113" s="93"/>
      <c r="O113" s="93"/>
      <c r="P113" s="93"/>
      <c r="Q113" s="93"/>
      <c r="R113" s="93"/>
      <c r="S113" s="93"/>
      <c r="T113" s="93"/>
      <c r="U113" s="93"/>
      <c r="V113" s="93"/>
      <c r="W113" s="93"/>
      <c r="X113" s="93"/>
      <c r="Y113" s="93"/>
      <c r="Z113" s="93"/>
    </row>
    <row r="114" ht="10.5" hidden="1" customHeight="1">
      <c r="A114" s="151" t="str">
        <f>Doklady!D62</f>
        <v/>
      </c>
      <c r="B114" s="149" t="str">
        <f>Doklady!H62</f>
        <v/>
      </c>
      <c r="C114" s="122" t="str">
        <f t="array" ref="C114">IF(A114&lt;&gt;"",INDEX(FP!D:D,Doklady!B$2+(ROW()-53)),"")</f>
        <v/>
      </c>
      <c r="D114" s="122" t="str">
        <f>IF(A114&lt;&gt;"",Doklady!I62-Doklady!J62,"")</f>
        <v/>
      </c>
      <c r="E114" s="122" t="str">
        <f>IF(A114&lt;&gt;"",MIN(D114,C114)*Doklady!C62/(1-Doklady!C62),"")</f>
        <v/>
      </c>
      <c r="F114" s="150" t="str">
        <f>IF(A114&lt;&gt;"",Doklady!J62,"")</f>
        <v/>
      </c>
      <c r="G114" s="122">
        <f t="shared" si="20"/>
        <v>0</v>
      </c>
      <c r="H114" s="150"/>
      <c r="I114" s="122">
        <f t="shared" si="21"/>
        <v>0</v>
      </c>
      <c r="J114" s="93" t="str">
        <f t="shared" si="24"/>
        <v/>
      </c>
      <c r="K114" s="93" t="str">
        <f>Doklady!F62</f>
        <v/>
      </c>
      <c r="L114" s="93" t="str">
        <f t="array" ref="L114">IF(A114&lt;&gt;"",INDEX(FP!H:H,Doklady!B$2+(ROW()-52)),"")</f>
        <v/>
      </c>
      <c r="M114" s="93" t="str">
        <f t="shared" si="23"/>
        <v/>
      </c>
      <c r="N114" s="93"/>
      <c r="O114" s="93"/>
      <c r="P114" s="93"/>
      <c r="Q114" s="93"/>
      <c r="R114" s="93"/>
      <c r="S114" s="93"/>
      <c r="T114" s="93"/>
      <c r="U114" s="93"/>
      <c r="V114" s="93"/>
      <c r="W114" s="93"/>
      <c r="X114" s="93"/>
      <c r="Y114" s="93"/>
      <c r="Z114" s="93"/>
    </row>
    <row r="115" ht="10.5" hidden="1" customHeight="1">
      <c r="A115" s="151" t="str">
        <f>Doklady!D63</f>
        <v/>
      </c>
      <c r="B115" s="149" t="str">
        <f>Doklady!H63</f>
        <v/>
      </c>
      <c r="C115" s="122" t="str">
        <f t="array" ref="C115">IF(A115&lt;&gt;"",INDEX(FP!D:D,Doklady!B$2+(ROW()-53)),"")</f>
        <v/>
      </c>
      <c r="D115" s="122" t="str">
        <f>IF(A115&lt;&gt;"",Doklady!I63-Doklady!J63,"")</f>
        <v/>
      </c>
      <c r="E115" s="122" t="str">
        <f>IF(A115&lt;&gt;"",MIN(D115,C115)*Doklady!C63/(1-Doklady!C63),"")</f>
        <v/>
      </c>
      <c r="F115" s="150" t="str">
        <f>IF(A115&lt;&gt;"",Doklady!J63,"")</f>
        <v/>
      </c>
      <c r="G115" s="122">
        <f t="shared" si="20"/>
        <v>0</v>
      </c>
      <c r="H115" s="150"/>
      <c r="I115" s="122">
        <f t="shared" si="21"/>
        <v>0</v>
      </c>
      <c r="J115" s="93" t="str">
        <f t="shared" si="24"/>
        <v/>
      </c>
      <c r="K115" s="93" t="str">
        <f>Doklady!F63</f>
        <v/>
      </c>
      <c r="L115" s="93" t="str">
        <f t="array" ref="L115">IF(A115&lt;&gt;"",INDEX(FP!H:H,Doklady!B$2+(ROW()-52)),"")</f>
        <v/>
      </c>
      <c r="M115" s="93" t="str">
        <f t="shared" si="23"/>
        <v/>
      </c>
      <c r="N115" s="93"/>
      <c r="O115" s="93"/>
      <c r="P115" s="93"/>
      <c r="Q115" s="93"/>
      <c r="R115" s="93"/>
      <c r="S115" s="93"/>
      <c r="T115" s="93"/>
      <c r="U115" s="93"/>
      <c r="V115" s="93"/>
      <c r="W115" s="93"/>
      <c r="X115" s="93"/>
      <c r="Y115" s="93"/>
      <c r="Z115" s="93"/>
    </row>
    <row r="116" ht="10.5" hidden="1" customHeight="1">
      <c r="A116" s="151" t="str">
        <f>Doklady!D64</f>
        <v/>
      </c>
      <c r="B116" s="149" t="str">
        <f>Doklady!H64</f>
        <v/>
      </c>
      <c r="C116" s="122" t="str">
        <f t="array" ref="C116">IF(A116&lt;&gt;"",INDEX(FP!D:D,Doklady!B$2+(ROW()-53)),"")</f>
        <v/>
      </c>
      <c r="D116" s="122" t="str">
        <f>IF(A116&lt;&gt;"",Doklady!I64-Doklady!J64,"")</f>
        <v/>
      </c>
      <c r="E116" s="122" t="str">
        <f>IF(A116&lt;&gt;"",MIN(D116,C116)*Doklady!C64/(1-Doklady!C64),"")</f>
        <v/>
      </c>
      <c r="F116" s="150" t="str">
        <f>IF(A116&lt;&gt;"",Doklady!J64,"")</f>
        <v/>
      </c>
      <c r="G116" s="122">
        <f t="shared" si="20"/>
        <v>0</v>
      </c>
      <c r="H116" s="150"/>
      <c r="I116" s="122">
        <f t="shared" si="21"/>
        <v>0</v>
      </c>
      <c r="J116" s="93" t="str">
        <f t="shared" si="24"/>
        <v/>
      </c>
      <c r="K116" s="93" t="str">
        <f>Doklady!F64</f>
        <v/>
      </c>
      <c r="L116" s="93" t="str">
        <f t="array" ref="L116">IF(A116&lt;&gt;"",INDEX(FP!H:H,Doklady!B$2+(ROW()-52)),"")</f>
        <v/>
      </c>
      <c r="M116" s="93" t="str">
        <f t="shared" si="23"/>
        <v/>
      </c>
      <c r="N116" s="93"/>
      <c r="O116" s="93"/>
      <c r="P116" s="93"/>
      <c r="Q116" s="93"/>
      <c r="R116" s="93"/>
      <c r="S116" s="93"/>
      <c r="T116" s="93"/>
      <c r="U116" s="93"/>
      <c r="V116" s="93"/>
      <c r="W116" s="93"/>
      <c r="X116" s="93"/>
      <c r="Y116" s="93"/>
      <c r="Z116" s="93"/>
    </row>
    <row r="117" ht="10.5" hidden="1" customHeight="1">
      <c r="A117" s="151" t="str">
        <f>Doklady!D65</f>
        <v/>
      </c>
      <c r="B117" s="149" t="str">
        <f>Doklady!H65</f>
        <v/>
      </c>
      <c r="C117" s="122" t="str">
        <f t="array" ref="C117">IF(A117&lt;&gt;"",INDEX(FP!D:D,Doklady!B$2+(ROW()-53)),"")</f>
        <v/>
      </c>
      <c r="D117" s="122" t="str">
        <f>IF(A117&lt;&gt;"",Doklady!I65-Doklady!J65,"")</f>
        <v/>
      </c>
      <c r="E117" s="122" t="str">
        <f>IF(A117&lt;&gt;"",MIN(D117,C117)*Doklady!C65/(1-Doklady!C65),"")</f>
        <v/>
      </c>
      <c r="F117" s="150" t="str">
        <f>IF(A117&lt;&gt;"",Doklady!J65,"")</f>
        <v/>
      </c>
      <c r="G117" s="122">
        <f t="shared" si="20"/>
        <v>0</v>
      </c>
      <c r="H117" s="150"/>
      <c r="I117" s="122">
        <f t="shared" si="21"/>
        <v>0</v>
      </c>
      <c r="J117" s="93" t="str">
        <f t="shared" si="24"/>
        <v/>
      </c>
      <c r="K117" s="93" t="str">
        <f>Doklady!F65</f>
        <v/>
      </c>
      <c r="L117" s="93" t="str">
        <f t="array" ref="L117">IF(A117&lt;&gt;"",INDEX(FP!H:H,Doklady!B$2+(ROW()-52)),"")</f>
        <v/>
      </c>
      <c r="M117" s="93" t="str">
        <f t="shared" si="23"/>
        <v/>
      </c>
      <c r="N117" s="93"/>
      <c r="O117" s="93"/>
      <c r="P117" s="93"/>
      <c r="Q117" s="93"/>
      <c r="R117" s="93"/>
      <c r="S117" s="93"/>
      <c r="T117" s="93"/>
      <c r="U117" s="93"/>
      <c r="V117" s="93"/>
      <c r="W117" s="93"/>
      <c r="X117" s="93"/>
      <c r="Y117" s="93"/>
      <c r="Z117" s="93"/>
    </row>
    <row r="118" ht="10.5" hidden="1" customHeight="1">
      <c r="A118" s="151" t="str">
        <f>Doklady!D66</f>
        <v/>
      </c>
      <c r="B118" s="149" t="str">
        <f>Doklady!H66</f>
        <v/>
      </c>
      <c r="C118" s="122" t="str">
        <f t="array" ref="C118">IF(A118&lt;&gt;"",INDEX(FP!D:D,Doklady!B$2+(ROW()-53)),"")</f>
        <v/>
      </c>
      <c r="D118" s="122" t="str">
        <f>IF(A118&lt;&gt;"",Doklady!I66-Doklady!J66,"")</f>
        <v/>
      </c>
      <c r="E118" s="122" t="str">
        <f>IF(A118&lt;&gt;"",MIN(D118,C118)*Doklady!C66/(1-Doklady!C66),"")</f>
        <v/>
      </c>
      <c r="F118" s="150" t="str">
        <f>IF(A118&lt;&gt;"",Doklady!J66,"")</f>
        <v/>
      </c>
      <c r="G118" s="122">
        <f t="shared" si="20"/>
        <v>0</v>
      </c>
      <c r="H118" s="150"/>
      <c r="I118" s="122">
        <f t="shared" si="21"/>
        <v>0</v>
      </c>
      <c r="J118" s="93" t="str">
        <f t="shared" si="24"/>
        <v/>
      </c>
      <c r="K118" s="93" t="str">
        <f>Doklady!F66</f>
        <v/>
      </c>
      <c r="L118" s="93" t="str">
        <f t="array" ref="L118">IF(A118&lt;&gt;"",INDEX(FP!H:H,Doklady!B$2+(ROW()-52)),"")</f>
        <v/>
      </c>
      <c r="M118" s="93" t="str">
        <f t="shared" si="23"/>
        <v/>
      </c>
      <c r="N118" s="93"/>
      <c r="O118" s="93"/>
      <c r="P118" s="93"/>
      <c r="Q118" s="93"/>
      <c r="R118" s="93"/>
      <c r="S118" s="93"/>
      <c r="T118" s="93"/>
      <c r="U118" s="93"/>
      <c r="V118" s="93"/>
      <c r="W118" s="93"/>
      <c r="X118" s="93"/>
      <c r="Y118" s="93"/>
      <c r="Z118" s="93"/>
    </row>
    <row r="119" ht="10.5" hidden="1" customHeight="1">
      <c r="A119" s="151" t="str">
        <f>Doklady!D67</f>
        <v/>
      </c>
      <c r="B119" s="149" t="str">
        <f>Doklady!H67</f>
        <v/>
      </c>
      <c r="C119" s="122" t="str">
        <f t="array" ref="C119">IF(A119&lt;&gt;"",INDEX(FP!D:D,Doklady!B$2+(ROW()-53)),"")</f>
        <v/>
      </c>
      <c r="D119" s="122" t="str">
        <f>IF(A119&lt;&gt;"",Doklady!I67-Doklady!J67,"")</f>
        <v/>
      </c>
      <c r="E119" s="122" t="str">
        <f>IF(A119&lt;&gt;"",MIN(D119,C119)*Doklady!C67/(1-Doklady!C67),"")</f>
        <v/>
      </c>
      <c r="F119" s="150" t="str">
        <f>IF(A119&lt;&gt;"",Doklady!J67,"")</f>
        <v/>
      </c>
      <c r="G119" s="122">
        <f t="shared" si="20"/>
        <v>0</v>
      </c>
      <c r="H119" s="150"/>
      <c r="I119" s="122">
        <f t="shared" si="21"/>
        <v>0</v>
      </c>
      <c r="J119" s="93" t="str">
        <f t="shared" si="24"/>
        <v/>
      </c>
      <c r="K119" s="93" t="str">
        <f>Doklady!F67</f>
        <v/>
      </c>
      <c r="L119" s="93" t="str">
        <f t="array" ref="L119">IF(A119&lt;&gt;"",INDEX(FP!H:H,Doklady!B$2+(ROW()-52)),"")</f>
        <v/>
      </c>
      <c r="M119" s="93" t="str">
        <f t="shared" si="23"/>
        <v/>
      </c>
      <c r="N119" s="93"/>
      <c r="O119" s="93"/>
      <c r="P119" s="93"/>
      <c r="Q119" s="93"/>
      <c r="R119" s="93"/>
      <c r="S119" s="93"/>
      <c r="T119" s="93"/>
      <c r="U119" s="93"/>
      <c r="V119" s="93"/>
      <c r="W119" s="93"/>
      <c r="X119" s="93"/>
      <c r="Y119" s="93"/>
      <c r="Z119" s="93"/>
    </row>
    <row r="120" ht="10.5" hidden="1" customHeight="1">
      <c r="A120" s="151" t="str">
        <f>Doklady!D68</f>
        <v/>
      </c>
      <c r="B120" s="149" t="str">
        <f>Doklady!H68</f>
        <v/>
      </c>
      <c r="C120" s="122" t="str">
        <f t="array" ref="C120">IF(A120&lt;&gt;"",INDEX(FP!D:D,Doklady!B$2+(ROW()-53)),"")</f>
        <v/>
      </c>
      <c r="D120" s="122" t="str">
        <f>IF(A120&lt;&gt;"",Doklady!I68-Doklady!J68,"")</f>
        <v/>
      </c>
      <c r="E120" s="122" t="str">
        <f>IF(A120&lt;&gt;"",MIN(D120,C120)*Doklady!C68/(1-Doklady!C68),"")</f>
        <v/>
      </c>
      <c r="F120" s="150" t="str">
        <f>IF(A120&lt;&gt;"",Doklady!J68,"")</f>
        <v/>
      </c>
      <c r="G120" s="122">
        <f t="shared" si="20"/>
        <v>0</v>
      </c>
      <c r="H120" s="150"/>
      <c r="I120" s="122">
        <f t="shared" si="21"/>
        <v>0</v>
      </c>
      <c r="J120" s="93" t="str">
        <f t="shared" si="24"/>
        <v/>
      </c>
      <c r="K120" s="93" t="str">
        <f>Doklady!F68</f>
        <v/>
      </c>
      <c r="L120" s="93" t="str">
        <f t="array" ref="L120">IF(A120&lt;&gt;"",INDEX(FP!H:H,Doklady!B$2+(ROW()-52)),"")</f>
        <v/>
      </c>
      <c r="M120" s="93" t="str">
        <f t="shared" si="23"/>
        <v/>
      </c>
      <c r="N120" s="93"/>
      <c r="O120" s="93"/>
      <c r="P120" s="93"/>
      <c r="Q120" s="93"/>
      <c r="R120" s="93"/>
      <c r="S120" s="93"/>
      <c r="T120" s="93"/>
      <c r="U120" s="93"/>
      <c r="V120" s="93"/>
      <c r="W120" s="93"/>
      <c r="X120" s="93"/>
      <c r="Y120" s="93"/>
      <c r="Z120" s="93"/>
    </row>
    <row r="121" ht="10.5" hidden="1" customHeight="1">
      <c r="A121" s="151" t="str">
        <f>Doklady!D69</f>
        <v/>
      </c>
      <c r="B121" s="149" t="str">
        <f>Doklady!H69</f>
        <v/>
      </c>
      <c r="C121" s="122" t="str">
        <f t="array" ref="C121">IF(A121&lt;&gt;"",INDEX(FP!D:D,Doklady!B$2+(ROW()-53)),"")</f>
        <v/>
      </c>
      <c r="D121" s="122" t="str">
        <f>IF(A121&lt;&gt;"",Doklady!I69-Doklady!J69,"")</f>
        <v/>
      </c>
      <c r="E121" s="122" t="str">
        <f>IF(A121&lt;&gt;"",MIN(D121,C121)*Doklady!C69/(1-Doklady!C69),"")</f>
        <v/>
      </c>
      <c r="F121" s="150" t="str">
        <f>IF(A121&lt;&gt;"",Doklady!J69,"")</f>
        <v/>
      </c>
      <c r="G121" s="122">
        <f t="shared" si="20"/>
        <v>0</v>
      </c>
      <c r="H121" s="150"/>
      <c r="I121" s="122">
        <f t="shared" si="21"/>
        <v>0</v>
      </c>
      <c r="J121" s="93" t="str">
        <f t="shared" si="24"/>
        <v/>
      </c>
      <c r="K121" s="93" t="str">
        <f>Doklady!F69</f>
        <v/>
      </c>
      <c r="L121" s="93" t="str">
        <f t="array" ref="L121">IF(A121&lt;&gt;"",INDEX(FP!H:H,Doklady!B$2+(ROW()-52)),"")</f>
        <v/>
      </c>
      <c r="M121" s="93" t="str">
        <f t="shared" si="23"/>
        <v/>
      </c>
      <c r="N121" s="93"/>
      <c r="O121" s="93"/>
      <c r="P121" s="93"/>
      <c r="Q121" s="93"/>
      <c r="R121" s="93"/>
      <c r="S121" s="93"/>
      <c r="T121" s="93"/>
      <c r="U121" s="93"/>
      <c r="V121" s="93"/>
      <c r="W121" s="93"/>
      <c r="X121" s="93"/>
      <c r="Y121" s="93"/>
      <c r="Z121" s="93"/>
    </row>
    <row r="122" ht="10.5" hidden="1" customHeight="1">
      <c r="A122" s="151" t="str">
        <f>Doklady!D70</f>
        <v/>
      </c>
      <c r="B122" s="149" t="str">
        <f>Doklady!H70</f>
        <v/>
      </c>
      <c r="C122" s="122" t="str">
        <f t="array" ref="C122">IF(A122&lt;&gt;"",INDEX(FP!D:D,Doklady!B$2+(ROW()-53)),"")</f>
        <v/>
      </c>
      <c r="D122" s="122" t="str">
        <f>IF(A122&lt;&gt;"",Doklady!I70-Doklady!J70,"")</f>
        <v/>
      </c>
      <c r="E122" s="122" t="str">
        <f>IF(A122&lt;&gt;"",MIN(D122,C122)*Doklady!C70/(1-Doklady!C70),"")</f>
        <v/>
      </c>
      <c r="F122" s="150" t="str">
        <f>IF(A122&lt;&gt;"",Doklady!J70,"")</f>
        <v/>
      </c>
      <c r="G122" s="122">
        <f t="shared" si="20"/>
        <v>0</v>
      </c>
      <c r="H122" s="150"/>
      <c r="I122" s="122">
        <f t="shared" si="21"/>
        <v>0</v>
      </c>
      <c r="J122" s="93" t="str">
        <f t="shared" si="24"/>
        <v/>
      </c>
      <c r="K122" s="93" t="str">
        <f>Doklady!F70</f>
        <v/>
      </c>
      <c r="L122" s="93" t="str">
        <f t="array" ref="L122">IF(A122&lt;&gt;"",INDEX(FP!H:H,Doklady!B$2+(ROW()-52)),"")</f>
        <v/>
      </c>
      <c r="M122" s="93" t="str">
        <f t="shared" si="23"/>
        <v/>
      </c>
      <c r="N122" s="93"/>
      <c r="O122" s="93"/>
      <c r="P122" s="93"/>
      <c r="Q122" s="93"/>
      <c r="R122" s="93"/>
      <c r="S122" s="93"/>
      <c r="T122" s="93"/>
      <c r="U122" s="93"/>
      <c r="V122" s="93"/>
      <c r="W122" s="93"/>
      <c r="X122" s="93"/>
      <c r="Y122" s="93"/>
      <c r="Z122" s="93"/>
    </row>
    <row r="123" ht="10.5" hidden="1" customHeight="1">
      <c r="A123" s="151" t="str">
        <f>Doklady!D71</f>
        <v/>
      </c>
      <c r="B123" s="149" t="str">
        <f>Doklady!H71</f>
        <v/>
      </c>
      <c r="C123" s="122" t="str">
        <f t="array" ref="C123">IF(A123&lt;&gt;"",INDEX(FP!D:D,Doklady!B$2+(ROW()-53)),"")</f>
        <v/>
      </c>
      <c r="D123" s="122" t="str">
        <f>IF(A123&lt;&gt;"",Doklady!I71-Doklady!J71,"")</f>
        <v/>
      </c>
      <c r="E123" s="122" t="str">
        <f>IF(A123&lt;&gt;"",MIN(D123,C123)*Doklady!C71/(1-Doklady!C71),"")</f>
        <v/>
      </c>
      <c r="F123" s="150" t="str">
        <f>IF(A123&lt;&gt;"",Doklady!J71,"")</f>
        <v/>
      </c>
      <c r="G123" s="122">
        <f t="shared" si="20"/>
        <v>0</v>
      </c>
      <c r="H123" s="150"/>
      <c r="I123" s="122">
        <f t="shared" si="21"/>
        <v>0</v>
      </c>
      <c r="J123" s="93" t="str">
        <f t="shared" si="24"/>
        <v/>
      </c>
      <c r="K123" s="93" t="str">
        <f>Doklady!F71</f>
        <v/>
      </c>
      <c r="L123" s="93" t="str">
        <f t="array" ref="L123">IF(A123&lt;&gt;"",INDEX(FP!H:H,Doklady!B$2+(ROW()-52)),"")</f>
        <v/>
      </c>
      <c r="M123" s="93" t="str">
        <f t="shared" si="23"/>
        <v/>
      </c>
      <c r="N123" s="93"/>
      <c r="O123" s="93"/>
      <c r="P123" s="93"/>
      <c r="Q123" s="93"/>
      <c r="R123" s="93"/>
      <c r="S123" s="93"/>
      <c r="T123" s="93"/>
      <c r="U123" s="93"/>
      <c r="V123" s="93"/>
      <c r="W123" s="93"/>
      <c r="X123" s="93"/>
      <c r="Y123" s="93"/>
      <c r="Z123" s="93"/>
    </row>
    <row r="124" ht="10.5" hidden="1" customHeight="1">
      <c r="A124" s="151" t="str">
        <f>Doklady!D72</f>
        <v/>
      </c>
      <c r="B124" s="149" t="str">
        <f>Doklady!H72</f>
        <v/>
      </c>
      <c r="C124" s="122" t="str">
        <f t="array" ref="C124">IF(A124&lt;&gt;"",INDEX(FP!D:D,Doklady!B$2+(ROW()-53)),"")</f>
        <v/>
      </c>
      <c r="D124" s="122" t="str">
        <f>IF(A124&lt;&gt;"",Doklady!I72-Doklady!J72,"")</f>
        <v/>
      </c>
      <c r="E124" s="122" t="str">
        <f>IF(A124&lt;&gt;"",MIN(D124,C124)*Doklady!C72/(1-Doklady!C72),"")</f>
        <v/>
      </c>
      <c r="F124" s="150" t="str">
        <f>IF(A124&lt;&gt;"",Doklady!J72,"")</f>
        <v/>
      </c>
      <c r="G124" s="122">
        <f t="shared" si="20"/>
        <v>0</v>
      </c>
      <c r="H124" s="150"/>
      <c r="I124" s="122">
        <f t="shared" si="21"/>
        <v>0</v>
      </c>
      <c r="J124" s="93" t="str">
        <f t="shared" si="24"/>
        <v/>
      </c>
      <c r="K124" s="93" t="str">
        <f>Doklady!F72</f>
        <v/>
      </c>
      <c r="L124" s="93" t="str">
        <f t="array" ref="L124">IF(A124&lt;&gt;"",INDEX(FP!H:H,Doklady!B$2+(ROW()-52)),"")</f>
        <v/>
      </c>
      <c r="M124" s="93" t="str">
        <f t="shared" si="23"/>
        <v/>
      </c>
      <c r="N124" s="93"/>
      <c r="O124" s="93"/>
      <c r="P124" s="93"/>
      <c r="Q124" s="93"/>
      <c r="R124" s="93"/>
      <c r="S124" s="93"/>
      <c r="T124" s="93"/>
      <c r="U124" s="93"/>
      <c r="V124" s="93"/>
      <c r="W124" s="93"/>
      <c r="X124" s="93"/>
      <c r="Y124" s="93"/>
      <c r="Z124" s="93"/>
    </row>
    <row r="125" ht="10.5" hidden="1" customHeight="1">
      <c r="A125" s="151" t="str">
        <f>Doklady!D73</f>
        <v/>
      </c>
      <c r="B125" s="149" t="str">
        <f>Doklady!H73</f>
        <v/>
      </c>
      <c r="C125" s="122" t="str">
        <f t="array" ref="C125">IF(A125&lt;&gt;"",INDEX(FP!D:D,Doklady!B$2+(ROW()-53)),"")</f>
        <v/>
      </c>
      <c r="D125" s="122" t="str">
        <f>IF(A125&lt;&gt;"",Doklady!I73-Doklady!J73,"")</f>
        <v/>
      </c>
      <c r="E125" s="122" t="str">
        <f>IF(A125&lt;&gt;"",MIN(D125,C125)*Doklady!C73/(1-Doklady!C73),"")</f>
        <v/>
      </c>
      <c r="F125" s="150" t="str">
        <f>IF(A125&lt;&gt;"",Doklady!J73,"")</f>
        <v/>
      </c>
      <c r="G125" s="122">
        <f t="shared" si="20"/>
        <v>0</v>
      </c>
      <c r="H125" s="150"/>
      <c r="I125" s="122">
        <f t="shared" si="21"/>
        <v>0</v>
      </c>
      <c r="J125" s="93" t="str">
        <f t="shared" si="24"/>
        <v/>
      </c>
      <c r="K125" s="93" t="str">
        <f>Doklady!F73</f>
        <v/>
      </c>
      <c r="L125" s="93" t="str">
        <f t="array" ref="L125">IF(A125&lt;&gt;"",INDEX(FP!H:H,Doklady!B$2+(ROW()-52)),"")</f>
        <v/>
      </c>
      <c r="M125" s="93" t="str">
        <f t="shared" si="23"/>
        <v/>
      </c>
      <c r="N125" s="93"/>
      <c r="O125" s="93"/>
      <c r="P125" s="93"/>
      <c r="Q125" s="93"/>
      <c r="R125" s="93"/>
      <c r="S125" s="93"/>
      <c r="T125" s="93"/>
      <c r="U125" s="93"/>
      <c r="V125" s="93"/>
      <c r="W125" s="93"/>
      <c r="X125" s="93"/>
      <c r="Y125" s="93"/>
      <c r="Z125" s="93"/>
    </row>
    <row r="126" ht="10.5" hidden="1" customHeight="1">
      <c r="A126" s="151" t="str">
        <f>Doklady!D74</f>
        <v/>
      </c>
      <c r="B126" s="149" t="str">
        <f>Doklady!H74</f>
        <v/>
      </c>
      <c r="C126" s="122" t="str">
        <f t="array" ref="C126">IF(A126&lt;&gt;"",INDEX(FP!D:D,Doklady!B$2+(ROW()-53)),"")</f>
        <v/>
      </c>
      <c r="D126" s="122" t="str">
        <f>IF(A126&lt;&gt;"",Doklady!I74-Doklady!J74,"")</f>
        <v/>
      </c>
      <c r="E126" s="122" t="str">
        <f>IF(A126&lt;&gt;"",MIN(D126,C126)*Doklady!C74/(1-Doklady!C74),"")</f>
        <v/>
      </c>
      <c r="F126" s="150" t="str">
        <f>IF(A126&lt;&gt;"",Doklady!J74,"")</f>
        <v/>
      </c>
      <c r="G126" s="122">
        <f t="shared" si="20"/>
        <v>0</v>
      </c>
      <c r="H126" s="150"/>
      <c r="I126" s="122">
        <f t="shared" si="21"/>
        <v>0</v>
      </c>
      <c r="J126" s="93" t="str">
        <f t="shared" si="24"/>
        <v/>
      </c>
      <c r="K126" s="93" t="str">
        <f>Doklady!F74</f>
        <v/>
      </c>
      <c r="L126" s="93" t="str">
        <f t="array" ref="L126">IF(A126&lt;&gt;"",INDEX(FP!H:H,Doklady!B$2+(ROW()-52)),"")</f>
        <v/>
      </c>
      <c r="M126" s="93" t="str">
        <f t="shared" si="23"/>
        <v/>
      </c>
      <c r="N126" s="93"/>
      <c r="O126" s="93"/>
      <c r="P126" s="93"/>
      <c r="Q126" s="93"/>
      <c r="R126" s="93"/>
      <c r="S126" s="93"/>
      <c r="T126" s="93"/>
      <c r="U126" s="93"/>
      <c r="V126" s="93"/>
      <c r="W126" s="93"/>
      <c r="X126" s="93"/>
      <c r="Y126" s="93"/>
      <c r="Z126" s="93"/>
    </row>
    <row r="127" ht="6.75" hidden="1" customHeight="1">
      <c r="A127" s="151" t="str">
        <f>Doklady!D75</f>
        <v/>
      </c>
      <c r="B127" s="149" t="str">
        <f>Doklady!H75</f>
        <v/>
      </c>
      <c r="C127" s="122" t="str">
        <f t="array" ref="C127">IF(A127&lt;&gt;"",INDEX(FP!D:D,Doklady!B$2+(ROW()-53)),"")</f>
        <v/>
      </c>
      <c r="D127" s="122" t="str">
        <f>IF(A127&lt;&gt;"",Doklady!I75-Doklady!J75,"")</f>
        <v/>
      </c>
      <c r="E127" s="122" t="str">
        <f>IF(A127&lt;&gt;"",MIN(D127,C127)*Doklady!C75/(1-Doklady!C75),"")</f>
        <v/>
      </c>
      <c r="F127" s="150" t="str">
        <f>IF(A127&lt;&gt;"",Doklady!J75,"")</f>
        <v/>
      </c>
      <c r="G127" s="122">
        <f t="shared" si="20"/>
        <v>0</v>
      </c>
      <c r="H127" s="150"/>
      <c r="I127" s="122">
        <f t="shared" si="21"/>
        <v>0</v>
      </c>
      <c r="J127" s="93" t="str">
        <f t="shared" si="24"/>
        <v/>
      </c>
      <c r="K127" s="93" t="str">
        <f>Doklady!F75</f>
        <v/>
      </c>
      <c r="L127" s="93" t="str">
        <f t="array" ref="L127">IF(A127&lt;&gt;"",INDEX(FP!H:H,Doklady!B$2+(ROW()-52)),"")</f>
        <v/>
      </c>
      <c r="M127" s="93" t="str">
        <f t="shared" si="23"/>
        <v/>
      </c>
      <c r="N127" s="93"/>
      <c r="O127" s="93"/>
      <c r="P127" s="93"/>
      <c r="Q127" s="93"/>
      <c r="R127" s="93"/>
      <c r="S127" s="93"/>
      <c r="T127" s="93"/>
      <c r="U127" s="93"/>
      <c r="V127" s="93"/>
      <c r="W127" s="93"/>
      <c r="X127" s="93"/>
      <c r="Y127" s="93"/>
      <c r="Z127" s="93"/>
    </row>
    <row r="128" ht="10.5" hidden="1" customHeight="1">
      <c r="A128" s="151" t="str">
        <f>Doklady!D76</f>
        <v/>
      </c>
      <c r="B128" s="149" t="str">
        <f>Doklady!H76</f>
        <v/>
      </c>
      <c r="C128" s="122" t="str">
        <f t="array" ref="C128">IF(A128&lt;&gt;"",INDEX(FP!D:D,Doklady!B$2+(ROW()-53)),"")</f>
        <v/>
      </c>
      <c r="D128" s="122" t="str">
        <f>IF(A128&lt;&gt;"",Doklady!I76-Doklady!J76,"")</f>
        <v/>
      </c>
      <c r="E128" s="122" t="str">
        <f>IF(A128&lt;&gt;"",MIN(D128,C128)*Doklady!C76/(1-Doklady!C76),"")</f>
        <v/>
      </c>
      <c r="F128" s="150" t="str">
        <f>IF(A128&lt;&gt;"",Doklady!J76,"")</f>
        <v/>
      </c>
      <c r="G128" s="122">
        <f t="shared" si="20"/>
        <v>0</v>
      </c>
      <c r="H128" s="150"/>
      <c r="I128" s="122">
        <f t="shared" si="21"/>
        <v>0</v>
      </c>
      <c r="J128" s="93" t="str">
        <f t="shared" si="24"/>
        <v/>
      </c>
      <c r="K128" s="93" t="str">
        <f>Doklady!F76</f>
        <v/>
      </c>
      <c r="L128" s="93" t="str">
        <f t="array" ref="L128">IF(A128&lt;&gt;"",INDEX(FP!H:H,Doklady!B$2+(ROW()-52)),"")</f>
        <v/>
      </c>
      <c r="M128" s="93" t="str">
        <f t="shared" si="23"/>
        <v/>
      </c>
      <c r="N128" s="93"/>
      <c r="O128" s="93"/>
      <c r="P128" s="93"/>
      <c r="Q128" s="93"/>
      <c r="R128" s="93"/>
      <c r="S128" s="93"/>
      <c r="T128" s="93"/>
      <c r="U128" s="93"/>
      <c r="V128" s="93"/>
      <c r="W128" s="93"/>
      <c r="X128" s="93"/>
      <c r="Y128" s="93"/>
      <c r="Z128" s="93"/>
    </row>
    <row r="129" ht="10.5" hidden="1" customHeight="1">
      <c r="A129" s="151"/>
      <c r="B129" s="149"/>
      <c r="C129" s="122"/>
      <c r="D129" s="122"/>
      <c r="E129" s="122"/>
      <c r="F129" s="150"/>
      <c r="G129" s="122"/>
      <c r="H129" s="150"/>
      <c r="I129" s="122"/>
      <c r="J129" s="93" t="str">
        <f t="shared" si="24"/>
        <v/>
      </c>
      <c r="K129" s="93" t="str">
        <f>Doklady!F77</f>
        <v/>
      </c>
      <c r="L129" s="93" t="str">
        <f t="array" ref="L129">IF(A129&lt;&gt;"",INDEX(FP!H:H,Doklady!B$2+(ROW()-52)),"")</f>
        <v/>
      </c>
      <c r="M129" s="93" t="str">
        <f t="shared" si="23"/>
        <v/>
      </c>
      <c r="N129" s="93"/>
      <c r="O129" s="93"/>
      <c r="P129" s="93"/>
      <c r="Q129" s="93"/>
      <c r="R129" s="93"/>
      <c r="S129" s="93"/>
      <c r="T129" s="93"/>
      <c r="U129" s="93"/>
      <c r="V129" s="93"/>
      <c r="W129" s="93"/>
      <c r="X129" s="93"/>
      <c r="Y129" s="93"/>
      <c r="Z129" s="93"/>
    </row>
    <row r="130" ht="10.5" customHeight="1">
      <c r="A130" s="152" t="str">
        <f>Doklady!D66</f>
        <v/>
      </c>
      <c r="B130" s="153" t="s">
        <v>352</v>
      </c>
      <c r="C130" s="154">
        <f t="shared" ref="C130:I130" si="25">SUM(C53:C129)</f>
        <v>115771</v>
      </c>
      <c r="D130" s="154">
        <f t="shared" si="25"/>
        <v>57657.49</v>
      </c>
      <c r="E130" s="154">
        <f t="shared" si="25"/>
        <v>0</v>
      </c>
      <c r="F130" s="154">
        <f t="shared" si="25"/>
        <v>0</v>
      </c>
      <c r="G130" s="154">
        <f t="shared" si="25"/>
        <v>57657.49</v>
      </c>
      <c r="H130" s="154">
        <f t="shared" si="25"/>
        <v>0</v>
      </c>
      <c r="I130" s="154">
        <f t="shared" si="25"/>
        <v>58113.51</v>
      </c>
      <c r="J130" s="155" t="str">
        <f t="shared" si="24"/>
        <v/>
      </c>
      <c r="K130" s="155"/>
      <c r="L130" s="155"/>
      <c r="M130" s="155"/>
      <c r="N130" s="155"/>
      <c r="O130" s="155"/>
      <c r="P130" s="155"/>
      <c r="Q130" s="155"/>
      <c r="R130" s="155"/>
      <c r="S130" s="155"/>
      <c r="T130" s="155"/>
      <c r="U130" s="155"/>
      <c r="V130" s="155"/>
      <c r="W130" s="155"/>
      <c r="X130" s="155"/>
      <c r="Y130" s="155"/>
      <c r="Z130" s="155"/>
    </row>
    <row r="131" ht="10.5" customHeight="1">
      <c r="A131" s="48"/>
      <c r="B131" s="48"/>
      <c r="C131" s="103"/>
      <c r="D131" s="103"/>
      <c r="E131" s="103"/>
      <c r="F131" s="103"/>
      <c r="G131" s="103"/>
      <c r="H131" s="103"/>
      <c r="I131" s="103"/>
      <c r="J131" s="93"/>
      <c r="K131" s="93"/>
      <c r="L131" s="93"/>
      <c r="M131" s="93"/>
      <c r="N131" s="93"/>
      <c r="O131" s="93"/>
      <c r="P131" s="93"/>
      <c r="Q131" s="93"/>
      <c r="R131" s="93"/>
      <c r="S131" s="93"/>
      <c r="T131" s="93"/>
      <c r="U131" s="93"/>
      <c r="V131" s="93"/>
      <c r="W131" s="93"/>
      <c r="X131" s="93"/>
      <c r="Y131" s="93"/>
      <c r="Z131" s="93"/>
    </row>
    <row r="132" ht="10.5" customHeight="1">
      <c r="A132" s="62" t="s">
        <v>420</v>
      </c>
      <c r="B132" s="62"/>
      <c r="C132" s="156"/>
      <c r="D132" s="156"/>
      <c r="E132" s="156"/>
      <c r="F132" s="156"/>
      <c r="G132" s="156"/>
      <c r="H132" s="156"/>
      <c r="I132" s="156"/>
      <c r="J132" s="98"/>
      <c r="K132" s="98"/>
      <c r="L132" s="98"/>
      <c r="M132" s="98"/>
      <c r="N132" s="98"/>
      <c r="O132" s="98"/>
      <c r="P132" s="98"/>
      <c r="Q132" s="98"/>
      <c r="R132" s="98"/>
      <c r="S132" s="98"/>
      <c r="T132" s="98"/>
      <c r="U132" s="98"/>
      <c r="V132" s="98"/>
      <c r="W132" s="98"/>
      <c r="X132" s="98"/>
      <c r="Y132" s="98"/>
      <c r="Z132" s="98"/>
    </row>
    <row r="133" ht="10.5" customHeight="1">
      <c r="A133" s="62" t="s">
        <v>421</v>
      </c>
      <c r="B133" s="62"/>
      <c r="C133" s="156"/>
      <c r="D133" s="156"/>
      <c r="E133" s="156"/>
      <c r="F133" s="156"/>
      <c r="G133" s="156"/>
      <c r="H133" s="156"/>
      <c r="I133" s="156"/>
      <c r="J133" s="98"/>
      <c r="K133" s="98"/>
      <c r="L133" s="98"/>
      <c r="M133" s="98"/>
      <c r="N133" s="98"/>
      <c r="O133" s="98"/>
      <c r="P133" s="98"/>
      <c r="Q133" s="98"/>
      <c r="R133" s="98"/>
      <c r="S133" s="98"/>
      <c r="T133" s="98"/>
      <c r="U133" s="98"/>
      <c r="V133" s="98"/>
      <c r="W133" s="98"/>
      <c r="X133" s="98"/>
      <c r="Y133" s="98"/>
      <c r="Z133" s="98"/>
    </row>
    <row r="134" ht="10.5" customHeight="1">
      <c r="A134" s="62" t="s">
        <v>422</v>
      </c>
      <c r="B134" s="62"/>
      <c r="C134" s="156"/>
      <c r="D134" s="156"/>
      <c r="E134" s="156"/>
      <c r="F134" s="156"/>
      <c r="G134" s="156"/>
      <c r="H134" s="156"/>
      <c r="I134" s="156"/>
      <c r="J134" s="98"/>
      <c r="K134" s="98"/>
      <c r="L134" s="98"/>
      <c r="M134" s="98"/>
      <c r="N134" s="98"/>
      <c r="O134" s="98"/>
      <c r="P134" s="98"/>
      <c r="Q134" s="98"/>
      <c r="R134" s="98"/>
      <c r="S134" s="98"/>
      <c r="T134" s="98"/>
      <c r="U134" s="98"/>
      <c r="V134" s="98"/>
      <c r="W134" s="98"/>
      <c r="X134" s="98"/>
      <c r="Y134" s="98"/>
      <c r="Z134" s="98"/>
    </row>
    <row r="135" ht="10.5" customHeight="1">
      <c r="A135" s="62" t="s">
        <v>423</v>
      </c>
      <c r="B135" s="62"/>
      <c r="C135" s="156"/>
      <c r="D135" s="156"/>
      <c r="E135" s="156"/>
      <c r="F135" s="156"/>
      <c r="G135" s="156"/>
      <c r="H135" s="156"/>
      <c r="I135" s="156"/>
      <c r="J135" s="98"/>
      <c r="K135" s="98"/>
      <c r="L135" s="98"/>
      <c r="M135" s="98"/>
      <c r="N135" s="98"/>
      <c r="O135" s="98"/>
      <c r="P135" s="98"/>
      <c r="Q135" s="98"/>
      <c r="R135" s="98"/>
      <c r="S135" s="98"/>
      <c r="T135" s="98"/>
      <c r="U135" s="98"/>
      <c r="V135" s="98"/>
      <c r="W135" s="98"/>
      <c r="X135" s="98"/>
      <c r="Y135" s="98"/>
      <c r="Z135" s="98"/>
    </row>
    <row r="136" ht="10.5" customHeight="1">
      <c r="A136" s="62"/>
      <c r="B136" s="62"/>
      <c r="C136" s="156"/>
      <c r="D136" s="156"/>
      <c r="E136" s="156"/>
      <c r="F136" s="156"/>
      <c r="G136" s="156"/>
      <c r="H136" s="156"/>
      <c r="I136" s="156"/>
      <c r="J136" s="98"/>
      <c r="K136" s="98"/>
      <c r="L136" s="98"/>
      <c r="M136" s="98"/>
      <c r="N136" s="98"/>
      <c r="O136" s="98"/>
      <c r="P136" s="98"/>
      <c r="Q136" s="98"/>
      <c r="R136" s="98"/>
      <c r="S136" s="98"/>
      <c r="T136" s="98"/>
      <c r="U136" s="98"/>
      <c r="V136" s="98"/>
      <c r="W136" s="98"/>
      <c r="X136" s="98"/>
      <c r="Y136" s="98"/>
      <c r="Z136" s="98"/>
    </row>
    <row r="137" ht="10.5" customHeight="1">
      <c r="A137" s="62" t="s">
        <v>424</v>
      </c>
      <c r="B137" s="62"/>
      <c r="C137" s="156"/>
      <c r="D137" s="156"/>
      <c r="E137" s="156"/>
      <c r="F137" s="156"/>
      <c r="G137" s="156"/>
      <c r="H137" s="156"/>
      <c r="I137" s="156"/>
      <c r="J137" s="98"/>
      <c r="K137" s="93"/>
      <c r="L137" s="93"/>
      <c r="M137" s="93"/>
      <c r="N137" s="93"/>
      <c r="O137" s="93"/>
      <c r="P137" s="93"/>
      <c r="Q137" s="93"/>
      <c r="R137" s="93"/>
      <c r="S137" s="93"/>
      <c r="T137" s="93"/>
      <c r="U137" s="93"/>
      <c r="V137" s="93"/>
      <c r="W137" s="93"/>
      <c r="X137" s="93"/>
      <c r="Y137" s="93"/>
      <c r="Z137" s="93"/>
    </row>
    <row r="138" ht="10.5" customHeight="1">
      <c r="A138" s="62"/>
      <c r="B138" s="62"/>
      <c r="C138" s="156"/>
      <c r="D138" s="156"/>
      <c r="E138" s="156"/>
      <c r="F138" s="156"/>
      <c r="G138" s="156"/>
      <c r="H138" s="156"/>
      <c r="I138" s="156"/>
      <c r="J138" s="98"/>
      <c r="K138" s="93"/>
      <c r="L138" s="93"/>
      <c r="M138" s="93"/>
      <c r="N138" s="93"/>
      <c r="O138" s="93"/>
      <c r="P138" s="93"/>
      <c r="Q138" s="93"/>
      <c r="R138" s="93"/>
      <c r="S138" s="93"/>
      <c r="T138" s="93"/>
      <c r="U138" s="93"/>
      <c r="V138" s="93"/>
      <c r="W138" s="93"/>
      <c r="X138" s="93"/>
      <c r="Y138" s="93"/>
      <c r="Z138" s="93"/>
    </row>
    <row r="139" ht="10.5" customHeight="1">
      <c r="A139" s="62" t="s">
        <v>425</v>
      </c>
      <c r="B139" s="62"/>
      <c r="C139" s="156"/>
      <c r="D139" s="156"/>
      <c r="E139" s="156"/>
      <c r="F139" s="156"/>
      <c r="G139" s="156"/>
      <c r="H139" s="156"/>
      <c r="I139" s="156"/>
      <c r="J139" s="98"/>
      <c r="K139" s="93"/>
      <c r="L139" s="93"/>
      <c r="M139" s="93"/>
      <c r="N139" s="93"/>
      <c r="O139" s="93"/>
      <c r="P139" s="93"/>
      <c r="Q139" s="93"/>
      <c r="R139" s="93"/>
      <c r="S139" s="93"/>
      <c r="T139" s="93"/>
      <c r="U139" s="93"/>
      <c r="V139" s="93"/>
      <c r="W139" s="93"/>
      <c r="X139" s="93"/>
      <c r="Y139" s="93"/>
      <c r="Z139" s="93"/>
    </row>
    <row r="140" ht="10.5" customHeight="1">
      <c r="A140" s="62"/>
      <c r="B140" s="157"/>
      <c r="C140" s="158"/>
      <c r="D140" s="159"/>
      <c r="E140" s="160"/>
      <c r="F140" s="160"/>
      <c r="G140" s="160"/>
      <c r="H140" s="160"/>
      <c r="I140" s="161"/>
      <c r="J140" s="98"/>
      <c r="K140" s="93"/>
      <c r="L140" s="93"/>
      <c r="M140" s="93"/>
      <c r="N140" s="93"/>
      <c r="O140" s="93"/>
      <c r="P140" s="93"/>
      <c r="Q140" s="93"/>
      <c r="R140" s="93"/>
      <c r="S140" s="93"/>
      <c r="T140" s="93"/>
      <c r="U140" s="93"/>
      <c r="V140" s="93"/>
      <c r="W140" s="93"/>
      <c r="X140" s="93"/>
      <c r="Y140" s="93"/>
      <c r="Z140" s="93"/>
    </row>
    <row r="141" ht="68.25" customHeight="1">
      <c r="A141" s="62"/>
      <c r="B141" s="162" t="s">
        <v>426</v>
      </c>
      <c r="C141" s="163"/>
      <c r="D141" s="164" t="s">
        <v>427</v>
      </c>
      <c r="E141" s="165"/>
      <c r="F141" s="165"/>
      <c r="G141" s="165"/>
      <c r="H141" s="165"/>
      <c r="I141" s="166"/>
      <c r="J141" s="98"/>
      <c r="K141" s="93"/>
      <c r="L141" s="93"/>
      <c r="M141" s="93"/>
      <c r="N141" s="93"/>
      <c r="O141" s="93"/>
      <c r="P141" s="93"/>
      <c r="Q141" s="93"/>
      <c r="R141" s="93"/>
      <c r="S141" s="93"/>
      <c r="T141" s="93"/>
      <c r="U141" s="93"/>
      <c r="V141" s="93"/>
      <c r="W141" s="93"/>
      <c r="X141" s="93"/>
      <c r="Y141" s="93"/>
      <c r="Z141" s="93"/>
    </row>
    <row r="142" ht="10.5" customHeight="1">
      <c r="A142" s="62"/>
      <c r="B142" s="162"/>
      <c r="C142" s="163"/>
      <c r="D142" s="167"/>
      <c r="E142" s="167"/>
      <c r="F142" s="167"/>
      <c r="G142" s="167"/>
      <c r="H142" s="167"/>
      <c r="I142" s="167"/>
      <c r="J142" s="98"/>
      <c r="K142" s="93"/>
      <c r="L142" s="93"/>
      <c r="M142" s="93"/>
      <c r="N142" s="93"/>
      <c r="O142" s="93"/>
      <c r="P142" s="93"/>
      <c r="Q142" s="93"/>
      <c r="R142" s="93"/>
      <c r="S142" s="93"/>
      <c r="T142" s="93"/>
      <c r="U142" s="93"/>
      <c r="V142" s="93"/>
      <c r="W142" s="93"/>
      <c r="X142" s="93"/>
      <c r="Y142" s="93"/>
      <c r="Z142" s="93"/>
    </row>
    <row r="143" ht="10.5" customHeight="1">
      <c r="A143" s="62"/>
      <c r="B143" s="162"/>
      <c r="C143" s="163"/>
      <c r="D143" s="167"/>
      <c r="E143" s="167"/>
      <c r="F143" s="167"/>
      <c r="G143" s="167"/>
      <c r="H143" s="167"/>
      <c r="I143" s="167"/>
      <c r="J143" s="98"/>
      <c r="K143" s="93"/>
      <c r="L143" s="93"/>
      <c r="M143" s="93"/>
      <c r="N143" s="93"/>
      <c r="O143" s="93"/>
      <c r="P143" s="93"/>
      <c r="Q143" s="93"/>
      <c r="R143" s="93"/>
      <c r="S143" s="93"/>
      <c r="T143" s="93"/>
      <c r="U143" s="93"/>
      <c r="V143" s="93"/>
      <c r="W143" s="93"/>
      <c r="X143" s="93"/>
      <c r="Y143" s="93"/>
      <c r="Z143" s="93"/>
    </row>
    <row r="144" ht="10.5" customHeight="1">
      <c r="A144" s="62"/>
      <c r="B144" s="162"/>
      <c r="C144" s="163"/>
      <c r="D144" s="167"/>
      <c r="E144" s="167"/>
      <c r="F144" s="167"/>
      <c r="G144" s="167"/>
      <c r="H144" s="167"/>
      <c r="I144" s="167"/>
      <c r="J144" s="98"/>
      <c r="K144" s="93"/>
      <c r="L144" s="93"/>
      <c r="M144" s="93"/>
      <c r="N144" s="93"/>
      <c r="O144" s="93"/>
      <c r="P144" s="93"/>
      <c r="Q144" s="93"/>
      <c r="R144" s="93"/>
      <c r="S144" s="93"/>
      <c r="T144" s="93"/>
      <c r="U144" s="93"/>
      <c r="V144" s="93"/>
      <c r="W144" s="93"/>
      <c r="X144" s="93"/>
      <c r="Y144" s="93"/>
      <c r="Z144" s="93"/>
    </row>
    <row r="145" ht="10.5" customHeight="1">
      <c r="A145" s="48"/>
      <c r="B145" s="168"/>
      <c r="C145" s="103"/>
      <c r="D145" s="103"/>
      <c r="E145" s="103"/>
      <c r="F145" s="103"/>
      <c r="G145" s="103"/>
      <c r="H145" s="103"/>
      <c r="I145" s="103"/>
      <c r="J145" s="93"/>
      <c r="K145" s="93"/>
      <c r="L145" s="93"/>
      <c r="M145" s="93"/>
      <c r="N145" s="93"/>
      <c r="O145" s="93"/>
      <c r="P145" s="93"/>
      <c r="Q145" s="93"/>
      <c r="R145" s="93"/>
      <c r="S145" s="93"/>
      <c r="T145" s="93"/>
      <c r="U145" s="93"/>
      <c r="V145" s="93"/>
      <c r="W145" s="93"/>
      <c r="X145" s="93"/>
      <c r="Y145" s="93"/>
      <c r="Z145" s="93"/>
    </row>
    <row r="146" ht="10.5" customHeight="1">
      <c r="A146" s="48"/>
      <c r="B146" s="48"/>
      <c r="C146" s="103"/>
      <c r="D146" s="103"/>
      <c r="E146" s="103"/>
      <c r="F146" s="103"/>
      <c r="G146" s="103"/>
      <c r="H146" s="103"/>
      <c r="I146" s="103"/>
      <c r="J146" s="93"/>
      <c r="K146" s="93"/>
      <c r="L146" s="93"/>
      <c r="M146" s="93"/>
      <c r="N146" s="93"/>
      <c r="O146" s="93"/>
      <c r="P146" s="93"/>
      <c r="Q146" s="93"/>
      <c r="R146" s="93"/>
      <c r="S146" s="93"/>
      <c r="T146" s="93"/>
      <c r="U146" s="93"/>
      <c r="V146" s="93"/>
      <c r="W146" s="93"/>
      <c r="X146" s="93"/>
      <c r="Y146" s="93"/>
      <c r="Z146" s="93"/>
    </row>
    <row r="147" ht="10.5" customHeight="1">
      <c r="A147" s="48"/>
      <c r="B147" s="48"/>
      <c r="C147" s="103"/>
      <c r="D147" s="103"/>
      <c r="E147" s="103"/>
      <c r="F147" s="103"/>
      <c r="G147" s="103"/>
      <c r="H147" s="103"/>
      <c r="I147" s="103"/>
      <c r="J147" s="93"/>
      <c r="K147" s="93"/>
      <c r="L147" s="93"/>
      <c r="M147" s="93"/>
      <c r="N147" s="93"/>
      <c r="O147" s="93"/>
      <c r="P147" s="93"/>
      <c r="Q147" s="93"/>
      <c r="R147" s="93"/>
      <c r="S147" s="93"/>
      <c r="T147" s="93"/>
      <c r="U147" s="93"/>
      <c r="V147" s="93"/>
      <c r="W147" s="93"/>
      <c r="X147" s="93"/>
      <c r="Y147" s="93"/>
      <c r="Z147" s="93"/>
    </row>
    <row r="148" ht="10.5" customHeight="1">
      <c r="A148" s="48"/>
      <c r="B148" s="48"/>
      <c r="C148" s="103"/>
      <c r="D148" s="103"/>
      <c r="E148" s="103"/>
      <c r="F148" s="103"/>
      <c r="G148" s="103"/>
      <c r="H148" s="103"/>
      <c r="I148" s="103"/>
      <c r="J148" s="93"/>
      <c r="K148" s="93"/>
      <c r="L148" s="93"/>
      <c r="M148" s="93"/>
      <c r="N148" s="93"/>
      <c r="O148" s="93"/>
      <c r="P148" s="93"/>
      <c r="Q148" s="93"/>
      <c r="R148" s="93"/>
      <c r="S148" s="93"/>
      <c r="T148" s="93"/>
      <c r="U148" s="93"/>
      <c r="V148" s="93"/>
      <c r="W148" s="93"/>
      <c r="X148" s="93"/>
      <c r="Y148" s="93"/>
      <c r="Z148" s="93"/>
    </row>
    <row r="149" ht="10.5" customHeight="1">
      <c r="A149" s="48"/>
      <c r="B149" s="48"/>
      <c r="C149" s="103"/>
      <c r="D149" s="103"/>
      <c r="E149" s="103"/>
      <c r="F149" s="103"/>
      <c r="G149" s="103"/>
      <c r="H149" s="103"/>
      <c r="I149" s="103"/>
      <c r="J149" s="93"/>
      <c r="K149" s="93"/>
      <c r="L149" s="93"/>
      <c r="M149" s="93"/>
      <c r="N149" s="93"/>
      <c r="O149" s="93"/>
      <c r="P149" s="93"/>
      <c r="Q149" s="93"/>
      <c r="R149" s="93"/>
      <c r="S149" s="93"/>
      <c r="T149" s="93"/>
      <c r="U149" s="93"/>
      <c r="V149" s="93"/>
      <c r="W149" s="93"/>
      <c r="X149" s="93"/>
      <c r="Y149" s="93"/>
      <c r="Z149" s="93"/>
    </row>
    <row r="150" ht="10.5" customHeight="1">
      <c r="A150" s="48"/>
      <c r="B150" s="48"/>
      <c r="C150" s="103"/>
      <c r="D150" s="103"/>
      <c r="E150" s="103"/>
      <c r="F150" s="103"/>
      <c r="G150" s="103"/>
      <c r="H150" s="103"/>
      <c r="I150" s="103"/>
      <c r="J150" s="93"/>
      <c r="K150" s="93"/>
      <c r="L150" s="93"/>
      <c r="M150" s="93"/>
      <c r="N150" s="93"/>
      <c r="O150" s="93"/>
      <c r="P150" s="93"/>
      <c r="Q150" s="93"/>
      <c r="R150" s="93"/>
      <c r="S150" s="93"/>
      <c r="T150" s="93"/>
      <c r="U150" s="93"/>
      <c r="V150" s="93"/>
      <c r="W150" s="93"/>
      <c r="X150" s="93"/>
      <c r="Y150" s="93"/>
      <c r="Z150" s="93"/>
    </row>
    <row r="151" ht="10.5" customHeight="1">
      <c r="A151" s="48"/>
      <c r="B151" s="48"/>
      <c r="C151" s="103"/>
      <c r="D151" s="103"/>
      <c r="E151" s="103"/>
      <c r="F151" s="103"/>
      <c r="G151" s="103"/>
      <c r="H151" s="103"/>
      <c r="I151" s="103"/>
      <c r="J151" s="93"/>
      <c r="K151" s="93"/>
      <c r="L151" s="93"/>
      <c r="M151" s="93"/>
      <c r="N151" s="93"/>
      <c r="O151" s="93"/>
      <c r="P151" s="93"/>
      <c r="Q151" s="93"/>
      <c r="R151" s="93"/>
      <c r="S151" s="93"/>
      <c r="T151" s="93"/>
      <c r="U151" s="93"/>
      <c r="V151" s="93"/>
      <c r="W151" s="93"/>
      <c r="X151" s="93"/>
      <c r="Y151" s="93"/>
      <c r="Z151" s="93"/>
    </row>
    <row r="152" ht="10.5" customHeight="1">
      <c r="A152" s="48"/>
      <c r="B152" s="48"/>
      <c r="C152" s="103"/>
      <c r="D152" s="103"/>
      <c r="E152" s="103"/>
      <c r="F152" s="103"/>
      <c r="G152" s="103"/>
      <c r="H152" s="103"/>
      <c r="I152" s="103"/>
      <c r="J152" s="93"/>
      <c r="K152" s="93"/>
      <c r="L152" s="93"/>
      <c r="M152" s="93"/>
      <c r="N152" s="93"/>
      <c r="O152" s="93"/>
      <c r="P152" s="93"/>
      <c r="Q152" s="93"/>
      <c r="R152" s="93"/>
      <c r="S152" s="93"/>
      <c r="T152" s="93"/>
      <c r="U152" s="93"/>
      <c r="V152" s="93"/>
      <c r="W152" s="93"/>
      <c r="X152" s="93"/>
      <c r="Y152" s="93"/>
      <c r="Z152" s="93"/>
    </row>
    <row r="153" ht="10.5" customHeight="1">
      <c r="A153" s="48"/>
      <c r="B153" s="48"/>
      <c r="C153" s="103"/>
      <c r="D153" s="103"/>
      <c r="E153" s="103"/>
      <c r="F153" s="103"/>
      <c r="G153" s="103"/>
      <c r="H153" s="103"/>
      <c r="I153" s="103"/>
      <c r="J153" s="93"/>
      <c r="K153" s="93"/>
      <c r="L153" s="93"/>
      <c r="M153" s="93"/>
      <c r="N153" s="93"/>
      <c r="O153" s="93"/>
      <c r="P153" s="93"/>
      <c r="Q153" s="93"/>
      <c r="R153" s="93"/>
      <c r="S153" s="93"/>
      <c r="T153" s="93"/>
      <c r="U153" s="93"/>
      <c r="V153" s="93"/>
      <c r="W153" s="93"/>
      <c r="X153" s="93"/>
      <c r="Y153" s="93"/>
      <c r="Z153" s="93"/>
    </row>
    <row r="154" ht="10.5" customHeight="1">
      <c r="A154" s="48"/>
      <c r="B154" s="48"/>
      <c r="C154" s="103"/>
      <c r="D154" s="103"/>
      <c r="E154" s="103"/>
      <c r="F154" s="103"/>
      <c r="G154" s="103"/>
      <c r="H154" s="103"/>
      <c r="I154" s="103"/>
      <c r="J154" s="93"/>
      <c r="K154" s="93"/>
      <c r="L154" s="93"/>
      <c r="M154" s="93"/>
      <c r="N154" s="93"/>
      <c r="O154" s="93"/>
      <c r="P154" s="93"/>
      <c r="Q154" s="93"/>
      <c r="R154" s="93"/>
      <c r="S154" s="93"/>
      <c r="T154" s="93"/>
      <c r="U154" s="93"/>
      <c r="V154" s="93"/>
      <c r="W154" s="93"/>
      <c r="X154" s="93"/>
      <c r="Y154" s="93"/>
      <c r="Z154" s="93"/>
    </row>
    <row r="155" ht="10.5" customHeight="1">
      <c r="A155" s="48"/>
      <c r="B155" s="48"/>
      <c r="C155" s="103"/>
      <c r="D155" s="103"/>
      <c r="E155" s="103"/>
      <c r="F155" s="103"/>
      <c r="G155" s="103"/>
      <c r="H155" s="103"/>
      <c r="I155" s="103"/>
      <c r="J155" s="93"/>
      <c r="K155" s="93"/>
      <c r="L155" s="93"/>
      <c r="M155" s="93"/>
      <c r="N155" s="93"/>
      <c r="O155" s="93"/>
      <c r="P155" s="93"/>
      <c r="Q155" s="93"/>
      <c r="R155" s="93"/>
      <c r="S155" s="93"/>
      <c r="T155" s="93"/>
      <c r="U155" s="93"/>
      <c r="V155" s="93"/>
      <c r="W155" s="93"/>
      <c r="X155" s="93"/>
      <c r="Y155" s="93"/>
      <c r="Z155" s="93"/>
    </row>
    <row r="156" ht="10.5" customHeight="1">
      <c r="A156" s="48"/>
      <c r="B156" s="48"/>
      <c r="C156" s="103"/>
      <c r="D156" s="103"/>
      <c r="E156" s="103"/>
      <c r="F156" s="103"/>
      <c r="G156" s="103"/>
      <c r="H156" s="103"/>
      <c r="I156" s="103"/>
      <c r="J156" s="93"/>
      <c r="K156" s="93"/>
      <c r="L156" s="93"/>
      <c r="M156" s="93"/>
      <c r="N156" s="93"/>
      <c r="O156" s="93"/>
      <c r="P156" s="93"/>
      <c r="Q156" s="93"/>
      <c r="R156" s="93"/>
      <c r="S156" s="93"/>
      <c r="T156" s="93"/>
      <c r="U156" s="93"/>
      <c r="V156" s="93"/>
      <c r="W156" s="93"/>
      <c r="X156" s="93"/>
      <c r="Y156" s="93"/>
      <c r="Z156" s="93"/>
    </row>
    <row r="157" ht="10.5" customHeight="1">
      <c r="A157" s="48"/>
      <c r="B157" s="48"/>
      <c r="C157" s="103"/>
      <c r="D157" s="103"/>
      <c r="E157" s="103"/>
      <c r="F157" s="103"/>
      <c r="G157" s="103"/>
      <c r="H157" s="103"/>
      <c r="I157" s="103"/>
      <c r="J157" s="93"/>
      <c r="K157" s="93"/>
      <c r="L157" s="93"/>
      <c r="M157" s="93"/>
      <c r="N157" s="93"/>
      <c r="O157" s="93"/>
      <c r="P157" s="93"/>
      <c r="Q157" s="93"/>
      <c r="R157" s="93"/>
      <c r="S157" s="93"/>
      <c r="T157" s="93"/>
      <c r="U157" s="93"/>
      <c r="V157" s="93"/>
      <c r="W157" s="93"/>
      <c r="X157" s="93"/>
      <c r="Y157" s="93"/>
      <c r="Z157" s="93"/>
    </row>
    <row r="158" ht="10.5" customHeight="1">
      <c r="A158" s="48"/>
      <c r="B158" s="48"/>
      <c r="C158" s="103"/>
      <c r="D158" s="103"/>
      <c r="E158" s="103"/>
      <c r="F158" s="103"/>
      <c r="G158" s="103"/>
      <c r="H158" s="103"/>
      <c r="I158" s="103"/>
      <c r="J158" s="93"/>
      <c r="K158" s="93"/>
      <c r="L158" s="93"/>
      <c r="M158" s="93"/>
      <c r="N158" s="93"/>
      <c r="O158" s="93"/>
      <c r="P158" s="93"/>
      <c r="Q158" s="93"/>
      <c r="R158" s="93"/>
      <c r="S158" s="93"/>
      <c r="T158" s="93"/>
      <c r="U158" s="93"/>
      <c r="V158" s="93"/>
      <c r="W158" s="93"/>
      <c r="X158" s="93"/>
      <c r="Y158" s="93"/>
      <c r="Z158" s="93"/>
    </row>
    <row r="159" ht="10.5" customHeight="1">
      <c r="A159" s="48"/>
      <c r="B159" s="48"/>
      <c r="C159" s="103"/>
      <c r="D159" s="103"/>
      <c r="E159" s="103"/>
      <c r="F159" s="103"/>
      <c r="G159" s="103"/>
      <c r="H159" s="103"/>
      <c r="I159" s="103"/>
      <c r="J159" s="93"/>
      <c r="K159" s="93"/>
      <c r="L159" s="93"/>
      <c r="M159" s="93"/>
      <c r="N159" s="93"/>
      <c r="O159" s="93"/>
      <c r="P159" s="93"/>
      <c r="Q159" s="93"/>
      <c r="R159" s="93"/>
      <c r="S159" s="93"/>
      <c r="T159" s="93"/>
      <c r="U159" s="93"/>
      <c r="V159" s="93"/>
      <c r="W159" s="93"/>
      <c r="X159" s="93"/>
      <c r="Y159" s="93"/>
      <c r="Z159" s="93"/>
    </row>
    <row r="160" ht="10.5" customHeight="1">
      <c r="A160" s="48"/>
      <c r="B160" s="48"/>
      <c r="C160" s="103"/>
      <c r="D160" s="103"/>
      <c r="E160" s="103"/>
      <c r="F160" s="103"/>
      <c r="G160" s="103"/>
      <c r="H160" s="103"/>
      <c r="I160" s="103"/>
      <c r="J160" s="93"/>
      <c r="K160" s="93"/>
      <c r="L160" s="93"/>
      <c r="M160" s="93"/>
      <c r="N160" s="93"/>
      <c r="O160" s="93"/>
      <c r="P160" s="93"/>
      <c r="Q160" s="93"/>
      <c r="R160" s="93"/>
      <c r="S160" s="93"/>
      <c r="T160" s="93"/>
      <c r="U160" s="93"/>
      <c r="V160" s="93"/>
      <c r="W160" s="93"/>
      <c r="X160" s="93"/>
      <c r="Y160" s="93"/>
      <c r="Z160" s="93"/>
    </row>
    <row r="161" ht="10.5" customHeight="1">
      <c r="A161" s="48"/>
      <c r="B161" s="48"/>
      <c r="C161" s="103"/>
      <c r="D161" s="103"/>
      <c r="E161" s="103"/>
      <c r="F161" s="103"/>
      <c r="G161" s="103"/>
      <c r="H161" s="103"/>
      <c r="I161" s="103"/>
      <c r="J161" s="93"/>
      <c r="K161" s="93"/>
      <c r="L161" s="93"/>
      <c r="M161" s="93"/>
      <c r="N161" s="93"/>
      <c r="O161" s="93"/>
      <c r="P161" s="93"/>
      <c r="Q161" s="93"/>
      <c r="R161" s="93"/>
      <c r="S161" s="93"/>
      <c r="T161" s="93"/>
      <c r="U161" s="93"/>
      <c r="V161" s="93"/>
      <c r="W161" s="93"/>
      <c r="X161" s="93"/>
      <c r="Y161" s="93"/>
      <c r="Z161" s="93"/>
    </row>
    <row r="162" ht="10.5" customHeight="1">
      <c r="A162" s="48"/>
      <c r="B162" s="48"/>
      <c r="C162" s="103"/>
      <c r="D162" s="103"/>
      <c r="E162" s="103"/>
      <c r="F162" s="103"/>
      <c r="G162" s="103"/>
      <c r="H162" s="103"/>
      <c r="I162" s="103"/>
      <c r="J162" s="93"/>
      <c r="K162" s="93"/>
      <c r="L162" s="93"/>
      <c r="M162" s="93"/>
      <c r="N162" s="93"/>
      <c r="O162" s="93"/>
      <c r="P162" s="93"/>
      <c r="Q162" s="93"/>
      <c r="R162" s="93"/>
      <c r="S162" s="93"/>
      <c r="T162" s="93"/>
      <c r="U162" s="93"/>
      <c r="V162" s="93"/>
      <c r="W162" s="93"/>
      <c r="X162" s="93"/>
      <c r="Y162" s="93"/>
      <c r="Z162" s="93"/>
    </row>
    <row r="163" ht="10.5" customHeight="1">
      <c r="A163" s="48"/>
      <c r="B163" s="48"/>
      <c r="C163" s="103"/>
      <c r="D163" s="103"/>
      <c r="E163" s="103"/>
      <c r="F163" s="103"/>
      <c r="G163" s="103"/>
      <c r="H163" s="103"/>
      <c r="I163" s="103"/>
      <c r="J163" s="93"/>
      <c r="K163" s="93"/>
      <c r="L163" s="93"/>
      <c r="M163" s="93"/>
      <c r="N163" s="93"/>
      <c r="O163" s="93"/>
      <c r="P163" s="93"/>
      <c r="Q163" s="93"/>
      <c r="R163" s="93"/>
      <c r="S163" s="93"/>
      <c r="T163" s="93"/>
      <c r="U163" s="93"/>
      <c r="V163" s="93"/>
      <c r="W163" s="93"/>
      <c r="X163" s="93"/>
      <c r="Y163" s="93"/>
      <c r="Z163" s="93"/>
    </row>
    <row r="164" ht="10.5" customHeight="1">
      <c r="A164" s="48"/>
      <c r="B164" s="48"/>
      <c r="C164" s="103"/>
      <c r="D164" s="103"/>
      <c r="E164" s="103"/>
      <c r="F164" s="103"/>
      <c r="G164" s="103"/>
      <c r="H164" s="103"/>
      <c r="I164" s="103"/>
      <c r="J164" s="93"/>
      <c r="K164" s="93"/>
      <c r="L164" s="93"/>
      <c r="M164" s="93"/>
      <c r="N164" s="93"/>
      <c r="O164" s="93"/>
      <c r="P164" s="93"/>
      <c r="Q164" s="93"/>
      <c r="R164" s="93"/>
      <c r="S164" s="93"/>
      <c r="T164" s="93"/>
      <c r="U164" s="93"/>
      <c r="V164" s="93"/>
      <c r="W164" s="93"/>
      <c r="X164" s="93"/>
      <c r="Y164" s="93"/>
      <c r="Z164" s="93"/>
    </row>
    <row r="165" ht="10.5" customHeight="1">
      <c r="A165" s="48"/>
      <c r="B165" s="48"/>
      <c r="C165" s="103"/>
      <c r="D165" s="103"/>
      <c r="E165" s="103"/>
      <c r="F165" s="103"/>
      <c r="G165" s="103"/>
      <c r="H165" s="103"/>
      <c r="I165" s="103"/>
      <c r="J165" s="93"/>
      <c r="K165" s="93"/>
      <c r="L165" s="93"/>
      <c r="M165" s="93"/>
      <c r="N165" s="93"/>
      <c r="O165" s="93"/>
      <c r="P165" s="93"/>
      <c r="Q165" s="93"/>
      <c r="R165" s="93"/>
      <c r="S165" s="93"/>
      <c r="T165" s="93"/>
      <c r="U165" s="93"/>
      <c r="V165" s="93"/>
      <c r="W165" s="93"/>
      <c r="X165" s="93"/>
      <c r="Y165" s="93"/>
      <c r="Z165" s="93"/>
    </row>
    <row r="166" ht="10.5" customHeight="1">
      <c r="A166" s="48"/>
      <c r="B166" s="48"/>
      <c r="C166" s="103"/>
      <c r="D166" s="103"/>
      <c r="E166" s="103"/>
      <c r="F166" s="103"/>
      <c r="G166" s="103"/>
      <c r="H166" s="103"/>
      <c r="I166" s="103"/>
      <c r="J166" s="93"/>
      <c r="K166" s="93"/>
      <c r="L166" s="93"/>
      <c r="M166" s="93"/>
      <c r="N166" s="93"/>
      <c r="O166" s="93"/>
      <c r="P166" s="93"/>
      <c r="Q166" s="93"/>
      <c r="R166" s="93"/>
      <c r="S166" s="93"/>
      <c r="T166" s="93"/>
      <c r="U166" s="93"/>
      <c r="V166" s="93"/>
      <c r="W166" s="93"/>
      <c r="X166" s="93"/>
      <c r="Y166" s="93"/>
      <c r="Z166" s="93"/>
    </row>
    <row r="167" ht="10.5" customHeight="1">
      <c r="A167" s="48"/>
      <c r="B167" s="48"/>
      <c r="C167" s="103"/>
      <c r="D167" s="103"/>
      <c r="E167" s="103"/>
      <c r="F167" s="103"/>
      <c r="G167" s="103"/>
      <c r="H167" s="103"/>
      <c r="I167" s="103"/>
      <c r="J167" s="93"/>
      <c r="K167" s="93"/>
      <c r="L167" s="93"/>
      <c r="M167" s="93"/>
      <c r="N167" s="93"/>
      <c r="O167" s="93"/>
      <c r="P167" s="93"/>
      <c r="Q167" s="93"/>
      <c r="R167" s="93"/>
      <c r="S167" s="93"/>
      <c r="T167" s="93"/>
      <c r="U167" s="93"/>
      <c r="V167" s="93"/>
      <c r="W167" s="93"/>
      <c r="X167" s="93"/>
      <c r="Y167" s="93"/>
      <c r="Z167" s="93"/>
    </row>
    <row r="168" ht="10.5" customHeight="1">
      <c r="A168" s="48"/>
      <c r="B168" s="48"/>
      <c r="C168" s="103"/>
      <c r="D168" s="103"/>
      <c r="E168" s="103"/>
      <c r="F168" s="103"/>
      <c r="G168" s="103"/>
      <c r="H168" s="103"/>
      <c r="I168" s="103"/>
      <c r="J168" s="93"/>
      <c r="K168" s="93"/>
      <c r="L168" s="93"/>
      <c r="M168" s="93"/>
      <c r="N168" s="93"/>
      <c r="O168" s="93"/>
      <c r="P168" s="93"/>
      <c r="Q168" s="93"/>
      <c r="R168" s="93"/>
      <c r="S168" s="93"/>
      <c r="T168" s="93"/>
      <c r="U168" s="93"/>
      <c r="V168" s="93"/>
      <c r="W168" s="93"/>
      <c r="X168" s="93"/>
      <c r="Y168" s="93"/>
      <c r="Z168" s="93"/>
    </row>
    <row r="169" ht="10.5" customHeight="1">
      <c r="A169" s="48"/>
      <c r="B169" s="48"/>
      <c r="C169" s="103"/>
      <c r="D169" s="103"/>
      <c r="E169" s="103"/>
      <c r="F169" s="103"/>
      <c r="G169" s="103"/>
      <c r="H169" s="103"/>
      <c r="I169" s="103"/>
      <c r="J169" s="93"/>
      <c r="K169" s="93"/>
      <c r="L169" s="93"/>
      <c r="M169" s="93"/>
      <c r="N169" s="93"/>
      <c r="O169" s="93"/>
      <c r="P169" s="93"/>
      <c r="Q169" s="93"/>
      <c r="R169" s="93"/>
      <c r="S169" s="93"/>
      <c r="T169" s="93"/>
      <c r="U169" s="93"/>
      <c r="V169" s="93"/>
      <c r="W169" s="93"/>
      <c r="X169" s="93"/>
      <c r="Y169" s="93"/>
      <c r="Z169" s="93"/>
    </row>
    <row r="170" ht="10.5" customHeight="1">
      <c r="A170" s="48"/>
      <c r="B170" s="48"/>
      <c r="C170" s="103"/>
      <c r="D170" s="103"/>
      <c r="E170" s="103"/>
      <c r="F170" s="103"/>
      <c r="G170" s="103"/>
      <c r="H170" s="103"/>
      <c r="I170" s="103"/>
      <c r="J170" s="93"/>
      <c r="K170" s="93"/>
      <c r="L170" s="93"/>
      <c r="M170" s="93"/>
      <c r="N170" s="93"/>
      <c r="O170" s="93"/>
      <c r="P170" s="93"/>
      <c r="Q170" s="93"/>
      <c r="R170" s="93"/>
      <c r="S170" s="93"/>
      <c r="T170" s="93"/>
      <c r="U170" s="93"/>
      <c r="V170" s="93"/>
      <c r="W170" s="93"/>
      <c r="X170" s="93"/>
      <c r="Y170" s="93"/>
      <c r="Z170" s="93"/>
    </row>
    <row r="171" ht="10.5" customHeight="1">
      <c r="A171" s="48"/>
      <c r="B171" s="48"/>
      <c r="C171" s="103"/>
      <c r="D171" s="103"/>
      <c r="E171" s="103"/>
      <c r="F171" s="103"/>
      <c r="G171" s="103"/>
      <c r="H171" s="103"/>
      <c r="I171" s="103"/>
      <c r="J171" s="93"/>
      <c r="K171" s="93"/>
      <c r="L171" s="93"/>
      <c r="M171" s="93"/>
      <c r="N171" s="93"/>
      <c r="O171" s="93"/>
      <c r="P171" s="93"/>
      <c r="Q171" s="93"/>
      <c r="R171" s="93"/>
      <c r="S171" s="93"/>
      <c r="T171" s="93"/>
      <c r="U171" s="93"/>
      <c r="V171" s="93"/>
      <c r="W171" s="93"/>
      <c r="X171" s="93"/>
      <c r="Y171" s="93"/>
      <c r="Z171" s="93"/>
    </row>
    <row r="172" ht="10.5" customHeight="1">
      <c r="A172" s="48"/>
      <c r="B172" s="48"/>
      <c r="C172" s="103"/>
      <c r="D172" s="103"/>
      <c r="E172" s="103"/>
      <c r="F172" s="103"/>
      <c r="G172" s="103"/>
      <c r="H172" s="103"/>
      <c r="I172" s="103"/>
      <c r="J172" s="93"/>
      <c r="K172" s="93"/>
      <c r="L172" s="93"/>
      <c r="M172" s="93"/>
      <c r="N172" s="93"/>
      <c r="O172" s="93"/>
      <c r="P172" s="93"/>
      <c r="Q172" s="93"/>
      <c r="R172" s="93"/>
      <c r="S172" s="93"/>
      <c r="T172" s="93"/>
      <c r="U172" s="93"/>
      <c r="V172" s="93"/>
      <c r="W172" s="93"/>
      <c r="X172" s="93"/>
      <c r="Y172" s="93"/>
      <c r="Z172" s="93"/>
    </row>
    <row r="173" ht="10.5" customHeight="1">
      <c r="A173" s="48"/>
      <c r="B173" s="48"/>
      <c r="C173" s="103"/>
      <c r="D173" s="103"/>
      <c r="E173" s="103"/>
      <c r="F173" s="103"/>
      <c r="G173" s="103"/>
      <c r="H173" s="103"/>
      <c r="I173" s="103"/>
      <c r="J173" s="93"/>
      <c r="K173" s="93"/>
      <c r="L173" s="93"/>
      <c r="M173" s="93"/>
      <c r="N173" s="93"/>
      <c r="O173" s="93"/>
      <c r="P173" s="93"/>
      <c r="Q173" s="93"/>
      <c r="R173" s="93"/>
      <c r="S173" s="93"/>
      <c r="T173" s="93"/>
      <c r="U173" s="93"/>
      <c r="V173" s="93"/>
      <c r="W173" s="93"/>
      <c r="X173" s="93"/>
      <c r="Y173" s="93"/>
      <c r="Z173" s="93"/>
    </row>
    <row r="174" ht="10.5" customHeight="1">
      <c r="A174" s="48"/>
      <c r="B174" s="48"/>
      <c r="C174" s="103"/>
      <c r="D174" s="103"/>
      <c r="E174" s="103"/>
      <c r="F174" s="103"/>
      <c r="G174" s="103"/>
      <c r="H174" s="103"/>
      <c r="I174" s="103"/>
      <c r="J174" s="93"/>
      <c r="K174" s="93"/>
      <c r="L174" s="93"/>
      <c r="M174" s="93"/>
      <c r="N174" s="93"/>
      <c r="O174" s="93"/>
      <c r="P174" s="93"/>
      <c r="Q174" s="93"/>
      <c r="R174" s="93"/>
      <c r="S174" s="93"/>
      <c r="T174" s="93"/>
      <c r="U174" s="93"/>
      <c r="V174" s="93"/>
      <c r="W174" s="93"/>
      <c r="X174" s="93"/>
      <c r="Y174" s="93"/>
      <c r="Z174" s="93"/>
    </row>
    <row r="175" ht="10.5" customHeight="1">
      <c r="A175" s="48"/>
      <c r="B175" s="48"/>
      <c r="C175" s="103"/>
      <c r="D175" s="103"/>
      <c r="E175" s="103"/>
      <c r="F175" s="103"/>
      <c r="G175" s="103"/>
      <c r="H175" s="103"/>
      <c r="I175" s="103"/>
      <c r="J175" s="93"/>
      <c r="K175" s="93"/>
      <c r="L175" s="93"/>
      <c r="M175" s="93"/>
      <c r="N175" s="93"/>
      <c r="O175" s="93"/>
      <c r="P175" s="93"/>
      <c r="Q175" s="93"/>
      <c r="R175" s="93"/>
      <c r="S175" s="93"/>
      <c r="T175" s="93"/>
      <c r="U175" s="93"/>
      <c r="V175" s="93"/>
      <c r="W175" s="93"/>
      <c r="X175" s="93"/>
      <c r="Y175" s="93"/>
      <c r="Z175" s="93"/>
    </row>
    <row r="176" ht="10.5" customHeight="1">
      <c r="A176" s="48"/>
      <c r="B176" s="48"/>
      <c r="C176" s="103"/>
      <c r="D176" s="103"/>
      <c r="E176" s="103"/>
      <c r="F176" s="103"/>
      <c r="G176" s="103"/>
      <c r="H176" s="103"/>
      <c r="I176" s="103"/>
      <c r="J176" s="93"/>
      <c r="K176" s="93"/>
      <c r="L176" s="93"/>
      <c r="M176" s="93"/>
      <c r="N176" s="93"/>
      <c r="O176" s="93"/>
      <c r="P176" s="93"/>
      <c r="Q176" s="93"/>
      <c r="R176" s="93"/>
      <c r="S176" s="93"/>
      <c r="T176" s="93"/>
      <c r="U176" s="93"/>
      <c r="V176" s="93"/>
      <c r="W176" s="93"/>
      <c r="X176" s="93"/>
      <c r="Y176" s="93"/>
      <c r="Z176" s="93"/>
    </row>
    <row r="177" ht="10.5" customHeight="1">
      <c r="A177" s="48"/>
      <c r="B177" s="48"/>
      <c r="C177" s="103"/>
      <c r="D177" s="103"/>
      <c r="E177" s="103"/>
      <c r="F177" s="103"/>
      <c r="G177" s="103"/>
      <c r="H177" s="103"/>
      <c r="I177" s="103"/>
      <c r="J177" s="93"/>
      <c r="K177" s="93"/>
      <c r="L177" s="93"/>
      <c r="M177" s="93"/>
      <c r="N177" s="93"/>
      <c r="O177" s="93"/>
      <c r="P177" s="93"/>
      <c r="Q177" s="93"/>
      <c r="R177" s="93"/>
      <c r="S177" s="93"/>
      <c r="T177" s="93"/>
      <c r="U177" s="93"/>
      <c r="V177" s="93"/>
      <c r="W177" s="93"/>
      <c r="X177" s="93"/>
      <c r="Y177" s="93"/>
      <c r="Z177" s="93"/>
    </row>
    <row r="178" ht="10.5" customHeight="1">
      <c r="A178" s="48"/>
      <c r="B178" s="48"/>
      <c r="C178" s="103"/>
      <c r="D178" s="103"/>
      <c r="E178" s="103"/>
      <c r="F178" s="103"/>
      <c r="G178" s="103"/>
      <c r="H178" s="103"/>
      <c r="I178" s="103"/>
      <c r="J178" s="93"/>
      <c r="K178" s="93"/>
      <c r="L178" s="93"/>
      <c r="M178" s="93"/>
      <c r="N178" s="93"/>
      <c r="O178" s="93"/>
      <c r="P178" s="93"/>
      <c r="Q178" s="93"/>
      <c r="R178" s="93"/>
      <c r="S178" s="93"/>
      <c r="T178" s="93"/>
      <c r="U178" s="93"/>
      <c r="V178" s="93"/>
      <c r="W178" s="93"/>
      <c r="X178" s="93"/>
      <c r="Y178" s="93"/>
      <c r="Z178" s="93"/>
    </row>
    <row r="179" ht="10.5" customHeight="1">
      <c r="A179" s="48"/>
      <c r="B179" s="48"/>
      <c r="C179" s="103"/>
      <c r="D179" s="103"/>
      <c r="E179" s="103"/>
      <c r="F179" s="103"/>
      <c r="G179" s="103"/>
      <c r="H179" s="103"/>
      <c r="I179" s="103"/>
      <c r="J179" s="93"/>
      <c r="K179" s="93"/>
      <c r="L179" s="93"/>
      <c r="M179" s="93"/>
      <c r="N179" s="93"/>
      <c r="O179" s="93"/>
      <c r="P179" s="93"/>
      <c r="Q179" s="93"/>
      <c r="R179" s="93"/>
      <c r="S179" s="93"/>
      <c r="T179" s="93"/>
      <c r="U179" s="93"/>
      <c r="V179" s="93"/>
      <c r="W179" s="93"/>
      <c r="X179" s="93"/>
      <c r="Y179" s="93"/>
      <c r="Z179" s="93"/>
    </row>
    <row r="180" ht="10.5" customHeight="1">
      <c r="A180" s="48"/>
      <c r="B180" s="48"/>
      <c r="C180" s="103"/>
      <c r="D180" s="103"/>
      <c r="E180" s="103"/>
      <c r="F180" s="103"/>
      <c r="G180" s="103"/>
      <c r="H180" s="103"/>
      <c r="I180" s="103"/>
      <c r="J180" s="93"/>
      <c r="K180" s="93"/>
      <c r="L180" s="93"/>
      <c r="M180" s="93"/>
      <c r="N180" s="93"/>
      <c r="O180" s="93"/>
      <c r="P180" s="93"/>
      <c r="Q180" s="93"/>
      <c r="R180" s="93"/>
      <c r="S180" s="93"/>
      <c r="T180" s="93"/>
      <c r="U180" s="93"/>
      <c r="V180" s="93"/>
      <c r="W180" s="93"/>
      <c r="X180" s="93"/>
      <c r="Y180" s="93"/>
      <c r="Z180" s="93"/>
    </row>
    <row r="181" ht="10.5" customHeight="1">
      <c r="A181" s="48"/>
      <c r="B181" s="48"/>
      <c r="C181" s="103"/>
      <c r="D181" s="103"/>
      <c r="E181" s="103"/>
      <c r="F181" s="103"/>
      <c r="G181" s="103"/>
      <c r="H181" s="103"/>
      <c r="I181" s="103"/>
      <c r="J181" s="93"/>
      <c r="K181" s="93"/>
      <c r="L181" s="93"/>
      <c r="M181" s="93"/>
      <c r="N181" s="93"/>
      <c r="O181" s="93"/>
      <c r="P181" s="93"/>
      <c r="Q181" s="93"/>
      <c r="R181" s="93"/>
      <c r="S181" s="93"/>
      <c r="T181" s="93"/>
      <c r="U181" s="93"/>
      <c r="V181" s="93"/>
      <c r="W181" s="93"/>
      <c r="X181" s="93"/>
      <c r="Y181" s="93"/>
      <c r="Z181" s="93"/>
    </row>
    <row r="182" ht="10.5" customHeight="1">
      <c r="A182" s="48"/>
      <c r="B182" s="48"/>
      <c r="C182" s="103"/>
      <c r="D182" s="103"/>
      <c r="E182" s="103"/>
      <c r="F182" s="103"/>
      <c r="G182" s="103"/>
      <c r="H182" s="103"/>
      <c r="I182" s="103"/>
      <c r="J182" s="93"/>
      <c r="K182" s="93"/>
      <c r="L182" s="93"/>
      <c r="M182" s="93"/>
      <c r="N182" s="93"/>
      <c r="O182" s="93"/>
      <c r="P182" s="93"/>
      <c r="Q182" s="93"/>
      <c r="R182" s="93"/>
      <c r="S182" s="93"/>
      <c r="T182" s="93"/>
      <c r="U182" s="93"/>
      <c r="V182" s="93"/>
      <c r="W182" s="93"/>
      <c r="X182" s="93"/>
      <c r="Y182" s="93"/>
      <c r="Z182" s="93"/>
    </row>
    <row r="183" ht="10.5" customHeight="1">
      <c r="A183" s="48"/>
      <c r="B183" s="48"/>
      <c r="C183" s="103"/>
      <c r="D183" s="103"/>
      <c r="E183" s="103"/>
      <c r="F183" s="103"/>
      <c r="G183" s="103"/>
      <c r="H183" s="103"/>
      <c r="I183" s="103"/>
      <c r="J183" s="93"/>
      <c r="K183" s="93"/>
      <c r="L183" s="93"/>
      <c r="M183" s="93"/>
      <c r="N183" s="93"/>
      <c r="O183" s="93"/>
      <c r="P183" s="93"/>
      <c r="Q183" s="93"/>
      <c r="R183" s="93"/>
      <c r="S183" s="93"/>
      <c r="T183" s="93"/>
      <c r="U183" s="93"/>
      <c r="V183" s="93"/>
      <c r="W183" s="93"/>
      <c r="X183" s="93"/>
      <c r="Y183" s="93"/>
      <c r="Z183" s="93"/>
    </row>
    <row r="184" ht="10.5" customHeight="1">
      <c r="A184" s="48"/>
      <c r="B184" s="48"/>
      <c r="C184" s="103"/>
      <c r="D184" s="103"/>
      <c r="E184" s="103"/>
      <c r="F184" s="103"/>
      <c r="G184" s="103"/>
      <c r="H184" s="103"/>
      <c r="I184" s="103"/>
      <c r="J184" s="93"/>
      <c r="K184" s="93"/>
      <c r="L184" s="93"/>
      <c r="M184" s="93"/>
      <c r="N184" s="93"/>
      <c r="O184" s="93"/>
      <c r="P184" s="93"/>
      <c r="Q184" s="93"/>
      <c r="R184" s="93"/>
      <c r="S184" s="93"/>
      <c r="T184" s="93"/>
      <c r="U184" s="93"/>
      <c r="V184" s="93"/>
      <c r="W184" s="93"/>
      <c r="X184" s="93"/>
      <c r="Y184" s="93"/>
      <c r="Z184" s="93"/>
    </row>
    <row r="185" ht="10.5" customHeight="1">
      <c r="A185" s="48"/>
      <c r="B185" s="48"/>
      <c r="C185" s="103"/>
      <c r="D185" s="103"/>
      <c r="E185" s="103"/>
      <c r="F185" s="103"/>
      <c r="G185" s="103"/>
      <c r="H185" s="103"/>
      <c r="I185" s="103"/>
      <c r="J185" s="93"/>
      <c r="K185" s="93"/>
      <c r="L185" s="93"/>
      <c r="M185" s="93"/>
      <c r="N185" s="93"/>
      <c r="O185" s="93"/>
      <c r="P185" s="93"/>
      <c r="Q185" s="93"/>
      <c r="R185" s="93"/>
      <c r="S185" s="93"/>
      <c r="T185" s="93"/>
      <c r="U185" s="93"/>
      <c r="V185" s="93"/>
      <c r="W185" s="93"/>
      <c r="X185" s="93"/>
      <c r="Y185" s="93"/>
      <c r="Z185" s="93"/>
    </row>
    <row r="186" ht="10.5" customHeight="1">
      <c r="A186" s="48"/>
      <c r="B186" s="48"/>
      <c r="C186" s="103"/>
      <c r="D186" s="103"/>
      <c r="E186" s="103"/>
      <c r="F186" s="103"/>
      <c r="G186" s="103"/>
      <c r="H186" s="103"/>
      <c r="I186" s="103"/>
      <c r="J186" s="93"/>
      <c r="K186" s="93"/>
      <c r="L186" s="93"/>
      <c r="M186" s="93"/>
      <c r="N186" s="93"/>
      <c r="O186" s="93"/>
      <c r="P186" s="93"/>
      <c r="Q186" s="93"/>
      <c r="R186" s="93"/>
      <c r="S186" s="93"/>
      <c r="T186" s="93"/>
      <c r="U186" s="93"/>
      <c r="V186" s="93"/>
      <c r="W186" s="93"/>
      <c r="X186" s="93"/>
      <c r="Y186" s="93"/>
      <c r="Z186" s="93"/>
    </row>
    <row r="187" ht="10.5" customHeight="1">
      <c r="A187" s="48"/>
      <c r="B187" s="48"/>
      <c r="C187" s="103"/>
      <c r="D187" s="103"/>
      <c r="E187" s="103"/>
      <c r="F187" s="103"/>
      <c r="G187" s="103"/>
      <c r="H187" s="103"/>
      <c r="I187" s="103"/>
      <c r="J187" s="93"/>
      <c r="K187" s="93"/>
      <c r="L187" s="93"/>
      <c r="M187" s="93"/>
      <c r="N187" s="93"/>
      <c r="O187" s="93"/>
      <c r="P187" s="93"/>
      <c r="Q187" s="93"/>
      <c r="R187" s="93"/>
      <c r="S187" s="93"/>
      <c r="T187" s="93"/>
      <c r="U187" s="93"/>
      <c r="V187" s="93"/>
      <c r="W187" s="93"/>
      <c r="X187" s="93"/>
      <c r="Y187" s="93"/>
      <c r="Z187" s="93"/>
    </row>
    <row r="188" ht="10.5" customHeight="1">
      <c r="A188" s="48"/>
      <c r="B188" s="48"/>
      <c r="C188" s="103"/>
      <c r="D188" s="103"/>
      <c r="E188" s="103"/>
      <c r="F188" s="103"/>
      <c r="G188" s="103"/>
      <c r="H188" s="103"/>
      <c r="I188" s="103"/>
      <c r="J188" s="93"/>
      <c r="K188" s="93"/>
      <c r="L188" s="93"/>
      <c r="M188" s="93"/>
      <c r="N188" s="93"/>
      <c r="O188" s="93"/>
      <c r="P188" s="93"/>
      <c r="Q188" s="93"/>
      <c r="R188" s="93"/>
      <c r="S188" s="93"/>
      <c r="T188" s="93"/>
      <c r="U188" s="93"/>
      <c r="V188" s="93"/>
      <c r="W188" s="93"/>
      <c r="X188" s="93"/>
      <c r="Y188" s="93"/>
      <c r="Z188" s="93"/>
    </row>
    <row r="189" ht="10.5" customHeight="1">
      <c r="A189" s="48"/>
      <c r="B189" s="48"/>
      <c r="C189" s="103"/>
      <c r="D189" s="103"/>
      <c r="E189" s="103"/>
      <c r="F189" s="103"/>
      <c r="G189" s="103"/>
      <c r="H189" s="103"/>
      <c r="I189" s="103"/>
      <c r="J189" s="93"/>
      <c r="K189" s="93"/>
      <c r="L189" s="93"/>
      <c r="M189" s="93"/>
      <c r="N189" s="93"/>
      <c r="O189" s="93"/>
      <c r="P189" s="93"/>
      <c r="Q189" s="93"/>
      <c r="R189" s="93"/>
      <c r="S189" s="93"/>
      <c r="T189" s="93"/>
      <c r="U189" s="93"/>
      <c r="V189" s="93"/>
      <c r="W189" s="93"/>
      <c r="X189" s="93"/>
      <c r="Y189" s="93"/>
      <c r="Z189" s="93"/>
    </row>
    <row r="190" ht="10.5" customHeight="1">
      <c r="A190" s="48"/>
      <c r="B190" s="48"/>
      <c r="C190" s="103"/>
      <c r="D190" s="103"/>
      <c r="E190" s="103"/>
      <c r="F190" s="103"/>
      <c r="G190" s="103"/>
      <c r="H190" s="103"/>
      <c r="I190" s="103"/>
      <c r="J190" s="93"/>
      <c r="K190" s="93"/>
      <c r="L190" s="93"/>
      <c r="M190" s="93"/>
      <c r="N190" s="93"/>
      <c r="O190" s="93"/>
      <c r="P190" s="93"/>
      <c r="Q190" s="93"/>
      <c r="R190" s="93"/>
      <c r="S190" s="93"/>
      <c r="T190" s="93"/>
      <c r="U190" s="93"/>
      <c r="V190" s="93"/>
      <c r="W190" s="93"/>
      <c r="X190" s="93"/>
      <c r="Y190" s="93"/>
      <c r="Z190" s="93"/>
    </row>
    <row r="191" ht="10.5" customHeight="1">
      <c r="A191" s="48"/>
      <c r="B191" s="48"/>
      <c r="C191" s="103"/>
      <c r="D191" s="103"/>
      <c r="E191" s="103"/>
      <c r="F191" s="103"/>
      <c r="G191" s="103"/>
      <c r="H191" s="103"/>
      <c r="I191" s="103"/>
      <c r="J191" s="93"/>
      <c r="K191" s="93"/>
      <c r="L191" s="93"/>
      <c r="M191" s="93"/>
      <c r="N191" s="93"/>
      <c r="O191" s="93"/>
      <c r="P191" s="93"/>
      <c r="Q191" s="93"/>
      <c r="R191" s="93"/>
      <c r="S191" s="93"/>
      <c r="T191" s="93"/>
      <c r="U191" s="93"/>
      <c r="V191" s="93"/>
      <c r="W191" s="93"/>
      <c r="X191" s="93"/>
      <c r="Y191" s="93"/>
      <c r="Z191" s="93"/>
    </row>
    <row r="192" ht="10.5" customHeight="1">
      <c r="A192" s="48"/>
      <c r="B192" s="48"/>
      <c r="C192" s="103"/>
      <c r="D192" s="103"/>
      <c r="E192" s="103"/>
      <c r="F192" s="103"/>
      <c r="G192" s="103"/>
      <c r="H192" s="103"/>
      <c r="I192" s="103"/>
      <c r="J192" s="93"/>
      <c r="K192" s="93"/>
      <c r="L192" s="93"/>
      <c r="M192" s="93"/>
      <c r="N192" s="93"/>
      <c r="O192" s="93"/>
      <c r="P192" s="93"/>
      <c r="Q192" s="93"/>
      <c r="R192" s="93"/>
      <c r="S192" s="93"/>
      <c r="T192" s="93"/>
      <c r="U192" s="93"/>
      <c r="V192" s="93"/>
      <c r="W192" s="93"/>
      <c r="X192" s="93"/>
      <c r="Y192" s="93"/>
      <c r="Z192" s="93"/>
    </row>
    <row r="193" ht="10.5" customHeight="1">
      <c r="A193" s="48"/>
      <c r="B193" s="48"/>
      <c r="C193" s="103"/>
      <c r="D193" s="103"/>
      <c r="E193" s="103"/>
      <c r="F193" s="103"/>
      <c r="G193" s="103"/>
      <c r="H193" s="103"/>
      <c r="I193" s="103"/>
      <c r="J193" s="93"/>
      <c r="K193" s="93"/>
      <c r="L193" s="93"/>
      <c r="M193" s="93"/>
      <c r="N193" s="93"/>
      <c r="O193" s="93"/>
      <c r="P193" s="93"/>
      <c r="Q193" s="93"/>
      <c r="R193" s="93"/>
      <c r="S193" s="93"/>
      <c r="T193" s="93"/>
      <c r="U193" s="93"/>
      <c r="V193" s="93"/>
      <c r="W193" s="93"/>
      <c r="X193" s="93"/>
      <c r="Y193" s="93"/>
      <c r="Z193" s="93"/>
    </row>
    <row r="194" ht="10.5" customHeight="1">
      <c r="A194" s="48"/>
      <c r="B194" s="48"/>
      <c r="C194" s="103"/>
      <c r="D194" s="103"/>
      <c r="E194" s="103"/>
      <c r="F194" s="103"/>
      <c r="G194" s="103"/>
      <c r="H194" s="103"/>
      <c r="I194" s="103"/>
      <c r="J194" s="93"/>
      <c r="K194" s="93"/>
      <c r="L194" s="93"/>
      <c r="M194" s="93"/>
      <c r="N194" s="93"/>
      <c r="O194" s="93"/>
      <c r="P194" s="93"/>
      <c r="Q194" s="93"/>
      <c r="R194" s="93"/>
      <c r="S194" s="93"/>
      <c r="T194" s="93"/>
      <c r="U194" s="93"/>
      <c r="V194" s="93"/>
      <c r="W194" s="93"/>
      <c r="X194" s="93"/>
      <c r="Y194" s="93"/>
      <c r="Z194" s="93"/>
    </row>
    <row r="195" ht="10.5" customHeight="1">
      <c r="A195" s="48"/>
      <c r="B195" s="48"/>
      <c r="C195" s="103"/>
      <c r="D195" s="103"/>
      <c r="E195" s="103"/>
      <c r="F195" s="103"/>
      <c r="G195" s="103"/>
      <c r="H195" s="103"/>
      <c r="I195" s="103"/>
      <c r="J195" s="93"/>
      <c r="K195" s="93"/>
      <c r="L195" s="93"/>
      <c r="M195" s="93"/>
      <c r="N195" s="93"/>
      <c r="O195" s="93"/>
      <c r="P195" s="93"/>
      <c r="Q195" s="93"/>
      <c r="R195" s="93"/>
      <c r="S195" s="93"/>
      <c r="T195" s="93"/>
      <c r="U195" s="93"/>
      <c r="V195" s="93"/>
      <c r="W195" s="93"/>
      <c r="X195" s="93"/>
      <c r="Y195" s="93"/>
      <c r="Z195" s="93"/>
    </row>
    <row r="196" ht="10.5" customHeight="1">
      <c r="A196" s="48"/>
      <c r="B196" s="48"/>
      <c r="C196" s="103"/>
      <c r="D196" s="103"/>
      <c r="E196" s="103"/>
      <c r="F196" s="103"/>
      <c r="G196" s="103"/>
      <c r="H196" s="103"/>
      <c r="I196" s="103"/>
      <c r="J196" s="93"/>
      <c r="K196" s="93"/>
      <c r="L196" s="93"/>
      <c r="M196" s="93"/>
      <c r="N196" s="93"/>
      <c r="O196" s="93"/>
      <c r="P196" s="93"/>
      <c r="Q196" s="93"/>
      <c r="R196" s="93"/>
      <c r="S196" s="93"/>
      <c r="T196" s="93"/>
      <c r="U196" s="93"/>
      <c r="V196" s="93"/>
      <c r="W196" s="93"/>
      <c r="X196" s="93"/>
      <c r="Y196" s="93"/>
      <c r="Z196" s="93"/>
    </row>
    <row r="197" ht="10.5" customHeight="1">
      <c r="A197" s="48"/>
      <c r="B197" s="48"/>
      <c r="C197" s="103"/>
      <c r="D197" s="103"/>
      <c r="E197" s="103"/>
      <c r="F197" s="103"/>
      <c r="G197" s="103"/>
      <c r="H197" s="103"/>
      <c r="I197" s="103"/>
      <c r="J197" s="93"/>
      <c r="K197" s="93"/>
      <c r="L197" s="93"/>
      <c r="M197" s="93"/>
      <c r="N197" s="93"/>
      <c r="O197" s="93"/>
      <c r="P197" s="93"/>
      <c r="Q197" s="93"/>
      <c r="R197" s="93"/>
      <c r="S197" s="93"/>
      <c r="T197" s="93"/>
      <c r="U197" s="93"/>
      <c r="V197" s="93"/>
      <c r="W197" s="93"/>
      <c r="X197" s="93"/>
      <c r="Y197" s="93"/>
      <c r="Z197" s="93"/>
    </row>
    <row r="198" ht="10.5" customHeight="1">
      <c r="A198" s="48"/>
      <c r="B198" s="48"/>
      <c r="C198" s="103"/>
      <c r="D198" s="103"/>
      <c r="E198" s="103"/>
      <c r="F198" s="103"/>
      <c r="G198" s="103"/>
      <c r="H198" s="103"/>
      <c r="I198" s="103"/>
      <c r="J198" s="93"/>
      <c r="K198" s="93"/>
      <c r="L198" s="93"/>
      <c r="M198" s="93"/>
      <c r="N198" s="93"/>
      <c r="O198" s="93"/>
      <c r="P198" s="93"/>
      <c r="Q198" s="93"/>
      <c r="R198" s="93"/>
      <c r="S198" s="93"/>
      <c r="T198" s="93"/>
      <c r="U198" s="93"/>
      <c r="V198" s="93"/>
      <c r="W198" s="93"/>
      <c r="X198" s="93"/>
      <c r="Y198" s="93"/>
      <c r="Z198" s="93"/>
    </row>
    <row r="199" ht="10.5" customHeight="1">
      <c r="A199" s="48"/>
      <c r="B199" s="48"/>
      <c r="C199" s="103"/>
      <c r="D199" s="103"/>
      <c r="E199" s="103"/>
      <c r="F199" s="103"/>
      <c r="G199" s="103"/>
      <c r="H199" s="103"/>
      <c r="I199" s="103"/>
      <c r="J199" s="93"/>
      <c r="K199" s="93"/>
      <c r="L199" s="93"/>
      <c r="M199" s="93"/>
      <c r="N199" s="93"/>
      <c r="O199" s="93"/>
      <c r="P199" s="93"/>
      <c r="Q199" s="93"/>
      <c r="R199" s="93"/>
      <c r="S199" s="93"/>
      <c r="T199" s="93"/>
      <c r="U199" s="93"/>
      <c r="V199" s="93"/>
      <c r="W199" s="93"/>
      <c r="X199" s="93"/>
      <c r="Y199" s="93"/>
      <c r="Z199" s="93"/>
    </row>
    <row r="200" ht="10.5" customHeight="1">
      <c r="A200" s="48"/>
      <c r="B200" s="48"/>
      <c r="C200" s="103"/>
      <c r="D200" s="103"/>
      <c r="E200" s="103"/>
      <c r="F200" s="103"/>
      <c r="G200" s="103"/>
      <c r="H200" s="103"/>
      <c r="I200" s="103"/>
      <c r="J200" s="93"/>
      <c r="K200" s="93"/>
      <c r="L200" s="93"/>
      <c r="M200" s="93"/>
      <c r="N200" s="93"/>
      <c r="O200" s="93"/>
      <c r="P200" s="93"/>
      <c r="Q200" s="93"/>
      <c r="R200" s="93"/>
      <c r="S200" s="93"/>
      <c r="T200" s="93"/>
      <c r="U200" s="93"/>
      <c r="V200" s="93"/>
      <c r="W200" s="93"/>
      <c r="X200" s="93"/>
      <c r="Y200" s="93"/>
      <c r="Z200" s="93"/>
    </row>
    <row r="201" ht="10.5" customHeight="1">
      <c r="A201" s="48"/>
      <c r="B201" s="48"/>
      <c r="C201" s="103"/>
      <c r="D201" s="103"/>
      <c r="E201" s="103"/>
      <c r="F201" s="103"/>
      <c r="G201" s="103"/>
      <c r="H201" s="103"/>
      <c r="I201" s="103"/>
      <c r="J201" s="93"/>
      <c r="K201" s="93"/>
      <c r="L201" s="93"/>
      <c r="M201" s="93"/>
      <c r="N201" s="93"/>
      <c r="O201" s="93"/>
      <c r="P201" s="93"/>
      <c r="Q201" s="93"/>
      <c r="R201" s="93"/>
      <c r="S201" s="93"/>
      <c r="T201" s="93"/>
      <c r="U201" s="93"/>
      <c r="V201" s="93"/>
      <c r="W201" s="93"/>
      <c r="X201" s="93"/>
      <c r="Y201" s="93"/>
      <c r="Z201" s="93"/>
    </row>
    <row r="202" ht="10.5" customHeight="1">
      <c r="A202" s="48"/>
      <c r="B202" s="48"/>
      <c r="C202" s="103"/>
      <c r="D202" s="103"/>
      <c r="E202" s="103"/>
      <c r="F202" s="103"/>
      <c r="G202" s="103"/>
      <c r="H202" s="103"/>
      <c r="I202" s="103"/>
      <c r="J202" s="93"/>
      <c r="K202" s="93"/>
      <c r="L202" s="93"/>
      <c r="M202" s="93"/>
      <c r="N202" s="93"/>
      <c r="O202" s="93"/>
      <c r="P202" s="93"/>
      <c r="Q202" s="93"/>
      <c r="R202" s="93"/>
      <c r="S202" s="93"/>
      <c r="T202" s="93"/>
      <c r="U202" s="93"/>
      <c r="V202" s="93"/>
      <c r="W202" s="93"/>
      <c r="X202" s="93"/>
      <c r="Y202" s="93"/>
      <c r="Z202" s="93"/>
    </row>
    <row r="203" ht="10.5" customHeight="1">
      <c r="A203" s="48"/>
      <c r="B203" s="48"/>
      <c r="C203" s="103"/>
      <c r="D203" s="103"/>
      <c r="E203" s="103"/>
      <c r="F203" s="103"/>
      <c r="G203" s="103"/>
      <c r="H203" s="103"/>
      <c r="I203" s="103"/>
      <c r="J203" s="93"/>
      <c r="K203" s="93"/>
      <c r="L203" s="93"/>
      <c r="M203" s="93"/>
      <c r="N203" s="93"/>
      <c r="O203" s="93"/>
      <c r="P203" s="93"/>
      <c r="Q203" s="93"/>
      <c r="R203" s="93"/>
      <c r="S203" s="93"/>
      <c r="T203" s="93"/>
      <c r="U203" s="93"/>
      <c r="V203" s="93"/>
      <c r="W203" s="93"/>
      <c r="X203" s="93"/>
      <c r="Y203" s="93"/>
      <c r="Z203" s="93"/>
    </row>
    <row r="204" ht="10.5" customHeight="1">
      <c r="A204" s="48"/>
      <c r="B204" s="48"/>
      <c r="C204" s="103"/>
      <c r="D204" s="103"/>
      <c r="E204" s="103"/>
      <c r="F204" s="103"/>
      <c r="G204" s="103"/>
      <c r="H204" s="103"/>
      <c r="I204" s="103"/>
      <c r="J204" s="93"/>
      <c r="K204" s="93"/>
      <c r="L204" s="93"/>
      <c r="M204" s="93"/>
      <c r="N204" s="93"/>
      <c r="O204" s="93"/>
      <c r="P204" s="93"/>
      <c r="Q204" s="93"/>
      <c r="R204" s="93"/>
      <c r="S204" s="93"/>
      <c r="T204" s="93"/>
      <c r="U204" s="93"/>
      <c r="V204" s="93"/>
      <c r="W204" s="93"/>
      <c r="X204" s="93"/>
      <c r="Y204" s="93"/>
      <c r="Z204" s="93"/>
    </row>
    <row r="205" ht="10.5" customHeight="1">
      <c r="A205" s="48"/>
      <c r="B205" s="48"/>
      <c r="C205" s="103"/>
      <c r="D205" s="103"/>
      <c r="E205" s="103"/>
      <c r="F205" s="103"/>
      <c r="G205" s="103"/>
      <c r="H205" s="103"/>
      <c r="I205" s="103"/>
      <c r="J205" s="93"/>
      <c r="K205" s="93"/>
      <c r="L205" s="93"/>
      <c r="M205" s="93"/>
      <c r="N205" s="93"/>
      <c r="O205" s="93"/>
      <c r="P205" s="93"/>
      <c r="Q205" s="93"/>
      <c r="R205" s="93"/>
      <c r="S205" s="93"/>
      <c r="T205" s="93"/>
      <c r="U205" s="93"/>
      <c r="V205" s="93"/>
      <c r="W205" s="93"/>
      <c r="X205" s="93"/>
      <c r="Y205" s="93"/>
      <c r="Z205" s="93"/>
    </row>
    <row r="206" ht="10.5" customHeight="1">
      <c r="A206" s="48"/>
      <c r="B206" s="48"/>
      <c r="C206" s="103"/>
      <c r="D206" s="103"/>
      <c r="E206" s="103"/>
      <c r="F206" s="103"/>
      <c r="G206" s="103"/>
      <c r="H206" s="103"/>
      <c r="I206" s="103"/>
      <c r="J206" s="93"/>
      <c r="K206" s="93"/>
      <c r="L206" s="93"/>
      <c r="M206" s="93"/>
      <c r="N206" s="93"/>
      <c r="O206" s="93"/>
      <c r="P206" s="93"/>
      <c r="Q206" s="93"/>
      <c r="R206" s="93"/>
      <c r="S206" s="93"/>
      <c r="T206" s="93"/>
      <c r="U206" s="93"/>
      <c r="V206" s="93"/>
      <c r="W206" s="93"/>
      <c r="X206" s="93"/>
      <c r="Y206" s="93"/>
      <c r="Z206" s="93"/>
    </row>
    <row r="207" ht="10.5" customHeight="1">
      <c r="A207" s="48"/>
      <c r="B207" s="48"/>
      <c r="C207" s="103"/>
      <c r="D207" s="103"/>
      <c r="E207" s="103"/>
      <c r="F207" s="103"/>
      <c r="G207" s="103"/>
      <c r="H207" s="103"/>
      <c r="I207" s="103"/>
      <c r="J207" s="93"/>
      <c r="K207" s="93"/>
      <c r="L207" s="93"/>
      <c r="M207" s="93"/>
      <c r="N207" s="93"/>
      <c r="O207" s="93"/>
      <c r="P207" s="93"/>
      <c r="Q207" s="93"/>
      <c r="R207" s="93"/>
      <c r="S207" s="93"/>
      <c r="T207" s="93"/>
      <c r="U207" s="93"/>
      <c r="V207" s="93"/>
      <c r="W207" s="93"/>
      <c r="X207" s="93"/>
      <c r="Y207" s="93"/>
      <c r="Z207" s="93"/>
    </row>
    <row r="208" ht="10.5" customHeight="1">
      <c r="A208" s="48"/>
      <c r="B208" s="48"/>
      <c r="C208" s="103"/>
      <c r="D208" s="103"/>
      <c r="E208" s="103"/>
      <c r="F208" s="103"/>
      <c r="G208" s="103"/>
      <c r="H208" s="103"/>
      <c r="I208" s="103"/>
      <c r="J208" s="93"/>
      <c r="K208" s="93"/>
      <c r="L208" s="93"/>
      <c r="M208" s="93"/>
      <c r="N208" s="93"/>
      <c r="O208" s="93"/>
      <c r="P208" s="93"/>
      <c r="Q208" s="93"/>
      <c r="R208" s="93"/>
      <c r="S208" s="93"/>
      <c r="T208" s="93"/>
      <c r="U208" s="93"/>
      <c r="V208" s="93"/>
      <c r="W208" s="93"/>
      <c r="X208" s="93"/>
      <c r="Y208" s="93"/>
      <c r="Z208" s="93"/>
    </row>
    <row r="209" ht="10.5" customHeight="1">
      <c r="A209" s="48"/>
      <c r="B209" s="48"/>
      <c r="C209" s="103"/>
      <c r="D209" s="103"/>
      <c r="E209" s="103"/>
      <c r="F209" s="103"/>
      <c r="G209" s="103"/>
      <c r="H209" s="103"/>
      <c r="I209" s="103"/>
      <c r="J209" s="93"/>
      <c r="K209" s="93"/>
      <c r="L209" s="93"/>
      <c r="M209" s="93"/>
      <c r="N209" s="93"/>
      <c r="O209" s="93"/>
      <c r="P209" s="93"/>
      <c r="Q209" s="93"/>
      <c r="R209" s="93"/>
      <c r="S209" s="93"/>
      <c r="T209" s="93"/>
      <c r="U209" s="93"/>
      <c r="V209" s="93"/>
      <c r="W209" s="93"/>
      <c r="X209" s="93"/>
      <c r="Y209" s="93"/>
      <c r="Z209" s="93"/>
    </row>
    <row r="210" ht="10.5" customHeight="1">
      <c r="A210" s="48"/>
      <c r="B210" s="48"/>
      <c r="C210" s="103"/>
      <c r="D210" s="103"/>
      <c r="E210" s="103"/>
      <c r="F210" s="103"/>
      <c r="G210" s="103"/>
      <c r="H210" s="103"/>
      <c r="I210" s="103"/>
      <c r="J210" s="93"/>
      <c r="K210" s="93"/>
      <c r="L210" s="93"/>
      <c r="M210" s="93"/>
      <c r="N210" s="93"/>
      <c r="O210" s="93"/>
      <c r="P210" s="93"/>
      <c r="Q210" s="93"/>
      <c r="R210" s="93"/>
      <c r="S210" s="93"/>
      <c r="T210" s="93"/>
      <c r="U210" s="93"/>
      <c r="V210" s="93"/>
      <c r="W210" s="93"/>
      <c r="X210" s="93"/>
      <c r="Y210" s="93"/>
      <c r="Z210" s="93"/>
    </row>
    <row r="211" ht="10.5" customHeight="1">
      <c r="A211" s="48"/>
      <c r="B211" s="48"/>
      <c r="C211" s="103"/>
      <c r="D211" s="103"/>
      <c r="E211" s="103"/>
      <c r="F211" s="103"/>
      <c r="G211" s="103"/>
      <c r="H211" s="103"/>
      <c r="I211" s="103"/>
      <c r="J211" s="93"/>
      <c r="K211" s="93"/>
      <c r="L211" s="93"/>
      <c r="M211" s="93"/>
      <c r="N211" s="93"/>
      <c r="O211" s="93"/>
      <c r="P211" s="93"/>
      <c r="Q211" s="93"/>
      <c r="R211" s="93"/>
      <c r="S211" s="93"/>
      <c r="T211" s="93"/>
      <c r="U211" s="93"/>
      <c r="V211" s="93"/>
      <c r="W211" s="93"/>
      <c r="X211" s="93"/>
      <c r="Y211" s="93"/>
      <c r="Z211" s="93"/>
    </row>
    <row r="212" ht="10.5" customHeight="1">
      <c r="A212" s="48"/>
      <c r="B212" s="48"/>
      <c r="C212" s="103"/>
      <c r="D212" s="103"/>
      <c r="E212" s="103"/>
      <c r="F212" s="103"/>
      <c r="G212" s="103"/>
      <c r="H212" s="103"/>
      <c r="I212" s="103"/>
      <c r="J212" s="93"/>
      <c r="K212" s="93"/>
      <c r="L212" s="93"/>
      <c r="M212" s="93"/>
      <c r="N212" s="93"/>
      <c r="O212" s="93"/>
      <c r="P212" s="93"/>
      <c r="Q212" s="93"/>
      <c r="R212" s="93"/>
      <c r="S212" s="93"/>
      <c r="T212" s="93"/>
      <c r="U212" s="93"/>
      <c r="V212" s="93"/>
      <c r="W212" s="93"/>
      <c r="X212" s="93"/>
      <c r="Y212" s="93"/>
      <c r="Z212" s="93"/>
    </row>
    <row r="213" ht="10.5" customHeight="1">
      <c r="A213" s="48"/>
      <c r="B213" s="48"/>
      <c r="C213" s="103"/>
      <c r="D213" s="103"/>
      <c r="E213" s="103"/>
      <c r="F213" s="103"/>
      <c r="G213" s="103"/>
      <c r="H213" s="103"/>
      <c r="I213" s="103"/>
      <c r="J213" s="93"/>
      <c r="K213" s="93"/>
      <c r="L213" s="93"/>
      <c r="M213" s="93"/>
      <c r="N213" s="93"/>
      <c r="O213" s="93"/>
      <c r="P213" s="93"/>
      <c r="Q213" s="93"/>
      <c r="R213" s="93"/>
      <c r="S213" s="93"/>
      <c r="T213" s="93"/>
      <c r="U213" s="93"/>
      <c r="V213" s="93"/>
      <c r="W213" s="93"/>
      <c r="X213" s="93"/>
      <c r="Y213" s="93"/>
      <c r="Z213" s="93"/>
    </row>
    <row r="214" ht="10.5" customHeight="1">
      <c r="A214" s="48"/>
      <c r="B214" s="48"/>
      <c r="C214" s="103"/>
      <c r="D214" s="103"/>
      <c r="E214" s="103"/>
      <c r="F214" s="103"/>
      <c r="G214" s="103"/>
      <c r="H214" s="103"/>
      <c r="I214" s="103"/>
      <c r="J214" s="93"/>
      <c r="K214" s="93"/>
      <c r="L214" s="93"/>
      <c r="M214" s="93"/>
      <c r="N214" s="93"/>
      <c r="O214" s="93"/>
      <c r="P214" s="93"/>
      <c r="Q214" s="93"/>
      <c r="R214" s="93"/>
      <c r="S214" s="93"/>
      <c r="T214" s="93"/>
      <c r="U214" s="93"/>
      <c r="V214" s="93"/>
      <c r="W214" s="93"/>
      <c r="X214" s="93"/>
      <c r="Y214" s="93"/>
      <c r="Z214" s="93"/>
    </row>
    <row r="215" ht="10.5" customHeight="1">
      <c r="A215" s="48"/>
      <c r="B215" s="48"/>
      <c r="C215" s="103"/>
      <c r="D215" s="103"/>
      <c r="E215" s="103"/>
      <c r="F215" s="103"/>
      <c r="G215" s="103"/>
      <c r="H215" s="103"/>
      <c r="I215" s="103"/>
      <c r="J215" s="93"/>
      <c r="K215" s="93"/>
      <c r="L215" s="93"/>
      <c r="M215" s="93"/>
      <c r="N215" s="93"/>
      <c r="O215" s="93"/>
      <c r="P215" s="93"/>
      <c r="Q215" s="93"/>
      <c r="R215" s="93"/>
      <c r="S215" s="93"/>
      <c r="T215" s="93"/>
      <c r="U215" s="93"/>
      <c r="V215" s="93"/>
      <c r="W215" s="93"/>
      <c r="X215" s="93"/>
      <c r="Y215" s="93"/>
      <c r="Z215" s="93"/>
    </row>
    <row r="216" ht="10.5" customHeight="1">
      <c r="A216" s="48"/>
      <c r="B216" s="48"/>
      <c r="C216" s="103"/>
      <c r="D216" s="103"/>
      <c r="E216" s="103"/>
      <c r="F216" s="103"/>
      <c r="G216" s="103"/>
      <c r="H216" s="103"/>
      <c r="I216" s="103"/>
      <c r="J216" s="93"/>
      <c r="K216" s="93"/>
      <c r="L216" s="93"/>
      <c r="M216" s="93"/>
      <c r="N216" s="93"/>
      <c r="O216" s="93"/>
      <c r="P216" s="93"/>
      <c r="Q216" s="93"/>
      <c r="R216" s="93"/>
      <c r="S216" s="93"/>
      <c r="T216" s="93"/>
      <c r="U216" s="93"/>
      <c r="V216" s="93"/>
      <c r="W216" s="93"/>
      <c r="X216" s="93"/>
      <c r="Y216" s="93"/>
      <c r="Z216" s="93"/>
    </row>
    <row r="217" ht="10.5" customHeight="1">
      <c r="A217" s="48"/>
      <c r="B217" s="48"/>
      <c r="C217" s="103"/>
      <c r="D217" s="103"/>
      <c r="E217" s="103"/>
      <c r="F217" s="103"/>
      <c r="G217" s="103"/>
      <c r="H217" s="103"/>
      <c r="I217" s="103"/>
      <c r="J217" s="93"/>
      <c r="K217" s="93"/>
      <c r="L217" s="93"/>
      <c r="M217" s="93"/>
      <c r="N217" s="93"/>
      <c r="O217" s="93"/>
      <c r="P217" s="93"/>
      <c r="Q217" s="93"/>
      <c r="R217" s="93"/>
      <c r="S217" s="93"/>
      <c r="T217" s="93"/>
      <c r="U217" s="93"/>
      <c r="V217" s="93"/>
      <c r="W217" s="93"/>
      <c r="X217" s="93"/>
      <c r="Y217" s="93"/>
      <c r="Z217" s="93"/>
    </row>
    <row r="218" ht="10.5" customHeight="1">
      <c r="A218" s="48"/>
      <c r="B218" s="48"/>
      <c r="C218" s="103"/>
      <c r="D218" s="103"/>
      <c r="E218" s="103"/>
      <c r="F218" s="103"/>
      <c r="G218" s="103"/>
      <c r="H218" s="103"/>
      <c r="I218" s="103"/>
      <c r="J218" s="93"/>
      <c r="K218" s="93"/>
      <c r="L218" s="93"/>
      <c r="M218" s="93"/>
      <c r="N218" s="93"/>
      <c r="O218" s="93"/>
      <c r="P218" s="93"/>
      <c r="Q218" s="93"/>
      <c r="R218" s="93"/>
      <c r="S218" s="93"/>
      <c r="T218" s="93"/>
      <c r="U218" s="93"/>
      <c r="V218" s="93"/>
      <c r="W218" s="93"/>
      <c r="X218" s="93"/>
      <c r="Y218" s="93"/>
      <c r="Z218" s="93"/>
    </row>
    <row r="219" ht="10.5" customHeight="1">
      <c r="A219" s="48"/>
      <c r="B219" s="48"/>
      <c r="C219" s="103"/>
      <c r="D219" s="103"/>
      <c r="E219" s="103"/>
      <c r="F219" s="103"/>
      <c r="G219" s="103"/>
      <c r="H219" s="103"/>
      <c r="I219" s="103"/>
      <c r="J219" s="93"/>
      <c r="K219" s="93"/>
      <c r="L219" s="93"/>
      <c r="M219" s="93"/>
      <c r="N219" s="93"/>
      <c r="O219" s="93"/>
      <c r="P219" s="93"/>
      <c r="Q219" s="93"/>
      <c r="R219" s="93"/>
      <c r="S219" s="93"/>
      <c r="T219" s="93"/>
      <c r="U219" s="93"/>
      <c r="V219" s="93"/>
      <c r="W219" s="93"/>
      <c r="X219" s="93"/>
      <c r="Y219" s="93"/>
      <c r="Z219" s="93"/>
    </row>
    <row r="220" ht="10.5" customHeight="1">
      <c r="A220" s="48"/>
      <c r="B220" s="48"/>
      <c r="C220" s="103"/>
      <c r="D220" s="103"/>
      <c r="E220" s="103"/>
      <c r="F220" s="103"/>
      <c r="G220" s="103"/>
      <c r="H220" s="103"/>
      <c r="I220" s="103"/>
      <c r="J220" s="93"/>
      <c r="K220" s="93"/>
      <c r="L220" s="93"/>
      <c r="M220" s="93"/>
      <c r="N220" s="93"/>
      <c r="O220" s="93"/>
      <c r="P220" s="93"/>
      <c r="Q220" s="93"/>
      <c r="R220" s="93"/>
      <c r="S220" s="93"/>
      <c r="T220" s="93"/>
      <c r="U220" s="93"/>
      <c r="V220" s="93"/>
      <c r="W220" s="93"/>
      <c r="X220" s="93"/>
      <c r="Y220" s="93"/>
      <c r="Z220" s="93"/>
    </row>
    <row r="221" ht="10.5" customHeight="1">
      <c r="A221" s="48"/>
      <c r="B221" s="48"/>
      <c r="C221" s="103"/>
      <c r="D221" s="103"/>
      <c r="E221" s="103"/>
      <c r="F221" s="103"/>
      <c r="G221" s="103"/>
      <c r="H221" s="103"/>
      <c r="I221" s="103"/>
      <c r="J221" s="93"/>
      <c r="K221" s="93"/>
      <c r="L221" s="93"/>
      <c r="M221" s="93"/>
      <c r="N221" s="93"/>
      <c r="O221" s="93"/>
      <c r="P221" s="93"/>
      <c r="Q221" s="93"/>
      <c r="R221" s="93"/>
      <c r="S221" s="93"/>
      <c r="T221" s="93"/>
      <c r="U221" s="93"/>
      <c r="V221" s="93"/>
      <c r="W221" s="93"/>
      <c r="X221" s="93"/>
      <c r="Y221" s="93"/>
      <c r="Z221" s="93"/>
    </row>
    <row r="222" ht="10.5" customHeight="1">
      <c r="A222" s="48"/>
      <c r="B222" s="48"/>
      <c r="C222" s="103"/>
      <c r="D222" s="103"/>
      <c r="E222" s="103"/>
      <c r="F222" s="103"/>
      <c r="G222" s="103"/>
      <c r="H222" s="103"/>
      <c r="I222" s="103"/>
      <c r="J222" s="93"/>
      <c r="K222" s="93"/>
      <c r="L222" s="93"/>
      <c r="M222" s="93"/>
      <c r="N222" s="93"/>
      <c r="O222" s="93"/>
      <c r="P222" s="93"/>
      <c r="Q222" s="93"/>
      <c r="R222" s="93"/>
      <c r="S222" s="93"/>
      <c r="T222" s="93"/>
      <c r="U222" s="93"/>
      <c r="V222" s="93"/>
      <c r="W222" s="93"/>
      <c r="X222" s="93"/>
      <c r="Y222" s="93"/>
      <c r="Z222" s="93"/>
    </row>
    <row r="223" ht="10.5" customHeight="1">
      <c r="A223" s="48"/>
      <c r="B223" s="48"/>
      <c r="C223" s="103"/>
      <c r="D223" s="103"/>
      <c r="E223" s="103"/>
      <c r="F223" s="103"/>
      <c r="G223" s="103"/>
      <c r="H223" s="103"/>
      <c r="I223" s="103"/>
      <c r="J223" s="93"/>
      <c r="K223" s="93"/>
      <c r="L223" s="93"/>
      <c r="M223" s="93"/>
      <c r="N223" s="93"/>
      <c r="O223" s="93"/>
      <c r="P223" s="93"/>
      <c r="Q223" s="93"/>
      <c r="R223" s="93"/>
      <c r="S223" s="93"/>
      <c r="T223" s="93"/>
      <c r="U223" s="93"/>
      <c r="V223" s="93"/>
      <c r="W223" s="93"/>
      <c r="X223" s="93"/>
      <c r="Y223" s="93"/>
      <c r="Z223" s="93"/>
    </row>
    <row r="224" ht="10.5" customHeight="1">
      <c r="A224" s="48"/>
      <c r="B224" s="48"/>
      <c r="C224" s="103"/>
      <c r="D224" s="103"/>
      <c r="E224" s="103"/>
      <c r="F224" s="103"/>
      <c r="G224" s="103"/>
      <c r="H224" s="103"/>
      <c r="I224" s="103"/>
      <c r="J224" s="93"/>
      <c r="K224" s="93"/>
      <c r="L224" s="93"/>
      <c r="M224" s="93"/>
      <c r="N224" s="93"/>
      <c r="O224" s="93"/>
      <c r="P224" s="93"/>
      <c r="Q224" s="93"/>
      <c r="R224" s="93"/>
      <c r="S224" s="93"/>
      <c r="T224" s="93"/>
      <c r="U224" s="93"/>
      <c r="V224" s="93"/>
      <c r="W224" s="93"/>
      <c r="X224" s="93"/>
      <c r="Y224" s="93"/>
      <c r="Z224" s="93"/>
    </row>
    <row r="225" ht="10.5" customHeight="1">
      <c r="A225" s="48"/>
      <c r="B225" s="48"/>
      <c r="C225" s="103"/>
      <c r="D225" s="103"/>
      <c r="E225" s="103"/>
      <c r="F225" s="103"/>
      <c r="G225" s="103"/>
      <c r="H225" s="103"/>
      <c r="I225" s="103"/>
      <c r="J225" s="93"/>
      <c r="K225" s="93"/>
      <c r="L225" s="93"/>
      <c r="M225" s="93"/>
      <c r="N225" s="93"/>
      <c r="O225" s="93"/>
      <c r="P225" s="93"/>
      <c r="Q225" s="93"/>
      <c r="R225" s="93"/>
      <c r="S225" s="93"/>
      <c r="T225" s="93"/>
      <c r="U225" s="93"/>
      <c r="V225" s="93"/>
      <c r="W225" s="93"/>
      <c r="X225" s="93"/>
      <c r="Y225" s="93"/>
      <c r="Z225" s="93"/>
    </row>
    <row r="226" ht="10.5" customHeight="1">
      <c r="A226" s="48"/>
      <c r="B226" s="48"/>
      <c r="C226" s="103"/>
      <c r="D226" s="103"/>
      <c r="E226" s="103"/>
      <c r="F226" s="103"/>
      <c r="G226" s="103"/>
      <c r="H226" s="103"/>
      <c r="I226" s="103"/>
      <c r="J226" s="93"/>
      <c r="K226" s="93"/>
      <c r="L226" s="93"/>
      <c r="M226" s="93"/>
      <c r="N226" s="93"/>
      <c r="O226" s="93"/>
      <c r="P226" s="93"/>
      <c r="Q226" s="93"/>
      <c r="R226" s="93"/>
      <c r="S226" s="93"/>
      <c r="T226" s="93"/>
      <c r="U226" s="93"/>
      <c r="V226" s="93"/>
      <c r="W226" s="93"/>
      <c r="X226" s="93"/>
      <c r="Y226" s="93"/>
      <c r="Z226" s="93"/>
    </row>
    <row r="227" ht="10.5" customHeight="1">
      <c r="A227" s="48"/>
      <c r="B227" s="48"/>
      <c r="C227" s="103"/>
      <c r="D227" s="103"/>
      <c r="E227" s="103"/>
      <c r="F227" s="103"/>
      <c r="G227" s="103"/>
      <c r="H227" s="103"/>
      <c r="I227" s="103"/>
      <c r="J227" s="93"/>
      <c r="K227" s="93"/>
      <c r="L227" s="93"/>
      <c r="M227" s="93"/>
      <c r="N227" s="93"/>
      <c r="O227" s="93"/>
      <c r="P227" s="93"/>
      <c r="Q227" s="93"/>
      <c r="R227" s="93"/>
      <c r="S227" s="93"/>
      <c r="T227" s="93"/>
      <c r="U227" s="93"/>
      <c r="V227" s="93"/>
      <c r="W227" s="93"/>
      <c r="X227" s="93"/>
      <c r="Y227" s="93"/>
      <c r="Z227" s="93"/>
    </row>
    <row r="228" ht="10.5" customHeight="1">
      <c r="A228" s="48"/>
      <c r="B228" s="48"/>
      <c r="C228" s="103"/>
      <c r="D228" s="103"/>
      <c r="E228" s="103"/>
      <c r="F228" s="103"/>
      <c r="G228" s="103"/>
      <c r="H228" s="103"/>
      <c r="I228" s="103"/>
      <c r="J228" s="93"/>
      <c r="K228" s="93"/>
      <c r="L228" s="93"/>
      <c r="M228" s="93"/>
      <c r="N228" s="93"/>
      <c r="O228" s="93"/>
      <c r="P228" s="93"/>
      <c r="Q228" s="93"/>
      <c r="R228" s="93"/>
      <c r="S228" s="93"/>
      <c r="T228" s="93"/>
      <c r="U228" s="93"/>
      <c r="V228" s="93"/>
      <c r="W228" s="93"/>
      <c r="X228" s="93"/>
      <c r="Y228" s="93"/>
      <c r="Z228" s="93"/>
    </row>
    <row r="229" ht="10.5" customHeight="1">
      <c r="A229" s="48"/>
      <c r="B229" s="48"/>
      <c r="C229" s="103"/>
      <c r="D229" s="103"/>
      <c r="E229" s="103"/>
      <c r="F229" s="103"/>
      <c r="G229" s="103"/>
      <c r="H229" s="103"/>
      <c r="I229" s="103"/>
      <c r="J229" s="93"/>
      <c r="K229" s="93"/>
      <c r="L229" s="93"/>
      <c r="M229" s="93"/>
      <c r="N229" s="93"/>
      <c r="O229" s="93"/>
      <c r="P229" s="93"/>
      <c r="Q229" s="93"/>
      <c r="R229" s="93"/>
      <c r="S229" s="93"/>
      <c r="T229" s="93"/>
      <c r="U229" s="93"/>
      <c r="V229" s="93"/>
      <c r="W229" s="93"/>
      <c r="X229" s="93"/>
      <c r="Y229" s="93"/>
      <c r="Z229" s="93"/>
    </row>
    <row r="230" ht="10.5" customHeight="1">
      <c r="A230" s="48"/>
      <c r="B230" s="48"/>
      <c r="C230" s="103"/>
      <c r="D230" s="103"/>
      <c r="E230" s="103"/>
      <c r="F230" s="103"/>
      <c r="G230" s="103"/>
      <c r="H230" s="103"/>
      <c r="I230" s="103"/>
      <c r="J230" s="93"/>
      <c r="K230" s="93"/>
      <c r="L230" s="93"/>
      <c r="M230" s="93"/>
      <c r="N230" s="93"/>
      <c r="O230" s="93"/>
      <c r="P230" s="93"/>
      <c r="Q230" s="93"/>
      <c r="R230" s="93"/>
      <c r="S230" s="93"/>
      <c r="T230" s="93"/>
      <c r="U230" s="93"/>
      <c r="V230" s="93"/>
      <c r="W230" s="93"/>
      <c r="X230" s="93"/>
      <c r="Y230" s="93"/>
      <c r="Z230" s="93"/>
    </row>
    <row r="231" ht="10.5" customHeight="1">
      <c r="A231" s="48"/>
      <c r="B231" s="48"/>
      <c r="C231" s="103"/>
      <c r="D231" s="103"/>
      <c r="E231" s="103"/>
      <c r="F231" s="103"/>
      <c r="G231" s="103"/>
      <c r="H231" s="103"/>
      <c r="I231" s="103"/>
      <c r="J231" s="93"/>
      <c r="K231" s="93"/>
      <c r="L231" s="93"/>
      <c r="M231" s="93"/>
      <c r="N231" s="93"/>
      <c r="O231" s="93"/>
      <c r="P231" s="93"/>
      <c r="Q231" s="93"/>
      <c r="R231" s="93"/>
      <c r="S231" s="93"/>
      <c r="T231" s="93"/>
      <c r="U231" s="93"/>
      <c r="V231" s="93"/>
      <c r="W231" s="93"/>
      <c r="X231" s="93"/>
      <c r="Y231" s="93"/>
      <c r="Z231" s="93"/>
    </row>
    <row r="232" ht="10.5" customHeight="1">
      <c r="A232" s="48"/>
      <c r="B232" s="48"/>
      <c r="C232" s="103"/>
      <c r="D232" s="103"/>
      <c r="E232" s="103"/>
      <c r="F232" s="103"/>
      <c r="G232" s="103"/>
      <c r="H232" s="103"/>
      <c r="I232" s="103"/>
      <c r="J232" s="93"/>
      <c r="K232" s="93"/>
      <c r="L232" s="93"/>
      <c r="M232" s="93"/>
      <c r="N232" s="93"/>
      <c r="O232" s="93"/>
      <c r="P232" s="93"/>
      <c r="Q232" s="93"/>
      <c r="R232" s="93"/>
      <c r="S232" s="93"/>
      <c r="T232" s="93"/>
      <c r="U232" s="93"/>
      <c r="V232" s="93"/>
      <c r="W232" s="93"/>
      <c r="X232" s="93"/>
      <c r="Y232" s="93"/>
      <c r="Z232" s="93"/>
    </row>
    <row r="233" ht="10.5" customHeight="1">
      <c r="A233" s="48"/>
      <c r="B233" s="48"/>
      <c r="C233" s="103"/>
      <c r="D233" s="103"/>
      <c r="E233" s="103"/>
      <c r="F233" s="103"/>
      <c r="G233" s="103"/>
      <c r="H233" s="103"/>
      <c r="I233" s="103"/>
      <c r="J233" s="93"/>
      <c r="K233" s="93"/>
      <c r="L233" s="93"/>
      <c r="M233" s="93"/>
      <c r="N233" s="93"/>
      <c r="O233" s="93"/>
      <c r="P233" s="93"/>
      <c r="Q233" s="93"/>
      <c r="R233" s="93"/>
      <c r="S233" s="93"/>
      <c r="T233" s="93"/>
      <c r="U233" s="93"/>
      <c r="V233" s="93"/>
      <c r="W233" s="93"/>
      <c r="X233" s="93"/>
      <c r="Y233" s="93"/>
      <c r="Z233" s="93"/>
    </row>
    <row r="234" ht="10.5" customHeight="1">
      <c r="A234" s="48"/>
      <c r="B234" s="48"/>
      <c r="C234" s="103"/>
      <c r="D234" s="103"/>
      <c r="E234" s="103"/>
      <c r="F234" s="103"/>
      <c r="G234" s="103"/>
      <c r="H234" s="103"/>
      <c r="I234" s="103"/>
      <c r="J234" s="93"/>
      <c r="K234" s="93"/>
      <c r="L234" s="93"/>
      <c r="M234" s="93"/>
      <c r="N234" s="93"/>
      <c r="O234" s="93"/>
      <c r="P234" s="93"/>
      <c r="Q234" s="93"/>
      <c r="R234" s="93"/>
      <c r="S234" s="93"/>
      <c r="T234" s="93"/>
      <c r="U234" s="93"/>
      <c r="V234" s="93"/>
      <c r="W234" s="93"/>
      <c r="X234" s="93"/>
      <c r="Y234" s="93"/>
      <c r="Z234" s="93"/>
    </row>
    <row r="235" ht="10.5" customHeight="1">
      <c r="A235" s="48"/>
      <c r="B235" s="48"/>
      <c r="C235" s="103"/>
      <c r="D235" s="103"/>
      <c r="E235" s="103"/>
      <c r="F235" s="103"/>
      <c r="G235" s="103"/>
      <c r="H235" s="103"/>
      <c r="I235" s="103"/>
      <c r="J235" s="93"/>
      <c r="K235" s="93"/>
      <c r="L235" s="93"/>
      <c r="M235" s="93"/>
      <c r="N235" s="93"/>
      <c r="O235" s="93"/>
      <c r="P235" s="93"/>
      <c r="Q235" s="93"/>
      <c r="R235" s="93"/>
      <c r="S235" s="93"/>
      <c r="T235" s="93"/>
      <c r="U235" s="93"/>
      <c r="V235" s="93"/>
      <c r="W235" s="93"/>
      <c r="X235" s="93"/>
      <c r="Y235" s="93"/>
      <c r="Z235" s="93"/>
    </row>
    <row r="236" ht="10.5" customHeight="1">
      <c r="A236" s="48"/>
      <c r="B236" s="48"/>
      <c r="C236" s="103"/>
      <c r="D236" s="103"/>
      <c r="E236" s="103"/>
      <c r="F236" s="103"/>
      <c r="G236" s="103"/>
      <c r="H236" s="103"/>
      <c r="I236" s="103"/>
      <c r="J236" s="93"/>
      <c r="K236" s="93"/>
      <c r="L236" s="93"/>
      <c r="M236" s="93"/>
      <c r="N236" s="93"/>
      <c r="O236" s="93"/>
      <c r="P236" s="93"/>
      <c r="Q236" s="93"/>
      <c r="R236" s="93"/>
      <c r="S236" s="93"/>
      <c r="T236" s="93"/>
      <c r="U236" s="93"/>
      <c r="V236" s="93"/>
      <c r="W236" s="93"/>
      <c r="X236" s="93"/>
      <c r="Y236" s="93"/>
      <c r="Z236" s="93"/>
    </row>
    <row r="237" ht="10.5" customHeight="1">
      <c r="A237" s="48"/>
      <c r="B237" s="48"/>
      <c r="C237" s="103"/>
      <c r="D237" s="103"/>
      <c r="E237" s="103"/>
      <c r="F237" s="103"/>
      <c r="G237" s="103"/>
      <c r="H237" s="103"/>
      <c r="I237" s="103"/>
      <c r="J237" s="93"/>
      <c r="K237" s="93"/>
      <c r="L237" s="93"/>
      <c r="M237" s="93"/>
      <c r="N237" s="93"/>
      <c r="O237" s="93"/>
      <c r="P237" s="93"/>
      <c r="Q237" s="93"/>
      <c r="R237" s="93"/>
      <c r="S237" s="93"/>
      <c r="T237" s="93"/>
      <c r="U237" s="93"/>
      <c r="V237" s="93"/>
      <c r="W237" s="93"/>
      <c r="X237" s="93"/>
      <c r="Y237" s="93"/>
      <c r="Z237" s="93"/>
    </row>
    <row r="238" ht="10.5" customHeight="1">
      <c r="A238" s="48"/>
      <c r="B238" s="48"/>
      <c r="C238" s="103"/>
      <c r="D238" s="103"/>
      <c r="E238" s="103"/>
      <c r="F238" s="103"/>
      <c r="G238" s="103"/>
      <c r="H238" s="103"/>
      <c r="I238" s="103"/>
      <c r="J238" s="93"/>
      <c r="K238" s="93"/>
      <c r="L238" s="93"/>
      <c r="M238" s="93"/>
      <c r="N238" s="93"/>
      <c r="O238" s="93"/>
      <c r="P238" s="93"/>
      <c r="Q238" s="93"/>
      <c r="R238" s="93"/>
      <c r="S238" s="93"/>
      <c r="T238" s="93"/>
      <c r="U238" s="93"/>
      <c r="V238" s="93"/>
      <c r="W238" s="93"/>
      <c r="X238" s="93"/>
      <c r="Y238" s="93"/>
      <c r="Z238" s="93"/>
    </row>
    <row r="239" ht="10.5" customHeight="1">
      <c r="A239" s="48"/>
      <c r="B239" s="48"/>
      <c r="C239" s="103"/>
      <c r="D239" s="103"/>
      <c r="E239" s="103"/>
      <c r="F239" s="103"/>
      <c r="G239" s="103"/>
      <c r="H239" s="103"/>
      <c r="I239" s="103"/>
      <c r="J239" s="93"/>
      <c r="K239" s="93"/>
      <c r="L239" s="93"/>
      <c r="M239" s="93"/>
      <c r="N239" s="93"/>
      <c r="O239" s="93"/>
      <c r="P239" s="93"/>
      <c r="Q239" s="93"/>
      <c r="R239" s="93"/>
      <c r="S239" s="93"/>
      <c r="T239" s="93"/>
      <c r="U239" s="93"/>
      <c r="V239" s="93"/>
      <c r="W239" s="93"/>
      <c r="X239" s="93"/>
      <c r="Y239" s="93"/>
      <c r="Z239" s="93"/>
    </row>
    <row r="240" ht="10.5" customHeight="1">
      <c r="A240" s="48"/>
      <c r="B240" s="48"/>
      <c r="C240" s="103"/>
      <c r="D240" s="103"/>
      <c r="E240" s="103"/>
      <c r="F240" s="103"/>
      <c r="G240" s="103"/>
      <c r="H240" s="103"/>
      <c r="I240" s="103"/>
      <c r="J240" s="93"/>
      <c r="K240" s="93"/>
      <c r="L240" s="93"/>
      <c r="M240" s="93"/>
      <c r="N240" s="93"/>
      <c r="O240" s="93"/>
      <c r="P240" s="93"/>
      <c r="Q240" s="93"/>
      <c r="R240" s="93"/>
      <c r="S240" s="93"/>
      <c r="T240" s="93"/>
      <c r="U240" s="93"/>
      <c r="V240" s="93"/>
      <c r="W240" s="93"/>
      <c r="X240" s="93"/>
      <c r="Y240" s="93"/>
      <c r="Z240" s="93"/>
    </row>
    <row r="241" ht="10.5" customHeight="1">
      <c r="A241" s="48"/>
      <c r="B241" s="48"/>
      <c r="C241" s="103"/>
      <c r="D241" s="103"/>
      <c r="E241" s="103"/>
      <c r="F241" s="103"/>
      <c r="G241" s="103"/>
      <c r="H241" s="103"/>
      <c r="I241" s="103"/>
      <c r="J241" s="93"/>
      <c r="K241" s="93"/>
      <c r="L241" s="93"/>
      <c r="M241" s="93"/>
      <c r="N241" s="93"/>
      <c r="O241" s="93"/>
      <c r="P241" s="93"/>
      <c r="Q241" s="93"/>
      <c r="R241" s="93"/>
      <c r="S241" s="93"/>
      <c r="T241" s="93"/>
      <c r="U241" s="93"/>
      <c r="V241" s="93"/>
      <c r="W241" s="93"/>
      <c r="X241" s="93"/>
      <c r="Y241" s="93"/>
      <c r="Z241" s="93"/>
    </row>
    <row r="242" ht="10.5" customHeight="1">
      <c r="A242" s="48"/>
      <c r="B242" s="48"/>
      <c r="C242" s="103"/>
      <c r="D242" s="103"/>
      <c r="E242" s="103"/>
      <c r="F242" s="103"/>
      <c r="G242" s="103"/>
      <c r="H242" s="103"/>
      <c r="I242" s="103"/>
      <c r="J242" s="93"/>
      <c r="K242" s="93"/>
      <c r="L242" s="93"/>
      <c r="M242" s="93"/>
      <c r="N242" s="93"/>
      <c r="O242" s="93"/>
      <c r="P242" s="93"/>
      <c r="Q242" s="93"/>
      <c r="R242" s="93"/>
      <c r="S242" s="93"/>
      <c r="T242" s="93"/>
      <c r="U242" s="93"/>
      <c r="V242" s="93"/>
      <c r="W242" s="93"/>
      <c r="X242" s="93"/>
      <c r="Y242" s="93"/>
      <c r="Z242" s="93"/>
    </row>
    <row r="243" ht="10.5" customHeight="1">
      <c r="A243" s="48"/>
      <c r="B243" s="48"/>
      <c r="C243" s="103"/>
      <c r="D243" s="103"/>
      <c r="E243" s="103"/>
      <c r="F243" s="103"/>
      <c r="G243" s="103"/>
      <c r="H243" s="103"/>
      <c r="I243" s="103"/>
      <c r="J243" s="93"/>
      <c r="K243" s="93"/>
      <c r="L243" s="93"/>
      <c r="M243" s="93"/>
      <c r="N243" s="93"/>
      <c r="O243" s="93"/>
      <c r="P243" s="93"/>
      <c r="Q243" s="93"/>
      <c r="R243" s="93"/>
      <c r="S243" s="93"/>
      <c r="T243" s="93"/>
      <c r="U243" s="93"/>
      <c r="V243" s="93"/>
      <c r="W243" s="93"/>
      <c r="X243" s="93"/>
      <c r="Y243" s="93"/>
      <c r="Z243" s="93"/>
    </row>
    <row r="244" ht="10.5" customHeight="1">
      <c r="A244" s="48"/>
      <c r="B244" s="48"/>
      <c r="C244" s="103"/>
      <c r="D244" s="103"/>
      <c r="E244" s="103"/>
      <c r="F244" s="103"/>
      <c r="G244" s="103"/>
      <c r="H244" s="103"/>
      <c r="I244" s="103"/>
      <c r="J244" s="93"/>
      <c r="K244" s="93"/>
      <c r="L244" s="93"/>
      <c r="M244" s="93"/>
      <c r="N244" s="93"/>
      <c r="O244" s="93"/>
      <c r="P244" s="93"/>
      <c r="Q244" s="93"/>
      <c r="R244" s="93"/>
      <c r="S244" s="93"/>
      <c r="T244" s="93"/>
      <c r="U244" s="93"/>
      <c r="V244" s="93"/>
      <c r="W244" s="93"/>
      <c r="X244" s="93"/>
      <c r="Y244" s="93"/>
      <c r="Z244" s="93"/>
    </row>
    <row r="245" ht="10.5" customHeight="1">
      <c r="A245" s="48"/>
      <c r="B245" s="48"/>
      <c r="C245" s="103"/>
      <c r="D245" s="103"/>
      <c r="E245" s="103"/>
      <c r="F245" s="103"/>
      <c r="G245" s="103"/>
      <c r="H245" s="103"/>
      <c r="I245" s="103"/>
      <c r="J245" s="93"/>
      <c r="K245" s="93"/>
      <c r="L245" s="93"/>
      <c r="M245" s="93"/>
      <c r="N245" s="93"/>
      <c r="O245" s="93"/>
      <c r="P245" s="93"/>
      <c r="Q245" s="93"/>
      <c r="R245" s="93"/>
      <c r="S245" s="93"/>
      <c r="T245" s="93"/>
      <c r="U245" s="93"/>
      <c r="V245" s="93"/>
      <c r="W245" s="93"/>
      <c r="X245" s="93"/>
      <c r="Y245" s="93"/>
      <c r="Z245" s="93"/>
    </row>
    <row r="246" ht="10.5" customHeight="1">
      <c r="A246" s="48"/>
      <c r="B246" s="48"/>
      <c r="C246" s="103"/>
      <c r="D246" s="103"/>
      <c r="E246" s="103"/>
      <c r="F246" s="103"/>
      <c r="G246" s="103"/>
      <c r="H246" s="103"/>
      <c r="I246" s="103"/>
      <c r="J246" s="93"/>
      <c r="K246" s="93"/>
      <c r="L246" s="93"/>
      <c r="M246" s="93"/>
      <c r="N246" s="93"/>
      <c r="O246" s="93"/>
      <c r="P246" s="93"/>
      <c r="Q246" s="93"/>
      <c r="R246" s="93"/>
      <c r="S246" s="93"/>
      <c r="T246" s="93"/>
      <c r="U246" s="93"/>
      <c r="V246" s="93"/>
      <c r="W246" s="93"/>
      <c r="X246" s="93"/>
      <c r="Y246" s="93"/>
      <c r="Z246" s="93"/>
    </row>
    <row r="247" ht="10.5" customHeight="1">
      <c r="A247" s="48"/>
      <c r="B247" s="48"/>
      <c r="C247" s="103"/>
      <c r="D247" s="103"/>
      <c r="E247" s="103"/>
      <c r="F247" s="103"/>
      <c r="G247" s="103"/>
      <c r="H247" s="103"/>
      <c r="I247" s="103"/>
      <c r="J247" s="93"/>
      <c r="K247" s="93"/>
      <c r="L247" s="93"/>
      <c r="M247" s="93"/>
      <c r="N247" s="93"/>
      <c r="O247" s="93"/>
      <c r="P247" s="93"/>
      <c r="Q247" s="93"/>
      <c r="R247" s="93"/>
      <c r="S247" s="93"/>
      <c r="T247" s="93"/>
      <c r="U247" s="93"/>
      <c r="V247" s="93"/>
      <c r="W247" s="93"/>
      <c r="X247" s="93"/>
      <c r="Y247" s="93"/>
      <c r="Z247" s="93"/>
    </row>
    <row r="248" ht="10.5" customHeight="1">
      <c r="A248" s="48"/>
      <c r="B248" s="48"/>
      <c r="C248" s="103"/>
      <c r="D248" s="103"/>
      <c r="E248" s="103"/>
      <c r="F248" s="103"/>
      <c r="G248" s="103"/>
      <c r="H248" s="103"/>
      <c r="I248" s="103"/>
      <c r="J248" s="93"/>
      <c r="K248" s="93"/>
      <c r="L248" s="93"/>
      <c r="M248" s="93"/>
      <c r="N248" s="93"/>
      <c r="O248" s="93"/>
      <c r="P248" s="93"/>
      <c r="Q248" s="93"/>
      <c r="R248" s="93"/>
      <c r="S248" s="93"/>
      <c r="T248" s="93"/>
      <c r="U248" s="93"/>
      <c r="V248" s="93"/>
      <c r="W248" s="93"/>
      <c r="X248" s="93"/>
      <c r="Y248" s="93"/>
      <c r="Z248" s="93"/>
    </row>
    <row r="249" ht="10.5" customHeight="1">
      <c r="A249" s="48"/>
      <c r="B249" s="48"/>
      <c r="C249" s="103"/>
      <c r="D249" s="103"/>
      <c r="E249" s="103"/>
      <c r="F249" s="103"/>
      <c r="G249" s="103"/>
      <c r="H249" s="103"/>
      <c r="I249" s="103"/>
      <c r="J249" s="93"/>
      <c r="K249" s="93"/>
      <c r="L249" s="93"/>
      <c r="M249" s="93"/>
      <c r="N249" s="93"/>
      <c r="O249" s="93"/>
      <c r="P249" s="93"/>
      <c r="Q249" s="93"/>
      <c r="R249" s="93"/>
      <c r="S249" s="93"/>
      <c r="T249" s="93"/>
      <c r="U249" s="93"/>
      <c r="V249" s="93"/>
      <c r="W249" s="93"/>
      <c r="X249" s="93"/>
      <c r="Y249" s="93"/>
      <c r="Z249" s="93"/>
    </row>
    <row r="250" ht="10.5" customHeight="1">
      <c r="A250" s="48"/>
      <c r="B250" s="48"/>
      <c r="C250" s="103"/>
      <c r="D250" s="103"/>
      <c r="E250" s="103"/>
      <c r="F250" s="103"/>
      <c r="G250" s="103"/>
      <c r="H250" s="103"/>
      <c r="I250" s="103"/>
      <c r="J250" s="93"/>
      <c r="K250" s="93"/>
      <c r="L250" s="93"/>
      <c r="M250" s="93"/>
      <c r="N250" s="93"/>
      <c r="O250" s="93"/>
      <c r="P250" s="93"/>
      <c r="Q250" s="93"/>
      <c r="R250" s="93"/>
      <c r="S250" s="93"/>
      <c r="T250" s="93"/>
      <c r="U250" s="93"/>
      <c r="V250" s="93"/>
      <c r="W250" s="93"/>
      <c r="X250" s="93"/>
      <c r="Y250" s="93"/>
      <c r="Z250" s="93"/>
    </row>
    <row r="251" ht="10.5" customHeight="1">
      <c r="A251" s="48"/>
      <c r="B251" s="48"/>
      <c r="C251" s="103"/>
      <c r="D251" s="103"/>
      <c r="E251" s="103"/>
      <c r="F251" s="103"/>
      <c r="G251" s="103"/>
      <c r="H251" s="103"/>
      <c r="I251" s="103"/>
      <c r="J251" s="93"/>
      <c r="K251" s="93"/>
      <c r="L251" s="93"/>
      <c r="M251" s="93"/>
      <c r="N251" s="93"/>
      <c r="O251" s="93"/>
      <c r="P251" s="93"/>
      <c r="Q251" s="93"/>
      <c r="R251" s="93"/>
      <c r="S251" s="93"/>
      <c r="T251" s="93"/>
      <c r="U251" s="93"/>
      <c r="V251" s="93"/>
      <c r="W251" s="93"/>
      <c r="X251" s="93"/>
      <c r="Y251" s="93"/>
      <c r="Z251" s="93"/>
    </row>
    <row r="252" ht="10.5" customHeight="1">
      <c r="A252" s="48"/>
      <c r="B252" s="48"/>
      <c r="C252" s="103"/>
      <c r="D252" s="103"/>
      <c r="E252" s="103"/>
      <c r="F252" s="103"/>
      <c r="G252" s="103"/>
      <c r="H252" s="103"/>
      <c r="I252" s="103"/>
      <c r="J252" s="93"/>
      <c r="K252" s="93"/>
      <c r="L252" s="93"/>
      <c r="M252" s="93"/>
      <c r="N252" s="93"/>
      <c r="O252" s="93"/>
      <c r="P252" s="93"/>
      <c r="Q252" s="93"/>
      <c r="R252" s="93"/>
      <c r="S252" s="93"/>
      <c r="T252" s="93"/>
      <c r="U252" s="93"/>
      <c r="V252" s="93"/>
      <c r="W252" s="93"/>
      <c r="X252" s="93"/>
      <c r="Y252" s="93"/>
      <c r="Z252" s="93"/>
    </row>
    <row r="253" ht="10.5" customHeight="1">
      <c r="A253" s="48"/>
      <c r="B253" s="48"/>
      <c r="C253" s="103"/>
      <c r="D253" s="103"/>
      <c r="E253" s="103"/>
      <c r="F253" s="103"/>
      <c r="G253" s="103"/>
      <c r="H253" s="103"/>
      <c r="I253" s="103"/>
      <c r="J253" s="93"/>
      <c r="K253" s="93"/>
      <c r="L253" s="93"/>
      <c r="M253" s="93"/>
      <c r="N253" s="93"/>
      <c r="O253" s="93"/>
      <c r="P253" s="93"/>
      <c r="Q253" s="93"/>
      <c r="R253" s="93"/>
      <c r="S253" s="93"/>
      <c r="T253" s="93"/>
      <c r="U253" s="93"/>
      <c r="V253" s="93"/>
      <c r="W253" s="93"/>
      <c r="X253" s="93"/>
      <c r="Y253" s="93"/>
      <c r="Z253" s="93"/>
    </row>
    <row r="254" ht="10.5" customHeight="1">
      <c r="A254" s="48"/>
      <c r="B254" s="48"/>
      <c r="C254" s="103"/>
      <c r="D254" s="103"/>
      <c r="E254" s="103"/>
      <c r="F254" s="103"/>
      <c r="G254" s="103"/>
      <c r="H254" s="103"/>
      <c r="I254" s="103"/>
      <c r="J254" s="93"/>
      <c r="K254" s="93"/>
      <c r="L254" s="93"/>
      <c r="M254" s="93"/>
      <c r="N254" s="93"/>
      <c r="O254" s="93"/>
      <c r="P254" s="93"/>
      <c r="Q254" s="93"/>
      <c r="R254" s="93"/>
      <c r="S254" s="93"/>
      <c r="T254" s="93"/>
      <c r="U254" s="93"/>
      <c r="V254" s="93"/>
      <c r="W254" s="93"/>
      <c r="X254" s="93"/>
      <c r="Y254" s="93"/>
      <c r="Z254" s="93"/>
    </row>
    <row r="255" ht="10.5" customHeight="1">
      <c r="A255" s="48"/>
      <c r="B255" s="48"/>
      <c r="C255" s="103"/>
      <c r="D255" s="103"/>
      <c r="E255" s="103"/>
      <c r="F255" s="103"/>
      <c r="G255" s="103"/>
      <c r="H255" s="103"/>
      <c r="I255" s="103"/>
      <c r="J255" s="93"/>
      <c r="K255" s="93"/>
      <c r="L255" s="93"/>
      <c r="M255" s="93"/>
      <c r="N255" s="93"/>
      <c r="O255" s="93"/>
      <c r="P255" s="93"/>
      <c r="Q255" s="93"/>
      <c r="R255" s="93"/>
      <c r="S255" s="93"/>
      <c r="T255" s="93"/>
      <c r="U255" s="93"/>
      <c r="V255" s="93"/>
      <c r="W255" s="93"/>
      <c r="X255" s="93"/>
      <c r="Y255" s="93"/>
      <c r="Z255" s="93"/>
    </row>
    <row r="256" ht="10.5" customHeight="1">
      <c r="A256" s="48"/>
      <c r="B256" s="48"/>
      <c r="C256" s="103"/>
      <c r="D256" s="103"/>
      <c r="E256" s="103"/>
      <c r="F256" s="103"/>
      <c r="G256" s="103"/>
      <c r="H256" s="103"/>
      <c r="I256" s="103"/>
      <c r="J256" s="93"/>
      <c r="K256" s="93"/>
      <c r="L256" s="93"/>
      <c r="M256" s="93"/>
      <c r="N256" s="93"/>
      <c r="O256" s="93"/>
      <c r="P256" s="93"/>
      <c r="Q256" s="93"/>
      <c r="R256" s="93"/>
      <c r="S256" s="93"/>
      <c r="T256" s="93"/>
      <c r="U256" s="93"/>
      <c r="V256" s="93"/>
      <c r="W256" s="93"/>
      <c r="X256" s="93"/>
      <c r="Y256" s="93"/>
      <c r="Z256" s="93"/>
    </row>
    <row r="257" ht="10.5" customHeight="1">
      <c r="A257" s="48"/>
      <c r="B257" s="48"/>
      <c r="C257" s="103"/>
      <c r="D257" s="103"/>
      <c r="E257" s="103"/>
      <c r="F257" s="103"/>
      <c r="G257" s="103"/>
      <c r="H257" s="103"/>
      <c r="I257" s="103"/>
      <c r="J257" s="93"/>
      <c r="K257" s="93"/>
      <c r="L257" s="93"/>
      <c r="M257" s="93"/>
      <c r="N257" s="93"/>
      <c r="O257" s="93"/>
      <c r="P257" s="93"/>
      <c r="Q257" s="93"/>
      <c r="R257" s="93"/>
      <c r="S257" s="93"/>
      <c r="T257" s="93"/>
      <c r="U257" s="93"/>
      <c r="V257" s="93"/>
      <c r="W257" s="93"/>
      <c r="X257" s="93"/>
      <c r="Y257" s="93"/>
      <c r="Z257" s="93"/>
    </row>
    <row r="258" ht="10.5" customHeight="1">
      <c r="A258" s="48"/>
      <c r="B258" s="48"/>
      <c r="C258" s="103"/>
      <c r="D258" s="103"/>
      <c r="E258" s="103"/>
      <c r="F258" s="103"/>
      <c r="G258" s="103"/>
      <c r="H258" s="103"/>
      <c r="I258" s="103"/>
      <c r="J258" s="93"/>
      <c r="K258" s="93"/>
      <c r="L258" s="93"/>
      <c r="M258" s="93"/>
      <c r="N258" s="93"/>
      <c r="O258" s="93"/>
      <c r="P258" s="93"/>
      <c r="Q258" s="93"/>
      <c r="R258" s="93"/>
      <c r="S258" s="93"/>
      <c r="T258" s="93"/>
      <c r="U258" s="93"/>
      <c r="V258" s="93"/>
      <c r="W258" s="93"/>
      <c r="X258" s="93"/>
      <c r="Y258" s="93"/>
      <c r="Z258" s="93"/>
    </row>
    <row r="259" ht="10.5" customHeight="1">
      <c r="A259" s="48"/>
      <c r="B259" s="48"/>
      <c r="C259" s="103"/>
      <c r="D259" s="103"/>
      <c r="E259" s="103"/>
      <c r="F259" s="103"/>
      <c r="G259" s="103"/>
      <c r="H259" s="103"/>
      <c r="I259" s="103"/>
      <c r="J259" s="93"/>
      <c r="K259" s="93"/>
      <c r="L259" s="93"/>
      <c r="M259" s="93"/>
      <c r="N259" s="93"/>
      <c r="O259" s="93"/>
      <c r="P259" s="93"/>
      <c r="Q259" s="93"/>
      <c r="R259" s="93"/>
      <c r="S259" s="93"/>
      <c r="T259" s="93"/>
      <c r="U259" s="93"/>
      <c r="V259" s="93"/>
      <c r="W259" s="93"/>
      <c r="X259" s="93"/>
      <c r="Y259" s="93"/>
      <c r="Z259" s="93"/>
    </row>
    <row r="260" ht="10.5" customHeight="1">
      <c r="A260" s="48"/>
      <c r="B260" s="48"/>
      <c r="C260" s="103"/>
      <c r="D260" s="103"/>
      <c r="E260" s="103"/>
      <c r="F260" s="103"/>
      <c r="G260" s="103"/>
      <c r="H260" s="103"/>
      <c r="I260" s="103"/>
      <c r="J260" s="93"/>
      <c r="K260" s="93"/>
      <c r="L260" s="93"/>
      <c r="M260" s="93"/>
      <c r="N260" s="93"/>
      <c r="O260" s="93"/>
      <c r="P260" s="93"/>
      <c r="Q260" s="93"/>
      <c r="R260" s="93"/>
      <c r="S260" s="93"/>
      <c r="T260" s="93"/>
      <c r="U260" s="93"/>
      <c r="V260" s="93"/>
      <c r="W260" s="93"/>
      <c r="X260" s="93"/>
      <c r="Y260" s="93"/>
      <c r="Z260" s="93"/>
    </row>
    <row r="261" ht="10.5" customHeight="1">
      <c r="A261" s="48"/>
      <c r="B261" s="48"/>
      <c r="C261" s="103"/>
      <c r="D261" s="103"/>
      <c r="E261" s="103"/>
      <c r="F261" s="103"/>
      <c r="G261" s="103"/>
      <c r="H261" s="103"/>
      <c r="I261" s="103"/>
      <c r="J261" s="93"/>
      <c r="K261" s="93"/>
      <c r="L261" s="93"/>
      <c r="M261" s="93"/>
      <c r="N261" s="93"/>
      <c r="O261" s="93"/>
      <c r="P261" s="93"/>
      <c r="Q261" s="93"/>
      <c r="R261" s="93"/>
      <c r="S261" s="93"/>
      <c r="T261" s="93"/>
      <c r="U261" s="93"/>
      <c r="V261" s="93"/>
      <c r="W261" s="93"/>
      <c r="X261" s="93"/>
      <c r="Y261" s="93"/>
      <c r="Z261" s="93"/>
    </row>
    <row r="262" ht="10.5" customHeight="1">
      <c r="A262" s="48"/>
      <c r="B262" s="48"/>
      <c r="C262" s="103"/>
      <c r="D262" s="103"/>
      <c r="E262" s="103"/>
      <c r="F262" s="103"/>
      <c r="G262" s="103"/>
      <c r="H262" s="103"/>
      <c r="I262" s="103"/>
      <c r="J262" s="93"/>
      <c r="K262" s="93"/>
      <c r="L262" s="93"/>
      <c r="M262" s="93"/>
      <c r="N262" s="93"/>
      <c r="O262" s="93"/>
      <c r="P262" s="93"/>
      <c r="Q262" s="93"/>
      <c r="R262" s="93"/>
      <c r="S262" s="93"/>
      <c r="T262" s="93"/>
      <c r="U262" s="93"/>
      <c r="V262" s="93"/>
      <c r="W262" s="93"/>
      <c r="X262" s="93"/>
      <c r="Y262" s="93"/>
      <c r="Z262" s="93"/>
    </row>
    <row r="263" ht="10.5" customHeight="1">
      <c r="A263" s="48"/>
      <c r="B263" s="48"/>
      <c r="C263" s="103"/>
      <c r="D263" s="103"/>
      <c r="E263" s="103"/>
      <c r="F263" s="103"/>
      <c r="G263" s="103"/>
      <c r="H263" s="103"/>
      <c r="I263" s="103"/>
      <c r="J263" s="93"/>
      <c r="K263" s="93"/>
      <c r="L263" s="93"/>
      <c r="M263" s="93"/>
      <c r="N263" s="93"/>
      <c r="O263" s="93"/>
      <c r="P263" s="93"/>
      <c r="Q263" s="93"/>
      <c r="R263" s="93"/>
      <c r="S263" s="93"/>
      <c r="T263" s="93"/>
      <c r="U263" s="93"/>
      <c r="V263" s="93"/>
      <c r="W263" s="93"/>
      <c r="X263" s="93"/>
      <c r="Y263" s="93"/>
      <c r="Z263" s="93"/>
    </row>
    <row r="264" ht="10.5" customHeight="1">
      <c r="A264" s="48"/>
      <c r="B264" s="48"/>
      <c r="C264" s="103"/>
      <c r="D264" s="103"/>
      <c r="E264" s="103"/>
      <c r="F264" s="103"/>
      <c r="G264" s="103"/>
      <c r="H264" s="103"/>
      <c r="I264" s="103"/>
      <c r="J264" s="93"/>
      <c r="K264" s="93"/>
      <c r="L264" s="93"/>
      <c r="M264" s="93"/>
      <c r="N264" s="93"/>
      <c r="O264" s="93"/>
      <c r="P264" s="93"/>
      <c r="Q264" s="93"/>
      <c r="R264" s="93"/>
      <c r="S264" s="93"/>
      <c r="T264" s="93"/>
      <c r="U264" s="93"/>
      <c r="V264" s="93"/>
      <c r="W264" s="93"/>
      <c r="X264" s="93"/>
      <c r="Y264" s="93"/>
      <c r="Z264" s="93"/>
    </row>
    <row r="265" ht="10.5" customHeight="1">
      <c r="A265" s="48"/>
      <c r="B265" s="48"/>
      <c r="C265" s="103"/>
      <c r="D265" s="103"/>
      <c r="E265" s="103"/>
      <c r="F265" s="103"/>
      <c r="G265" s="103"/>
      <c r="H265" s="103"/>
      <c r="I265" s="103"/>
      <c r="J265" s="93"/>
      <c r="K265" s="93"/>
      <c r="L265" s="93"/>
      <c r="M265" s="93"/>
      <c r="N265" s="93"/>
      <c r="O265" s="93"/>
      <c r="P265" s="93"/>
      <c r="Q265" s="93"/>
      <c r="R265" s="93"/>
      <c r="S265" s="93"/>
      <c r="T265" s="93"/>
      <c r="U265" s="93"/>
      <c r="V265" s="93"/>
      <c r="W265" s="93"/>
      <c r="X265" s="93"/>
      <c r="Y265" s="93"/>
      <c r="Z265" s="93"/>
    </row>
    <row r="266" ht="10.5" customHeight="1">
      <c r="A266" s="48"/>
      <c r="B266" s="48"/>
      <c r="C266" s="103"/>
      <c r="D266" s="103"/>
      <c r="E266" s="103"/>
      <c r="F266" s="103"/>
      <c r="G266" s="103"/>
      <c r="H266" s="103"/>
      <c r="I266" s="103"/>
      <c r="J266" s="93"/>
      <c r="K266" s="93"/>
      <c r="L266" s="93"/>
      <c r="M266" s="93"/>
      <c r="N266" s="93"/>
      <c r="O266" s="93"/>
      <c r="P266" s="93"/>
      <c r="Q266" s="93"/>
      <c r="R266" s="93"/>
      <c r="S266" s="93"/>
      <c r="T266" s="93"/>
      <c r="U266" s="93"/>
      <c r="V266" s="93"/>
      <c r="W266" s="93"/>
      <c r="X266" s="93"/>
      <c r="Y266" s="93"/>
      <c r="Z266" s="93"/>
    </row>
    <row r="267" ht="10.5" customHeight="1">
      <c r="A267" s="48"/>
      <c r="B267" s="48"/>
      <c r="C267" s="103"/>
      <c r="D267" s="103"/>
      <c r="E267" s="103"/>
      <c r="F267" s="103"/>
      <c r="G267" s="103"/>
      <c r="H267" s="103"/>
      <c r="I267" s="103"/>
      <c r="J267" s="93"/>
      <c r="K267" s="93"/>
      <c r="L267" s="93"/>
      <c r="M267" s="93"/>
      <c r="N267" s="93"/>
      <c r="O267" s="93"/>
      <c r="P267" s="93"/>
      <c r="Q267" s="93"/>
      <c r="R267" s="93"/>
      <c r="S267" s="93"/>
      <c r="T267" s="93"/>
      <c r="U267" s="93"/>
      <c r="V267" s="93"/>
      <c r="W267" s="93"/>
      <c r="X267" s="93"/>
      <c r="Y267" s="93"/>
      <c r="Z267" s="93"/>
    </row>
    <row r="268" ht="10.5" customHeight="1">
      <c r="A268" s="48"/>
      <c r="B268" s="48"/>
      <c r="C268" s="103"/>
      <c r="D268" s="103"/>
      <c r="E268" s="103"/>
      <c r="F268" s="103"/>
      <c r="G268" s="103"/>
      <c r="H268" s="103"/>
      <c r="I268" s="103"/>
      <c r="J268" s="93"/>
      <c r="K268" s="93"/>
      <c r="L268" s="93"/>
      <c r="M268" s="93"/>
      <c r="N268" s="93"/>
      <c r="O268" s="93"/>
      <c r="P268" s="93"/>
      <c r="Q268" s="93"/>
      <c r="R268" s="93"/>
      <c r="S268" s="93"/>
      <c r="T268" s="93"/>
      <c r="U268" s="93"/>
      <c r="V268" s="93"/>
      <c r="W268" s="93"/>
      <c r="X268" s="93"/>
      <c r="Y268" s="93"/>
      <c r="Z268" s="93"/>
    </row>
    <row r="269" ht="10.5" customHeight="1">
      <c r="A269" s="48"/>
      <c r="B269" s="48"/>
      <c r="C269" s="103"/>
      <c r="D269" s="103"/>
      <c r="E269" s="103"/>
      <c r="F269" s="103"/>
      <c r="G269" s="103"/>
      <c r="H269" s="103"/>
      <c r="I269" s="103"/>
      <c r="J269" s="93"/>
      <c r="K269" s="93"/>
      <c r="L269" s="93"/>
      <c r="M269" s="93"/>
      <c r="N269" s="93"/>
      <c r="O269" s="93"/>
      <c r="P269" s="93"/>
      <c r="Q269" s="93"/>
      <c r="R269" s="93"/>
      <c r="S269" s="93"/>
      <c r="T269" s="93"/>
      <c r="U269" s="93"/>
      <c r="V269" s="93"/>
      <c r="W269" s="93"/>
      <c r="X269" s="93"/>
      <c r="Y269" s="93"/>
      <c r="Z269" s="93"/>
    </row>
    <row r="270" ht="10.5" customHeight="1">
      <c r="A270" s="48"/>
      <c r="B270" s="48"/>
      <c r="C270" s="103"/>
      <c r="D270" s="103"/>
      <c r="E270" s="103"/>
      <c r="F270" s="103"/>
      <c r="G270" s="103"/>
      <c r="H270" s="103"/>
      <c r="I270" s="103"/>
      <c r="J270" s="93"/>
      <c r="K270" s="93"/>
      <c r="L270" s="93"/>
      <c r="M270" s="93"/>
      <c r="N270" s="93"/>
      <c r="O270" s="93"/>
      <c r="P270" s="93"/>
      <c r="Q270" s="93"/>
      <c r="R270" s="93"/>
      <c r="S270" s="93"/>
      <c r="T270" s="93"/>
      <c r="U270" s="93"/>
      <c r="V270" s="93"/>
      <c r="W270" s="93"/>
      <c r="X270" s="93"/>
      <c r="Y270" s="93"/>
      <c r="Z270" s="93"/>
    </row>
    <row r="271" ht="10.5" customHeight="1">
      <c r="A271" s="48"/>
      <c r="B271" s="48"/>
      <c r="C271" s="103"/>
      <c r="D271" s="103"/>
      <c r="E271" s="103"/>
      <c r="F271" s="103"/>
      <c r="G271" s="103"/>
      <c r="H271" s="103"/>
      <c r="I271" s="103"/>
      <c r="J271" s="93"/>
      <c r="K271" s="93"/>
      <c r="L271" s="93"/>
      <c r="M271" s="93"/>
      <c r="N271" s="93"/>
      <c r="O271" s="93"/>
      <c r="P271" s="93"/>
      <c r="Q271" s="93"/>
      <c r="R271" s="93"/>
      <c r="S271" s="93"/>
      <c r="T271" s="93"/>
      <c r="U271" s="93"/>
      <c r="V271" s="93"/>
      <c r="W271" s="93"/>
      <c r="X271" s="93"/>
      <c r="Y271" s="93"/>
      <c r="Z271" s="93"/>
    </row>
    <row r="272" ht="10.5" customHeight="1">
      <c r="A272" s="48"/>
      <c r="B272" s="48"/>
      <c r="C272" s="103"/>
      <c r="D272" s="103"/>
      <c r="E272" s="103"/>
      <c r="F272" s="103"/>
      <c r="G272" s="103"/>
      <c r="H272" s="103"/>
      <c r="I272" s="103"/>
      <c r="J272" s="93"/>
      <c r="K272" s="93"/>
      <c r="L272" s="93"/>
      <c r="M272" s="93"/>
      <c r="N272" s="93"/>
      <c r="O272" s="93"/>
      <c r="P272" s="93"/>
      <c r="Q272" s="93"/>
      <c r="R272" s="93"/>
      <c r="S272" s="93"/>
      <c r="T272" s="93"/>
      <c r="U272" s="93"/>
      <c r="V272" s="93"/>
      <c r="W272" s="93"/>
      <c r="X272" s="93"/>
      <c r="Y272" s="93"/>
      <c r="Z272" s="93"/>
    </row>
    <row r="273" ht="10.5" customHeight="1">
      <c r="A273" s="48"/>
      <c r="B273" s="48"/>
      <c r="C273" s="103"/>
      <c r="D273" s="103"/>
      <c r="E273" s="103"/>
      <c r="F273" s="103"/>
      <c r="G273" s="103"/>
      <c r="H273" s="103"/>
      <c r="I273" s="103"/>
      <c r="J273" s="93"/>
      <c r="K273" s="93"/>
      <c r="L273" s="93"/>
      <c r="M273" s="93"/>
      <c r="N273" s="93"/>
      <c r="O273" s="93"/>
      <c r="P273" s="93"/>
      <c r="Q273" s="93"/>
      <c r="R273" s="93"/>
      <c r="S273" s="93"/>
      <c r="T273" s="93"/>
      <c r="U273" s="93"/>
      <c r="V273" s="93"/>
      <c r="W273" s="93"/>
      <c r="X273" s="93"/>
      <c r="Y273" s="93"/>
      <c r="Z273" s="93"/>
    </row>
    <row r="274" ht="10.5" customHeight="1">
      <c r="A274" s="48"/>
      <c r="B274" s="48"/>
      <c r="C274" s="103"/>
      <c r="D274" s="103"/>
      <c r="E274" s="103"/>
      <c r="F274" s="103"/>
      <c r="G274" s="103"/>
      <c r="H274" s="103"/>
      <c r="I274" s="103"/>
      <c r="J274" s="93"/>
      <c r="K274" s="93"/>
      <c r="L274" s="93"/>
      <c r="M274" s="93"/>
      <c r="N274" s="93"/>
      <c r="O274" s="93"/>
      <c r="P274" s="93"/>
      <c r="Q274" s="93"/>
      <c r="R274" s="93"/>
      <c r="S274" s="93"/>
      <c r="T274" s="93"/>
      <c r="U274" s="93"/>
      <c r="V274" s="93"/>
      <c r="W274" s="93"/>
      <c r="X274" s="93"/>
      <c r="Y274" s="93"/>
      <c r="Z274" s="93"/>
    </row>
    <row r="275" ht="10.5" customHeight="1">
      <c r="A275" s="48"/>
      <c r="B275" s="48"/>
      <c r="C275" s="103"/>
      <c r="D275" s="103"/>
      <c r="E275" s="103"/>
      <c r="F275" s="103"/>
      <c r="G275" s="103"/>
      <c r="H275" s="103"/>
      <c r="I275" s="103"/>
      <c r="J275" s="93"/>
      <c r="K275" s="93"/>
      <c r="L275" s="93"/>
      <c r="M275" s="93"/>
      <c r="N275" s="93"/>
      <c r="O275" s="93"/>
      <c r="P275" s="93"/>
      <c r="Q275" s="93"/>
      <c r="R275" s="93"/>
      <c r="S275" s="93"/>
      <c r="T275" s="93"/>
      <c r="U275" s="93"/>
      <c r="V275" s="93"/>
      <c r="W275" s="93"/>
      <c r="X275" s="93"/>
      <c r="Y275" s="93"/>
      <c r="Z275" s="93"/>
    </row>
    <row r="276" ht="10.5" customHeight="1">
      <c r="A276" s="48"/>
      <c r="B276" s="48"/>
      <c r="C276" s="103"/>
      <c r="D276" s="103"/>
      <c r="E276" s="103"/>
      <c r="F276" s="103"/>
      <c r="G276" s="103"/>
      <c r="H276" s="103"/>
      <c r="I276" s="103"/>
      <c r="J276" s="93"/>
      <c r="K276" s="93"/>
      <c r="L276" s="93"/>
      <c r="M276" s="93"/>
      <c r="N276" s="93"/>
      <c r="O276" s="93"/>
      <c r="P276" s="93"/>
      <c r="Q276" s="93"/>
      <c r="R276" s="93"/>
      <c r="S276" s="93"/>
      <c r="T276" s="93"/>
      <c r="U276" s="93"/>
      <c r="V276" s="93"/>
      <c r="W276" s="93"/>
      <c r="X276" s="93"/>
      <c r="Y276" s="93"/>
      <c r="Z276" s="93"/>
    </row>
    <row r="277" ht="10.5" customHeight="1">
      <c r="A277" s="48"/>
      <c r="B277" s="48"/>
      <c r="C277" s="103"/>
      <c r="D277" s="103"/>
      <c r="E277" s="103"/>
      <c r="F277" s="103"/>
      <c r="G277" s="103"/>
      <c r="H277" s="103"/>
      <c r="I277" s="103"/>
      <c r="J277" s="93"/>
      <c r="K277" s="93"/>
      <c r="L277" s="93"/>
      <c r="M277" s="93"/>
      <c r="N277" s="93"/>
      <c r="O277" s="93"/>
      <c r="P277" s="93"/>
      <c r="Q277" s="93"/>
      <c r="R277" s="93"/>
      <c r="S277" s="93"/>
      <c r="T277" s="93"/>
      <c r="U277" s="93"/>
      <c r="V277" s="93"/>
      <c r="W277" s="93"/>
      <c r="X277" s="93"/>
      <c r="Y277" s="93"/>
      <c r="Z277" s="93"/>
    </row>
    <row r="278" ht="10.5" customHeight="1">
      <c r="A278" s="48"/>
      <c r="B278" s="48"/>
      <c r="C278" s="103"/>
      <c r="D278" s="103"/>
      <c r="E278" s="103"/>
      <c r="F278" s="103"/>
      <c r="G278" s="103"/>
      <c r="H278" s="103"/>
      <c r="I278" s="103"/>
      <c r="J278" s="93"/>
      <c r="K278" s="93"/>
      <c r="L278" s="93"/>
      <c r="M278" s="93"/>
      <c r="N278" s="93"/>
      <c r="O278" s="93"/>
      <c r="P278" s="93"/>
      <c r="Q278" s="93"/>
      <c r="R278" s="93"/>
      <c r="S278" s="93"/>
      <c r="T278" s="93"/>
      <c r="U278" s="93"/>
      <c r="V278" s="93"/>
      <c r="W278" s="93"/>
      <c r="X278" s="93"/>
      <c r="Y278" s="93"/>
      <c r="Z278" s="93"/>
    </row>
    <row r="279" ht="10.5" customHeight="1">
      <c r="A279" s="48"/>
      <c r="B279" s="48"/>
      <c r="C279" s="103"/>
      <c r="D279" s="103"/>
      <c r="E279" s="103"/>
      <c r="F279" s="103"/>
      <c r="G279" s="103"/>
      <c r="H279" s="103"/>
      <c r="I279" s="103"/>
      <c r="J279" s="93"/>
      <c r="K279" s="93"/>
      <c r="L279" s="93"/>
      <c r="M279" s="93"/>
      <c r="N279" s="93"/>
      <c r="O279" s="93"/>
      <c r="P279" s="93"/>
      <c r="Q279" s="93"/>
      <c r="R279" s="93"/>
      <c r="S279" s="93"/>
      <c r="T279" s="93"/>
      <c r="U279" s="93"/>
      <c r="V279" s="93"/>
      <c r="W279" s="93"/>
      <c r="X279" s="93"/>
      <c r="Y279" s="93"/>
      <c r="Z279" s="93"/>
    </row>
    <row r="280" ht="10.5" customHeight="1">
      <c r="A280" s="48"/>
      <c r="B280" s="48"/>
      <c r="C280" s="103"/>
      <c r="D280" s="103"/>
      <c r="E280" s="103"/>
      <c r="F280" s="103"/>
      <c r="G280" s="103"/>
      <c r="H280" s="103"/>
      <c r="I280" s="103"/>
      <c r="J280" s="93"/>
      <c r="K280" s="93"/>
      <c r="L280" s="93"/>
      <c r="M280" s="93"/>
      <c r="N280" s="93"/>
      <c r="O280" s="93"/>
      <c r="P280" s="93"/>
      <c r="Q280" s="93"/>
      <c r="R280" s="93"/>
      <c r="S280" s="93"/>
      <c r="T280" s="93"/>
      <c r="U280" s="93"/>
      <c r="V280" s="93"/>
      <c r="W280" s="93"/>
      <c r="X280" s="93"/>
      <c r="Y280" s="93"/>
      <c r="Z280" s="93"/>
    </row>
    <row r="281" ht="10.5" customHeight="1">
      <c r="A281" s="48"/>
      <c r="B281" s="48"/>
      <c r="C281" s="103"/>
      <c r="D281" s="103"/>
      <c r="E281" s="103"/>
      <c r="F281" s="103"/>
      <c r="G281" s="103"/>
      <c r="H281" s="103"/>
      <c r="I281" s="103"/>
      <c r="J281" s="93"/>
      <c r="K281" s="93"/>
      <c r="L281" s="93"/>
      <c r="M281" s="93"/>
      <c r="N281" s="93"/>
      <c r="O281" s="93"/>
      <c r="P281" s="93"/>
      <c r="Q281" s="93"/>
      <c r="R281" s="93"/>
      <c r="S281" s="93"/>
      <c r="T281" s="93"/>
      <c r="U281" s="93"/>
      <c r="V281" s="93"/>
      <c r="W281" s="93"/>
      <c r="X281" s="93"/>
      <c r="Y281" s="93"/>
      <c r="Z281" s="93"/>
    </row>
    <row r="282" ht="10.5" customHeight="1">
      <c r="A282" s="48"/>
      <c r="B282" s="48"/>
      <c r="C282" s="103"/>
      <c r="D282" s="103"/>
      <c r="E282" s="103"/>
      <c r="F282" s="103"/>
      <c r="G282" s="103"/>
      <c r="H282" s="103"/>
      <c r="I282" s="103"/>
      <c r="J282" s="93"/>
      <c r="K282" s="93"/>
      <c r="L282" s="93"/>
      <c r="M282" s="93"/>
      <c r="N282" s="93"/>
      <c r="O282" s="93"/>
      <c r="P282" s="93"/>
      <c r="Q282" s="93"/>
      <c r="R282" s="93"/>
      <c r="S282" s="93"/>
      <c r="T282" s="93"/>
      <c r="U282" s="93"/>
      <c r="V282" s="93"/>
      <c r="W282" s="93"/>
      <c r="X282" s="93"/>
      <c r="Y282" s="93"/>
      <c r="Z282" s="93"/>
    </row>
    <row r="283" ht="10.5" customHeight="1">
      <c r="A283" s="48"/>
      <c r="B283" s="48"/>
      <c r="C283" s="103"/>
      <c r="D283" s="103"/>
      <c r="E283" s="103"/>
      <c r="F283" s="103"/>
      <c r="G283" s="103"/>
      <c r="H283" s="103"/>
      <c r="I283" s="103"/>
      <c r="J283" s="93"/>
      <c r="K283" s="93"/>
      <c r="L283" s="93"/>
      <c r="M283" s="93"/>
      <c r="N283" s="93"/>
      <c r="O283" s="93"/>
      <c r="P283" s="93"/>
      <c r="Q283" s="93"/>
      <c r="R283" s="93"/>
      <c r="S283" s="93"/>
      <c r="T283" s="93"/>
      <c r="U283" s="93"/>
      <c r="V283" s="93"/>
      <c r="W283" s="93"/>
      <c r="X283" s="93"/>
      <c r="Y283" s="93"/>
      <c r="Z283" s="93"/>
    </row>
    <row r="284" ht="10.5" customHeight="1">
      <c r="A284" s="48"/>
      <c r="B284" s="48"/>
      <c r="C284" s="103"/>
      <c r="D284" s="103"/>
      <c r="E284" s="103"/>
      <c r="F284" s="103"/>
      <c r="G284" s="103"/>
      <c r="H284" s="103"/>
      <c r="I284" s="103"/>
      <c r="J284" s="93"/>
      <c r="K284" s="93"/>
      <c r="L284" s="93"/>
      <c r="M284" s="93"/>
      <c r="N284" s="93"/>
      <c r="O284" s="93"/>
      <c r="P284" s="93"/>
      <c r="Q284" s="93"/>
      <c r="R284" s="93"/>
      <c r="S284" s="93"/>
      <c r="T284" s="93"/>
      <c r="U284" s="93"/>
      <c r="V284" s="93"/>
      <c r="W284" s="93"/>
      <c r="X284" s="93"/>
      <c r="Y284" s="93"/>
      <c r="Z284" s="93"/>
    </row>
    <row r="285" ht="10.5" customHeight="1">
      <c r="A285" s="48"/>
      <c r="B285" s="48"/>
      <c r="C285" s="103"/>
      <c r="D285" s="103"/>
      <c r="E285" s="103"/>
      <c r="F285" s="103"/>
      <c r="G285" s="103"/>
      <c r="H285" s="103"/>
      <c r="I285" s="103"/>
      <c r="J285" s="93"/>
      <c r="K285" s="93"/>
      <c r="L285" s="93"/>
      <c r="M285" s="93"/>
      <c r="N285" s="93"/>
      <c r="O285" s="93"/>
      <c r="P285" s="93"/>
      <c r="Q285" s="93"/>
      <c r="R285" s="93"/>
      <c r="S285" s="93"/>
      <c r="T285" s="93"/>
      <c r="U285" s="93"/>
      <c r="V285" s="93"/>
      <c r="W285" s="93"/>
      <c r="X285" s="93"/>
      <c r="Y285" s="93"/>
      <c r="Z285" s="93"/>
    </row>
    <row r="286" ht="10.5" customHeight="1">
      <c r="A286" s="48"/>
      <c r="B286" s="48"/>
      <c r="C286" s="103"/>
      <c r="D286" s="103"/>
      <c r="E286" s="103"/>
      <c r="F286" s="103"/>
      <c r="G286" s="103"/>
      <c r="H286" s="103"/>
      <c r="I286" s="103"/>
      <c r="J286" s="93"/>
      <c r="K286" s="93"/>
      <c r="L286" s="93"/>
      <c r="M286" s="93"/>
      <c r="N286" s="93"/>
      <c r="O286" s="93"/>
      <c r="P286" s="93"/>
      <c r="Q286" s="93"/>
      <c r="R286" s="93"/>
      <c r="S286" s="93"/>
      <c r="T286" s="93"/>
      <c r="U286" s="93"/>
      <c r="V286" s="93"/>
      <c r="W286" s="93"/>
      <c r="X286" s="93"/>
      <c r="Y286" s="93"/>
      <c r="Z286" s="93"/>
    </row>
    <row r="287" ht="10.5" customHeight="1">
      <c r="A287" s="48"/>
      <c r="B287" s="48"/>
      <c r="C287" s="103"/>
      <c r="D287" s="103"/>
      <c r="E287" s="103"/>
      <c r="F287" s="103"/>
      <c r="G287" s="103"/>
      <c r="H287" s="103"/>
      <c r="I287" s="103"/>
      <c r="J287" s="93"/>
      <c r="K287" s="93"/>
      <c r="L287" s="93"/>
      <c r="M287" s="93"/>
      <c r="N287" s="93"/>
      <c r="O287" s="93"/>
      <c r="P287" s="93"/>
      <c r="Q287" s="93"/>
      <c r="R287" s="93"/>
      <c r="S287" s="93"/>
      <c r="T287" s="93"/>
      <c r="U287" s="93"/>
      <c r="V287" s="93"/>
      <c r="W287" s="93"/>
      <c r="X287" s="93"/>
      <c r="Y287" s="93"/>
      <c r="Z287" s="93"/>
    </row>
    <row r="288" ht="10.5" customHeight="1">
      <c r="A288" s="48"/>
      <c r="B288" s="48"/>
      <c r="C288" s="103"/>
      <c r="D288" s="103"/>
      <c r="E288" s="103"/>
      <c r="F288" s="103"/>
      <c r="G288" s="103"/>
      <c r="H288" s="103"/>
      <c r="I288" s="103"/>
      <c r="J288" s="93"/>
      <c r="K288" s="93"/>
      <c r="L288" s="93"/>
      <c r="M288" s="93"/>
      <c r="N288" s="93"/>
      <c r="O288" s="93"/>
      <c r="P288" s="93"/>
      <c r="Q288" s="93"/>
      <c r="R288" s="93"/>
      <c r="S288" s="93"/>
      <c r="T288" s="93"/>
      <c r="U288" s="93"/>
      <c r="V288" s="93"/>
      <c r="W288" s="93"/>
      <c r="X288" s="93"/>
      <c r="Y288" s="93"/>
      <c r="Z288" s="93"/>
    </row>
    <row r="289" ht="10.5" customHeight="1">
      <c r="A289" s="48"/>
      <c r="B289" s="48"/>
      <c r="C289" s="103"/>
      <c r="D289" s="103"/>
      <c r="E289" s="103"/>
      <c r="F289" s="103"/>
      <c r="G289" s="103"/>
      <c r="H289" s="103"/>
      <c r="I289" s="103"/>
      <c r="J289" s="93"/>
      <c r="K289" s="93"/>
      <c r="L289" s="93"/>
      <c r="M289" s="93"/>
      <c r="N289" s="93"/>
      <c r="O289" s="93"/>
      <c r="P289" s="93"/>
      <c r="Q289" s="93"/>
      <c r="R289" s="93"/>
      <c r="S289" s="93"/>
      <c r="T289" s="93"/>
      <c r="U289" s="93"/>
      <c r="V289" s="93"/>
      <c r="W289" s="93"/>
      <c r="X289" s="93"/>
      <c r="Y289" s="93"/>
      <c r="Z289" s="93"/>
    </row>
    <row r="290" ht="10.5" customHeight="1">
      <c r="A290" s="48"/>
      <c r="B290" s="48"/>
      <c r="C290" s="103"/>
      <c r="D290" s="103"/>
      <c r="E290" s="103"/>
      <c r="F290" s="103"/>
      <c r="G290" s="103"/>
      <c r="H290" s="103"/>
      <c r="I290" s="103"/>
      <c r="J290" s="93"/>
      <c r="K290" s="93"/>
      <c r="L290" s="93"/>
      <c r="M290" s="93"/>
      <c r="N290" s="93"/>
      <c r="O290" s="93"/>
      <c r="P290" s="93"/>
      <c r="Q290" s="93"/>
      <c r="R290" s="93"/>
      <c r="S290" s="93"/>
      <c r="T290" s="93"/>
      <c r="U290" s="93"/>
      <c r="V290" s="93"/>
      <c r="W290" s="93"/>
      <c r="X290" s="93"/>
      <c r="Y290" s="93"/>
      <c r="Z290" s="93"/>
    </row>
    <row r="291" ht="10.5" customHeight="1">
      <c r="A291" s="48"/>
      <c r="B291" s="48"/>
      <c r="C291" s="103"/>
      <c r="D291" s="103"/>
      <c r="E291" s="103"/>
      <c r="F291" s="103"/>
      <c r="G291" s="103"/>
      <c r="H291" s="103"/>
      <c r="I291" s="103"/>
      <c r="J291" s="93"/>
      <c r="K291" s="93"/>
      <c r="L291" s="93"/>
      <c r="M291" s="93"/>
      <c r="N291" s="93"/>
      <c r="O291" s="93"/>
      <c r="P291" s="93"/>
      <c r="Q291" s="93"/>
      <c r="R291" s="93"/>
      <c r="S291" s="93"/>
      <c r="T291" s="93"/>
      <c r="U291" s="93"/>
      <c r="V291" s="93"/>
      <c r="W291" s="93"/>
      <c r="X291" s="93"/>
      <c r="Y291" s="93"/>
      <c r="Z291" s="93"/>
    </row>
    <row r="292" ht="10.5" customHeight="1">
      <c r="A292" s="48"/>
      <c r="B292" s="48"/>
      <c r="C292" s="103"/>
      <c r="D292" s="103"/>
      <c r="E292" s="103"/>
      <c r="F292" s="103"/>
      <c r="G292" s="103"/>
      <c r="H292" s="103"/>
      <c r="I292" s="103"/>
      <c r="J292" s="93"/>
      <c r="K292" s="93"/>
      <c r="L292" s="93"/>
      <c r="M292" s="93"/>
      <c r="N292" s="93"/>
      <c r="O292" s="93"/>
      <c r="P292" s="93"/>
      <c r="Q292" s="93"/>
      <c r="R292" s="93"/>
      <c r="S292" s="93"/>
      <c r="T292" s="93"/>
      <c r="U292" s="93"/>
      <c r="V292" s="93"/>
      <c r="W292" s="93"/>
      <c r="X292" s="93"/>
      <c r="Y292" s="93"/>
      <c r="Z292" s="93"/>
    </row>
    <row r="293" ht="10.5" customHeight="1">
      <c r="A293" s="48"/>
      <c r="B293" s="48"/>
      <c r="C293" s="103"/>
      <c r="D293" s="103"/>
      <c r="E293" s="103"/>
      <c r="F293" s="103"/>
      <c r="G293" s="103"/>
      <c r="H293" s="103"/>
      <c r="I293" s="103"/>
      <c r="J293" s="93"/>
      <c r="K293" s="93"/>
      <c r="L293" s="93"/>
      <c r="M293" s="93"/>
      <c r="N293" s="93"/>
      <c r="O293" s="93"/>
      <c r="P293" s="93"/>
      <c r="Q293" s="93"/>
      <c r="R293" s="93"/>
      <c r="S293" s="93"/>
      <c r="T293" s="93"/>
      <c r="U293" s="93"/>
      <c r="V293" s="93"/>
      <c r="W293" s="93"/>
      <c r="X293" s="93"/>
      <c r="Y293" s="93"/>
      <c r="Z293" s="93"/>
    </row>
    <row r="294" ht="10.5" customHeight="1">
      <c r="A294" s="48"/>
      <c r="B294" s="48"/>
      <c r="C294" s="103"/>
      <c r="D294" s="103"/>
      <c r="E294" s="103"/>
      <c r="F294" s="103"/>
      <c r="G294" s="103"/>
      <c r="H294" s="103"/>
      <c r="I294" s="103"/>
      <c r="J294" s="93"/>
      <c r="K294" s="93"/>
      <c r="L294" s="93"/>
      <c r="M294" s="93"/>
      <c r="N294" s="93"/>
      <c r="O294" s="93"/>
      <c r="P294" s="93"/>
      <c r="Q294" s="93"/>
      <c r="R294" s="93"/>
      <c r="S294" s="93"/>
      <c r="T294" s="93"/>
      <c r="U294" s="93"/>
      <c r="V294" s="93"/>
      <c r="W294" s="93"/>
      <c r="X294" s="93"/>
      <c r="Y294" s="93"/>
      <c r="Z294" s="93"/>
    </row>
    <row r="295" ht="10.5" customHeight="1">
      <c r="A295" s="48"/>
      <c r="B295" s="48"/>
      <c r="C295" s="103"/>
      <c r="D295" s="103"/>
      <c r="E295" s="103"/>
      <c r="F295" s="103"/>
      <c r="G295" s="103"/>
      <c r="H295" s="103"/>
      <c r="I295" s="103"/>
      <c r="J295" s="93"/>
      <c r="K295" s="93"/>
      <c r="L295" s="93"/>
      <c r="M295" s="93"/>
      <c r="N295" s="93"/>
      <c r="O295" s="93"/>
      <c r="P295" s="93"/>
      <c r="Q295" s="93"/>
      <c r="R295" s="93"/>
      <c r="S295" s="93"/>
      <c r="T295" s="93"/>
      <c r="U295" s="93"/>
      <c r="V295" s="93"/>
      <c r="W295" s="93"/>
      <c r="X295" s="93"/>
      <c r="Y295" s="93"/>
      <c r="Z295" s="93"/>
    </row>
    <row r="296" ht="10.5" customHeight="1">
      <c r="A296" s="48"/>
      <c r="B296" s="48"/>
      <c r="C296" s="103"/>
      <c r="D296" s="103"/>
      <c r="E296" s="103"/>
      <c r="F296" s="103"/>
      <c r="G296" s="103"/>
      <c r="H296" s="103"/>
      <c r="I296" s="103"/>
      <c r="J296" s="93"/>
      <c r="K296" s="93"/>
      <c r="L296" s="93"/>
      <c r="M296" s="93"/>
      <c r="N296" s="93"/>
      <c r="O296" s="93"/>
      <c r="P296" s="93"/>
      <c r="Q296" s="93"/>
      <c r="R296" s="93"/>
      <c r="S296" s="93"/>
      <c r="T296" s="93"/>
      <c r="U296" s="93"/>
      <c r="V296" s="93"/>
      <c r="W296" s="93"/>
      <c r="X296" s="93"/>
      <c r="Y296" s="93"/>
      <c r="Z296" s="93"/>
    </row>
    <row r="297" ht="10.5" customHeight="1">
      <c r="A297" s="48"/>
      <c r="B297" s="48"/>
      <c r="C297" s="103"/>
      <c r="D297" s="103"/>
      <c r="E297" s="103"/>
      <c r="F297" s="103"/>
      <c r="G297" s="103"/>
      <c r="H297" s="103"/>
      <c r="I297" s="103"/>
      <c r="J297" s="93"/>
      <c r="K297" s="93"/>
      <c r="L297" s="93"/>
      <c r="M297" s="93"/>
      <c r="N297" s="93"/>
      <c r="O297" s="93"/>
      <c r="P297" s="93"/>
      <c r="Q297" s="93"/>
      <c r="R297" s="93"/>
      <c r="S297" s="93"/>
      <c r="T297" s="93"/>
      <c r="U297" s="93"/>
      <c r="V297" s="93"/>
      <c r="W297" s="93"/>
      <c r="X297" s="93"/>
      <c r="Y297" s="93"/>
      <c r="Z297" s="93"/>
    </row>
    <row r="298" ht="10.5" customHeight="1">
      <c r="A298" s="48"/>
      <c r="B298" s="48"/>
      <c r="C298" s="103"/>
      <c r="D298" s="103"/>
      <c r="E298" s="103"/>
      <c r="F298" s="103"/>
      <c r="G298" s="103"/>
      <c r="H298" s="103"/>
      <c r="I298" s="103"/>
      <c r="J298" s="93"/>
      <c r="K298" s="93"/>
      <c r="L298" s="93"/>
      <c r="M298" s="93"/>
      <c r="N298" s="93"/>
      <c r="O298" s="93"/>
      <c r="P298" s="93"/>
      <c r="Q298" s="93"/>
      <c r="R298" s="93"/>
      <c r="S298" s="93"/>
      <c r="T298" s="93"/>
      <c r="U298" s="93"/>
      <c r="V298" s="93"/>
      <c r="W298" s="93"/>
      <c r="X298" s="93"/>
      <c r="Y298" s="93"/>
      <c r="Z298" s="93"/>
    </row>
    <row r="299" ht="10.5" customHeight="1">
      <c r="A299" s="48"/>
      <c r="B299" s="48"/>
      <c r="C299" s="103"/>
      <c r="D299" s="103"/>
      <c r="E299" s="103"/>
      <c r="F299" s="103"/>
      <c r="G299" s="103"/>
      <c r="H299" s="103"/>
      <c r="I299" s="103"/>
      <c r="J299" s="93"/>
      <c r="K299" s="93"/>
      <c r="L299" s="93"/>
      <c r="M299" s="93"/>
      <c r="N299" s="93"/>
      <c r="O299" s="93"/>
      <c r="P299" s="93"/>
      <c r="Q299" s="93"/>
      <c r="R299" s="93"/>
      <c r="S299" s="93"/>
      <c r="T299" s="93"/>
      <c r="U299" s="93"/>
      <c r="V299" s="93"/>
      <c r="W299" s="93"/>
      <c r="X299" s="93"/>
      <c r="Y299" s="93"/>
      <c r="Z299" s="93"/>
    </row>
    <row r="300" ht="10.5" customHeight="1">
      <c r="A300" s="48"/>
      <c r="B300" s="48"/>
      <c r="C300" s="103"/>
      <c r="D300" s="103"/>
      <c r="E300" s="103"/>
      <c r="F300" s="103"/>
      <c r="G300" s="103"/>
      <c r="H300" s="103"/>
      <c r="I300" s="103"/>
      <c r="J300" s="93"/>
      <c r="K300" s="93"/>
      <c r="L300" s="93"/>
      <c r="M300" s="93"/>
      <c r="N300" s="93"/>
      <c r="O300" s="93"/>
      <c r="P300" s="93"/>
      <c r="Q300" s="93"/>
      <c r="R300" s="93"/>
      <c r="S300" s="93"/>
      <c r="T300" s="93"/>
      <c r="U300" s="93"/>
      <c r="V300" s="93"/>
      <c r="W300" s="93"/>
      <c r="X300" s="93"/>
      <c r="Y300" s="93"/>
      <c r="Z300" s="93"/>
    </row>
    <row r="301" ht="10.5" customHeight="1">
      <c r="A301" s="48"/>
      <c r="B301" s="48"/>
      <c r="C301" s="103"/>
      <c r="D301" s="103"/>
      <c r="E301" s="103"/>
      <c r="F301" s="103"/>
      <c r="G301" s="103"/>
      <c r="H301" s="103"/>
      <c r="I301" s="103"/>
      <c r="J301" s="93"/>
      <c r="K301" s="93"/>
      <c r="L301" s="93"/>
      <c r="M301" s="93"/>
      <c r="N301" s="93"/>
      <c r="O301" s="93"/>
      <c r="P301" s="93"/>
      <c r="Q301" s="93"/>
      <c r="R301" s="93"/>
      <c r="S301" s="93"/>
      <c r="T301" s="93"/>
      <c r="U301" s="93"/>
      <c r="V301" s="93"/>
      <c r="W301" s="93"/>
      <c r="X301" s="93"/>
      <c r="Y301" s="93"/>
      <c r="Z301" s="93"/>
    </row>
    <row r="302" ht="10.5" customHeight="1">
      <c r="A302" s="48"/>
      <c r="B302" s="48"/>
      <c r="C302" s="103"/>
      <c r="D302" s="103"/>
      <c r="E302" s="103"/>
      <c r="F302" s="103"/>
      <c r="G302" s="103"/>
      <c r="H302" s="103"/>
      <c r="I302" s="103"/>
      <c r="J302" s="93"/>
      <c r="K302" s="93"/>
      <c r="L302" s="93"/>
      <c r="M302" s="93"/>
      <c r="N302" s="93"/>
      <c r="O302" s="93"/>
      <c r="P302" s="93"/>
      <c r="Q302" s="93"/>
      <c r="R302" s="93"/>
      <c r="S302" s="93"/>
      <c r="T302" s="93"/>
      <c r="U302" s="93"/>
      <c r="V302" s="93"/>
      <c r="W302" s="93"/>
      <c r="X302" s="93"/>
      <c r="Y302" s="93"/>
      <c r="Z302" s="93"/>
    </row>
    <row r="303" ht="10.5" customHeight="1">
      <c r="A303" s="48"/>
      <c r="B303" s="48"/>
      <c r="C303" s="103"/>
      <c r="D303" s="103"/>
      <c r="E303" s="103"/>
      <c r="F303" s="103"/>
      <c r="G303" s="103"/>
      <c r="H303" s="103"/>
      <c r="I303" s="103"/>
      <c r="J303" s="93"/>
      <c r="K303" s="93"/>
      <c r="L303" s="93"/>
      <c r="M303" s="93"/>
      <c r="N303" s="93"/>
      <c r="O303" s="93"/>
      <c r="P303" s="93"/>
      <c r="Q303" s="93"/>
      <c r="R303" s="93"/>
      <c r="S303" s="93"/>
      <c r="T303" s="93"/>
      <c r="U303" s="93"/>
      <c r="V303" s="93"/>
      <c r="W303" s="93"/>
      <c r="X303" s="93"/>
      <c r="Y303" s="93"/>
      <c r="Z303" s="93"/>
    </row>
    <row r="304" ht="10.5" customHeight="1">
      <c r="A304" s="48"/>
      <c r="B304" s="48"/>
      <c r="C304" s="103"/>
      <c r="D304" s="103"/>
      <c r="E304" s="103"/>
      <c r="F304" s="103"/>
      <c r="G304" s="103"/>
      <c r="H304" s="103"/>
      <c r="I304" s="103"/>
      <c r="J304" s="93"/>
      <c r="K304" s="93"/>
      <c r="L304" s="93"/>
      <c r="M304" s="93"/>
      <c r="N304" s="93"/>
      <c r="O304" s="93"/>
      <c r="P304" s="93"/>
      <c r="Q304" s="93"/>
      <c r="R304" s="93"/>
      <c r="S304" s="93"/>
      <c r="T304" s="93"/>
      <c r="U304" s="93"/>
      <c r="V304" s="93"/>
      <c r="W304" s="93"/>
      <c r="X304" s="93"/>
      <c r="Y304" s="93"/>
      <c r="Z304" s="93"/>
    </row>
    <row r="305" ht="10.5" customHeight="1">
      <c r="A305" s="48"/>
      <c r="B305" s="48"/>
      <c r="C305" s="103"/>
      <c r="D305" s="103"/>
      <c r="E305" s="103"/>
      <c r="F305" s="103"/>
      <c r="G305" s="103"/>
      <c r="H305" s="103"/>
      <c r="I305" s="103"/>
      <c r="J305" s="93"/>
      <c r="K305" s="93"/>
      <c r="L305" s="93"/>
      <c r="M305" s="93"/>
      <c r="N305" s="93"/>
      <c r="O305" s="93"/>
      <c r="P305" s="93"/>
      <c r="Q305" s="93"/>
      <c r="R305" s="93"/>
      <c r="S305" s="93"/>
      <c r="T305" s="93"/>
      <c r="U305" s="93"/>
      <c r="V305" s="93"/>
      <c r="W305" s="93"/>
      <c r="X305" s="93"/>
      <c r="Y305" s="93"/>
      <c r="Z305" s="93"/>
    </row>
    <row r="306" ht="10.5" customHeight="1">
      <c r="A306" s="48"/>
      <c r="B306" s="48"/>
      <c r="C306" s="103"/>
      <c r="D306" s="103"/>
      <c r="E306" s="103"/>
      <c r="F306" s="103"/>
      <c r="G306" s="103"/>
      <c r="H306" s="103"/>
      <c r="I306" s="103"/>
      <c r="J306" s="93"/>
      <c r="K306" s="93"/>
      <c r="L306" s="93"/>
      <c r="M306" s="93"/>
      <c r="N306" s="93"/>
      <c r="O306" s="93"/>
      <c r="P306" s="93"/>
      <c r="Q306" s="93"/>
      <c r="R306" s="93"/>
      <c r="S306" s="93"/>
      <c r="T306" s="93"/>
      <c r="U306" s="93"/>
      <c r="V306" s="93"/>
      <c r="W306" s="93"/>
      <c r="X306" s="93"/>
      <c r="Y306" s="93"/>
      <c r="Z306" s="93"/>
    </row>
    <row r="307" ht="10.5" customHeight="1">
      <c r="A307" s="48"/>
      <c r="B307" s="48"/>
      <c r="C307" s="103"/>
      <c r="D307" s="103"/>
      <c r="E307" s="103"/>
      <c r="F307" s="103"/>
      <c r="G307" s="103"/>
      <c r="H307" s="103"/>
      <c r="I307" s="103"/>
      <c r="J307" s="93"/>
      <c r="K307" s="93"/>
      <c r="L307" s="93"/>
      <c r="M307" s="93"/>
      <c r="N307" s="93"/>
      <c r="O307" s="93"/>
      <c r="P307" s="93"/>
      <c r="Q307" s="93"/>
      <c r="R307" s="93"/>
      <c r="S307" s="93"/>
      <c r="T307" s="93"/>
      <c r="U307" s="93"/>
      <c r="V307" s="93"/>
      <c r="W307" s="93"/>
      <c r="X307" s="93"/>
      <c r="Y307" s="93"/>
      <c r="Z307" s="93"/>
    </row>
    <row r="308" ht="10.5" customHeight="1">
      <c r="A308" s="48"/>
      <c r="B308" s="48"/>
      <c r="C308" s="103"/>
      <c r="D308" s="103"/>
      <c r="E308" s="103"/>
      <c r="F308" s="103"/>
      <c r="G308" s="103"/>
      <c r="H308" s="103"/>
      <c r="I308" s="103"/>
      <c r="J308" s="93"/>
      <c r="K308" s="93"/>
      <c r="L308" s="93"/>
      <c r="M308" s="93"/>
      <c r="N308" s="93"/>
      <c r="O308" s="93"/>
      <c r="P308" s="93"/>
      <c r="Q308" s="93"/>
      <c r="R308" s="93"/>
      <c r="S308" s="93"/>
      <c r="T308" s="93"/>
      <c r="U308" s="93"/>
      <c r="V308" s="93"/>
      <c r="W308" s="93"/>
      <c r="X308" s="93"/>
      <c r="Y308" s="93"/>
      <c r="Z308" s="93"/>
    </row>
    <row r="309" ht="10.5" customHeight="1">
      <c r="A309" s="48"/>
      <c r="B309" s="48"/>
      <c r="C309" s="103"/>
      <c r="D309" s="103"/>
      <c r="E309" s="103"/>
      <c r="F309" s="103"/>
      <c r="G309" s="103"/>
      <c r="H309" s="103"/>
      <c r="I309" s="103"/>
      <c r="J309" s="93"/>
      <c r="K309" s="93"/>
      <c r="L309" s="93"/>
      <c r="M309" s="93"/>
      <c r="N309" s="93"/>
      <c r="O309" s="93"/>
      <c r="P309" s="93"/>
      <c r="Q309" s="93"/>
      <c r="R309" s="93"/>
      <c r="S309" s="93"/>
      <c r="T309" s="93"/>
      <c r="U309" s="93"/>
      <c r="V309" s="93"/>
      <c r="W309" s="93"/>
      <c r="X309" s="93"/>
      <c r="Y309" s="93"/>
      <c r="Z309" s="93"/>
    </row>
    <row r="310" ht="10.5" customHeight="1">
      <c r="A310" s="48"/>
      <c r="B310" s="48"/>
      <c r="C310" s="103"/>
      <c r="D310" s="103"/>
      <c r="E310" s="103"/>
      <c r="F310" s="103"/>
      <c r="G310" s="103"/>
      <c r="H310" s="103"/>
      <c r="I310" s="103"/>
      <c r="J310" s="93"/>
      <c r="K310" s="93"/>
      <c r="L310" s="93"/>
      <c r="M310" s="93"/>
      <c r="N310" s="93"/>
      <c r="O310" s="93"/>
      <c r="P310" s="93"/>
      <c r="Q310" s="93"/>
      <c r="R310" s="93"/>
      <c r="S310" s="93"/>
      <c r="T310" s="93"/>
      <c r="U310" s="93"/>
      <c r="V310" s="93"/>
      <c r="W310" s="93"/>
      <c r="X310" s="93"/>
      <c r="Y310" s="93"/>
      <c r="Z310" s="93"/>
    </row>
    <row r="311" ht="10.5" customHeight="1">
      <c r="A311" s="48"/>
      <c r="B311" s="48"/>
      <c r="C311" s="103"/>
      <c r="D311" s="103"/>
      <c r="E311" s="103"/>
      <c r="F311" s="103"/>
      <c r="G311" s="103"/>
      <c r="H311" s="103"/>
      <c r="I311" s="103"/>
      <c r="J311" s="93"/>
      <c r="K311" s="93"/>
      <c r="L311" s="93"/>
      <c r="M311" s="93"/>
      <c r="N311" s="93"/>
      <c r="O311" s="93"/>
      <c r="P311" s="93"/>
      <c r="Q311" s="93"/>
      <c r="R311" s="93"/>
      <c r="S311" s="93"/>
      <c r="T311" s="93"/>
      <c r="U311" s="93"/>
      <c r="V311" s="93"/>
      <c r="W311" s="93"/>
      <c r="X311" s="93"/>
      <c r="Y311" s="93"/>
      <c r="Z311" s="93"/>
    </row>
    <row r="312" ht="10.5" customHeight="1">
      <c r="A312" s="48"/>
      <c r="B312" s="48"/>
      <c r="C312" s="103"/>
      <c r="D312" s="103"/>
      <c r="E312" s="103"/>
      <c r="F312" s="103"/>
      <c r="G312" s="103"/>
      <c r="H312" s="103"/>
      <c r="I312" s="103"/>
      <c r="J312" s="93"/>
      <c r="K312" s="93"/>
      <c r="L312" s="93"/>
      <c r="M312" s="93"/>
      <c r="N312" s="93"/>
      <c r="O312" s="93"/>
      <c r="P312" s="93"/>
      <c r="Q312" s="93"/>
      <c r="R312" s="93"/>
      <c r="S312" s="93"/>
      <c r="T312" s="93"/>
      <c r="U312" s="93"/>
      <c r="V312" s="93"/>
      <c r="W312" s="93"/>
      <c r="X312" s="93"/>
      <c r="Y312" s="93"/>
      <c r="Z312" s="93"/>
    </row>
    <row r="313" ht="10.5" customHeight="1">
      <c r="A313" s="48"/>
      <c r="B313" s="48"/>
      <c r="C313" s="103"/>
      <c r="D313" s="103"/>
      <c r="E313" s="103"/>
      <c r="F313" s="103"/>
      <c r="G313" s="103"/>
      <c r="H313" s="103"/>
      <c r="I313" s="103"/>
      <c r="J313" s="93"/>
      <c r="K313" s="93"/>
      <c r="L313" s="93"/>
      <c r="M313" s="93"/>
      <c r="N313" s="93"/>
      <c r="O313" s="93"/>
      <c r="P313" s="93"/>
      <c r="Q313" s="93"/>
      <c r="R313" s="93"/>
      <c r="S313" s="93"/>
      <c r="T313" s="93"/>
      <c r="U313" s="93"/>
      <c r="V313" s="93"/>
      <c r="W313" s="93"/>
      <c r="X313" s="93"/>
      <c r="Y313" s="93"/>
      <c r="Z313" s="93"/>
    </row>
    <row r="314" ht="10.5" customHeight="1">
      <c r="A314" s="48"/>
      <c r="B314" s="48"/>
      <c r="C314" s="103"/>
      <c r="D314" s="103"/>
      <c r="E314" s="103"/>
      <c r="F314" s="103"/>
      <c r="G314" s="103"/>
      <c r="H314" s="103"/>
      <c r="I314" s="103"/>
      <c r="J314" s="93"/>
      <c r="K314" s="93"/>
      <c r="L314" s="93"/>
      <c r="M314" s="93"/>
      <c r="N314" s="93"/>
      <c r="O314" s="93"/>
      <c r="P314" s="93"/>
      <c r="Q314" s="93"/>
      <c r="R314" s="93"/>
      <c r="S314" s="93"/>
      <c r="T314" s="93"/>
      <c r="U314" s="93"/>
      <c r="V314" s="93"/>
      <c r="W314" s="93"/>
      <c r="X314" s="93"/>
      <c r="Y314" s="93"/>
      <c r="Z314" s="93"/>
    </row>
    <row r="315" ht="10.5" customHeight="1">
      <c r="A315" s="48"/>
      <c r="B315" s="48"/>
      <c r="C315" s="103"/>
      <c r="D315" s="103"/>
      <c r="E315" s="103"/>
      <c r="F315" s="103"/>
      <c r="G315" s="103"/>
      <c r="H315" s="103"/>
      <c r="I315" s="103"/>
      <c r="J315" s="93"/>
      <c r="K315" s="93"/>
      <c r="L315" s="93"/>
      <c r="M315" s="93"/>
      <c r="N315" s="93"/>
      <c r="O315" s="93"/>
      <c r="P315" s="93"/>
      <c r="Q315" s="93"/>
      <c r="R315" s="93"/>
      <c r="S315" s="93"/>
      <c r="T315" s="93"/>
      <c r="U315" s="93"/>
      <c r="V315" s="93"/>
      <c r="W315" s="93"/>
      <c r="X315" s="93"/>
      <c r="Y315" s="93"/>
      <c r="Z315" s="93"/>
    </row>
    <row r="316" ht="10.5" customHeight="1">
      <c r="A316" s="48"/>
      <c r="B316" s="48"/>
      <c r="C316" s="103"/>
      <c r="D316" s="103"/>
      <c r="E316" s="103"/>
      <c r="F316" s="103"/>
      <c r="G316" s="103"/>
      <c r="H316" s="103"/>
      <c r="I316" s="103"/>
      <c r="J316" s="93"/>
      <c r="K316" s="93"/>
      <c r="L316" s="93"/>
      <c r="M316" s="93"/>
      <c r="N316" s="93"/>
      <c r="O316" s="93"/>
      <c r="P316" s="93"/>
      <c r="Q316" s="93"/>
      <c r="R316" s="93"/>
      <c r="S316" s="93"/>
      <c r="T316" s="93"/>
      <c r="U316" s="93"/>
      <c r="V316" s="93"/>
      <c r="W316" s="93"/>
      <c r="X316" s="93"/>
      <c r="Y316" s="93"/>
      <c r="Z316" s="93"/>
    </row>
    <row r="317" ht="10.5" customHeight="1">
      <c r="A317" s="48"/>
      <c r="B317" s="48"/>
      <c r="C317" s="103"/>
      <c r="D317" s="103"/>
      <c r="E317" s="103"/>
      <c r="F317" s="103"/>
      <c r="G317" s="103"/>
      <c r="H317" s="103"/>
      <c r="I317" s="103"/>
      <c r="J317" s="93"/>
      <c r="K317" s="93"/>
      <c r="L317" s="93"/>
      <c r="M317" s="93"/>
      <c r="N317" s="93"/>
      <c r="O317" s="93"/>
      <c r="P317" s="93"/>
      <c r="Q317" s="93"/>
      <c r="R317" s="93"/>
      <c r="S317" s="93"/>
      <c r="T317" s="93"/>
      <c r="U317" s="93"/>
      <c r="V317" s="93"/>
      <c r="W317" s="93"/>
      <c r="X317" s="93"/>
      <c r="Y317" s="93"/>
      <c r="Z317" s="93"/>
    </row>
    <row r="318" ht="10.5" customHeight="1">
      <c r="A318" s="48"/>
      <c r="B318" s="48"/>
      <c r="C318" s="103"/>
      <c r="D318" s="103"/>
      <c r="E318" s="103"/>
      <c r="F318" s="103"/>
      <c r="G318" s="103"/>
      <c r="H318" s="103"/>
      <c r="I318" s="103"/>
      <c r="J318" s="93"/>
      <c r="K318" s="93"/>
      <c r="L318" s="93"/>
      <c r="M318" s="93"/>
      <c r="N318" s="93"/>
      <c r="O318" s="93"/>
      <c r="P318" s="93"/>
      <c r="Q318" s="93"/>
      <c r="R318" s="93"/>
      <c r="S318" s="93"/>
      <c r="T318" s="93"/>
      <c r="U318" s="93"/>
      <c r="V318" s="93"/>
      <c r="W318" s="93"/>
      <c r="X318" s="93"/>
      <c r="Y318" s="93"/>
      <c r="Z318" s="93"/>
    </row>
    <row r="319" ht="10.5" customHeight="1">
      <c r="A319" s="48"/>
      <c r="B319" s="48"/>
      <c r="C319" s="103"/>
      <c r="D319" s="103"/>
      <c r="E319" s="103"/>
      <c r="F319" s="103"/>
      <c r="G319" s="103"/>
      <c r="H319" s="103"/>
      <c r="I319" s="103"/>
      <c r="J319" s="93"/>
      <c r="K319" s="93"/>
      <c r="L319" s="93"/>
      <c r="M319" s="93"/>
      <c r="N319" s="93"/>
      <c r="O319" s="93"/>
      <c r="P319" s="93"/>
      <c r="Q319" s="93"/>
      <c r="R319" s="93"/>
      <c r="S319" s="93"/>
      <c r="T319" s="93"/>
      <c r="U319" s="93"/>
      <c r="V319" s="93"/>
      <c r="W319" s="93"/>
      <c r="X319" s="93"/>
      <c r="Y319" s="93"/>
      <c r="Z319" s="93"/>
    </row>
    <row r="320" ht="10.5" customHeight="1">
      <c r="A320" s="48"/>
      <c r="B320" s="48"/>
      <c r="C320" s="103"/>
      <c r="D320" s="103"/>
      <c r="E320" s="103"/>
      <c r="F320" s="103"/>
      <c r="G320" s="103"/>
      <c r="H320" s="103"/>
      <c r="I320" s="103"/>
      <c r="J320" s="93"/>
      <c r="K320" s="93"/>
      <c r="L320" s="93"/>
      <c r="M320" s="93"/>
      <c r="N320" s="93"/>
      <c r="O320" s="93"/>
      <c r="P320" s="93"/>
      <c r="Q320" s="93"/>
      <c r="R320" s="93"/>
      <c r="S320" s="93"/>
      <c r="T320" s="93"/>
      <c r="U320" s="93"/>
      <c r="V320" s="93"/>
      <c r="W320" s="93"/>
      <c r="X320" s="93"/>
      <c r="Y320" s="93"/>
      <c r="Z320" s="93"/>
    </row>
    <row r="321" ht="10.5" customHeight="1">
      <c r="A321" s="48"/>
      <c r="B321" s="48"/>
      <c r="C321" s="103"/>
      <c r="D321" s="103"/>
      <c r="E321" s="103"/>
      <c r="F321" s="103"/>
      <c r="G321" s="103"/>
      <c r="H321" s="103"/>
      <c r="I321" s="103"/>
      <c r="J321" s="93"/>
      <c r="K321" s="93"/>
      <c r="L321" s="93"/>
      <c r="M321" s="93"/>
      <c r="N321" s="93"/>
      <c r="O321" s="93"/>
      <c r="P321" s="93"/>
      <c r="Q321" s="93"/>
      <c r="R321" s="93"/>
      <c r="S321" s="93"/>
      <c r="T321" s="93"/>
      <c r="U321" s="93"/>
      <c r="V321" s="93"/>
      <c r="W321" s="93"/>
      <c r="X321" s="93"/>
      <c r="Y321" s="93"/>
      <c r="Z321" s="93"/>
    </row>
    <row r="322" ht="10.5" customHeight="1">
      <c r="A322" s="48"/>
      <c r="B322" s="48"/>
      <c r="C322" s="103"/>
      <c r="D322" s="103"/>
      <c r="E322" s="103"/>
      <c r="F322" s="103"/>
      <c r="G322" s="103"/>
      <c r="H322" s="103"/>
      <c r="I322" s="103"/>
      <c r="J322" s="93"/>
      <c r="K322" s="93"/>
      <c r="L322" s="93"/>
      <c r="M322" s="93"/>
      <c r="N322" s="93"/>
      <c r="O322" s="93"/>
      <c r="P322" s="93"/>
      <c r="Q322" s="93"/>
      <c r="R322" s="93"/>
      <c r="S322" s="93"/>
      <c r="T322" s="93"/>
      <c r="U322" s="93"/>
      <c r="V322" s="93"/>
      <c r="W322" s="93"/>
      <c r="X322" s="93"/>
      <c r="Y322" s="93"/>
      <c r="Z322" s="93"/>
    </row>
    <row r="323" ht="10.5" customHeight="1">
      <c r="A323" s="48"/>
      <c r="B323" s="48"/>
      <c r="C323" s="103"/>
      <c r="D323" s="103"/>
      <c r="E323" s="103"/>
      <c r="F323" s="103"/>
      <c r="G323" s="103"/>
      <c r="H323" s="103"/>
      <c r="I323" s="103"/>
      <c r="J323" s="93"/>
      <c r="K323" s="93"/>
      <c r="L323" s="93"/>
      <c r="M323" s="93"/>
      <c r="N323" s="93"/>
      <c r="O323" s="93"/>
      <c r="P323" s="93"/>
      <c r="Q323" s="93"/>
      <c r="R323" s="93"/>
      <c r="S323" s="93"/>
      <c r="T323" s="93"/>
      <c r="U323" s="93"/>
      <c r="V323" s="93"/>
      <c r="W323" s="93"/>
      <c r="X323" s="93"/>
      <c r="Y323" s="93"/>
      <c r="Z323" s="93"/>
    </row>
    <row r="324" ht="10.5" customHeight="1">
      <c r="A324" s="48"/>
      <c r="B324" s="48"/>
      <c r="C324" s="103"/>
      <c r="D324" s="103"/>
      <c r="E324" s="103"/>
      <c r="F324" s="103"/>
      <c r="G324" s="103"/>
      <c r="H324" s="103"/>
      <c r="I324" s="103"/>
      <c r="J324" s="93"/>
      <c r="K324" s="93"/>
      <c r="L324" s="93"/>
      <c r="M324" s="93"/>
      <c r="N324" s="93"/>
      <c r="O324" s="93"/>
      <c r="P324" s="93"/>
      <c r="Q324" s="93"/>
      <c r="R324" s="93"/>
      <c r="S324" s="93"/>
      <c r="T324" s="93"/>
      <c r="U324" s="93"/>
      <c r="V324" s="93"/>
      <c r="W324" s="93"/>
      <c r="X324" s="93"/>
      <c r="Y324" s="93"/>
      <c r="Z324" s="93"/>
    </row>
    <row r="325" ht="10.5" customHeight="1">
      <c r="A325" s="48"/>
      <c r="B325" s="48"/>
      <c r="C325" s="103"/>
      <c r="D325" s="103"/>
      <c r="E325" s="103"/>
      <c r="F325" s="103"/>
      <c r="G325" s="103"/>
      <c r="H325" s="103"/>
      <c r="I325" s="103"/>
      <c r="J325" s="93"/>
      <c r="K325" s="93"/>
      <c r="L325" s="93"/>
      <c r="M325" s="93"/>
      <c r="N325" s="93"/>
      <c r="O325" s="93"/>
      <c r="P325" s="93"/>
      <c r="Q325" s="93"/>
      <c r="R325" s="93"/>
      <c r="S325" s="93"/>
      <c r="T325" s="93"/>
      <c r="U325" s="93"/>
      <c r="V325" s="93"/>
      <c r="W325" s="93"/>
      <c r="X325" s="93"/>
      <c r="Y325" s="93"/>
      <c r="Z325" s="93"/>
    </row>
    <row r="326" ht="10.5" customHeight="1">
      <c r="A326" s="48"/>
      <c r="B326" s="48"/>
      <c r="C326" s="103"/>
      <c r="D326" s="103"/>
      <c r="E326" s="103"/>
      <c r="F326" s="103"/>
      <c r="G326" s="103"/>
      <c r="H326" s="103"/>
      <c r="I326" s="103"/>
      <c r="J326" s="93"/>
      <c r="K326" s="93"/>
      <c r="L326" s="93"/>
      <c r="M326" s="93"/>
      <c r="N326" s="93"/>
      <c r="O326" s="93"/>
      <c r="P326" s="93"/>
      <c r="Q326" s="93"/>
      <c r="R326" s="93"/>
      <c r="S326" s="93"/>
      <c r="T326" s="93"/>
      <c r="U326" s="93"/>
      <c r="V326" s="93"/>
      <c r="W326" s="93"/>
      <c r="X326" s="93"/>
      <c r="Y326" s="93"/>
      <c r="Z326" s="93"/>
    </row>
    <row r="327" ht="10.5" customHeight="1">
      <c r="A327" s="48"/>
      <c r="B327" s="48"/>
      <c r="C327" s="103"/>
      <c r="D327" s="103"/>
      <c r="E327" s="103"/>
      <c r="F327" s="103"/>
      <c r="G327" s="103"/>
      <c r="H327" s="103"/>
      <c r="I327" s="103"/>
      <c r="J327" s="93"/>
      <c r="K327" s="93"/>
      <c r="L327" s="93"/>
      <c r="M327" s="93"/>
      <c r="N327" s="93"/>
      <c r="O327" s="93"/>
      <c r="P327" s="93"/>
      <c r="Q327" s="93"/>
      <c r="R327" s="93"/>
      <c r="S327" s="93"/>
      <c r="T327" s="93"/>
      <c r="U327" s="93"/>
      <c r="V327" s="93"/>
      <c r="W327" s="93"/>
      <c r="X327" s="93"/>
      <c r="Y327" s="93"/>
      <c r="Z327" s="93"/>
    </row>
    <row r="328" ht="10.5" customHeight="1">
      <c r="A328" s="48"/>
      <c r="B328" s="48"/>
      <c r="C328" s="103"/>
      <c r="D328" s="103"/>
      <c r="E328" s="103"/>
      <c r="F328" s="103"/>
      <c r="G328" s="103"/>
      <c r="H328" s="103"/>
      <c r="I328" s="103"/>
      <c r="J328" s="93"/>
      <c r="K328" s="93"/>
      <c r="L328" s="93"/>
      <c r="M328" s="93"/>
      <c r="N328" s="93"/>
      <c r="O328" s="93"/>
      <c r="P328" s="93"/>
      <c r="Q328" s="93"/>
      <c r="R328" s="93"/>
      <c r="S328" s="93"/>
      <c r="T328" s="93"/>
      <c r="U328" s="93"/>
      <c r="V328" s="93"/>
      <c r="W328" s="93"/>
      <c r="X328" s="93"/>
      <c r="Y328" s="93"/>
      <c r="Z328" s="93"/>
    </row>
    <row r="329" ht="10.5" customHeight="1">
      <c r="A329" s="48"/>
      <c r="B329" s="48"/>
      <c r="C329" s="103"/>
      <c r="D329" s="103"/>
      <c r="E329" s="103"/>
      <c r="F329" s="103"/>
      <c r="G329" s="103"/>
      <c r="H329" s="103"/>
      <c r="I329" s="103"/>
      <c r="J329" s="93"/>
      <c r="K329" s="93"/>
      <c r="L329" s="93"/>
      <c r="M329" s="93"/>
      <c r="N329" s="93"/>
      <c r="O329" s="93"/>
      <c r="P329" s="93"/>
      <c r="Q329" s="93"/>
      <c r="R329" s="93"/>
      <c r="S329" s="93"/>
      <c r="T329" s="93"/>
      <c r="U329" s="93"/>
      <c r="V329" s="93"/>
      <c r="W329" s="93"/>
      <c r="X329" s="93"/>
      <c r="Y329" s="93"/>
      <c r="Z329" s="93"/>
    </row>
    <row r="330" ht="10.5" customHeight="1">
      <c r="A330" s="48"/>
      <c r="B330" s="48"/>
      <c r="C330" s="103"/>
      <c r="D330" s="103"/>
      <c r="E330" s="103"/>
      <c r="F330" s="103"/>
      <c r="G330" s="103"/>
      <c r="H330" s="103"/>
      <c r="I330" s="103"/>
      <c r="J330" s="93"/>
      <c r="K330" s="93"/>
      <c r="L330" s="93"/>
      <c r="M330" s="93"/>
      <c r="N330" s="93"/>
      <c r="O330" s="93"/>
      <c r="P330" s="93"/>
      <c r="Q330" s="93"/>
      <c r="R330" s="93"/>
      <c r="S330" s="93"/>
      <c r="T330" s="93"/>
      <c r="U330" s="93"/>
      <c r="V330" s="93"/>
      <c r="W330" s="93"/>
      <c r="X330" s="93"/>
      <c r="Y330" s="93"/>
      <c r="Z330" s="93"/>
    </row>
    <row r="331" ht="10.5" customHeight="1">
      <c r="A331" s="48"/>
      <c r="B331" s="48"/>
      <c r="C331" s="103"/>
      <c r="D331" s="103"/>
      <c r="E331" s="103"/>
      <c r="F331" s="103"/>
      <c r="G331" s="103"/>
      <c r="H331" s="103"/>
      <c r="I331" s="103"/>
      <c r="J331" s="93"/>
      <c r="K331" s="93"/>
      <c r="L331" s="93"/>
      <c r="M331" s="93"/>
      <c r="N331" s="93"/>
      <c r="O331" s="93"/>
      <c r="P331" s="93"/>
      <c r="Q331" s="93"/>
      <c r="R331" s="93"/>
      <c r="S331" s="93"/>
      <c r="T331" s="93"/>
      <c r="U331" s="93"/>
      <c r="V331" s="93"/>
      <c r="W331" s="93"/>
      <c r="X331" s="93"/>
      <c r="Y331" s="93"/>
      <c r="Z331" s="93"/>
    </row>
    <row r="332" ht="10.5" customHeight="1">
      <c r="A332" s="48"/>
      <c r="B332" s="48"/>
      <c r="C332" s="103"/>
      <c r="D332" s="103"/>
      <c r="E332" s="103"/>
      <c r="F332" s="103"/>
      <c r="G332" s="103"/>
      <c r="H332" s="103"/>
      <c r="I332" s="103"/>
      <c r="J332" s="93"/>
      <c r="K332" s="93"/>
      <c r="L332" s="93"/>
      <c r="M332" s="93"/>
      <c r="N332" s="93"/>
      <c r="O332" s="93"/>
      <c r="P332" s="93"/>
      <c r="Q332" s="93"/>
      <c r="R332" s="93"/>
      <c r="S332" s="93"/>
      <c r="T332" s="93"/>
      <c r="U332" s="93"/>
      <c r="V332" s="93"/>
      <c r="W332" s="93"/>
      <c r="X332" s="93"/>
      <c r="Y332" s="93"/>
      <c r="Z332" s="93"/>
    </row>
    <row r="333" ht="10.5" customHeight="1">
      <c r="A333" s="48"/>
      <c r="B333" s="48"/>
      <c r="C333" s="103"/>
      <c r="D333" s="103"/>
      <c r="E333" s="103"/>
      <c r="F333" s="103"/>
      <c r="G333" s="103"/>
      <c r="H333" s="103"/>
      <c r="I333" s="103"/>
      <c r="J333" s="93"/>
      <c r="K333" s="93"/>
      <c r="L333" s="93"/>
      <c r="M333" s="93"/>
      <c r="N333" s="93"/>
      <c r="O333" s="93"/>
      <c r="P333" s="93"/>
      <c r="Q333" s="93"/>
      <c r="R333" s="93"/>
      <c r="S333" s="93"/>
      <c r="T333" s="93"/>
      <c r="U333" s="93"/>
      <c r="V333" s="93"/>
      <c r="W333" s="93"/>
      <c r="X333" s="93"/>
      <c r="Y333" s="93"/>
      <c r="Z333" s="93"/>
    </row>
    <row r="334" ht="10.5" customHeight="1">
      <c r="A334" s="48"/>
      <c r="B334" s="48"/>
      <c r="C334" s="103"/>
      <c r="D334" s="103"/>
      <c r="E334" s="103"/>
      <c r="F334" s="103"/>
      <c r="G334" s="103"/>
      <c r="H334" s="103"/>
      <c r="I334" s="103"/>
      <c r="J334" s="93"/>
      <c r="K334" s="93"/>
      <c r="L334" s="93"/>
      <c r="M334" s="93"/>
      <c r="N334" s="93"/>
      <c r="O334" s="93"/>
      <c r="P334" s="93"/>
      <c r="Q334" s="93"/>
      <c r="R334" s="93"/>
      <c r="S334" s="93"/>
      <c r="T334" s="93"/>
      <c r="U334" s="93"/>
      <c r="V334" s="93"/>
      <c r="W334" s="93"/>
      <c r="X334" s="93"/>
      <c r="Y334" s="93"/>
      <c r="Z334" s="93"/>
    </row>
    <row r="335" ht="10.5" customHeight="1">
      <c r="A335" s="48"/>
      <c r="B335" s="48"/>
      <c r="C335" s="103"/>
      <c r="D335" s="103"/>
      <c r="E335" s="103"/>
      <c r="F335" s="103"/>
      <c r="G335" s="103"/>
      <c r="H335" s="103"/>
      <c r="I335" s="103"/>
      <c r="J335" s="93"/>
      <c r="K335" s="93"/>
      <c r="L335" s="93"/>
      <c r="M335" s="93"/>
      <c r="N335" s="93"/>
      <c r="O335" s="93"/>
      <c r="P335" s="93"/>
      <c r="Q335" s="93"/>
      <c r="R335" s="93"/>
      <c r="S335" s="93"/>
      <c r="T335" s="93"/>
      <c r="U335" s="93"/>
      <c r="V335" s="93"/>
      <c r="W335" s="93"/>
      <c r="X335" s="93"/>
      <c r="Y335" s="93"/>
      <c r="Z335" s="93"/>
    </row>
    <row r="336" ht="10.5" customHeight="1">
      <c r="A336" s="48"/>
      <c r="B336" s="48"/>
      <c r="C336" s="103"/>
      <c r="D336" s="103"/>
      <c r="E336" s="103"/>
      <c r="F336" s="103"/>
      <c r="G336" s="103"/>
      <c r="H336" s="103"/>
      <c r="I336" s="103"/>
      <c r="J336" s="93"/>
      <c r="K336" s="93"/>
      <c r="L336" s="93"/>
      <c r="M336" s="93"/>
      <c r="N336" s="93"/>
      <c r="O336" s="93"/>
      <c r="P336" s="93"/>
      <c r="Q336" s="93"/>
      <c r="R336" s="93"/>
      <c r="S336" s="93"/>
      <c r="T336" s="93"/>
      <c r="U336" s="93"/>
      <c r="V336" s="93"/>
      <c r="W336" s="93"/>
      <c r="X336" s="93"/>
      <c r="Y336" s="93"/>
      <c r="Z336" s="93"/>
    </row>
    <row r="337" ht="10.5" customHeight="1">
      <c r="A337" s="48"/>
      <c r="B337" s="48"/>
      <c r="C337" s="103"/>
      <c r="D337" s="103"/>
      <c r="E337" s="103"/>
      <c r="F337" s="103"/>
      <c r="G337" s="103"/>
      <c r="H337" s="103"/>
      <c r="I337" s="103"/>
      <c r="J337" s="93"/>
      <c r="K337" s="93"/>
      <c r="L337" s="93"/>
      <c r="M337" s="93"/>
      <c r="N337" s="93"/>
      <c r="O337" s="93"/>
      <c r="P337" s="93"/>
      <c r="Q337" s="93"/>
      <c r="R337" s="93"/>
      <c r="S337" s="93"/>
      <c r="T337" s="93"/>
      <c r="U337" s="93"/>
      <c r="V337" s="93"/>
      <c r="W337" s="93"/>
      <c r="X337" s="93"/>
      <c r="Y337" s="93"/>
      <c r="Z337" s="93"/>
    </row>
    <row r="338" ht="10.5" customHeight="1">
      <c r="A338" s="48"/>
      <c r="B338" s="48"/>
      <c r="C338" s="103"/>
      <c r="D338" s="103"/>
      <c r="E338" s="103"/>
      <c r="F338" s="103"/>
      <c r="G338" s="103"/>
      <c r="H338" s="103"/>
      <c r="I338" s="103"/>
      <c r="J338" s="93"/>
      <c r="K338" s="93"/>
      <c r="L338" s="93"/>
      <c r="M338" s="93"/>
      <c r="N338" s="93"/>
      <c r="O338" s="93"/>
      <c r="P338" s="93"/>
      <c r="Q338" s="93"/>
      <c r="R338" s="93"/>
      <c r="S338" s="93"/>
      <c r="T338" s="93"/>
      <c r="U338" s="93"/>
      <c r="V338" s="93"/>
      <c r="W338" s="93"/>
      <c r="X338" s="93"/>
      <c r="Y338" s="93"/>
      <c r="Z338" s="93"/>
    </row>
    <row r="339" ht="10.5" customHeight="1">
      <c r="A339" s="48"/>
      <c r="B339" s="48"/>
      <c r="C339" s="103"/>
      <c r="D339" s="103"/>
      <c r="E339" s="103"/>
      <c r="F339" s="103"/>
      <c r="G339" s="103"/>
      <c r="H339" s="103"/>
      <c r="I339" s="103"/>
      <c r="J339" s="93"/>
      <c r="K339" s="93"/>
      <c r="L339" s="93"/>
      <c r="M339" s="93"/>
      <c r="N339" s="93"/>
      <c r="O339" s="93"/>
      <c r="P339" s="93"/>
      <c r="Q339" s="93"/>
      <c r="R339" s="93"/>
      <c r="S339" s="93"/>
      <c r="T339" s="93"/>
      <c r="U339" s="93"/>
      <c r="V339" s="93"/>
      <c r="W339" s="93"/>
      <c r="X339" s="93"/>
      <c r="Y339" s="93"/>
      <c r="Z339" s="93"/>
    </row>
    <row r="340" ht="10.5" customHeight="1">
      <c r="A340" s="48"/>
      <c r="B340" s="48"/>
      <c r="C340" s="103"/>
      <c r="D340" s="103"/>
      <c r="E340" s="103"/>
      <c r="F340" s="103"/>
      <c r="G340" s="103"/>
      <c r="H340" s="103"/>
      <c r="I340" s="103"/>
      <c r="J340" s="93"/>
      <c r="K340" s="93"/>
      <c r="L340" s="93"/>
      <c r="M340" s="93"/>
      <c r="N340" s="93"/>
      <c r="O340" s="93"/>
      <c r="P340" s="93"/>
      <c r="Q340" s="93"/>
      <c r="R340" s="93"/>
      <c r="S340" s="93"/>
      <c r="T340" s="93"/>
      <c r="U340" s="93"/>
      <c r="V340" s="93"/>
      <c r="W340" s="93"/>
      <c r="X340" s="93"/>
      <c r="Y340" s="93"/>
      <c r="Z340" s="93"/>
    </row>
    <row r="341" ht="10.5" customHeight="1">
      <c r="A341" s="48"/>
      <c r="B341" s="48"/>
      <c r="C341" s="103"/>
      <c r="D341" s="103"/>
      <c r="E341" s="103"/>
      <c r="F341" s="103"/>
      <c r="G341" s="103"/>
      <c r="H341" s="103"/>
      <c r="I341" s="103"/>
      <c r="J341" s="93"/>
      <c r="K341" s="93"/>
      <c r="L341" s="93"/>
      <c r="M341" s="93"/>
      <c r="N341" s="93"/>
      <c r="O341" s="93"/>
      <c r="P341" s="93"/>
      <c r="Q341" s="93"/>
      <c r="R341" s="93"/>
      <c r="S341" s="93"/>
      <c r="T341" s="93"/>
      <c r="U341" s="93"/>
      <c r="V341" s="93"/>
      <c r="W341" s="93"/>
      <c r="X341" s="93"/>
      <c r="Y341" s="93"/>
      <c r="Z341" s="93"/>
    </row>
    <row r="342" ht="10.5" customHeight="1">
      <c r="A342" s="48"/>
      <c r="B342" s="48"/>
      <c r="C342" s="103"/>
      <c r="D342" s="103"/>
      <c r="E342" s="103"/>
      <c r="F342" s="103"/>
      <c r="G342" s="103"/>
      <c r="H342" s="103"/>
      <c r="I342" s="103"/>
      <c r="J342" s="93"/>
      <c r="K342" s="93"/>
      <c r="L342" s="93"/>
      <c r="M342" s="93"/>
      <c r="N342" s="93"/>
      <c r="O342" s="93"/>
      <c r="P342" s="93"/>
      <c r="Q342" s="93"/>
      <c r="R342" s="93"/>
      <c r="S342" s="93"/>
      <c r="T342" s="93"/>
      <c r="U342" s="93"/>
      <c r="V342" s="93"/>
      <c r="W342" s="93"/>
      <c r="X342" s="93"/>
      <c r="Y342" s="93"/>
      <c r="Z342" s="93"/>
    </row>
    <row r="343" ht="10.5" customHeight="1">
      <c r="A343" s="48"/>
      <c r="B343" s="48"/>
      <c r="C343" s="103"/>
      <c r="D343" s="103"/>
      <c r="E343" s="103"/>
      <c r="F343" s="103"/>
      <c r="G343" s="103"/>
      <c r="H343" s="103"/>
      <c r="I343" s="103"/>
      <c r="J343" s="93"/>
      <c r="K343" s="93"/>
      <c r="L343" s="93"/>
      <c r="M343" s="93"/>
      <c r="N343" s="93"/>
      <c r="O343" s="93"/>
      <c r="P343" s="93"/>
      <c r="Q343" s="93"/>
      <c r="R343" s="93"/>
      <c r="S343" s="93"/>
      <c r="T343" s="93"/>
      <c r="U343" s="93"/>
      <c r="V343" s="93"/>
      <c r="W343" s="93"/>
      <c r="X343" s="93"/>
      <c r="Y343" s="93"/>
      <c r="Z343" s="93"/>
    </row>
    <row r="344" ht="10.5" customHeight="1">
      <c r="A344" s="48"/>
      <c r="B344" s="48"/>
      <c r="C344" s="103"/>
      <c r="D344" s="103"/>
      <c r="E344" s="103"/>
      <c r="F344" s="103"/>
      <c r="G344" s="103"/>
      <c r="H344" s="103"/>
      <c r="I344" s="103"/>
      <c r="J344" s="93"/>
      <c r="K344" s="93"/>
      <c r="L344" s="93"/>
      <c r="M344" s="93"/>
      <c r="N344" s="93"/>
      <c r="O344" s="93"/>
      <c r="P344" s="93"/>
      <c r="Q344" s="93"/>
      <c r="R344" s="93"/>
      <c r="S344" s="93"/>
      <c r="T344" s="93"/>
      <c r="U344" s="93"/>
      <c r="V344" s="93"/>
      <c r="W344" s="93"/>
      <c r="X344" s="93"/>
      <c r="Y344" s="93"/>
      <c r="Z344" s="93"/>
    </row>
    <row r="345" ht="10.5" customHeight="1">
      <c r="A345" s="48"/>
      <c r="B345" s="48"/>
      <c r="C345" s="103"/>
      <c r="D345" s="103"/>
      <c r="E345" s="103"/>
      <c r="F345" s="103"/>
      <c r="G345" s="103"/>
      <c r="H345" s="103"/>
      <c r="I345" s="103"/>
      <c r="J345" s="93"/>
      <c r="K345" s="93"/>
      <c r="L345" s="93"/>
      <c r="M345" s="93"/>
      <c r="N345" s="93"/>
      <c r="O345" s="93"/>
      <c r="P345" s="93"/>
      <c r="Q345" s="93"/>
      <c r="R345" s="93"/>
      <c r="S345" s="93"/>
      <c r="T345" s="93"/>
      <c r="U345" s="93"/>
      <c r="V345" s="93"/>
      <c r="W345" s="93"/>
      <c r="X345" s="93"/>
      <c r="Y345" s="93"/>
      <c r="Z345" s="93"/>
    </row>
    <row r="346" ht="10.5" customHeight="1">
      <c r="A346" s="48"/>
      <c r="B346" s="48"/>
      <c r="C346" s="103"/>
      <c r="D346" s="103"/>
      <c r="E346" s="103"/>
      <c r="F346" s="103"/>
      <c r="G346" s="103"/>
      <c r="H346" s="103"/>
      <c r="I346" s="103"/>
      <c r="J346" s="93"/>
      <c r="K346" s="93"/>
      <c r="L346" s="93"/>
      <c r="M346" s="93"/>
      <c r="N346" s="93"/>
      <c r="O346" s="93"/>
      <c r="P346" s="93"/>
      <c r="Q346" s="93"/>
      <c r="R346" s="93"/>
      <c r="S346" s="93"/>
      <c r="T346" s="93"/>
      <c r="U346" s="93"/>
      <c r="V346" s="93"/>
      <c r="W346" s="93"/>
      <c r="X346" s="93"/>
      <c r="Y346" s="93"/>
      <c r="Z346" s="93"/>
    </row>
    <row r="347" ht="10.5" customHeight="1">
      <c r="A347" s="48"/>
      <c r="B347" s="48"/>
      <c r="C347" s="103"/>
      <c r="D347" s="103"/>
      <c r="E347" s="103"/>
      <c r="F347" s="103"/>
      <c r="G347" s="103"/>
      <c r="H347" s="103"/>
      <c r="I347" s="103"/>
      <c r="J347" s="93"/>
      <c r="K347" s="93"/>
      <c r="L347" s="93"/>
      <c r="M347" s="93"/>
      <c r="N347" s="93"/>
      <c r="O347" s="93"/>
      <c r="P347" s="93"/>
      <c r="Q347" s="93"/>
      <c r="R347" s="93"/>
      <c r="S347" s="93"/>
      <c r="T347" s="93"/>
      <c r="U347" s="93"/>
      <c r="V347" s="93"/>
      <c r="W347" s="93"/>
      <c r="X347" s="93"/>
      <c r="Y347" s="93"/>
      <c r="Z347" s="93"/>
    </row>
    <row r="348" ht="10.5" customHeight="1">
      <c r="A348" s="48"/>
      <c r="B348" s="48"/>
      <c r="C348" s="103"/>
      <c r="D348" s="103"/>
      <c r="E348" s="103"/>
      <c r="F348" s="103"/>
      <c r="G348" s="103"/>
      <c r="H348" s="103"/>
      <c r="I348" s="103"/>
      <c r="J348" s="93"/>
      <c r="K348" s="93"/>
      <c r="L348" s="93"/>
      <c r="M348" s="93"/>
      <c r="N348" s="93"/>
      <c r="O348" s="93"/>
      <c r="P348" s="93"/>
      <c r="Q348" s="93"/>
      <c r="R348" s="93"/>
      <c r="S348" s="93"/>
      <c r="T348" s="93"/>
      <c r="U348" s="93"/>
      <c r="V348" s="93"/>
      <c r="W348" s="93"/>
      <c r="X348" s="93"/>
      <c r="Y348" s="93"/>
      <c r="Z348" s="93"/>
    </row>
    <row r="349" ht="10.5" customHeight="1">
      <c r="A349" s="48"/>
      <c r="B349" s="48"/>
      <c r="C349" s="103"/>
      <c r="D349" s="103"/>
      <c r="E349" s="103"/>
      <c r="F349" s="103"/>
      <c r="G349" s="103"/>
      <c r="H349" s="103"/>
      <c r="I349" s="103"/>
      <c r="J349" s="93"/>
      <c r="K349" s="93"/>
      <c r="L349" s="93"/>
      <c r="M349" s="93"/>
      <c r="N349" s="93"/>
      <c r="O349" s="93"/>
      <c r="P349" s="93"/>
      <c r="Q349" s="93"/>
      <c r="R349" s="93"/>
      <c r="S349" s="93"/>
      <c r="T349" s="93"/>
      <c r="U349" s="93"/>
      <c r="V349" s="93"/>
      <c r="W349" s="93"/>
      <c r="X349" s="93"/>
      <c r="Y349" s="93"/>
      <c r="Z349" s="93"/>
    </row>
    <row r="350" ht="10.5" customHeight="1">
      <c r="A350" s="48"/>
      <c r="B350" s="48"/>
      <c r="C350" s="103"/>
      <c r="D350" s="103"/>
      <c r="E350" s="103"/>
      <c r="F350" s="103"/>
      <c r="G350" s="103"/>
      <c r="H350" s="103"/>
      <c r="I350" s="103"/>
      <c r="J350" s="93"/>
      <c r="K350" s="93"/>
      <c r="L350" s="93"/>
      <c r="M350" s="93"/>
      <c r="N350" s="93"/>
      <c r="O350" s="93"/>
      <c r="P350" s="93"/>
      <c r="Q350" s="93"/>
      <c r="R350" s="93"/>
      <c r="S350" s="93"/>
      <c r="T350" s="93"/>
      <c r="U350" s="93"/>
      <c r="V350" s="93"/>
      <c r="W350" s="93"/>
      <c r="X350" s="93"/>
      <c r="Y350" s="93"/>
      <c r="Z350" s="93"/>
    </row>
    <row r="351" ht="10.5" customHeight="1">
      <c r="A351" s="48"/>
      <c r="B351" s="48"/>
      <c r="C351" s="103"/>
      <c r="D351" s="103"/>
      <c r="E351" s="103"/>
      <c r="F351" s="103"/>
      <c r="G351" s="103"/>
      <c r="H351" s="103"/>
      <c r="I351" s="103"/>
      <c r="J351" s="93"/>
      <c r="K351" s="93"/>
      <c r="L351" s="93"/>
      <c r="M351" s="93"/>
      <c r="N351" s="93"/>
      <c r="O351" s="93"/>
      <c r="P351" s="93"/>
      <c r="Q351" s="93"/>
      <c r="R351" s="93"/>
      <c r="S351" s="93"/>
      <c r="T351" s="93"/>
      <c r="U351" s="93"/>
      <c r="V351" s="93"/>
      <c r="W351" s="93"/>
      <c r="X351" s="93"/>
      <c r="Y351" s="93"/>
      <c r="Z351" s="93"/>
    </row>
    <row r="352" ht="10.5" customHeight="1">
      <c r="A352" s="48"/>
      <c r="B352" s="48"/>
      <c r="C352" s="103"/>
      <c r="D352" s="103"/>
      <c r="E352" s="103"/>
      <c r="F352" s="103"/>
      <c r="G352" s="103"/>
      <c r="H352" s="103"/>
      <c r="I352" s="103"/>
      <c r="J352" s="93"/>
      <c r="K352" s="93"/>
      <c r="L352" s="93"/>
      <c r="M352" s="93"/>
      <c r="N352" s="93"/>
      <c r="O352" s="93"/>
      <c r="P352" s="93"/>
      <c r="Q352" s="93"/>
      <c r="R352" s="93"/>
      <c r="S352" s="93"/>
      <c r="T352" s="93"/>
      <c r="U352" s="93"/>
      <c r="V352" s="93"/>
      <c r="W352" s="93"/>
      <c r="X352" s="93"/>
      <c r="Y352" s="93"/>
      <c r="Z352" s="93"/>
    </row>
    <row r="353" ht="10.5" customHeight="1">
      <c r="A353" s="48"/>
      <c r="B353" s="48"/>
      <c r="C353" s="103"/>
      <c r="D353" s="103"/>
      <c r="E353" s="103"/>
      <c r="F353" s="103"/>
      <c r="G353" s="103"/>
      <c r="H353" s="103"/>
      <c r="I353" s="103"/>
      <c r="J353" s="93"/>
      <c r="K353" s="93"/>
      <c r="L353" s="93"/>
      <c r="M353" s="93"/>
      <c r="N353" s="93"/>
      <c r="O353" s="93"/>
      <c r="P353" s="93"/>
      <c r="Q353" s="93"/>
      <c r="R353" s="93"/>
      <c r="S353" s="93"/>
      <c r="T353" s="93"/>
      <c r="U353" s="93"/>
      <c r="V353" s="93"/>
      <c r="W353" s="93"/>
      <c r="X353" s="93"/>
      <c r="Y353" s="93"/>
      <c r="Z353" s="93"/>
    </row>
    <row r="354" ht="10.5" customHeight="1">
      <c r="A354" s="48"/>
      <c r="B354" s="48"/>
      <c r="C354" s="103"/>
      <c r="D354" s="103"/>
      <c r="E354" s="103"/>
      <c r="F354" s="103"/>
      <c r="G354" s="103"/>
      <c r="H354" s="103"/>
      <c r="I354" s="103"/>
      <c r="J354" s="93"/>
      <c r="K354" s="93"/>
      <c r="L354" s="93"/>
      <c r="M354" s="93"/>
      <c r="N354" s="93"/>
      <c r="O354" s="93"/>
      <c r="P354" s="93"/>
      <c r="Q354" s="93"/>
      <c r="R354" s="93"/>
      <c r="S354" s="93"/>
      <c r="T354" s="93"/>
      <c r="U354" s="93"/>
      <c r="V354" s="93"/>
      <c r="W354" s="93"/>
      <c r="X354" s="93"/>
      <c r="Y354" s="93"/>
      <c r="Z354" s="93"/>
    </row>
    <row r="355" ht="10.5" customHeight="1">
      <c r="A355" s="48"/>
      <c r="B355" s="48"/>
      <c r="C355" s="103"/>
      <c r="D355" s="103"/>
      <c r="E355" s="103"/>
      <c r="F355" s="103"/>
      <c r="G355" s="103"/>
      <c r="H355" s="103"/>
      <c r="I355" s="103"/>
      <c r="J355" s="93"/>
      <c r="K355" s="93"/>
      <c r="L355" s="93"/>
      <c r="M355" s="93"/>
      <c r="N355" s="93"/>
      <c r="O355" s="93"/>
      <c r="P355" s="93"/>
      <c r="Q355" s="93"/>
      <c r="R355" s="93"/>
      <c r="S355" s="93"/>
      <c r="T355" s="93"/>
      <c r="U355" s="93"/>
      <c r="V355" s="93"/>
      <c r="W355" s="93"/>
      <c r="X355" s="93"/>
      <c r="Y355" s="93"/>
      <c r="Z355" s="93"/>
    </row>
    <row r="356" ht="10.5" customHeight="1">
      <c r="A356" s="48"/>
      <c r="B356" s="48"/>
      <c r="C356" s="103"/>
      <c r="D356" s="103"/>
      <c r="E356" s="103"/>
      <c r="F356" s="103"/>
      <c r="G356" s="103"/>
      <c r="H356" s="103"/>
      <c r="I356" s="103"/>
      <c r="J356" s="93"/>
      <c r="K356" s="93"/>
      <c r="L356" s="93"/>
      <c r="M356" s="93"/>
      <c r="N356" s="93"/>
      <c r="O356" s="93"/>
      <c r="P356" s="93"/>
      <c r="Q356" s="93"/>
      <c r="R356" s="93"/>
      <c r="S356" s="93"/>
      <c r="T356" s="93"/>
      <c r="U356" s="93"/>
      <c r="V356" s="93"/>
      <c r="W356" s="93"/>
      <c r="X356" s="93"/>
      <c r="Y356" s="93"/>
      <c r="Z356" s="93"/>
    </row>
    <row r="357" ht="10.5" customHeight="1">
      <c r="A357" s="48"/>
      <c r="B357" s="48"/>
      <c r="C357" s="103"/>
      <c r="D357" s="103"/>
      <c r="E357" s="103"/>
      <c r="F357" s="103"/>
      <c r="G357" s="103"/>
      <c r="H357" s="103"/>
      <c r="I357" s="103"/>
      <c r="J357" s="93"/>
      <c r="K357" s="93"/>
      <c r="L357" s="93"/>
      <c r="M357" s="93"/>
      <c r="N357" s="93"/>
      <c r="O357" s="93"/>
      <c r="P357" s="93"/>
      <c r="Q357" s="93"/>
      <c r="R357" s="93"/>
      <c r="S357" s="93"/>
      <c r="T357" s="93"/>
      <c r="U357" s="93"/>
      <c r="V357" s="93"/>
      <c r="W357" s="93"/>
      <c r="X357" s="93"/>
      <c r="Y357" s="93"/>
      <c r="Z357" s="93"/>
    </row>
    <row r="358" ht="10.5" customHeight="1">
      <c r="A358" s="48"/>
      <c r="B358" s="48"/>
      <c r="C358" s="103"/>
      <c r="D358" s="103"/>
      <c r="E358" s="103"/>
      <c r="F358" s="103"/>
      <c r="G358" s="103"/>
      <c r="H358" s="103"/>
      <c r="I358" s="103"/>
      <c r="J358" s="93"/>
      <c r="K358" s="93"/>
      <c r="L358" s="93"/>
      <c r="M358" s="93"/>
      <c r="N358" s="93"/>
      <c r="O358" s="93"/>
      <c r="P358" s="93"/>
      <c r="Q358" s="93"/>
      <c r="R358" s="93"/>
      <c r="S358" s="93"/>
      <c r="T358" s="93"/>
      <c r="U358" s="93"/>
      <c r="V358" s="93"/>
      <c r="W358" s="93"/>
      <c r="X358" s="93"/>
      <c r="Y358" s="93"/>
      <c r="Z358" s="93"/>
    </row>
    <row r="359" ht="10.5" customHeight="1">
      <c r="A359" s="48"/>
      <c r="B359" s="48"/>
      <c r="C359" s="103"/>
      <c r="D359" s="103"/>
      <c r="E359" s="103"/>
      <c r="F359" s="103"/>
      <c r="G359" s="103"/>
      <c r="H359" s="103"/>
      <c r="I359" s="103"/>
      <c r="J359" s="93"/>
      <c r="K359" s="93"/>
      <c r="L359" s="93"/>
      <c r="M359" s="93"/>
      <c r="N359" s="93"/>
      <c r="O359" s="93"/>
      <c r="P359" s="93"/>
      <c r="Q359" s="93"/>
      <c r="R359" s="93"/>
      <c r="S359" s="93"/>
      <c r="T359" s="93"/>
      <c r="U359" s="93"/>
      <c r="V359" s="93"/>
      <c r="W359" s="93"/>
      <c r="X359" s="93"/>
      <c r="Y359" s="93"/>
      <c r="Z359" s="93"/>
    </row>
    <row r="360" ht="10.5" customHeight="1">
      <c r="A360" s="48"/>
      <c r="B360" s="48"/>
      <c r="C360" s="103"/>
      <c r="D360" s="103"/>
      <c r="E360" s="103"/>
      <c r="F360" s="103"/>
      <c r="G360" s="103"/>
      <c r="H360" s="103"/>
      <c r="I360" s="103"/>
      <c r="J360" s="93"/>
      <c r="K360" s="93"/>
      <c r="L360" s="93"/>
      <c r="M360" s="93"/>
      <c r="N360" s="93"/>
      <c r="O360" s="93"/>
      <c r="P360" s="93"/>
      <c r="Q360" s="93"/>
      <c r="R360" s="93"/>
      <c r="S360" s="93"/>
      <c r="T360" s="93"/>
      <c r="U360" s="93"/>
      <c r="V360" s="93"/>
      <c r="W360" s="93"/>
      <c r="X360" s="93"/>
      <c r="Y360" s="93"/>
      <c r="Z360" s="93"/>
    </row>
    <row r="361" ht="10.5" customHeight="1">
      <c r="A361" s="48"/>
      <c r="B361" s="48"/>
      <c r="C361" s="103"/>
      <c r="D361" s="103"/>
      <c r="E361" s="103"/>
      <c r="F361" s="103"/>
      <c r="G361" s="103"/>
      <c r="H361" s="103"/>
      <c r="I361" s="103"/>
      <c r="J361" s="93"/>
      <c r="K361" s="93"/>
      <c r="L361" s="93"/>
      <c r="M361" s="93"/>
      <c r="N361" s="93"/>
      <c r="O361" s="93"/>
      <c r="P361" s="93"/>
      <c r="Q361" s="93"/>
      <c r="R361" s="93"/>
      <c r="S361" s="93"/>
      <c r="T361" s="93"/>
      <c r="U361" s="93"/>
      <c r="V361" s="93"/>
      <c r="W361" s="93"/>
      <c r="X361" s="93"/>
      <c r="Y361" s="93"/>
      <c r="Z361" s="93"/>
    </row>
    <row r="362" ht="10.5" customHeight="1">
      <c r="A362" s="48"/>
      <c r="B362" s="48"/>
      <c r="C362" s="103"/>
      <c r="D362" s="103"/>
      <c r="E362" s="103"/>
      <c r="F362" s="103"/>
      <c r="G362" s="103"/>
      <c r="H362" s="103"/>
      <c r="I362" s="103"/>
      <c r="J362" s="93"/>
      <c r="K362" s="93"/>
      <c r="L362" s="93"/>
      <c r="M362" s="93"/>
      <c r="N362" s="93"/>
      <c r="O362" s="93"/>
      <c r="P362" s="93"/>
      <c r="Q362" s="93"/>
      <c r="R362" s="93"/>
      <c r="S362" s="93"/>
      <c r="T362" s="93"/>
      <c r="U362" s="93"/>
      <c r="V362" s="93"/>
      <c r="W362" s="93"/>
      <c r="X362" s="93"/>
      <c r="Y362" s="93"/>
      <c r="Z362" s="93"/>
    </row>
    <row r="363" ht="10.5" customHeight="1">
      <c r="A363" s="48"/>
      <c r="B363" s="48"/>
      <c r="C363" s="103"/>
      <c r="D363" s="103"/>
      <c r="E363" s="103"/>
      <c r="F363" s="103"/>
      <c r="G363" s="103"/>
      <c r="H363" s="103"/>
      <c r="I363" s="103"/>
      <c r="J363" s="93"/>
      <c r="K363" s="93"/>
      <c r="L363" s="93"/>
      <c r="M363" s="93"/>
      <c r="N363" s="93"/>
      <c r="O363" s="93"/>
      <c r="P363" s="93"/>
      <c r="Q363" s="93"/>
      <c r="R363" s="93"/>
      <c r="S363" s="93"/>
      <c r="T363" s="93"/>
      <c r="U363" s="93"/>
      <c r="V363" s="93"/>
      <c r="W363" s="93"/>
      <c r="X363" s="93"/>
      <c r="Y363" s="93"/>
      <c r="Z363" s="93"/>
    </row>
    <row r="364" ht="10.5" customHeight="1">
      <c r="A364" s="48"/>
      <c r="B364" s="48"/>
      <c r="C364" s="103"/>
      <c r="D364" s="103"/>
      <c r="E364" s="103"/>
      <c r="F364" s="103"/>
      <c r="G364" s="103"/>
      <c r="H364" s="103"/>
      <c r="I364" s="103"/>
      <c r="J364" s="93"/>
      <c r="K364" s="93"/>
      <c r="L364" s="93"/>
      <c r="M364" s="93"/>
      <c r="N364" s="93"/>
      <c r="O364" s="93"/>
      <c r="P364" s="93"/>
      <c r="Q364" s="93"/>
      <c r="R364" s="93"/>
      <c r="S364" s="93"/>
      <c r="T364" s="93"/>
      <c r="U364" s="93"/>
      <c r="V364" s="93"/>
      <c r="W364" s="93"/>
      <c r="X364" s="93"/>
      <c r="Y364" s="93"/>
      <c r="Z364" s="93"/>
    </row>
    <row r="365" ht="10.5" customHeight="1">
      <c r="A365" s="48"/>
      <c r="B365" s="48"/>
      <c r="C365" s="103"/>
      <c r="D365" s="103"/>
      <c r="E365" s="103"/>
      <c r="F365" s="103"/>
      <c r="G365" s="103"/>
      <c r="H365" s="103"/>
      <c r="I365" s="103"/>
      <c r="J365" s="93"/>
      <c r="K365" s="93"/>
      <c r="L365" s="93"/>
      <c r="M365" s="93"/>
      <c r="N365" s="93"/>
      <c r="O365" s="93"/>
      <c r="P365" s="93"/>
      <c r="Q365" s="93"/>
      <c r="R365" s="93"/>
      <c r="S365" s="93"/>
      <c r="T365" s="93"/>
      <c r="U365" s="93"/>
      <c r="V365" s="93"/>
      <c r="W365" s="93"/>
      <c r="X365" s="93"/>
      <c r="Y365" s="93"/>
      <c r="Z365" s="93"/>
    </row>
    <row r="366" ht="10.5" customHeight="1">
      <c r="A366" s="48"/>
      <c r="B366" s="48"/>
      <c r="C366" s="103"/>
      <c r="D366" s="103"/>
      <c r="E366" s="103"/>
      <c r="F366" s="103"/>
      <c r="G366" s="103"/>
      <c r="H366" s="103"/>
      <c r="I366" s="103"/>
      <c r="J366" s="93"/>
      <c r="K366" s="93"/>
      <c r="L366" s="93"/>
      <c r="M366" s="93"/>
      <c r="N366" s="93"/>
      <c r="O366" s="93"/>
      <c r="P366" s="93"/>
      <c r="Q366" s="93"/>
      <c r="R366" s="93"/>
      <c r="S366" s="93"/>
      <c r="T366" s="93"/>
      <c r="U366" s="93"/>
      <c r="V366" s="93"/>
      <c r="W366" s="93"/>
      <c r="X366" s="93"/>
      <c r="Y366" s="93"/>
      <c r="Z366" s="93"/>
    </row>
    <row r="367" ht="10.5" customHeight="1">
      <c r="A367" s="48"/>
      <c r="B367" s="48"/>
      <c r="C367" s="103"/>
      <c r="D367" s="103"/>
      <c r="E367" s="103"/>
      <c r="F367" s="103"/>
      <c r="G367" s="103"/>
      <c r="H367" s="103"/>
      <c r="I367" s="103"/>
      <c r="J367" s="93"/>
      <c r="K367" s="93"/>
      <c r="L367" s="93"/>
      <c r="M367" s="93"/>
      <c r="N367" s="93"/>
      <c r="O367" s="93"/>
      <c r="P367" s="93"/>
      <c r="Q367" s="93"/>
      <c r="R367" s="93"/>
      <c r="S367" s="93"/>
      <c r="T367" s="93"/>
      <c r="U367" s="93"/>
      <c r="V367" s="93"/>
      <c r="W367" s="93"/>
      <c r="X367" s="93"/>
      <c r="Y367" s="93"/>
      <c r="Z367" s="93"/>
    </row>
    <row r="368" ht="10.5" customHeight="1">
      <c r="A368" s="48"/>
      <c r="B368" s="48"/>
      <c r="C368" s="103"/>
      <c r="D368" s="103"/>
      <c r="E368" s="103"/>
      <c r="F368" s="103"/>
      <c r="G368" s="103"/>
      <c r="H368" s="103"/>
      <c r="I368" s="103"/>
      <c r="J368" s="93"/>
      <c r="K368" s="93"/>
      <c r="L368" s="93"/>
      <c r="M368" s="93"/>
      <c r="N368" s="93"/>
      <c r="O368" s="93"/>
      <c r="P368" s="93"/>
      <c r="Q368" s="93"/>
      <c r="R368" s="93"/>
      <c r="S368" s="93"/>
      <c r="T368" s="93"/>
      <c r="U368" s="93"/>
      <c r="V368" s="93"/>
      <c r="W368" s="93"/>
      <c r="X368" s="93"/>
      <c r="Y368" s="93"/>
      <c r="Z368" s="93"/>
    </row>
    <row r="369" ht="10.5" customHeight="1">
      <c r="A369" s="48"/>
      <c r="B369" s="48"/>
      <c r="C369" s="103"/>
      <c r="D369" s="103"/>
      <c r="E369" s="103"/>
      <c r="F369" s="103"/>
      <c r="G369" s="103"/>
      <c r="H369" s="103"/>
      <c r="I369" s="103"/>
      <c r="J369" s="93"/>
      <c r="K369" s="93"/>
      <c r="L369" s="93"/>
      <c r="M369" s="93"/>
      <c r="N369" s="93"/>
      <c r="O369" s="93"/>
      <c r="P369" s="93"/>
      <c r="Q369" s="93"/>
      <c r="R369" s="93"/>
      <c r="S369" s="93"/>
      <c r="T369" s="93"/>
      <c r="U369" s="93"/>
      <c r="V369" s="93"/>
      <c r="W369" s="93"/>
      <c r="X369" s="93"/>
      <c r="Y369" s="93"/>
      <c r="Z369" s="93"/>
    </row>
    <row r="370" ht="10.5" customHeight="1">
      <c r="A370" s="48"/>
      <c r="B370" s="48"/>
      <c r="C370" s="103"/>
      <c r="D370" s="103"/>
      <c r="E370" s="103"/>
      <c r="F370" s="103"/>
      <c r="G370" s="103"/>
      <c r="H370" s="103"/>
      <c r="I370" s="103"/>
      <c r="J370" s="93"/>
      <c r="K370" s="93"/>
      <c r="L370" s="93"/>
      <c r="M370" s="93"/>
      <c r="N370" s="93"/>
      <c r="O370" s="93"/>
      <c r="P370" s="93"/>
      <c r="Q370" s="93"/>
      <c r="R370" s="93"/>
      <c r="S370" s="93"/>
      <c r="T370" s="93"/>
      <c r="U370" s="93"/>
      <c r="V370" s="93"/>
      <c r="W370" s="93"/>
      <c r="X370" s="93"/>
      <c r="Y370" s="93"/>
      <c r="Z370" s="93"/>
    </row>
    <row r="371" ht="10.5" customHeight="1">
      <c r="A371" s="48"/>
      <c r="B371" s="48"/>
      <c r="C371" s="103"/>
      <c r="D371" s="103"/>
      <c r="E371" s="103"/>
      <c r="F371" s="103"/>
      <c r="G371" s="103"/>
      <c r="H371" s="103"/>
      <c r="I371" s="103"/>
      <c r="J371" s="93"/>
      <c r="K371" s="93"/>
      <c r="L371" s="93"/>
      <c r="M371" s="93"/>
      <c r="N371" s="93"/>
      <c r="O371" s="93"/>
      <c r="P371" s="93"/>
      <c r="Q371" s="93"/>
      <c r="R371" s="93"/>
      <c r="S371" s="93"/>
      <c r="T371" s="93"/>
      <c r="U371" s="93"/>
      <c r="V371" s="93"/>
      <c r="W371" s="93"/>
      <c r="X371" s="93"/>
      <c r="Y371" s="93"/>
      <c r="Z371" s="93"/>
    </row>
    <row r="372" ht="10.5" customHeight="1">
      <c r="A372" s="48"/>
      <c r="B372" s="48"/>
      <c r="C372" s="103"/>
      <c r="D372" s="103"/>
      <c r="E372" s="103"/>
      <c r="F372" s="103"/>
      <c r="G372" s="103"/>
      <c r="H372" s="103"/>
      <c r="I372" s="103"/>
      <c r="J372" s="93"/>
      <c r="K372" s="93"/>
      <c r="L372" s="93"/>
      <c r="M372" s="93"/>
      <c r="N372" s="93"/>
      <c r="O372" s="93"/>
      <c r="P372" s="93"/>
      <c r="Q372" s="93"/>
      <c r="R372" s="93"/>
      <c r="S372" s="93"/>
      <c r="T372" s="93"/>
      <c r="U372" s="93"/>
      <c r="V372" s="93"/>
      <c r="W372" s="93"/>
      <c r="X372" s="93"/>
      <c r="Y372" s="93"/>
      <c r="Z372" s="93"/>
    </row>
    <row r="373" ht="10.5" customHeight="1">
      <c r="A373" s="48"/>
      <c r="B373" s="48"/>
      <c r="C373" s="103"/>
      <c r="D373" s="103"/>
      <c r="E373" s="103"/>
      <c r="F373" s="103"/>
      <c r="G373" s="103"/>
      <c r="H373" s="103"/>
      <c r="I373" s="103"/>
      <c r="J373" s="93"/>
      <c r="K373" s="93"/>
      <c r="L373" s="93"/>
      <c r="M373" s="93"/>
      <c r="N373" s="93"/>
      <c r="O373" s="93"/>
      <c r="P373" s="93"/>
      <c r="Q373" s="93"/>
      <c r="R373" s="93"/>
      <c r="S373" s="93"/>
      <c r="T373" s="93"/>
      <c r="U373" s="93"/>
      <c r="V373" s="93"/>
      <c r="W373" s="93"/>
      <c r="X373" s="93"/>
      <c r="Y373" s="93"/>
      <c r="Z373" s="93"/>
    </row>
    <row r="374" ht="10.5" customHeight="1">
      <c r="A374" s="48"/>
      <c r="B374" s="48"/>
      <c r="C374" s="103"/>
      <c r="D374" s="103"/>
      <c r="E374" s="103"/>
      <c r="F374" s="103"/>
      <c r="G374" s="103"/>
      <c r="H374" s="103"/>
      <c r="I374" s="103"/>
      <c r="J374" s="93"/>
      <c r="K374" s="93"/>
      <c r="L374" s="93"/>
      <c r="M374" s="93"/>
      <c r="N374" s="93"/>
      <c r="O374" s="93"/>
      <c r="P374" s="93"/>
      <c r="Q374" s="93"/>
      <c r="R374" s="93"/>
      <c r="S374" s="93"/>
      <c r="T374" s="93"/>
      <c r="U374" s="93"/>
      <c r="V374" s="93"/>
      <c r="W374" s="93"/>
      <c r="X374" s="93"/>
      <c r="Y374" s="93"/>
      <c r="Z374" s="93"/>
    </row>
    <row r="375" ht="10.5" customHeight="1">
      <c r="A375" s="48"/>
      <c r="B375" s="48"/>
      <c r="C375" s="103"/>
      <c r="D375" s="103"/>
      <c r="E375" s="103"/>
      <c r="F375" s="103"/>
      <c r="G375" s="103"/>
      <c r="H375" s="103"/>
      <c r="I375" s="103"/>
      <c r="J375" s="93"/>
      <c r="K375" s="93"/>
      <c r="L375" s="93"/>
      <c r="M375" s="93"/>
      <c r="N375" s="93"/>
      <c r="O375" s="93"/>
      <c r="P375" s="93"/>
      <c r="Q375" s="93"/>
      <c r="R375" s="93"/>
      <c r="S375" s="93"/>
      <c r="T375" s="93"/>
      <c r="U375" s="93"/>
      <c r="V375" s="93"/>
      <c r="W375" s="93"/>
      <c r="X375" s="93"/>
      <c r="Y375" s="93"/>
      <c r="Z375" s="93"/>
    </row>
    <row r="376" ht="10.5" customHeight="1">
      <c r="A376" s="48"/>
      <c r="B376" s="48"/>
      <c r="C376" s="103"/>
      <c r="D376" s="103"/>
      <c r="E376" s="103"/>
      <c r="F376" s="103"/>
      <c r="G376" s="103"/>
      <c r="H376" s="103"/>
      <c r="I376" s="103"/>
      <c r="J376" s="93"/>
      <c r="K376" s="93"/>
      <c r="L376" s="93"/>
      <c r="M376" s="93"/>
      <c r="N376" s="93"/>
      <c r="O376" s="93"/>
      <c r="P376" s="93"/>
      <c r="Q376" s="93"/>
      <c r="R376" s="93"/>
      <c r="S376" s="93"/>
      <c r="T376" s="93"/>
      <c r="U376" s="93"/>
      <c r="V376" s="93"/>
      <c r="W376" s="93"/>
      <c r="X376" s="93"/>
      <c r="Y376" s="93"/>
      <c r="Z376" s="93"/>
    </row>
    <row r="377" ht="10.5" customHeight="1">
      <c r="A377" s="48"/>
      <c r="B377" s="48"/>
      <c r="C377" s="103"/>
      <c r="D377" s="103"/>
      <c r="E377" s="103"/>
      <c r="F377" s="103"/>
      <c r="G377" s="103"/>
      <c r="H377" s="103"/>
      <c r="I377" s="103"/>
      <c r="J377" s="93"/>
      <c r="K377" s="93"/>
      <c r="L377" s="93"/>
      <c r="M377" s="93"/>
      <c r="N377" s="93"/>
      <c r="O377" s="93"/>
      <c r="P377" s="93"/>
      <c r="Q377" s="93"/>
      <c r="R377" s="93"/>
      <c r="S377" s="93"/>
      <c r="T377" s="93"/>
      <c r="U377" s="93"/>
      <c r="V377" s="93"/>
      <c r="W377" s="93"/>
      <c r="X377" s="93"/>
      <c r="Y377" s="93"/>
      <c r="Z377" s="93"/>
    </row>
    <row r="378" ht="10.5" customHeight="1">
      <c r="A378" s="48"/>
      <c r="B378" s="48"/>
      <c r="C378" s="103"/>
      <c r="D378" s="103"/>
      <c r="E378" s="103"/>
      <c r="F378" s="103"/>
      <c r="G378" s="103"/>
      <c r="H378" s="103"/>
      <c r="I378" s="103"/>
      <c r="J378" s="93"/>
      <c r="K378" s="93"/>
      <c r="L378" s="93"/>
      <c r="M378" s="93"/>
      <c r="N378" s="93"/>
      <c r="O378" s="93"/>
      <c r="P378" s="93"/>
      <c r="Q378" s="93"/>
      <c r="R378" s="93"/>
      <c r="S378" s="93"/>
      <c r="T378" s="93"/>
      <c r="U378" s="93"/>
      <c r="V378" s="93"/>
      <c r="W378" s="93"/>
      <c r="X378" s="93"/>
      <c r="Y378" s="93"/>
      <c r="Z378" s="93"/>
    </row>
    <row r="379" ht="10.5" customHeight="1">
      <c r="A379" s="48"/>
      <c r="B379" s="48"/>
      <c r="C379" s="103"/>
      <c r="D379" s="103"/>
      <c r="E379" s="103"/>
      <c r="F379" s="103"/>
      <c r="G379" s="103"/>
      <c r="H379" s="103"/>
      <c r="I379" s="103"/>
      <c r="J379" s="93"/>
      <c r="K379" s="93"/>
      <c r="L379" s="93"/>
      <c r="M379" s="93"/>
      <c r="N379" s="93"/>
      <c r="O379" s="93"/>
      <c r="P379" s="93"/>
      <c r="Q379" s="93"/>
      <c r="R379" s="93"/>
      <c r="S379" s="93"/>
      <c r="T379" s="93"/>
      <c r="U379" s="93"/>
      <c r="V379" s="93"/>
      <c r="W379" s="93"/>
      <c r="X379" s="93"/>
      <c r="Y379" s="93"/>
      <c r="Z379" s="93"/>
    </row>
    <row r="380" ht="10.5" customHeight="1">
      <c r="A380" s="48"/>
      <c r="B380" s="48"/>
      <c r="C380" s="103"/>
      <c r="D380" s="103"/>
      <c r="E380" s="103"/>
      <c r="F380" s="103"/>
      <c r="G380" s="103"/>
      <c r="H380" s="103"/>
      <c r="I380" s="103"/>
      <c r="J380" s="93"/>
      <c r="K380" s="93"/>
      <c r="L380" s="93"/>
      <c r="M380" s="93"/>
      <c r="N380" s="93"/>
      <c r="O380" s="93"/>
      <c r="P380" s="93"/>
      <c r="Q380" s="93"/>
      <c r="R380" s="93"/>
      <c r="S380" s="93"/>
      <c r="T380" s="93"/>
      <c r="U380" s="93"/>
      <c r="V380" s="93"/>
      <c r="W380" s="93"/>
      <c r="X380" s="93"/>
      <c r="Y380" s="93"/>
      <c r="Z380" s="93"/>
    </row>
    <row r="381" ht="10.5" customHeight="1">
      <c r="A381" s="48"/>
      <c r="B381" s="48"/>
      <c r="C381" s="103"/>
      <c r="D381" s="103"/>
      <c r="E381" s="103"/>
      <c r="F381" s="103"/>
      <c r="G381" s="103"/>
      <c r="H381" s="103"/>
      <c r="I381" s="103"/>
      <c r="J381" s="93"/>
      <c r="K381" s="93"/>
      <c r="L381" s="93"/>
      <c r="M381" s="93"/>
      <c r="N381" s="93"/>
      <c r="O381" s="93"/>
      <c r="P381" s="93"/>
      <c r="Q381" s="93"/>
      <c r="R381" s="93"/>
      <c r="S381" s="93"/>
      <c r="T381" s="93"/>
      <c r="U381" s="93"/>
      <c r="V381" s="93"/>
      <c r="W381" s="93"/>
      <c r="X381" s="93"/>
      <c r="Y381" s="93"/>
      <c r="Z381" s="93"/>
    </row>
    <row r="382" ht="10.5" customHeight="1">
      <c r="A382" s="48"/>
      <c r="B382" s="48"/>
      <c r="C382" s="103"/>
      <c r="D382" s="103"/>
      <c r="E382" s="103"/>
      <c r="F382" s="103"/>
      <c r="G382" s="103"/>
      <c r="H382" s="103"/>
      <c r="I382" s="103"/>
      <c r="J382" s="93"/>
      <c r="K382" s="93"/>
      <c r="L382" s="93"/>
      <c r="M382" s="93"/>
      <c r="N382" s="93"/>
      <c r="O382" s="93"/>
      <c r="P382" s="93"/>
      <c r="Q382" s="93"/>
      <c r="R382" s="93"/>
      <c r="S382" s="93"/>
      <c r="T382" s="93"/>
      <c r="U382" s="93"/>
      <c r="V382" s="93"/>
      <c r="W382" s="93"/>
      <c r="X382" s="93"/>
      <c r="Y382" s="93"/>
      <c r="Z382" s="93"/>
    </row>
    <row r="383" ht="10.5" customHeight="1">
      <c r="A383" s="48"/>
      <c r="B383" s="48"/>
      <c r="C383" s="103"/>
      <c r="D383" s="103"/>
      <c r="E383" s="103"/>
      <c r="F383" s="103"/>
      <c r="G383" s="103"/>
      <c r="H383" s="103"/>
      <c r="I383" s="103"/>
      <c r="J383" s="93"/>
      <c r="K383" s="93"/>
      <c r="L383" s="93"/>
      <c r="M383" s="93"/>
      <c r="N383" s="93"/>
      <c r="O383" s="93"/>
      <c r="P383" s="93"/>
      <c r="Q383" s="93"/>
      <c r="R383" s="93"/>
      <c r="S383" s="93"/>
      <c r="T383" s="93"/>
      <c r="U383" s="93"/>
      <c r="V383" s="93"/>
      <c r="W383" s="93"/>
      <c r="X383" s="93"/>
      <c r="Y383" s="93"/>
      <c r="Z383" s="93"/>
    </row>
    <row r="384" ht="10.5" customHeight="1">
      <c r="A384" s="48"/>
      <c r="B384" s="48"/>
      <c r="C384" s="103"/>
      <c r="D384" s="103"/>
      <c r="E384" s="103"/>
      <c r="F384" s="103"/>
      <c r="G384" s="103"/>
      <c r="H384" s="103"/>
      <c r="I384" s="103"/>
      <c r="J384" s="93"/>
      <c r="K384" s="93"/>
      <c r="L384" s="93"/>
      <c r="M384" s="93"/>
      <c r="N384" s="93"/>
      <c r="O384" s="93"/>
      <c r="P384" s="93"/>
      <c r="Q384" s="93"/>
      <c r="R384" s="93"/>
      <c r="S384" s="93"/>
      <c r="T384" s="93"/>
      <c r="U384" s="93"/>
      <c r="V384" s="93"/>
      <c r="W384" s="93"/>
      <c r="X384" s="93"/>
      <c r="Y384" s="93"/>
      <c r="Z384" s="93"/>
    </row>
    <row r="385" ht="10.5" customHeight="1">
      <c r="A385" s="48"/>
      <c r="B385" s="48"/>
      <c r="C385" s="103"/>
      <c r="D385" s="103"/>
      <c r="E385" s="103"/>
      <c r="F385" s="103"/>
      <c r="G385" s="103"/>
      <c r="H385" s="103"/>
      <c r="I385" s="103"/>
      <c r="J385" s="93"/>
      <c r="K385" s="93"/>
      <c r="L385" s="93"/>
      <c r="M385" s="93"/>
      <c r="N385" s="93"/>
      <c r="O385" s="93"/>
      <c r="P385" s="93"/>
      <c r="Q385" s="93"/>
      <c r="R385" s="93"/>
      <c r="S385" s="93"/>
      <c r="T385" s="93"/>
      <c r="U385" s="93"/>
      <c r="V385" s="93"/>
      <c r="W385" s="93"/>
      <c r="X385" s="93"/>
      <c r="Y385" s="93"/>
      <c r="Z385" s="93"/>
    </row>
    <row r="386" ht="10.5" customHeight="1">
      <c r="A386" s="48"/>
      <c r="B386" s="48"/>
      <c r="C386" s="103"/>
      <c r="D386" s="103"/>
      <c r="E386" s="103"/>
      <c r="F386" s="103"/>
      <c r="G386" s="103"/>
      <c r="H386" s="103"/>
      <c r="I386" s="103"/>
      <c r="J386" s="93"/>
      <c r="K386" s="93"/>
      <c r="L386" s="93"/>
      <c r="M386" s="93"/>
      <c r="N386" s="93"/>
      <c r="O386" s="93"/>
      <c r="P386" s="93"/>
      <c r="Q386" s="93"/>
      <c r="R386" s="93"/>
      <c r="S386" s="93"/>
      <c r="T386" s="93"/>
      <c r="U386" s="93"/>
      <c r="V386" s="93"/>
      <c r="W386" s="93"/>
      <c r="X386" s="93"/>
      <c r="Y386" s="93"/>
      <c r="Z386" s="93"/>
    </row>
    <row r="387" ht="10.5" customHeight="1">
      <c r="A387" s="48"/>
      <c r="B387" s="48"/>
      <c r="C387" s="103"/>
      <c r="D387" s="103"/>
      <c r="E387" s="103"/>
      <c r="F387" s="103"/>
      <c r="G387" s="103"/>
      <c r="H387" s="103"/>
      <c r="I387" s="103"/>
      <c r="J387" s="93"/>
      <c r="K387" s="93"/>
      <c r="L387" s="93"/>
      <c r="M387" s="93"/>
      <c r="N387" s="93"/>
      <c r="O387" s="93"/>
      <c r="P387" s="93"/>
      <c r="Q387" s="93"/>
      <c r="R387" s="93"/>
      <c r="S387" s="93"/>
      <c r="T387" s="93"/>
      <c r="U387" s="93"/>
      <c r="V387" s="93"/>
      <c r="W387" s="93"/>
      <c r="X387" s="93"/>
      <c r="Y387" s="93"/>
      <c r="Z387" s="93"/>
    </row>
    <row r="388" ht="10.5" customHeight="1">
      <c r="A388" s="48"/>
      <c r="B388" s="48"/>
      <c r="C388" s="103"/>
      <c r="D388" s="103"/>
      <c r="E388" s="103"/>
      <c r="F388" s="103"/>
      <c r="G388" s="103"/>
      <c r="H388" s="103"/>
      <c r="I388" s="103"/>
      <c r="J388" s="93"/>
      <c r="K388" s="93"/>
      <c r="L388" s="93"/>
      <c r="M388" s="93"/>
      <c r="N388" s="93"/>
      <c r="O388" s="93"/>
      <c r="P388" s="93"/>
      <c r="Q388" s="93"/>
      <c r="R388" s="93"/>
      <c r="S388" s="93"/>
      <c r="T388" s="93"/>
      <c r="U388" s="93"/>
      <c r="V388" s="93"/>
      <c r="W388" s="93"/>
      <c r="X388" s="93"/>
      <c r="Y388" s="93"/>
      <c r="Z388" s="93"/>
    </row>
    <row r="389" ht="10.5" customHeight="1">
      <c r="A389" s="48"/>
      <c r="B389" s="48"/>
      <c r="C389" s="103"/>
      <c r="D389" s="103"/>
      <c r="E389" s="103"/>
      <c r="F389" s="103"/>
      <c r="G389" s="103"/>
      <c r="H389" s="103"/>
      <c r="I389" s="103"/>
      <c r="J389" s="93"/>
      <c r="K389" s="93"/>
      <c r="L389" s="93"/>
      <c r="M389" s="93"/>
      <c r="N389" s="93"/>
      <c r="O389" s="93"/>
      <c r="P389" s="93"/>
      <c r="Q389" s="93"/>
      <c r="R389" s="93"/>
      <c r="S389" s="93"/>
      <c r="T389" s="93"/>
      <c r="U389" s="93"/>
      <c r="V389" s="93"/>
      <c r="W389" s="93"/>
      <c r="X389" s="93"/>
      <c r="Y389" s="93"/>
      <c r="Z389" s="93"/>
    </row>
    <row r="390" ht="10.5" customHeight="1">
      <c r="A390" s="48"/>
      <c r="B390" s="48"/>
      <c r="C390" s="103"/>
      <c r="D390" s="103"/>
      <c r="E390" s="103"/>
      <c r="F390" s="103"/>
      <c r="G390" s="103"/>
      <c r="H390" s="103"/>
      <c r="I390" s="103"/>
      <c r="J390" s="93"/>
      <c r="K390" s="93"/>
      <c r="L390" s="93"/>
      <c r="M390" s="93"/>
      <c r="N390" s="93"/>
      <c r="O390" s="93"/>
      <c r="P390" s="93"/>
      <c r="Q390" s="93"/>
      <c r="R390" s="93"/>
      <c r="S390" s="93"/>
      <c r="T390" s="93"/>
      <c r="U390" s="93"/>
      <c r="V390" s="93"/>
      <c r="W390" s="93"/>
      <c r="X390" s="93"/>
      <c r="Y390" s="93"/>
      <c r="Z390" s="93"/>
    </row>
    <row r="391" ht="10.5" customHeight="1">
      <c r="A391" s="48"/>
      <c r="B391" s="48"/>
      <c r="C391" s="103"/>
      <c r="D391" s="103"/>
      <c r="E391" s="103"/>
      <c r="F391" s="103"/>
      <c r="G391" s="103"/>
      <c r="H391" s="103"/>
      <c r="I391" s="103"/>
      <c r="J391" s="93"/>
      <c r="K391" s="93"/>
      <c r="L391" s="93"/>
      <c r="M391" s="93"/>
      <c r="N391" s="93"/>
      <c r="O391" s="93"/>
      <c r="P391" s="93"/>
      <c r="Q391" s="93"/>
      <c r="R391" s="93"/>
      <c r="S391" s="93"/>
      <c r="T391" s="93"/>
      <c r="U391" s="93"/>
      <c r="V391" s="93"/>
      <c r="W391" s="93"/>
      <c r="X391" s="93"/>
      <c r="Y391" s="93"/>
      <c r="Z391" s="93"/>
    </row>
    <row r="392" ht="10.5" customHeight="1">
      <c r="A392" s="48"/>
      <c r="B392" s="48"/>
      <c r="C392" s="103"/>
      <c r="D392" s="103"/>
      <c r="E392" s="103"/>
      <c r="F392" s="103"/>
      <c r="G392" s="103"/>
      <c r="H392" s="103"/>
      <c r="I392" s="103"/>
      <c r="J392" s="93"/>
      <c r="K392" s="93"/>
      <c r="L392" s="93"/>
      <c r="M392" s="93"/>
      <c r="N392" s="93"/>
      <c r="O392" s="93"/>
      <c r="P392" s="93"/>
      <c r="Q392" s="93"/>
      <c r="R392" s="93"/>
      <c r="S392" s="93"/>
      <c r="T392" s="93"/>
      <c r="U392" s="93"/>
      <c r="V392" s="93"/>
      <c r="W392" s="93"/>
      <c r="X392" s="93"/>
      <c r="Y392" s="93"/>
      <c r="Z392" s="93"/>
    </row>
    <row r="393" ht="10.5" customHeight="1">
      <c r="A393" s="48"/>
      <c r="B393" s="48"/>
      <c r="C393" s="103"/>
      <c r="D393" s="103"/>
      <c r="E393" s="103"/>
      <c r="F393" s="103"/>
      <c r="G393" s="103"/>
      <c r="H393" s="103"/>
      <c r="I393" s="103"/>
      <c r="J393" s="93"/>
      <c r="K393" s="93"/>
      <c r="L393" s="93"/>
      <c r="M393" s="93"/>
      <c r="N393" s="93"/>
      <c r="O393" s="93"/>
      <c r="P393" s="93"/>
      <c r="Q393" s="93"/>
      <c r="R393" s="93"/>
      <c r="S393" s="93"/>
      <c r="T393" s="93"/>
      <c r="U393" s="93"/>
      <c r="V393" s="93"/>
      <c r="W393" s="93"/>
      <c r="X393" s="93"/>
      <c r="Y393" s="93"/>
      <c r="Z393" s="93"/>
    </row>
    <row r="394" ht="10.5" customHeight="1">
      <c r="A394" s="48"/>
      <c r="B394" s="48"/>
      <c r="C394" s="103"/>
      <c r="D394" s="103"/>
      <c r="E394" s="103"/>
      <c r="F394" s="103"/>
      <c r="G394" s="103"/>
      <c r="H394" s="103"/>
      <c r="I394" s="103"/>
      <c r="J394" s="93"/>
      <c r="K394" s="93"/>
      <c r="L394" s="93"/>
      <c r="M394" s="93"/>
      <c r="N394" s="93"/>
      <c r="O394" s="93"/>
      <c r="P394" s="93"/>
      <c r="Q394" s="93"/>
      <c r="R394" s="93"/>
      <c r="S394" s="93"/>
      <c r="T394" s="93"/>
      <c r="U394" s="93"/>
      <c r="V394" s="93"/>
      <c r="W394" s="93"/>
      <c r="X394" s="93"/>
      <c r="Y394" s="93"/>
      <c r="Z394" s="93"/>
    </row>
    <row r="395" ht="10.5" customHeight="1">
      <c r="A395" s="48"/>
      <c r="B395" s="48"/>
      <c r="C395" s="103"/>
      <c r="D395" s="103"/>
      <c r="E395" s="103"/>
      <c r="F395" s="103"/>
      <c r="G395" s="103"/>
      <c r="H395" s="103"/>
      <c r="I395" s="103"/>
      <c r="J395" s="93"/>
      <c r="K395" s="93"/>
      <c r="L395" s="93"/>
      <c r="M395" s="93"/>
      <c r="N395" s="93"/>
      <c r="O395" s="93"/>
      <c r="P395" s="93"/>
      <c r="Q395" s="93"/>
      <c r="R395" s="93"/>
      <c r="S395" s="93"/>
      <c r="T395" s="93"/>
      <c r="U395" s="93"/>
      <c r="V395" s="93"/>
      <c r="W395" s="93"/>
      <c r="X395" s="93"/>
      <c r="Y395" s="93"/>
      <c r="Z395" s="93"/>
    </row>
    <row r="396" ht="10.5" customHeight="1">
      <c r="A396" s="48"/>
      <c r="B396" s="48"/>
      <c r="C396" s="103"/>
      <c r="D396" s="103"/>
      <c r="E396" s="103"/>
      <c r="F396" s="103"/>
      <c r="G396" s="103"/>
      <c r="H396" s="103"/>
      <c r="I396" s="103"/>
      <c r="J396" s="93"/>
      <c r="K396" s="93"/>
      <c r="L396" s="93"/>
      <c r="M396" s="93"/>
      <c r="N396" s="93"/>
      <c r="O396" s="93"/>
      <c r="P396" s="93"/>
      <c r="Q396" s="93"/>
      <c r="R396" s="93"/>
      <c r="S396" s="93"/>
      <c r="T396" s="93"/>
      <c r="U396" s="93"/>
      <c r="V396" s="93"/>
      <c r="W396" s="93"/>
      <c r="X396" s="93"/>
      <c r="Y396" s="93"/>
      <c r="Z396" s="93"/>
    </row>
    <row r="397" ht="10.5" customHeight="1">
      <c r="A397" s="48"/>
      <c r="B397" s="48"/>
      <c r="C397" s="103"/>
      <c r="D397" s="103"/>
      <c r="E397" s="103"/>
      <c r="F397" s="103"/>
      <c r="G397" s="103"/>
      <c r="H397" s="103"/>
      <c r="I397" s="103"/>
      <c r="J397" s="93"/>
      <c r="K397" s="93"/>
      <c r="L397" s="93"/>
      <c r="M397" s="93"/>
      <c r="N397" s="93"/>
      <c r="O397" s="93"/>
      <c r="P397" s="93"/>
      <c r="Q397" s="93"/>
      <c r="R397" s="93"/>
      <c r="S397" s="93"/>
      <c r="T397" s="93"/>
      <c r="U397" s="93"/>
      <c r="V397" s="93"/>
      <c r="W397" s="93"/>
      <c r="X397" s="93"/>
      <c r="Y397" s="93"/>
      <c r="Z397" s="93"/>
    </row>
    <row r="398" ht="10.5" customHeight="1">
      <c r="A398" s="48"/>
      <c r="B398" s="48"/>
      <c r="C398" s="103"/>
      <c r="D398" s="103"/>
      <c r="E398" s="103"/>
      <c r="F398" s="103"/>
      <c r="G398" s="103"/>
      <c r="H398" s="103"/>
      <c r="I398" s="103"/>
      <c r="J398" s="93"/>
      <c r="K398" s="93"/>
      <c r="L398" s="93"/>
      <c r="M398" s="93"/>
      <c r="N398" s="93"/>
      <c r="O398" s="93"/>
      <c r="P398" s="93"/>
      <c r="Q398" s="93"/>
      <c r="R398" s="93"/>
      <c r="S398" s="93"/>
      <c r="T398" s="93"/>
      <c r="U398" s="93"/>
      <c r="V398" s="93"/>
      <c r="W398" s="93"/>
      <c r="X398" s="93"/>
      <c r="Y398" s="93"/>
      <c r="Z398" s="93"/>
    </row>
    <row r="399" ht="10.5" customHeight="1">
      <c r="A399" s="48"/>
      <c r="B399" s="48"/>
      <c r="C399" s="103"/>
      <c r="D399" s="103"/>
      <c r="E399" s="103"/>
      <c r="F399" s="103"/>
      <c r="G399" s="103"/>
      <c r="H399" s="103"/>
      <c r="I399" s="103"/>
      <c r="J399" s="93"/>
      <c r="K399" s="93"/>
      <c r="L399" s="93"/>
      <c r="M399" s="93"/>
      <c r="N399" s="93"/>
      <c r="O399" s="93"/>
      <c r="P399" s="93"/>
      <c r="Q399" s="93"/>
      <c r="R399" s="93"/>
      <c r="S399" s="93"/>
      <c r="T399" s="93"/>
      <c r="U399" s="93"/>
      <c r="V399" s="93"/>
      <c r="W399" s="93"/>
      <c r="X399" s="93"/>
      <c r="Y399" s="93"/>
      <c r="Z399" s="93"/>
    </row>
    <row r="400" ht="10.5" customHeight="1">
      <c r="A400" s="48"/>
      <c r="B400" s="48"/>
      <c r="C400" s="103"/>
      <c r="D400" s="103"/>
      <c r="E400" s="103"/>
      <c r="F400" s="103"/>
      <c r="G400" s="103"/>
      <c r="H400" s="103"/>
      <c r="I400" s="103"/>
      <c r="J400" s="93"/>
      <c r="K400" s="93"/>
      <c r="L400" s="93"/>
      <c r="M400" s="93"/>
      <c r="N400" s="93"/>
      <c r="O400" s="93"/>
      <c r="P400" s="93"/>
      <c r="Q400" s="93"/>
      <c r="R400" s="93"/>
      <c r="S400" s="93"/>
      <c r="T400" s="93"/>
      <c r="U400" s="93"/>
      <c r="V400" s="93"/>
      <c r="W400" s="93"/>
      <c r="X400" s="93"/>
      <c r="Y400" s="93"/>
      <c r="Z400" s="93"/>
    </row>
    <row r="401" ht="10.5" customHeight="1">
      <c r="A401" s="48"/>
      <c r="B401" s="48"/>
      <c r="C401" s="103"/>
      <c r="D401" s="103"/>
      <c r="E401" s="103"/>
      <c r="F401" s="103"/>
      <c r="G401" s="103"/>
      <c r="H401" s="103"/>
      <c r="I401" s="103"/>
      <c r="J401" s="93"/>
      <c r="K401" s="93"/>
      <c r="L401" s="93"/>
      <c r="M401" s="93"/>
      <c r="N401" s="93"/>
      <c r="O401" s="93"/>
      <c r="P401" s="93"/>
      <c r="Q401" s="93"/>
      <c r="R401" s="93"/>
      <c r="S401" s="93"/>
      <c r="T401" s="93"/>
      <c r="U401" s="93"/>
      <c r="V401" s="93"/>
      <c r="W401" s="93"/>
      <c r="X401" s="93"/>
      <c r="Y401" s="93"/>
      <c r="Z401" s="93"/>
    </row>
    <row r="402" ht="10.5" customHeight="1">
      <c r="A402" s="48"/>
      <c r="B402" s="48"/>
      <c r="C402" s="103"/>
      <c r="D402" s="103"/>
      <c r="E402" s="103"/>
      <c r="F402" s="103"/>
      <c r="G402" s="103"/>
      <c r="H402" s="103"/>
      <c r="I402" s="103"/>
      <c r="J402" s="93"/>
      <c r="K402" s="93"/>
      <c r="L402" s="93"/>
      <c r="M402" s="93"/>
      <c r="N402" s="93"/>
      <c r="O402" s="93"/>
      <c r="P402" s="93"/>
      <c r="Q402" s="93"/>
      <c r="R402" s="93"/>
      <c r="S402" s="93"/>
      <c r="T402" s="93"/>
      <c r="U402" s="93"/>
      <c r="V402" s="93"/>
      <c r="W402" s="93"/>
      <c r="X402" s="93"/>
      <c r="Y402" s="93"/>
      <c r="Z402" s="93"/>
    </row>
    <row r="403" ht="10.5" customHeight="1">
      <c r="A403" s="48"/>
      <c r="B403" s="48"/>
      <c r="C403" s="103"/>
      <c r="D403" s="103"/>
      <c r="E403" s="103"/>
      <c r="F403" s="103"/>
      <c r="G403" s="103"/>
      <c r="H403" s="103"/>
      <c r="I403" s="103"/>
      <c r="J403" s="93"/>
      <c r="K403" s="93"/>
      <c r="L403" s="93"/>
      <c r="M403" s="93"/>
      <c r="N403" s="93"/>
      <c r="O403" s="93"/>
      <c r="P403" s="93"/>
      <c r="Q403" s="93"/>
      <c r="R403" s="93"/>
      <c r="S403" s="93"/>
      <c r="T403" s="93"/>
      <c r="U403" s="93"/>
      <c r="V403" s="93"/>
      <c r="W403" s="93"/>
      <c r="X403" s="93"/>
      <c r="Y403" s="93"/>
      <c r="Z403" s="93"/>
    </row>
    <row r="404" ht="10.5" customHeight="1">
      <c r="A404" s="48"/>
      <c r="B404" s="48"/>
      <c r="C404" s="103"/>
      <c r="D404" s="103"/>
      <c r="E404" s="103"/>
      <c r="F404" s="103"/>
      <c r="G404" s="103"/>
      <c r="H404" s="103"/>
      <c r="I404" s="103"/>
      <c r="J404" s="93"/>
      <c r="K404" s="93"/>
      <c r="L404" s="93"/>
      <c r="M404" s="93"/>
      <c r="N404" s="93"/>
      <c r="O404" s="93"/>
      <c r="P404" s="93"/>
      <c r="Q404" s="93"/>
      <c r="R404" s="93"/>
      <c r="S404" s="93"/>
      <c r="T404" s="93"/>
      <c r="U404" s="93"/>
      <c r="V404" s="93"/>
      <c r="W404" s="93"/>
      <c r="X404" s="93"/>
      <c r="Y404" s="93"/>
      <c r="Z404" s="93"/>
    </row>
    <row r="405" ht="10.5" customHeight="1">
      <c r="A405" s="48"/>
      <c r="B405" s="48"/>
      <c r="C405" s="103"/>
      <c r="D405" s="103"/>
      <c r="E405" s="103"/>
      <c r="F405" s="103"/>
      <c r="G405" s="103"/>
      <c r="H405" s="103"/>
      <c r="I405" s="103"/>
      <c r="J405" s="93"/>
      <c r="K405" s="93"/>
      <c r="L405" s="93"/>
      <c r="M405" s="93"/>
      <c r="N405" s="93"/>
      <c r="O405" s="93"/>
      <c r="P405" s="93"/>
      <c r="Q405" s="93"/>
      <c r="R405" s="93"/>
      <c r="S405" s="93"/>
      <c r="T405" s="93"/>
      <c r="U405" s="93"/>
      <c r="V405" s="93"/>
      <c r="W405" s="93"/>
      <c r="X405" s="93"/>
      <c r="Y405" s="93"/>
      <c r="Z405" s="93"/>
    </row>
    <row r="406" ht="10.5" customHeight="1">
      <c r="A406" s="48"/>
      <c r="B406" s="48"/>
      <c r="C406" s="103"/>
      <c r="D406" s="103"/>
      <c r="E406" s="103"/>
      <c r="F406" s="103"/>
      <c r="G406" s="103"/>
      <c r="H406" s="103"/>
      <c r="I406" s="103"/>
      <c r="J406" s="93"/>
      <c r="K406" s="93"/>
      <c r="L406" s="93"/>
      <c r="M406" s="93"/>
      <c r="N406" s="93"/>
      <c r="O406" s="93"/>
      <c r="P406" s="93"/>
      <c r="Q406" s="93"/>
      <c r="R406" s="93"/>
      <c r="S406" s="93"/>
      <c r="T406" s="93"/>
      <c r="U406" s="93"/>
      <c r="V406" s="93"/>
      <c r="W406" s="93"/>
      <c r="X406" s="93"/>
      <c r="Y406" s="93"/>
      <c r="Z406" s="93"/>
    </row>
    <row r="407" ht="10.5" customHeight="1">
      <c r="A407" s="48"/>
      <c r="B407" s="48"/>
      <c r="C407" s="103"/>
      <c r="D407" s="103"/>
      <c r="E407" s="103"/>
      <c r="F407" s="103"/>
      <c r="G407" s="103"/>
      <c r="H407" s="103"/>
      <c r="I407" s="103"/>
      <c r="J407" s="93"/>
      <c r="K407" s="93"/>
      <c r="L407" s="93"/>
      <c r="M407" s="93"/>
      <c r="N407" s="93"/>
      <c r="O407" s="93"/>
      <c r="P407" s="93"/>
      <c r="Q407" s="93"/>
      <c r="R407" s="93"/>
      <c r="S407" s="93"/>
      <c r="T407" s="93"/>
      <c r="U407" s="93"/>
      <c r="V407" s="93"/>
      <c r="W407" s="93"/>
      <c r="X407" s="93"/>
      <c r="Y407" s="93"/>
      <c r="Z407" s="93"/>
    </row>
    <row r="408" ht="10.5" customHeight="1">
      <c r="A408" s="48"/>
      <c r="B408" s="48"/>
      <c r="C408" s="103"/>
      <c r="D408" s="103"/>
      <c r="E408" s="103"/>
      <c r="F408" s="103"/>
      <c r="G408" s="103"/>
      <c r="H408" s="103"/>
      <c r="I408" s="103"/>
      <c r="J408" s="93"/>
      <c r="K408" s="93"/>
      <c r="L408" s="93"/>
      <c r="M408" s="93"/>
      <c r="N408" s="93"/>
      <c r="O408" s="93"/>
      <c r="P408" s="93"/>
      <c r="Q408" s="93"/>
      <c r="R408" s="93"/>
      <c r="S408" s="93"/>
      <c r="T408" s="93"/>
      <c r="U408" s="93"/>
      <c r="V408" s="93"/>
      <c r="W408" s="93"/>
      <c r="X408" s="93"/>
      <c r="Y408" s="93"/>
      <c r="Z408" s="93"/>
    </row>
    <row r="409" ht="10.5" customHeight="1">
      <c r="A409" s="48"/>
      <c r="B409" s="48"/>
      <c r="C409" s="103"/>
      <c r="D409" s="103"/>
      <c r="E409" s="103"/>
      <c r="F409" s="103"/>
      <c r="G409" s="103"/>
      <c r="H409" s="103"/>
      <c r="I409" s="103"/>
      <c r="J409" s="93"/>
      <c r="K409" s="93"/>
      <c r="L409" s="93"/>
      <c r="M409" s="93"/>
      <c r="N409" s="93"/>
      <c r="O409" s="93"/>
      <c r="P409" s="93"/>
      <c r="Q409" s="93"/>
      <c r="R409" s="93"/>
      <c r="S409" s="93"/>
      <c r="T409" s="93"/>
      <c r="U409" s="93"/>
      <c r="V409" s="93"/>
      <c r="W409" s="93"/>
      <c r="X409" s="93"/>
      <c r="Y409" s="93"/>
      <c r="Z409" s="93"/>
    </row>
    <row r="410" ht="10.5" customHeight="1">
      <c r="A410" s="48"/>
      <c r="B410" s="48"/>
      <c r="C410" s="103"/>
      <c r="D410" s="103"/>
      <c r="E410" s="103"/>
      <c r="F410" s="103"/>
      <c r="G410" s="103"/>
      <c r="H410" s="103"/>
      <c r="I410" s="103"/>
      <c r="J410" s="93"/>
      <c r="K410" s="93"/>
      <c r="L410" s="93"/>
      <c r="M410" s="93"/>
      <c r="N410" s="93"/>
      <c r="O410" s="93"/>
      <c r="P410" s="93"/>
      <c r="Q410" s="93"/>
      <c r="R410" s="93"/>
      <c r="S410" s="93"/>
      <c r="T410" s="93"/>
      <c r="U410" s="93"/>
      <c r="V410" s="93"/>
      <c r="W410" s="93"/>
      <c r="X410" s="93"/>
      <c r="Y410" s="93"/>
      <c r="Z410" s="93"/>
    </row>
    <row r="411" ht="10.5" customHeight="1">
      <c r="A411" s="48"/>
      <c r="B411" s="48"/>
      <c r="C411" s="103"/>
      <c r="D411" s="103"/>
      <c r="E411" s="103"/>
      <c r="F411" s="103"/>
      <c r="G411" s="103"/>
      <c r="H411" s="103"/>
      <c r="I411" s="103"/>
      <c r="J411" s="93"/>
      <c r="K411" s="93"/>
      <c r="L411" s="93"/>
      <c r="M411" s="93"/>
      <c r="N411" s="93"/>
      <c r="O411" s="93"/>
      <c r="P411" s="93"/>
      <c r="Q411" s="93"/>
      <c r="R411" s="93"/>
      <c r="S411" s="93"/>
      <c r="T411" s="93"/>
      <c r="U411" s="93"/>
      <c r="V411" s="93"/>
      <c r="W411" s="93"/>
      <c r="X411" s="93"/>
      <c r="Y411" s="93"/>
      <c r="Z411" s="93"/>
    </row>
    <row r="412" ht="10.5" customHeight="1">
      <c r="A412" s="48"/>
      <c r="B412" s="48"/>
      <c r="C412" s="103"/>
      <c r="D412" s="103"/>
      <c r="E412" s="103"/>
      <c r="F412" s="103"/>
      <c r="G412" s="103"/>
      <c r="H412" s="103"/>
      <c r="I412" s="103"/>
      <c r="J412" s="93"/>
      <c r="K412" s="93"/>
      <c r="L412" s="93"/>
      <c r="M412" s="93"/>
      <c r="N412" s="93"/>
      <c r="O412" s="93"/>
      <c r="P412" s="93"/>
      <c r="Q412" s="93"/>
      <c r="R412" s="93"/>
      <c r="S412" s="93"/>
      <c r="T412" s="93"/>
      <c r="U412" s="93"/>
      <c r="V412" s="93"/>
      <c r="W412" s="93"/>
      <c r="X412" s="93"/>
      <c r="Y412" s="93"/>
      <c r="Z412" s="93"/>
    </row>
    <row r="413" ht="10.5" customHeight="1">
      <c r="A413" s="48"/>
      <c r="B413" s="48"/>
      <c r="C413" s="103"/>
      <c r="D413" s="103"/>
      <c r="E413" s="103"/>
      <c r="F413" s="103"/>
      <c r="G413" s="103"/>
      <c r="H413" s="103"/>
      <c r="I413" s="103"/>
      <c r="J413" s="93"/>
      <c r="K413" s="93"/>
      <c r="L413" s="93"/>
      <c r="M413" s="93"/>
      <c r="N413" s="93"/>
      <c r="O413" s="93"/>
      <c r="P413" s="93"/>
      <c r="Q413" s="93"/>
      <c r="R413" s="93"/>
      <c r="S413" s="93"/>
      <c r="T413" s="93"/>
      <c r="U413" s="93"/>
      <c r="V413" s="93"/>
      <c r="W413" s="93"/>
      <c r="X413" s="93"/>
      <c r="Y413" s="93"/>
      <c r="Z413" s="93"/>
    </row>
    <row r="414" ht="10.5" customHeight="1">
      <c r="A414" s="48"/>
      <c r="B414" s="48"/>
      <c r="C414" s="103"/>
      <c r="D414" s="103"/>
      <c r="E414" s="103"/>
      <c r="F414" s="103"/>
      <c r="G414" s="103"/>
      <c r="H414" s="103"/>
      <c r="I414" s="103"/>
      <c r="J414" s="93"/>
      <c r="K414" s="93"/>
      <c r="L414" s="93"/>
      <c r="M414" s="93"/>
      <c r="N414" s="93"/>
      <c r="O414" s="93"/>
      <c r="P414" s="93"/>
      <c r="Q414" s="93"/>
      <c r="R414" s="93"/>
      <c r="S414" s="93"/>
      <c r="T414" s="93"/>
      <c r="U414" s="93"/>
      <c r="V414" s="93"/>
      <c r="W414" s="93"/>
      <c r="X414" s="93"/>
      <c r="Y414" s="93"/>
      <c r="Z414" s="93"/>
    </row>
    <row r="415" ht="10.5" customHeight="1">
      <c r="A415" s="48"/>
      <c r="B415" s="48"/>
      <c r="C415" s="103"/>
      <c r="D415" s="103"/>
      <c r="E415" s="103"/>
      <c r="F415" s="103"/>
      <c r="G415" s="103"/>
      <c r="H415" s="103"/>
      <c r="I415" s="103"/>
      <c r="J415" s="93"/>
      <c r="K415" s="93"/>
      <c r="L415" s="93"/>
      <c r="M415" s="93"/>
      <c r="N415" s="93"/>
      <c r="O415" s="93"/>
      <c r="P415" s="93"/>
      <c r="Q415" s="93"/>
      <c r="R415" s="93"/>
      <c r="S415" s="93"/>
      <c r="T415" s="93"/>
      <c r="U415" s="93"/>
      <c r="V415" s="93"/>
      <c r="W415" s="93"/>
      <c r="X415" s="93"/>
      <c r="Y415" s="93"/>
      <c r="Z415" s="93"/>
    </row>
    <row r="416" ht="10.5" customHeight="1">
      <c r="A416" s="48"/>
      <c r="B416" s="48"/>
      <c r="C416" s="103"/>
      <c r="D416" s="103"/>
      <c r="E416" s="103"/>
      <c r="F416" s="103"/>
      <c r="G416" s="103"/>
      <c r="H416" s="103"/>
      <c r="I416" s="103"/>
      <c r="J416" s="93"/>
      <c r="K416" s="93"/>
      <c r="L416" s="93"/>
      <c r="M416" s="93"/>
      <c r="N416" s="93"/>
      <c r="O416" s="93"/>
      <c r="P416" s="93"/>
      <c r="Q416" s="93"/>
      <c r="R416" s="93"/>
      <c r="S416" s="93"/>
      <c r="T416" s="93"/>
      <c r="U416" s="93"/>
      <c r="V416" s="93"/>
      <c r="W416" s="93"/>
      <c r="X416" s="93"/>
      <c r="Y416" s="93"/>
      <c r="Z416" s="93"/>
    </row>
    <row r="417" ht="10.5" customHeight="1">
      <c r="A417" s="48"/>
      <c r="B417" s="48"/>
      <c r="C417" s="103"/>
      <c r="D417" s="103"/>
      <c r="E417" s="103"/>
      <c r="F417" s="103"/>
      <c r="G417" s="103"/>
      <c r="H417" s="103"/>
      <c r="I417" s="103"/>
      <c r="J417" s="93"/>
      <c r="K417" s="93"/>
      <c r="L417" s="93"/>
      <c r="M417" s="93"/>
      <c r="N417" s="93"/>
      <c r="O417" s="93"/>
      <c r="P417" s="93"/>
      <c r="Q417" s="93"/>
      <c r="R417" s="93"/>
      <c r="S417" s="93"/>
      <c r="T417" s="93"/>
      <c r="U417" s="93"/>
      <c r="V417" s="93"/>
      <c r="W417" s="93"/>
      <c r="X417" s="93"/>
      <c r="Y417" s="93"/>
      <c r="Z417" s="93"/>
    </row>
    <row r="418" ht="10.5" customHeight="1">
      <c r="A418" s="48"/>
      <c r="B418" s="48"/>
      <c r="C418" s="103"/>
      <c r="D418" s="103"/>
      <c r="E418" s="103"/>
      <c r="F418" s="103"/>
      <c r="G418" s="103"/>
      <c r="H418" s="103"/>
      <c r="I418" s="103"/>
      <c r="J418" s="93"/>
      <c r="K418" s="93"/>
      <c r="L418" s="93"/>
      <c r="M418" s="93"/>
      <c r="N418" s="93"/>
      <c r="O418" s="93"/>
      <c r="P418" s="93"/>
      <c r="Q418" s="93"/>
      <c r="R418" s="93"/>
      <c r="S418" s="93"/>
      <c r="T418" s="93"/>
      <c r="U418" s="93"/>
      <c r="V418" s="93"/>
      <c r="W418" s="93"/>
      <c r="X418" s="93"/>
      <c r="Y418" s="93"/>
      <c r="Z418" s="93"/>
    </row>
    <row r="419" ht="10.5" customHeight="1">
      <c r="A419" s="48"/>
      <c r="B419" s="48"/>
      <c r="C419" s="103"/>
      <c r="D419" s="103"/>
      <c r="E419" s="103"/>
      <c r="F419" s="103"/>
      <c r="G419" s="103"/>
      <c r="H419" s="103"/>
      <c r="I419" s="103"/>
      <c r="J419" s="93"/>
      <c r="K419" s="93"/>
      <c r="L419" s="93"/>
      <c r="M419" s="93"/>
      <c r="N419" s="93"/>
      <c r="O419" s="93"/>
      <c r="P419" s="93"/>
      <c r="Q419" s="93"/>
      <c r="R419" s="93"/>
      <c r="S419" s="93"/>
      <c r="T419" s="93"/>
      <c r="U419" s="93"/>
      <c r="V419" s="93"/>
      <c r="W419" s="93"/>
      <c r="X419" s="93"/>
      <c r="Y419" s="93"/>
      <c r="Z419" s="93"/>
    </row>
    <row r="420" ht="10.5" customHeight="1">
      <c r="A420" s="48"/>
      <c r="B420" s="48"/>
      <c r="C420" s="103"/>
      <c r="D420" s="103"/>
      <c r="E420" s="103"/>
      <c r="F420" s="103"/>
      <c r="G420" s="103"/>
      <c r="H420" s="103"/>
      <c r="I420" s="103"/>
      <c r="J420" s="93"/>
      <c r="K420" s="93"/>
      <c r="L420" s="93"/>
      <c r="M420" s="93"/>
      <c r="N420" s="93"/>
      <c r="O420" s="93"/>
      <c r="P420" s="93"/>
      <c r="Q420" s="93"/>
      <c r="R420" s="93"/>
      <c r="S420" s="93"/>
      <c r="T420" s="93"/>
      <c r="U420" s="93"/>
      <c r="V420" s="93"/>
      <c r="W420" s="93"/>
      <c r="X420" s="93"/>
      <c r="Y420" s="93"/>
      <c r="Z420" s="93"/>
    </row>
    <row r="421" ht="10.5" customHeight="1">
      <c r="A421" s="48"/>
      <c r="B421" s="48"/>
      <c r="C421" s="103"/>
      <c r="D421" s="103"/>
      <c r="E421" s="103"/>
      <c r="F421" s="103"/>
      <c r="G421" s="103"/>
      <c r="H421" s="103"/>
      <c r="I421" s="103"/>
      <c r="J421" s="93"/>
      <c r="K421" s="93"/>
      <c r="L421" s="93"/>
      <c r="M421" s="93"/>
      <c r="N421" s="93"/>
      <c r="O421" s="93"/>
      <c r="P421" s="93"/>
      <c r="Q421" s="93"/>
      <c r="R421" s="93"/>
      <c r="S421" s="93"/>
      <c r="T421" s="93"/>
      <c r="U421" s="93"/>
      <c r="V421" s="93"/>
      <c r="W421" s="93"/>
      <c r="X421" s="93"/>
      <c r="Y421" s="93"/>
      <c r="Z421" s="93"/>
    </row>
    <row r="422" ht="10.5" customHeight="1">
      <c r="A422" s="48"/>
      <c r="B422" s="48"/>
      <c r="C422" s="103"/>
      <c r="D422" s="103"/>
      <c r="E422" s="103"/>
      <c r="F422" s="103"/>
      <c r="G422" s="103"/>
      <c r="H422" s="103"/>
      <c r="I422" s="103"/>
      <c r="J422" s="93"/>
      <c r="K422" s="93"/>
      <c r="L422" s="93"/>
      <c r="M422" s="93"/>
      <c r="N422" s="93"/>
      <c r="O422" s="93"/>
      <c r="P422" s="93"/>
      <c r="Q422" s="93"/>
      <c r="R422" s="93"/>
      <c r="S422" s="93"/>
      <c r="T422" s="93"/>
      <c r="U422" s="93"/>
      <c r="V422" s="93"/>
      <c r="W422" s="93"/>
      <c r="X422" s="93"/>
      <c r="Y422" s="93"/>
      <c r="Z422" s="93"/>
    </row>
    <row r="423" ht="10.5" customHeight="1">
      <c r="A423" s="48"/>
      <c r="B423" s="48"/>
      <c r="C423" s="103"/>
      <c r="D423" s="103"/>
      <c r="E423" s="103"/>
      <c r="F423" s="103"/>
      <c r="G423" s="103"/>
      <c r="H423" s="103"/>
      <c r="I423" s="103"/>
      <c r="J423" s="93"/>
      <c r="K423" s="93"/>
      <c r="L423" s="93"/>
      <c r="M423" s="93"/>
      <c r="N423" s="93"/>
      <c r="O423" s="93"/>
      <c r="P423" s="93"/>
      <c r="Q423" s="93"/>
      <c r="R423" s="93"/>
      <c r="S423" s="93"/>
      <c r="T423" s="93"/>
      <c r="U423" s="93"/>
      <c r="V423" s="93"/>
      <c r="W423" s="93"/>
      <c r="X423" s="93"/>
      <c r="Y423" s="93"/>
      <c r="Z423" s="93"/>
    </row>
    <row r="424" ht="10.5" customHeight="1">
      <c r="A424" s="48"/>
      <c r="B424" s="48"/>
      <c r="C424" s="103"/>
      <c r="D424" s="103"/>
      <c r="E424" s="103"/>
      <c r="F424" s="103"/>
      <c r="G424" s="103"/>
      <c r="H424" s="103"/>
      <c r="I424" s="103"/>
      <c r="J424" s="93"/>
      <c r="K424" s="93"/>
      <c r="L424" s="93"/>
      <c r="M424" s="93"/>
      <c r="N424" s="93"/>
      <c r="O424" s="93"/>
      <c r="P424" s="93"/>
      <c r="Q424" s="93"/>
      <c r="R424" s="93"/>
      <c r="S424" s="93"/>
      <c r="T424" s="93"/>
      <c r="U424" s="93"/>
      <c r="V424" s="93"/>
      <c r="W424" s="93"/>
      <c r="X424" s="93"/>
      <c r="Y424" s="93"/>
      <c r="Z424" s="93"/>
    </row>
    <row r="425" ht="10.5" customHeight="1">
      <c r="A425" s="48"/>
      <c r="B425" s="48"/>
      <c r="C425" s="103"/>
      <c r="D425" s="103"/>
      <c r="E425" s="103"/>
      <c r="F425" s="103"/>
      <c r="G425" s="103"/>
      <c r="H425" s="103"/>
      <c r="I425" s="103"/>
      <c r="J425" s="93"/>
      <c r="K425" s="93"/>
      <c r="L425" s="93"/>
      <c r="M425" s="93"/>
      <c r="N425" s="93"/>
      <c r="O425" s="93"/>
      <c r="P425" s="93"/>
      <c r="Q425" s="93"/>
      <c r="R425" s="93"/>
      <c r="S425" s="93"/>
      <c r="T425" s="93"/>
      <c r="U425" s="93"/>
      <c r="V425" s="93"/>
      <c r="W425" s="93"/>
      <c r="X425" s="93"/>
      <c r="Y425" s="93"/>
      <c r="Z425" s="93"/>
    </row>
    <row r="426" ht="10.5" customHeight="1">
      <c r="A426" s="48"/>
      <c r="B426" s="48"/>
      <c r="C426" s="103"/>
      <c r="D426" s="103"/>
      <c r="E426" s="103"/>
      <c r="F426" s="103"/>
      <c r="G426" s="103"/>
      <c r="H426" s="103"/>
      <c r="I426" s="103"/>
      <c r="J426" s="93"/>
      <c r="K426" s="93"/>
      <c r="L426" s="93"/>
      <c r="M426" s="93"/>
      <c r="N426" s="93"/>
      <c r="O426" s="93"/>
      <c r="P426" s="93"/>
      <c r="Q426" s="93"/>
      <c r="R426" s="93"/>
      <c r="S426" s="93"/>
      <c r="T426" s="93"/>
      <c r="U426" s="93"/>
      <c r="V426" s="93"/>
      <c r="W426" s="93"/>
      <c r="X426" s="93"/>
      <c r="Y426" s="93"/>
      <c r="Z426" s="93"/>
    </row>
    <row r="427" ht="10.5" customHeight="1">
      <c r="A427" s="48"/>
      <c r="B427" s="48"/>
      <c r="C427" s="103"/>
      <c r="D427" s="103"/>
      <c r="E427" s="103"/>
      <c r="F427" s="103"/>
      <c r="G427" s="103"/>
      <c r="H427" s="103"/>
      <c r="I427" s="103"/>
      <c r="J427" s="93"/>
      <c r="K427" s="93"/>
      <c r="L427" s="93"/>
      <c r="M427" s="93"/>
      <c r="N427" s="93"/>
      <c r="O427" s="93"/>
      <c r="P427" s="93"/>
      <c r="Q427" s="93"/>
      <c r="R427" s="93"/>
      <c r="S427" s="93"/>
      <c r="T427" s="93"/>
      <c r="U427" s="93"/>
      <c r="V427" s="93"/>
      <c r="W427" s="93"/>
      <c r="X427" s="93"/>
      <c r="Y427" s="93"/>
      <c r="Z427" s="93"/>
    </row>
    <row r="428" ht="10.5" customHeight="1">
      <c r="A428" s="48"/>
      <c r="B428" s="48"/>
      <c r="C428" s="103"/>
      <c r="D428" s="103"/>
      <c r="E428" s="103"/>
      <c r="F428" s="103"/>
      <c r="G428" s="103"/>
      <c r="H428" s="103"/>
      <c r="I428" s="103"/>
      <c r="J428" s="93"/>
      <c r="K428" s="93"/>
      <c r="L428" s="93"/>
      <c r="M428" s="93"/>
      <c r="N428" s="93"/>
      <c r="O428" s="93"/>
      <c r="P428" s="93"/>
      <c r="Q428" s="93"/>
      <c r="R428" s="93"/>
      <c r="S428" s="93"/>
      <c r="T428" s="93"/>
      <c r="U428" s="93"/>
      <c r="V428" s="93"/>
      <c r="W428" s="93"/>
      <c r="X428" s="93"/>
      <c r="Y428" s="93"/>
      <c r="Z428" s="93"/>
    </row>
    <row r="429" ht="10.5" customHeight="1">
      <c r="A429" s="48"/>
      <c r="B429" s="48"/>
      <c r="C429" s="103"/>
      <c r="D429" s="103"/>
      <c r="E429" s="103"/>
      <c r="F429" s="103"/>
      <c r="G429" s="103"/>
      <c r="H429" s="103"/>
      <c r="I429" s="103"/>
      <c r="J429" s="93"/>
      <c r="K429" s="93"/>
      <c r="L429" s="93"/>
      <c r="M429" s="93"/>
      <c r="N429" s="93"/>
      <c r="O429" s="93"/>
      <c r="P429" s="93"/>
      <c r="Q429" s="93"/>
      <c r="R429" s="93"/>
      <c r="S429" s="93"/>
      <c r="T429" s="93"/>
      <c r="U429" s="93"/>
      <c r="V429" s="93"/>
      <c r="W429" s="93"/>
      <c r="X429" s="93"/>
      <c r="Y429" s="93"/>
      <c r="Z429" s="93"/>
    </row>
    <row r="430" ht="10.5" customHeight="1">
      <c r="A430" s="48"/>
      <c r="B430" s="48"/>
      <c r="C430" s="103"/>
      <c r="D430" s="103"/>
      <c r="E430" s="103"/>
      <c r="F430" s="103"/>
      <c r="G430" s="103"/>
      <c r="H430" s="103"/>
      <c r="I430" s="103"/>
      <c r="J430" s="93"/>
      <c r="K430" s="93"/>
      <c r="L430" s="93"/>
      <c r="M430" s="93"/>
      <c r="N430" s="93"/>
      <c r="O430" s="93"/>
      <c r="P430" s="93"/>
      <c r="Q430" s="93"/>
      <c r="R430" s="93"/>
      <c r="S430" s="93"/>
      <c r="T430" s="93"/>
      <c r="U430" s="93"/>
      <c r="V430" s="93"/>
      <c r="W430" s="93"/>
      <c r="X430" s="93"/>
      <c r="Y430" s="93"/>
      <c r="Z430" s="93"/>
    </row>
    <row r="431" ht="10.5" customHeight="1">
      <c r="A431" s="48"/>
      <c r="B431" s="48"/>
      <c r="C431" s="103"/>
      <c r="D431" s="103"/>
      <c r="E431" s="103"/>
      <c r="F431" s="103"/>
      <c r="G431" s="103"/>
      <c r="H431" s="103"/>
      <c r="I431" s="103"/>
      <c r="J431" s="93"/>
      <c r="K431" s="93"/>
      <c r="L431" s="93"/>
      <c r="M431" s="93"/>
      <c r="N431" s="93"/>
      <c r="O431" s="93"/>
      <c r="P431" s="93"/>
      <c r="Q431" s="93"/>
      <c r="R431" s="93"/>
      <c r="S431" s="93"/>
      <c r="T431" s="93"/>
      <c r="U431" s="93"/>
      <c r="V431" s="93"/>
      <c r="W431" s="93"/>
      <c r="X431" s="93"/>
      <c r="Y431" s="93"/>
      <c r="Z431" s="93"/>
    </row>
    <row r="432" ht="10.5" customHeight="1">
      <c r="A432" s="48"/>
      <c r="B432" s="48"/>
      <c r="C432" s="103"/>
      <c r="D432" s="103"/>
      <c r="E432" s="103"/>
      <c r="F432" s="103"/>
      <c r="G432" s="103"/>
      <c r="H432" s="103"/>
      <c r="I432" s="103"/>
      <c r="J432" s="93"/>
      <c r="K432" s="93"/>
      <c r="L432" s="93"/>
      <c r="M432" s="93"/>
      <c r="N432" s="93"/>
      <c r="O432" s="93"/>
      <c r="P432" s="93"/>
      <c r="Q432" s="93"/>
      <c r="R432" s="93"/>
      <c r="S432" s="93"/>
      <c r="T432" s="93"/>
      <c r="U432" s="93"/>
      <c r="V432" s="93"/>
      <c r="W432" s="93"/>
      <c r="X432" s="93"/>
      <c r="Y432" s="93"/>
      <c r="Z432" s="93"/>
    </row>
    <row r="433" ht="10.5" customHeight="1">
      <c r="A433" s="48"/>
      <c r="B433" s="48"/>
      <c r="C433" s="103"/>
      <c r="D433" s="103"/>
      <c r="E433" s="103"/>
      <c r="F433" s="103"/>
      <c r="G433" s="103"/>
      <c r="H433" s="103"/>
      <c r="I433" s="103"/>
      <c r="J433" s="93"/>
      <c r="K433" s="93"/>
      <c r="L433" s="93"/>
      <c r="M433" s="93"/>
      <c r="N433" s="93"/>
      <c r="O433" s="93"/>
      <c r="P433" s="93"/>
      <c r="Q433" s="93"/>
      <c r="R433" s="93"/>
      <c r="S433" s="93"/>
      <c r="T433" s="93"/>
      <c r="U433" s="93"/>
      <c r="V433" s="93"/>
      <c r="W433" s="93"/>
      <c r="X433" s="93"/>
      <c r="Y433" s="93"/>
      <c r="Z433" s="93"/>
    </row>
    <row r="434" ht="10.5" customHeight="1">
      <c r="A434" s="48"/>
      <c r="B434" s="48"/>
      <c r="C434" s="103"/>
      <c r="D434" s="103"/>
      <c r="E434" s="103"/>
      <c r="F434" s="103"/>
      <c r="G434" s="103"/>
      <c r="H434" s="103"/>
      <c r="I434" s="103"/>
      <c r="J434" s="93"/>
      <c r="K434" s="93"/>
      <c r="L434" s="93"/>
      <c r="M434" s="93"/>
      <c r="N434" s="93"/>
      <c r="O434" s="93"/>
      <c r="P434" s="93"/>
      <c r="Q434" s="93"/>
      <c r="R434" s="93"/>
      <c r="S434" s="93"/>
      <c r="T434" s="93"/>
      <c r="U434" s="93"/>
      <c r="V434" s="93"/>
      <c r="W434" s="93"/>
      <c r="X434" s="93"/>
      <c r="Y434" s="93"/>
      <c r="Z434" s="93"/>
    </row>
    <row r="435" ht="10.5" customHeight="1">
      <c r="A435" s="48"/>
      <c r="B435" s="48"/>
      <c r="C435" s="103"/>
      <c r="D435" s="103"/>
      <c r="E435" s="103"/>
      <c r="F435" s="103"/>
      <c r="G435" s="103"/>
      <c r="H435" s="103"/>
      <c r="I435" s="103"/>
      <c r="J435" s="93"/>
      <c r="K435" s="93"/>
      <c r="L435" s="93"/>
      <c r="M435" s="93"/>
      <c r="N435" s="93"/>
      <c r="O435" s="93"/>
      <c r="P435" s="93"/>
      <c r="Q435" s="93"/>
      <c r="R435" s="93"/>
      <c r="S435" s="93"/>
      <c r="T435" s="93"/>
      <c r="U435" s="93"/>
      <c r="V435" s="93"/>
      <c r="W435" s="93"/>
      <c r="X435" s="93"/>
      <c r="Y435" s="93"/>
      <c r="Z435" s="93"/>
    </row>
    <row r="436" ht="10.5" customHeight="1">
      <c r="A436" s="48"/>
      <c r="B436" s="48"/>
      <c r="C436" s="103"/>
      <c r="D436" s="103"/>
      <c r="E436" s="103"/>
      <c r="F436" s="103"/>
      <c r="G436" s="103"/>
      <c r="H436" s="103"/>
      <c r="I436" s="103"/>
      <c r="J436" s="93"/>
      <c r="K436" s="93"/>
      <c r="L436" s="93"/>
      <c r="M436" s="93"/>
      <c r="N436" s="93"/>
      <c r="O436" s="93"/>
      <c r="P436" s="93"/>
      <c r="Q436" s="93"/>
      <c r="R436" s="93"/>
      <c r="S436" s="93"/>
      <c r="T436" s="93"/>
      <c r="U436" s="93"/>
      <c r="V436" s="93"/>
      <c r="W436" s="93"/>
      <c r="X436" s="93"/>
      <c r="Y436" s="93"/>
      <c r="Z436" s="93"/>
    </row>
    <row r="437" ht="10.5" customHeight="1">
      <c r="A437" s="48"/>
      <c r="B437" s="48"/>
      <c r="C437" s="103"/>
      <c r="D437" s="103"/>
      <c r="E437" s="103"/>
      <c r="F437" s="103"/>
      <c r="G437" s="103"/>
      <c r="H437" s="103"/>
      <c r="I437" s="103"/>
      <c r="J437" s="93"/>
      <c r="K437" s="93"/>
      <c r="L437" s="93"/>
      <c r="M437" s="93"/>
      <c r="N437" s="93"/>
      <c r="O437" s="93"/>
      <c r="P437" s="93"/>
      <c r="Q437" s="93"/>
      <c r="R437" s="93"/>
      <c r="S437" s="93"/>
      <c r="T437" s="93"/>
      <c r="U437" s="93"/>
      <c r="V437" s="93"/>
      <c r="W437" s="93"/>
      <c r="X437" s="93"/>
      <c r="Y437" s="93"/>
      <c r="Z437" s="93"/>
    </row>
    <row r="438" ht="10.5" customHeight="1">
      <c r="A438" s="48"/>
      <c r="B438" s="48"/>
      <c r="C438" s="103"/>
      <c r="D438" s="103"/>
      <c r="E438" s="103"/>
      <c r="F438" s="103"/>
      <c r="G438" s="103"/>
      <c r="H438" s="103"/>
      <c r="I438" s="103"/>
      <c r="J438" s="93"/>
      <c r="K438" s="93"/>
      <c r="L438" s="93"/>
      <c r="M438" s="93"/>
      <c r="N438" s="93"/>
      <c r="O438" s="93"/>
      <c r="P438" s="93"/>
      <c r="Q438" s="93"/>
      <c r="R438" s="93"/>
      <c r="S438" s="93"/>
      <c r="T438" s="93"/>
      <c r="U438" s="93"/>
      <c r="V438" s="93"/>
      <c r="W438" s="93"/>
      <c r="X438" s="93"/>
      <c r="Y438" s="93"/>
      <c r="Z438" s="93"/>
    </row>
    <row r="439" ht="10.5" customHeight="1">
      <c r="A439" s="48"/>
      <c r="B439" s="48"/>
      <c r="C439" s="103"/>
      <c r="D439" s="103"/>
      <c r="E439" s="103"/>
      <c r="F439" s="103"/>
      <c r="G439" s="103"/>
      <c r="H439" s="103"/>
      <c r="I439" s="103"/>
      <c r="J439" s="93"/>
      <c r="K439" s="93"/>
      <c r="L439" s="93"/>
      <c r="M439" s="93"/>
      <c r="N439" s="93"/>
      <c r="O439" s="93"/>
      <c r="P439" s="93"/>
      <c r="Q439" s="93"/>
      <c r="R439" s="93"/>
      <c r="S439" s="93"/>
      <c r="T439" s="93"/>
      <c r="U439" s="93"/>
      <c r="V439" s="93"/>
      <c r="W439" s="93"/>
      <c r="X439" s="93"/>
      <c r="Y439" s="93"/>
      <c r="Z439" s="93"/>
    </row>
    <row r="440" ht="10.5" customHeight="1">
      <c r="A440" s="48"/>
      <c r="B440" s="48"/>
      <c r="C440" s="103"/>
      <c r="D440" s="103"/>
      <c r="E440" s="103"/>
      <c r="F440" s="103"/>
      <c r="G440" s="103"/>
      <c r="H440" s="103"/>
      <c r="I440" s="103"/>
      <c r="J440" s="93"/>
      <c r="K440" s="93"/>
      <c r="L440" s="93"/>
      <c r="M440" s="93"/>
      <c r="N440" s="93"/>
      <c r="O440" s="93"/>
      <c r="P440" s="93"/>
      <c r="Q440" s="93"/>
      <c r="R440" s="93"/>
      <c r="S440" s="93"/>
      <c r="T440" s="93"/>
      <c r="U440" s="93"/>
      <c r="V440" s="93"/>
      <c r="W440" s="93"/>
      <c r="X440" s="93"/>
      <c r="Y440" s="93"/>
      <c r="Z440" s="93"/>
    </row>
    <row r="441" ht="10.5" customHeight="1">
      <c r="A441" s="48"/>
      <c r="B441" s="48"/>
      <c r="C441" s="103"/>
      <c r="D441" s="103"/>
      <c r="E441" s="103"/>
      <c r="F441" s="103"/>
      <c r="G441" s="103"/>
      <c r="H441" s="103"/>
      <c r="I441" s="103"/>
      <c r="J441" s="93"/>
      <c r="K441" s="93"/>
      <c r="L441" s="93"/>
      <c r="M441" s="93"/>
      <c r="N441" s="93"/>
      <c r="O441" s="93"/>
      <c r="P441" s="93"/>
      <c r="Q441" s="93"/>
      <c r="R441" s="93"/>
      <c r="S441" s="93"/>
      <c r="T441" s="93"/>
      <c r="U441" s="93"/>
      <c r="V441" s="93"/>
      <c r="W441" s="93"/>
      <c r="X441" s="93"/>
      <c r="Y441" s="93"/>
      <c r="Z441" s="93"/>
    </row>
    <row r="442" ht="10.5" customHeight="1">
      <c r="A442" s="48"/>
      <c r="B442" s="48"/>
      <c r="C442" s="103"/>
      <c r="D442" s="103"/>
      <c r="E442" s="103"/>
      <c r="F442" s="103"/>
      <c r="G442" s="103"/>
      <c r="H442" s="103"/>
      <c r="I442" s="103"/>
      <c r="J442" s="93"/>
      <c r="K442" s="93"/>
      <c r="L442" s="93"/>
      <c r="M442" s="93"/>
      <c r="N442" s="93"/>
      <c r="O442" s="93"/>
      <c r="P442" s="93"/>
      <c r="Q442" s="93"/>
      <c r="R442" s="93"/>
      <c r="S442" s="93"/>
      <c r="T442" s="93"/>
      <c r="U442" s="93"/>
      <c r="V442" s="93"/>
      <c r="W442" s="93"/>
      <c r="X442" s="93"/>
      <c r="Y442" s="93"/>
      <c r="Z442" s="93"/>
    </row>
    <row r="443" ht="10.5" customHeight="1">
      <c r="A443" s="48"/>
      <c r="B443" s="48"/>
      <c r="C443" s="103"/>
      <c r="D443" s="103"/>
      <c r="E443" s="103"/>
      <c r="F443" s="103"/>
      <c r="G443" s="103"/>
      <c r="H443" s="103"/>
      <c r="I443" s="103"/>
      <c r="J443" s="93"/>
      <c r="K443" s="93"/>
      <c r="L443" s="93"/>
      <c r="M443" s="93"/>
      <c r="N443" s="93"/>
      <c r="O443" s="93"/>
      <c r="P443" s="93"/>
      <c r="Q443" s="93"/>
      <c r="R443" s="93"/>
      <c r="S443" s="93"/>
      <c r="T443" s="93"/>
      <c r="U443" s="93"/>
      <c r="V443" s="93"/>
      <c r="W443" s="93"/>
      <c r="X443" s="93"/>
      <c r="Y443" s="93"/>
      <c r="Z443" s="93"/>
    </row>
    <row r="444" ht="10.5" customHeight="1">
      <c r="A444" s="48"/>
      <c r="B444" s="48"/>
      <c r="C444" s="103"/>
      <c r="D444" s="103"/>
      <c r="E444" s="103"/>
      <c r="F444" s="103"/>
      <c r="G444" s="103"/>
      <c r="H444" s="103"/>
      <c r="I444" s="103"/>
      <c r="J444" s="93"/>
      <c r="K444" s="93"/>
      <c r="L444" s="93"/>
      <c r="M444" s="93"/>
      <c r="N444" s="93"/>
      <c r="O444" s="93"/>
      <c r="P444" s="93"/>
      <c r="Q444" s="93"/>
      <c r="R444" s="93"/>
      <c r="S444" s="93"/>
      <c r="T444" s="93"/>
      <c r="U444" s="93"/>
      <c r="V444" s="93"/>
      <c r="W444" s="93"/>
      <c r="X444" s="93"/>
      <c r="Y444" s="93"/>
      <c r="Z444" s="93"/>
    </row>
    <row r="445" ht="10.5" customHeight="1">
      <c r="A445" s="48"/>
      <c r="B445" s="48"/>
      <c r="C445" s="103"/>
      <c r="D445" s="103"/>
      <c r="E445" s="103"/>
      <c r="F445" s="103"/>
      <c r="G445" s="103"/>
      <c r="H445" s="103"/>
      <c r="I445" s="103"/>
      <c r="J445" s="93"/>
      <c r="K445" s="93"/>
      <c r="L445" s="93"/>
      <c r="M445" s="93"/>
      <c r="N445" s="93"/>
      <c r="O445" s="93"/>
      <c r="P445" s="93"/>
      <c r="Q445" s="93"/>
      <c r="R445" s="93"/>
      <c r="S445" s="93"/>
      <c r="T445" s="93"/>
      <c r="U445" s="93"/>
      <c r="V445" s="93"/>
      <c r="W445" s="93"/>
      <c r="X445" s="93"/>
      <c r="Y445" s="93"/>
      <c r="Z445" s="93"/>
    </row>
    <row r="446" ht="10.5" customHeight="1">
      <c r="A446" s="48"/>
      <c r="B446" s="48"/>
      <c r="C446" s="103"/>
      <c r="D446" s="103"/>
      <c r="E446" s="103"/>
      <c r="F446" s="103"/>
      <c r="G446" s="103"/>
      <c r="H446" s="103"/>
      <c r="I446" s="103"/>
      <c r="J446" s="93"/>
      <c r="K446" s="93"/>
      <c r="L446" s="93"/>
      <c r="M446" s="93"/>
      <c r="N446" s="93"/>
      <c r="O446" s="93"/>
      <c r="P446" s="93"/>
      <c r="Q446" s="93"/>
      <c r="R446" s="93"/>
      <c r="S446" s="93"/>
      <c r="T446" s="93"/>
      <c r="U446" s="93"/>
      <c r="V446" s="93"/>
      <c r="W446" s="93"/>
      <c r="X446" s="93"/>
      <c r="Y446" s="93"/>
      <c r="Z446" s="93"/>
    </row>
    <row r="447" ht="10.5" customHeight="1">
      <c r="A447" s="48"/>
      <c r="B447" s="48"/>
      <c r="C447" s="103"/>
      <c r="D447" s="103"/>
      <c r="E447" s="103"/>
      <c r="F447" s="103"/>
      <c r="G447" s="103"/>
      <c r="H447" s="103"/>
      <c r="I447" s="103"/>
      <c r="J447" s="93"/>
      <c r="K447" s="93"/>
      <c r="L447" s="93"/>
      <c r="M447" s="93"/>
      <c r="N447" s="93"/>
      <c r="O447" s="93"/>
      <c r="P447" s="93"/>
      <c r="Q447" s="93"/>
      <c r="R447" s="93"/>
      <c r="S447" s="93"/>
      <c r="T447" s="93"/>
      <c r="U447" s="93"/>
      <c r="V447" s="93"/>
      <c r="W447" s="93"/>
      <c r="X447" s="93"/>
      <c r="Y447" s="93"/>
      <c r="Z447" s="93"/>
    </row>
    <row r="448" ht="10.5" customHeight="1">
      <c r="A448" s="48"/>
      <c r="B448" s="48"/>
      <c r="C448" s="103"/>
      <c r="D448" s="103"/>
      <c r="E448" s="103"/>
      <c r="F448" s="103"/>
      <c r="G448" s="103"/>
      <c r="H448" s="103"/>
      <c r="I448" s="103"/>
      <c r="J448" s="93"/>
      <c r="K448" s="93"/>
      <c r="L448" s="93"/>
      <c r="M448" s="93"/>
      <c r="N448" s="93"/>
      <c r="O448" s="93"/>
      <c r="P448" s="93"/>
      <c r="Q448" s="93"/>
      <c r="R448" s="93"/>
      <c r="S448" s="93"/>
      <c r="T448" s="93"/>
      <c r="U448" s="93"/>
      <c r="V448" s="93"/>
      <c r="W448" s="93"/>
      <c r="X448" s="93"/>
      <c r="Y448" s="93"/>
      <c r="Z448" s="93"/>
    </row>
    <row r="449" ht="10.5" customHeight="1">
      <c r="A449" s="48"/>
      <c r="B449" s="48"/>
      <c r="C449" s="103"/>
      <c r="D449" s="103"/>
      <c r="E449" s="103"/>
      <c r="F449" s="103"/>
      <c r="G449" s="103"/>
      <c r="H449" s="103"/>
      <c r="I449" s="103"/>
      <c r="J449" s="93"/>
      <c r="K449" s="93"/>
      <c r="L449" s="93"/>
      <c r="M449" s="93"/>
      <c r="N449" s="93"/>
      <c r="O449" s="93"/>
      <c r="P449" s="93"/>
      <c r="Q449" s="93"/>
      <c r="R449" s="93"/>
      <c r="S449" s="93"/>
      <c r="T449" s="93"/>
      <c r="U449" s="93"/>
      <c r="V449" s="93"/>
      <c r="W449" s="93"/>
      <c r="X449" s="93"/>
      <c r="Y449" s="93"/>
      <c r="Z449" s="93"/>
    </row>
    <row r="450" ht="10.5" customHeight="1">
      <c r="A450" s="48"/>
      <c r="B450" s="48"/>
      <c r="C450" s="103"/>
      <c r="D450" s="103"/>
      <c r="E450" s="103"/>
      <c r="F450" s="103"/>
      <c r="G450" s="103"/>
      <c r="H450" s="103"/>
      <c r="I450" s="103"/>
      <c r="J450" s="93"/>
      <c r="K450" s="93"/>
      <c r="L450" s="93"/>
      <c r="M450" s="93"/>
      <c r="N450" s="93"/>
      <c r="O450" s="93"/>
      <c r="P450" s="93"/>
      <c r="Q450" s="93"/>
      <c r="R450" s="93"/>
      <c r="S450" s="93"/>
      <c r="T450" s="93"/>
      <c r="U450" s="93"/>
      <c r="V450" s="93"/>
      <c r="W450" s="93"/>
      <c r="X450" s="93"/>
      <c r="Y450" s="93"/>
      <c r="Z450" s="93"/>
    </row>
    <row r="451" ht="10.5" customHeight="1">
      <c r="A451" s="48"/>
      <c r="B451" s="48"/>
      <c r="C451" s="103"/>
      <c r="D451" s="103"/>
      <c r="E451" s="103"/>
      <c r="F451" s="103"/>
      <c r="G451" s="103"/>
      <c r="H451" s="103"/>
      <c r="I451" s="103"/>
      <c r="J451" s="93"/>
      <c r="K451" s="93"/>
      <c r="L451" s="93"/>
      <c r="M451" s="93"/>
      <c r="N451" s="93"/>
      <c r="O451" s="93"/>
      <c r="P451" s="93"/>
      <c r="Q451" s="93"/>
      <c r="R451" s="93"/>
      <c r="S451" s="93"/>
      <c r="T451" s="93"/>
      <c r="U451" s="93"/>
      <c r="V451" s="93"/>
      <c r="W451" s="93"/>
      <c r="X451" s="93"/>
      <c r="Y451" s="93"/>
      <c r="Z451" s="93"/>
    </row>
    <row r="452" ht="10.5" customHeight="1">
      <c r="A452" s="48"/>
      <c r="B452" s="48"/>
      <c r="C452" s="103"/>
      <c r="D452" s="103"/>
      <c r="E452" s="103"/>
      <c r="F452" s="103"/>
      <c r="G452" s="103"/>
      <c r="H452" s="103"/>
      <c r="I452" s="103"/>
      <c r="J452" s="93"/>
      <c r="K452" s="93"/>
      <c r="L452" s="93"/>
      <c r="M452" s="93"/>
      <c r="N452" s="93"/>
      <c r="O452" s="93"/>
      <c r="P452" s="93"/>
      <c r="Q452" s="93"/>
      <c r="R452" s="93"/>
      <c r="S452" s="93"/>
      <c r="T452" s="93"/>
      <c r="U452" s="93"/>
      <c r="V452" s="93"/>
      <c r="W452" s="93"/>
      <c r="X452" s="93"/>
      <c r="Y452" s="93"/>
      <c r="Z452" s="93"/>
    </row>
    <row r="453" ht="10.5" customHeight="1">
      <c r="A453" s="48"/>
      <c r="B453" s="48"/>
      <c r="C453" s="103"/>
      <c r="D453" s="103"/>
      <c r="E453" s="103"/>
      <c r="F453" s="103"/>
      <c r="G453" s="103"/>
      <c r="H453" s="103"/>
      <c r="I453" s="103"/>
      <c r="J453" s="93"/>
      <c r="K453" s="93"/>
      <c r="L453" s="93"/>
      <c r="M453" s="93"/>
      <c r="N453" s="93"/>
      <c r="O453" s="93"/>
      <c r="P453" s="93"/>
      <c r="Q453" s="93"/>
      <c r="R453" s="93"/>
      <c r="S453" s="93"/>
      <c r="T453" s="93"/>
      <c r="U453" s="93"/>
      <c r="V453" s="93"/>
      <c r="W453" s="93"/>
      <c r="X453" s="93"/>
      <c r="Y453" s="93"/>
      <c r="Z453" s="93"/>
    </row>
    <row r="454" ht="10.5" customHeight="1">
      <c r="A454" s="48"/>
      <c r="B454" s="48"/>
      <c r="C454" s="103"/>
      <c r="D454" s="103"/>
      <c r="E454" s="103"/>
      <c r="F454" s="103"/>
      <c r="G454" s="103"/>
      <c r="H454" s="103"/>
      <c r="I454" s="103"/>
      <c r="J454" s="93"/>
      <c r="K454" s="93"/>
      <c r="L454" s="93"/>
      <c r="M454" s="93"/>
      <c r="N454" s="93"/>
      <c r="O454" s="93"/>
      <c r="P454" s="93"/>
      <c r="Q454" s="93"/>
      <c r="R454" s="93"/>
      <c r="S454" s="93"/>
      <c r="T454" s="93"/>
      <c r="U454" s="93"/>
      <c r="V454" s="93"/>
      <c r="W454" s="93"/>
      <c r="X454" s="93"/>
      <c r="Y454" s="93"/>
      <c r="Z454" s="93"/>
    </row>
    <row r="455" ht="10.5" customHeight="1">
      <c r="A455" s="48"/>
      <c r="B455" s="48"/>
      <c r="C455" s="103"/>
      <c r="D455" s="103"/>
      <c r="E455" s="103"/>
      <c r="F455" s="103"/>
      <c r="G455" s="103"/>
      <c r="H455" s="103"/>
      <c r="I455" s="103"/>
      <c r="J455" s="93"/>
      <c r="K455" s="93"/>
      <c r="L455" s="93"/>
      <c r="M455" s="93"/>
      <c r="N455" s="93"/>
      <c r="O455" s="93"/>
      <c r="P455" s="93"/>
      <c r="Q455" s="93"/>
      <c r="R455" s="93"/>
      <c r="S455" s="93"/>
      <c r="T455" s="93"/>
      <c r="U455" s="93"/>
      <c r="V455" s="93"/>
      <c r="W455" s="93"/>
      <c r="X455" s="93"/>
      <c r="Y455" s="93"/>
      <c r="Z455" s="93"/>
    </row>
    <row r="456" ht="10.5" customHeight="1">
      <c r="A456" s="48"/>
      <c r="B456" s="48"/>
      <c r="C456" s="103"/>
      <c r="D456" s="103"/>
      <c r="E456" s="103"/>
      <c r="F456" s="103"/>
      <c r="G456" s="103"/>
      <c r="H456" s="103"/>
      <c r="I456" s="103"/>
      <c r="J456" s="93"/>
      <c r="K456" s="93"/>
      <c r="L456" s="93"/>
      <c r="M456" s="93"/>
      <c r="N456" s="93"/>
      <c r="O456" s="93"/>
      <c r="P456" s="93"/>
      <c r="Q456" s="93"/>
      <c r="R456" s="93"/>
      <c r="S456" s="93"/>
      <c r="T456" s="93"/>
      <c r="U456" s="93"/>
      <c r="V456" s="93"/>
      <c r="W456" s="93"/>
      <c r="X456" s="93"/>
      <c r="Y456" s="93"/>
      <c r="Z456" s="93"/>
    </row>
    <row r="457" ht="10.5" customHeight="1">
      <c r="A457" s="48"/>
      <c r="B457" s="48"/>
      <c r="C457" s="103"/>
      <c r="D457" s="103"/>
      <c r="E457" s="103"/>
      <c r="F457" s="103"/>
      <c r="G457" s="103"/>
      <c r="H457" s="103"/>
      <c r="I457" s="103"/>
      <c r="J457" s="93"/>
      <c r="K457" s="93"/>
      <c r="L457" s="93"/>
      <c r="M457" s="93"/>
      <c r="N457" s="93"/>
      <c r="O457" s="93"/>
      <c r="P457" s="93"/>
      <c r="Q457" s="93"/>
      <c r="R457" s="93"/>
      <c r="S457" s="93"/>
      <c r="T457" s="93"/>
      <c r="U457" s="93"/>
      <c r="V457" s="93"/>
      <c r="W457" s="93"/>
      <c r="X457" s="93"/>
      <c r="Y457" s="93"/>
      <c r="Z457" s="93"/>
    </row>
    <row r="458" ht="10.5" customHeight="1">
      <c r="A458" s="48"/>
      <c r="B458" s="48"/>
      <c r="C458" s="103"/>
      <c r="D458" s="103"/>
      <c r="E458" s="103"/>
      <c r="F458" s="103"/>
      <c r="G458" s="103"/>
      <c r="H458" s="103"/>
      <c r="I458" s="103"/>
      <c r="J458" s="93"/>
      <c r="K458" s="93"/>
      <c r="L458" s="93"/>
      <c r="M458" s="93"/>
      <c r="N458" s="93"/>
      <c r="O458" s="93"/>
      <c r="P458" s="93"/>
      <c r="Q458" s="93"/>
      <c r="R458" s="93"/>
      <c r="S458" s="93"/>
      <c r="T458" s="93"/>
      <c r="U458" s="93"/>
      <c r="V458" s="93"/>
      <c r="W458" s="93"/>
      <c r="X458" s="93"/>
      <c r="Y458" s="93"/>
      <c r="Z458" s="93"/>
    </row>
    <row r="459" ht="10.5" customHeight="1">
      <c r="A459" s="48"/>
      <c r="B459" s="48"/>
      <c r="C459" s="103"/>
      <c r="D459" s="103"/>
      <c r="E459" s="103"/>
      <c r="F459" s="103"/>
      <c r="G459" s="103"/>
      <c r="H459" s="103"/>
      <c r="I459" s="103"/>
      <c r="J459" s="93"/>
      <c r="K459" s="93"/>
      <c r="L459" s="93"/>
      <c r="M459" s="93"/>
      <c r="N459" s="93"/>
      <c r="O459" s="93"/>
      <c r="P459" s="93"/>
      <c r="Q459" s="93"/>
      <c r="R459" s="93"/>
      <c r="S459" s="93"/>
      <c r="T459" s="93"/>
      <c r="U459" s="93"/>
      <c r="V459" s="93"/>
      <c r="W459" s="93"/>
      <c r="X459" s="93"/>
      <c r="Y459" s="93"/>
      <c r="Z459" s="93"/>
    </row>
    <row r="460" ht="10.5" customHeight="1">
      <c r="A460" s="48"/>
      <c r="B460" s="48"/>
      <c r="C460" s="103"/>
      <c r="D460" s="103"/>
      <c r="E460" s="103"/>
      <c r="F460" s="103"/>
      <c r="G460" s="103"/>
      <c r="H460" s="103"/>
      <c r="I460" s="103"/>
      <c r="J460" s="93"/>
      <c r="K460" s="93"/>
      <c r="L460" s="93"/>
      <c r="M460" s="93"/>
      <c r="N460" s="93"/>
      <c r="O460" s="93"/>
      <c r="P460" s="93"/>
      <c r="Q460" s="93"/>
      <c r="R460" s="93"/>
      <c r="S460" s="93"/>
      <c r="T460" s="93"/>
      <c r="U460" s="93"/>
      <c r="V460" s="93"/>
      <c r="W460" s="93"/>
      <c r="X460" s="93"/>
      <c r="Y460" s="93"/>
      <c r="Z460" s="93"/>
    </row>
    <row r="461" ht="10.5" customHeight="1">
      <c r="A461" s="48"/>
      <c r="B461" s="48"/>
      <c r="C461" s="103"/>
      <c r="D461" s="103"/>
      <c r="E461" s="103"/>
      <c r="F461" s="103"/>
      <c r="G461" s="103"/>
      <c r="H461" s="103"/>
      <c r="I461" s="103"/>
      <c r="J461" s="93"/>
      <c r="K461" s="93"/>
      <c r="L461" s="93"/>
      <c r="M461" s="93"/>
      <c r="N461" s="93"/>
      <c r="O461" s="93"/>
      <c r="P461" s="93"/>
      <c r="Q461" s="93"/>
      <c r="R461" s="93"/>
      <c r="S461" s="93"/>
      <c r="T461" s="93"/>
      <c r="U461" s="93"/>
      <c r="V461" s="93"/>
      <c r="W461" s="93"/>
      <c r="X461" s="93"/>
      <c r="Y461" s="93"/>
      <c r="Z461" s="93"/>
    </row>
    <row r="462" ht="10.5" customHeight="1">
      <c r="A462" s="48"/>
      <c r="B462" s="48"/>
      <c r="C462" s="103"/>
      <c r="D462" s="103"/>
      <c r="E462" s="103"/>
      <c r="F462" s="103"/>
      <c r="G462" s="103"/>
      <c r="H462" s="103"/>
      <c r="I462" s="103"/>
      <c r="J462" s="93"/>
      <c r="K462" s="93"/>
      <c r="L462" s="93"/>
      <c r="M462" s="93"/>
      <c r="N462" s="93"/>
      <c r="O462" s="93"/>
      <c r="P462" s="93"/>
      <c r="Q462" s="93"/>
      <c r="R462" s="93"/>
      <c r="S462" s="93"/>
      <c r="T462" s="93"/>
      <c r="U462" s="93"/>
      <c r="V462" s="93"/>
      <c r="W462" s="93"/>
      <c r="X462" s="93"/>
      <c r="Y462" s="93"/>
      <c r="Z462" s="93"/>
    </row>
    <row r="463" ht="10.5" customHeight="1">
      <c r="A463" s="48"/>
      <c r="B463" s="48"/>
      <c r="C463" s="103"/>
      <c r="D463" s="103"/>
      <c r="E463" s="103"/>
      <c r="F463" s="103"/>
      <c r="G463" s="103"/>
      <c r="H463" s="103"/>
      <c r="I463" s="103"/>
      <c r="J463" s="93"/>
      <c r="K463" s="93"/>
      <c r="L463" s="93"/>
      <c r="M463" s="93"/>
      <c r="N463" s="93"/>
      <c r="O463" s="93"/>
      <c r="P463" s="93"/>
      <c r="Q463" s="93"/>
      <c r="R463" s="93"/>
      <c r="S463" s="93"/>
      <c r="T463" s="93"/>
      <c r="U463" s="93"/>
      <c r="V463" s="93"/>
      <c r="W463" s="93"/>
      <c r="X463" s="93"/>
      <c r="Y463" s="93"/>
      <c r="Z463" s="93"/>
    </row>
    <row r="464" ht="10.5" customHeight="1">
      <c r="A464" s="48"/>
      <c r="B464" s="48"/>
      <c r="C464" s="103"/>
      <c r="D464" s="103"/>
      <c r="E464" s="103"/>
      <c r="F464" s="103"/>
      <c r="G464" s="103"/>
      <c r="H464" s="103"/>
      <c r="I464" s="103"/>
      <c r="J464" s="93"/>
      <c r="K464" s="93"/>
      <c r="L464" s="93"/>
      <c r="M464" s="93"/>
      <c r="N464" s="93"/>
      <c r="O464" s="93"/>
      <c r="P464" s="93"/>
      <c r="Q464" s="93"/>
      <c r="R464" s="93"/>
      <c r="S464" s="93"/>
      <c r="T464" s="93"/>
      <c r="U464" s="93"/>
      <c r="V464" s="93"/>
      <c r="W464" s="93"/>
      <c r="X464" s="93"/>
      <c r="Y464" s="93"/>
      <c r="Z464" s="93"/>
    </row>
    <row r="465" ht="10.5" customHeight="1">
      <c r="A465" s="48"/>
      <c r="B465" s="48"/>
      <c r="C465" s="103"/>
      <c r="D465" s="103"/>
      <c r="E465" s="103"/>
      <c r="F465" s="103"/>
      <c r="G465" s="103"/>
      <c r="H465" s="103"/>
      <c r="I465" s="103"/>
      <c r="J465" s="93"/>
      <c r="K465" s="93"/>
      <c r="L465" s="93"/>
      <c r="M465" s="93"/>
      <c r="N465" s="93"/>
      <c r="O465" s="93"/>
      <c r="P465" s="93"/>
      <c r="Q465" s="93"/>
      <c r="R465" s="93"/>
      <c r="S465" s="93"/>
      <c r="T465" s="93"/>
      <c r="U465" s="93"/>
      <c r="V465" s="93"/>
      <c r="W465" s="93"/>
      <c r="X465" s="93"/>
      <c r="Y465" s="93"/>
      <c r="Z465" s="93"/>
    </row>
    <row r="466" ht="10.5" customHeight="1">
      <c r="A466" s="48"/>
      <c r="B466" s="48"/>
      <c r="C466" s="103"/>
      <c r="D466" s="103"/>
      <c r="E466" s="103"/>
      <c r="F466" s="103"/>
      <c r="G466" s="103"/>
      <c r="H466" s="103"/>
      <c r="I466" s="103"/>
      <c r="J466" s="93"/>
      <c r="K466" s="93"/>
      <c r="L466" s="93"/>
      <c r="M466" s="93"/>
      <c r="N466" s="93"/>
      <c r="O466" s="93"/>
      <c r="P466" s="93"/>
      <c r="Q466" s="93"/>
      <c r="R466" s="93"/>
      <c r="S466" s="93"/>
      <c r="T466" s="93"/>
      <c r="U466" s="93"/>
      <c r="V466" s="93"/>
      <c r="W466" s="93"/>
      <c r="X466" s="93"/>
      <c r="Y466" s="93"/>
      <c r="Z466" s="93"/>
    </row>
    <row r="467" ht="10.5" customHeight="1">
      <c r="A467" s="48"/>
      <c r="B467" s="48"/>
      <c r="C467" s="103"/>
      <c r="D467" s="103"/>
      <c r="E467" s="103"/>
      <c r="F467" s="103"/>
      <c r="G467" s="103"/>
      <c r="H467" s="103"/>
      <c r="I467" s="103"/>
      <c r="J467" s="93"/>
      <c r="K467" s="93"/>
      <c r="L467" s="93"/>
      <c r="M467" s="93"/>
      <c r="N467" s="93"/>
      <c r="O467" s="93"/>
      <c r="P467" s="93"/>
      <c r="Q467" s="93"/>
      <c r="R467" s="93"/>
      <c r="S467" s="93"/>
      <c r="T467" s="93"/>
      <c r="U467" s="93"/>
      <c r="V467" s="93"/>
      <c r="W467" s="93"/>
      <c r="X467" s="93"/>
      <c r="Y467" s="93"/>
      <c r="Z467" s="93"/>
    </row>
    <row r="468" ht="10.5" customHeight="1">
      <c r="A468" s="48"/>
      <c r="B468" s="48"/>
      <c r="C468" s="103"/>
      <c r="D468" s="103"/>
      <c r="E468" s="103"/>
      <c r="F468" s="103"/>
      <c r="G468" s="103"/>
      <c r="H468" s="103"/>
      <c r="I468" s="103"/>
      <c r="J468" s="93"/>
      <c r="K468" s="93"/>
      <c r="L468" s="93"/>
      <c r="M468" s="93"/>
      <c r="N468" s="93"/>
      <c r="O468" s="93"/>
      <c r="P468" s="93"/>
      <c r="Q468" s="93"/>
      <c r="R468" s="93"/>
      <c r="S468" s="93"/>
      <c r="T468" s="93"/>
      <c r="U468" s="93"/>
      <c r="V468" s="93"/>
      <c r="W468" s="93"/>
      <c r="X468" s="93"/>
      <c r="Y468" s="93"/>
      <c r="Z468" s="93"/>
    </row>
    <row r="469" ht="10.5" customHeight="1">
      <c r="A469" s="48"/>
      <c r="B469" s="48"/>
      <c r="C469" s="103"/>
      <c r="D469" s="103"/>
      <c r="E469" s="103"/>
      <c r="F469" s="103"/>
      <c r="G469" s="103"/>
      <c r="H469" s="103"/>
      <c r="I469" s="103"/>
      <c r="J469" s="93"/>
      <c r="K469" s="93"/>
      <c r="L469" s="93"/>
      <c r="M469" s="93"/>
      <c r="N469" s="93"/>
      <c r="O469" s="93"/>
      <c r="P469" s="93"/>
      <c r="Q469" s="93"/>
      <c r="R469" s="93"/>
      <c r="S469" s="93"/>
      <c r="T469" s="93"/>
      <c r="U469" s="93"/>
      <c r="V469" s="93"/>
      <c r="W469" s="93"/>
      <c r="X469" s="93"/>
      <c r="Y469" s="93"/>
      <c r="Z469" s="93"/>
    </row>
    <row r="470" ht="10.5" customHeight="1">
      <c r="A470" s="48"/>
      <c r="B470" s="48"/>
      <c r="C470" s="103"/>
      <c r="D470" s="103"/>
      <c r="E470" s="103"/>
      <c r="F470" s="103"/>
      <c r="G470" s="103"/>
      <c r="H470" s="103"/>
      <c r="I470" s="103"/>
      <c r="J470" s="93"/>
      <c r="K470" s="93"/>
      <c r="L470" s="93"/>
      <c r="M470" s="93"/>
      <c r="N470" s="93"/>
      <c r="O470" s="93"/>
      <c r="P470" s="93"/>
      <c r="Q470" s="93"/>
      <c r="R470" s="93"/>
      <c r="S470" s="93"/>
      <c r="T470" s="93"/>
      <c r="U470" s="93"/>
      <c r="V470" s="93"/>
      <c r="W470" s="93"/>
      <c r="X470" s="93"/>
      <c r="Y470" s="93"/>
      <c r="Z470" s="93"/>
    </row>
    <row r="471" ht="10.5" customHeight="1">
      <c r="A471" s="48"/>
      <c r="B471" s="48"/>
      <c r="C471" s="103"/>
      <c r="D471" s="103"/>
      <c r="E471" s="103"/>
      <c r="F471" s="103"/>
      <c r="G471" s="103"/>
      <c r="H471" s="103"/>
      <c r="I471" s="103"/>
      <c r="J471" s="93"/>
      <c r="K471" s="93"/>
      <c r="L471" s="93"/>
      <c r="M471" s="93"/>
      <c r="N471" s="93"/>
      <c r="O471" s="93"/>
      <c r="P471" s="93"/>
      <c r="Q471" s="93"/>
      <c r="R471" s="93"/>
      <c r="S471" s="93"/>
      <c r="T471" s="93"/>
      <c r="U471" s="93"/>
      <c r="V471" s="93"/>
      <c r="W471" s="93"/>
      <c r="X471" s="93"/>
      <c r="Y471" s="93"/>
      <c r="Z471" s="93"/>
    </row>
    <row r="472" ht="10.5" customHeight="1">
      <c r="A472" s="48"/>
      <c r="B472" s="48"/>
      <c r="C472" s="103"/>
      <c r="D472" s="103"/>
      <c r="E472" s="103"/>
      <c r="F472" s="103"/>
      <c r="G472" s="103"/>
      <c r="H472" s="103"/>
      <c r="I472" s="103"/>
      <c r="J472" s="93"/>
      <c r="K472" s="93"/>
      <c r="L472" s="93"/>
      <c r="M472" s="93"/>
      <c r="N472" s="93"/>
      <c r="O472" s="93"/>
      <c r="P472" s="93"/>
      <c r="Q472" s="93"/>
      <c r="R472" s="93"/>
      <c r="S472" s="93"/>
      <c r="T472" s="93"/>
      <c r="U472" s="93"/>
      <c r="V472" s="93"/>
      <c r="W472" s="93"/>
      <c r="X472" s="93"/>
      <c r="Y472" s="93"/>
      <c r="Z472" s="93"/>
    </row>
    <row r="473" ht="10.5" customHeight="1">
      <c r="A473" s="48"/>
      <c r="B473" s="48"/>
      <c r="C473" s="103"/>
      <c r="D473" s="103"/>
      <c r="E473" s="103"/>
      <c r="F473" s="103"/>
      <c r="G473" s="103"/>
      <c r="H473" s="103"/>
      <c r="I473" s="103"/>
      <c r="J473" s="93"/>
      <c r="K473" s="93"/>
      <c r="L473" s="93"/>
      <c r="M473" s="93"/>
      <c r="N473" s="93"/>
      <c r="O473" s="93"/>
      <c r="P473" s="93"/>
      <c r="Q473" s="93"/>
      <c r="R473" s="93"/>
      <c r="S473" s="93"/>
      <c r="T473" s="93"/>
      <c r="U473" s="93"/>
      <c r="V473" s="93"/>
      <c r="W473" s="93"/>
      <c r="X473" s="93"/>
      <c r="Y473" s="93"/>
      <c r="Z473" s="93"/>
    </row>
    <row r="474" ht="10.5" customHeight="1">
      <c r="A474" s="48"/>
      <c r="B474" s="48"/>
      <c r="C474" s="103"/>
      <c r="D474" s="103"/>
      <c r="E474" s="103"/>
      <c r="F474" s="103"/>
      <c r="G474" s="103"/>
      <c r="H474" s="103"/>
      <c r="I474" s="103"/>
      <c r="J474" s="93"/>
      <c r="K474" s="93"/>
      <c r="L474" s="93"/>
      <c r="M474" s="93"/>
      <c r="N474" s="93"/>
      <c r="O474" s="93"/>
      <c r="P474" s="93"/>
      <c r="Q474" s="93"/>
      <c r="R474" s="93"/>
      <c r="S474" s="93"/>
      <c r="T474" s="93"/>
      <c r="U474" s="93"/>
      <c r="V474" s="93"/>
      <c r="W474" s="93"/>
      <c r="X474" s="93"/>
      <c r="Y474" s="93"/>
      <c r="Z474" s="93"/>
    </row>
    <row r="475" ht="10.5" customHeight="1">
      <c r="A475" s="48"/>
      <c r="B475" s="48"/>
      <c r="C475" s="103"/>
      <c r="D475" s="103"/>
      <c r="E475" s="103"/>
      <c r="F475" s="103"/>
      <c r="G475" s="103"/>
      <c r="H475" s="103"/>
      <c r="I475" s="103"/>
      <c r="J475" s="93"/>
      <c r="K475" s="93"/>
      <c r="L475" s="93"/>
      <c r="M475" s="93"/>
      <c r="N475" s="93"/>
      <c r="O475" s="93"/>
      <c r="P475" s="93"/>
      <c r="Q475" s="93"/>
      <c r="R475" s="93"/>
      <c r="S475" s="93"/>
      <c r="T475" s="93"/>
      <c r="U475" s="93"/>
      <c r="V475" s="93"/>
      <c r="W475" s="93"/>
      <c r="X475" s="93"/>
      <c r="Y475" s="93"/>
      <c r="Z475" s="93"/>
    </row>
    <row r="476" ht="10.5" customHeight="1">
      <c r="A476" s="48"/>
      <c r="B476" s="48"/>
      <c r="C476" s="103"/>
      <c r="D476" s="103"/>
      <c r="E476" s="103"/>
      <c r="F476" s="103"/>
      <c r="G476" s="103"/>
      <c r="H476" s="103"/>
      <c r="I476" s="103"/>
      <c r="J476" s="93"/>
      <c r="K476" s="93"/>
      <c r="L476" s="93"/>
      <c r="M476" s="93"/>
      <c r="N476" s="93"/>
      <c r="O476" s="93"/>
      <c r="P476" s="93"/>
      <c r="Q476" s="93"/>
      <c r="R476" s="93"/>
      <c r="S476" s="93"/>
      <c r="T476" s="93"/>
      <c r="U476" s="93"/>
      <c r="V476" s="93"/>
      <c r="W476" s="93"/>
      <c r="X476" s="93"/>
      <c r="Y476" s="93"/>
      <c r="Z476" s="93"/>
    </row>
    <row r="477" ht="10.5" customHeight="1">
      <c r="A477" s="48"/>
      <c r="B477" s="48"/>
      <c r="C477" s="103"/>
      <c r="D477" s="103"/>
      <c r="E477" s="103"/>
      <c r="F477" s="103"/>
      <c r="G477" s="103"/>
      <c r="H477" s="103"/>
      <c r="I477" s="103"/>
      <c r="J477" s="93"/>
      <c r="K477" s="93"/>
      <c r="L477" s="93"/>
      <c r="M477" s="93"/>
      <c r="N477" s="93"/>
      <c r="O477" s="93"/>
      <c r="P477" s="93"/>
      <c r="Q477" s="93"/>
      <c r="R477" s="93"/>
      <c r="S477" s="93"/>
      <c r="T477" s="93"/>
      <c r="U477" s="93"/>
      <c r="V477" s="93"/>
      <c r="W477" s="93"/>
      <c r="X477" s="93"/>
      <c r="Y477" s="93"/>
      <c r="Z477" s="93"/>
    </row>
    <row r="478" ht="10.5" customHeight="1">
      <c r="A478" s="48"/>
      <c r="B478" s="48"/>
      <c r="C478" s="103"/>
      <c r="D478" s="103"/>
      <c r="E478" s="103"/>
      <c r="F478" s="103"/>
      <c r="G478" s="103"/>
      <c r="H478" s="103"/>
      <c r="I478" s="103"/>
      <c r="J478" s="93"/>
      <c r="K478" s="93"/>
      <c r="L478" s="93"/>
      <c r="M478" s="93"/>
      <c r="N478" s="93"/>
      <c r="O478" s="93"/>
      <c r="P478" s="93"/>
      <c r="Q478" s="93"/>
      <c r="R478" s="93"/>
      <c r="S478" s="93"/>
      <c r="T478" s="93"/>
      <c r="U478" s="93"/>
      <c r="V478" s="93"/>
      <c r="W478" s="93"/>
      <c r="X478" s="93"/>
      <c r="Y478" s="93"/>
      <c r="Z478" s="93"/>
    </row>
    <row r="479" ht="10.5" customHeight="1">
      <c r="A479" s="48"/>
      <c r="B479" s="48"/>
      <c r="C479" s="103"/>
      <c r="D479" s="103"/>
      <c r="E479" s="103"/>
      <c r="F479" s="103"/>
      <c r="G479" s="103"/>
      <c r="H479" s="103"/>
      <c r="I479" s="103"/>
      <c r="J479" s="93"/>
      <c r="K479" s="93"/>
      <c r="L479" s="93"/>
      <c r="M479" s="93"/>
      <c r="N479" s="93"/>
      <c r="O479" s="93"/>
      <c r="P479" s="93"/>
      <c r="Q479" s="93"/>
      <c r="R479" s="93"/>
      <c r="S479" s="93"/>
      <c r="T479" s="93"/>
      <c r="U479" s="93"/>
      <c r="V479" s="93"/>
      <c r="W479" s="93"/>
      <c r="X479" s="93"/>
      <c r="Y479" s="93"/>
      <c r="Z479" s="93"/>
    </row>
    <row r="480" ht="10.5" customHeight="1">
      <c r="A480" s="48"/>
      <c r="B480" s="48"/>
      <c r="C480" s="103"/>
      <c r="D480" s="103"/>
      <c r="E480" s="103"/>
      <c r="F480" s="103"/>
      <c r="G480" s="103"/>
      <c r="H480" s="103"/>
      <c r="I480" s="103"/>
      <c r="J480" s="93"/>
      <c r="K480" s="93"/>
      <c r="L480" s="93"/>
      <c r="M480" s="93"/>
      <c r="N480" s="93"/>
      <c r="O480" s="93"/>
      <c r="P480" s="93"/>
      <c r="Q480" s="93"/>
      <c r="R480" s="93"/>
      <c r="S480" s="93"/>
      <c r="T480" s="93"/>
      <c r="U480" s="93"/>
      <c r="V480" s="93"/>
      <c r="W480" s="93"/>
      <c r="X480" s="93"/>
      <c r="Y480" s="93"/>
      <c r="Z480" s="93"/>
    </row>
    <row r="481" ht="10.5" customHeight="1">
      <c r="A481" s="48"/>
      <c r="B481" s="48"/>
      <c r="C481" s="103"/>
      <c r="D481" s="103"/>
      <c r="E481" s="103"/>
      <c r="F481" s="103"/>
      <c r="G481" s="103"/>
      <c r="H481" s="103"/>
      <c r="I481" s="103"/>
      <c r="J481" s="93"/>
      <c r="K481" s="93"/>
      <c r="L481" s="93"/>
      <c r="M481" s="93"/>
      <c r="N481" s="93"/>
      <c r="O481" s="93"/>
      <c r="P481" s="93"/>
      <c r="Q481" s="93"/>
      <c r="R481" s="93"/>
      <c r="S481" s="93"/>
      <c r="T481" s="93"/>
      <c r="U481" s="93"/>
      <c r="V481" s="93"/>
      <c r="W481" s="93"/>
      <c r="X481" s="93"/>
      <c r="Y481" s="93"/>
      <c r="Z481" s="93"/>
    </row>
    <row r="482" ht="10.5" customHeight="1">
      <c r="A482" s="48"/>
      <c r="B482" s="48"/>
      <c r="C482" s="103"/>
      <c r="D482" s="103"/>
      <c r="E482" s="103"/>
      <c r="F482" s="103"/>
      <c r="G482" s="103"/>
      <c r="H482" s="103"/>
      <c r="I482" s="103"/>
      <c r="J482" s="93"/>
      <c r="K482" s="93"/>
      <c r="L482" s="93"/>
      <c r="M482" s="93"/>
      <c r="N482" s="93"/>
      <c r="O482" s="93"/>
      <c r="P482" s="93"/>
      <c r="Q482" s="93"/>
      <c r="R482" s="93"/>
      <c r="S482" s="93"/>
      <c r="T482" s="93"/>
      <c r="U482" s="93"/>
      <c r="V482" s="93"/>
      <c r="W482" s="93"/>
      <c r="X482" s="93"/>
      <c r="Y482" s="93"/>
      <c r="Z482" s="93"/>
    </row>
    <row r="483" ht="10.5" customHeight="1">
      <c r="A483" s="48"/>
      <c r="B483" s="48"/>
      <c r="C483" s="103"/>
      <c r="D483" s="103"/>
      <c r="E483" s="103"/>
      <c r="F483" s="103"/>
      <c r="G483" s="103"/>
      <c r="H483" s="103"/>
      <c r="I483" s="103"/>
      <c r="J483" s="93"/>
      <c r="K483" s="93"/>
      <c r="L483" s="93"/>
      <c r="M483" s="93"/>
      <c r="N483" s="93"/>
      <c r="O483" s="93"/>
      <c r="P483" s="93"/>
      <c r="Q483" s="93"/>
      <c r="R483" s="93"/>
      <c r="S483" s="93"/>
      <c r="T483" s="93"/>
      <c r="U483" s="93"/>
      <c r="V483" s="93"/>
      <c r="W483" s="93"/>
      <c r="X483" s="93"/>
      <c r="Y483" s="93"/>
      <c r="Z483" s="93"/>
    </row>
    <row r="484" ht="10.5" customHeight="1">
      <c r="A484" s="48"/>
      <c r="B484" s="48"/>
      <c r="C484" s="103"/>
      <c r="D484" s="103"/>
      <c r="E484" s="103"/>
      <c r="F484" s="103"/>
      <c r="G484" s="103"/>
      <c r="H484" s="103"/>
      <c r="I484" s="103"/>
      <c r="J484" s="93"/>
      <c r="K484" s="93"/>
      <c r="L484" s="93"/>
      <c r="M484" s="93"/>
      <c r="N484" s="93"/>
      <c r="O484" s="93"/>
      <c r="P484" s="93"/>
      <c r="Q484" s="93"/>
      <c r="R484" s="93"/>
      <c r="S484" s="93"/>
      <c r="T484" s="93"/>
      <c r="U484" s="93"/>
      <c r="V484" s="93"/>
      <c r="W484" s="93"/>
      <c r="X484" s="93"/>
      <c r="Y484" s="93"/>
      <c r="Z484" s="93"/>
    </row>
    <row r="485" ht="10.5" customHeight="1">
      <c r="A485" s="48"/>
      <c r="B485" s="48"/>
      <c r="C485" s="103"/>
      <c r="D485" s="103"/>
      <c r="E485" s="103"/>
      <c r="F485" s="103"/>
      <c r="G485" s="103"/>
      <c r="H485" s="103"/>
      <c r="I485" s="103"/>
      <c r="J485" s="93"/>
      <c r="K485" s="93"/>
      <c r="L485" s="93"/>
      <c r="M485" s="93"/>
      <c r="N485" s="93"/>
      <c r="O485" s="93"/>
      <c r="P485" s="93"/>
      <c r="Q485" s="93"/>
      <c r="R485" s="93"/>
      <c r="S485" s="93"/>
      <c r="T485" s="93"/>
      <c r="U485" s="93"/>
      <c r="V485" s="93"/>
      <c r="W485" s="93"/>
      <c r="X485" s="93"/>
      <c r="Y485" s="93"/>
      <c r="Z485" s="93"/>
    </row>
    <row r="486" ht="10.5" customHeight="1">
      <c r="A486" s="48"/>
      <c r="B486" s="48"/>
      <c r="C486" s="103"/>
      <c r="D486" s="103"/>
      <c r="E486" s="103"/>
      <c r="F486" s="103"/>
      <c r="G486" s="103"/>
      <c r="H486" s="103"/>
      <c r="I486" s="103"/>
      <c r="J486" s="93"/>
      <c r="K486" s="93"/>
      <c r="L486" s="93"/>
      <c r="M486" s="93"/>
      <c r="N486" s="93"/>
      <c r="O486" s="93"/>
      <c r="P486" s="93"/>
      <c r="Q486" s="93"/>
      <c r="R486" s="93"/>
      <c r="S486" s="93"/>
      <c r="T486" s="93"/>
      <c r="U486" s="93"/>
      <c r="V486" s="93"/>
      <c r="W486" s="93"/>
      <c r="X486" s="93"/>
      <c r="Y486" s="93"/>
      <c r="Z486" s="93"/>
    </row>
    <row r="487" ht="10.5" customHeight="1">
      <c r="A487" s="48"/>
      <c r="B487" s="48"/>
      <c r="C487" s="103"/>
      <c r="D487" s="103"/>
      <c r="E487" s="103"/>
      <c r="F487" s="103"/>
      <c r="G487" s="103"/>
      <c r="H487" s="103"/>
      <c r="I487" s="103"/>
      <c r="J487" s="93"/>
      <c r="K487" s="93"/>
      <c r="L487" s="93"/>
      <c r="M487" s="93"/>
      <c r="N487" s="93"/>
      <c r="O487" s="93"/>
      <c r="P487" s="93"/>
      <c r="Q487" s="93"/>
      <c r="R487" s="93"/>
      <c r="S487" s="93"/>
      <c r="T487" s="93"/>
      <c r="U487" s="93"/>
      <c r="V487" s="93"/>
      <c r="W487" s="93"/>
      <c r="X487" s="93"/>
      <c r="Y487" s="93"/>
      <c r="Z487" s="93"/>
    </row>
    <row r="488" ht="10.5" customHeight="1">
      <c r="A488" s="48"/>
      <c r="B488" s="48"/>
      <c r="C488" s="103"/>
      <c r="D488" s="103"/>
      <c r="E488" s="103"/>
      <c r="F488" s="103"/>
      <c r="G488" s="103"/>
      <c r="H488" s="103"/>
      <c r="I488" s="103"/>
      <c r="J488" s="93"/>
      <c r="K488" s="93"/>
      <c r="L488" s="93"/>
      <c r="M488" s="93"/>
      <c r="N488" s="93"/>
      <c r="O488" s="93"/>
      <c r="P488" s="93"/>
      <c r="Q488" s="93"/>
      <c r="R488" s="93"/>
      <c r="S488" s="93"/>
      <c r="T488" s="93"/>
      <c r="U488" s="93"/>
      <c r="V488" s="93"/>
      <c r="W488" s="93"/>
      <c r="X488" s="93"/>
      <c r="Y488" s="93"/>
      <c r="Z488" s="93"/>
    </row>
    <row r="489" ht="10.5" customHeight="1">
      <c r="A489" s="48"/>
      <c r="B489" s="48"/>
      <c r="C489" s="103"/>
      <c r="D489" s="103"/>
      <c r="E489" s="103"/>
      <c r="F489" s="103"/>
      <c r="G489" s="103"/>
      <c r="H489" s="103"/>
      <c r="I489" s="103"/>
      <c r="J489" s="93"/>
      <c r="K489" s="93"/>
      <c r="L489" s="93"/>
      <c r="M489" s="93"/>
      <c r="N489" s="93"/>
      <c r="O489" s="93"/>
      <c r="P489" s="93"/>
      <c r="Q489" s="93"/>
      <c r="R489" s="93"/>
      <c r="S489" s="93"/>
      <c r="T489" s="93"/>
      <c r="U489" s="93"/>
      <c r="V489" s="93"/>
      <c r="W489" s="93"/>
      <c r="X489" s="93"/>
      <c r="Y489" s="93"/>
      <c r="Z489" s="93"/>
    </row>
    <row r="490" ht="10.5" customHeight="1">
      <c r="A490" s="48"/>
      <c r="B490" s="48"/>
      <c r="C490" s="103"/>
      <c r="D490" s="103"/>
      <c r="E490" s="103"/>
      <c r="F490" s="103"/>
      <c r="G490" s="103"/>
      <c r="H490" s="103"/>
      <c r="I490" s="103"/>
      <c r="J490" s="93"/>
      <c r="K490" s="93"/>
      <c r="L490" s="93"/>
      <c r="M490" s="93"/>
      <c r="N490" s="93"/>
      <c r="O490" s="93"/>
      <c r="P490" s="93"/>
      <c r="Q490" s="93"/>
      <c r="R490" s="93"/>
      <c r="S490" s="93"/>
      <c r="T490" s="93"/>
      <c r="U490" s="93"/>
      <c r="V490" s="93"/>
      <c r="W490" s="93"/>
      <c r="X490" s="93"/>
      <c r="Y490" s="93"/>
      <c r="Z490" s="93"/>
    </row>
    <row r="491" ht="10.5" customHeight="1">
      <c r="A491" s="48"/>
      <c r="B491" s="48"/>
      <c r="C491" s="103"/>
      <c r="D491" s="103"/>
      <c r="E491" s="103"/>
      <c r="F491" s="103"/>
      <c r="G491" s="103"/>
      <c r="H491" s="103"/>
      <c r="I491" s="103"/>
      <c r="J491" s="93"/>
      <c r="K491" s="93"/>
      <c r="L491" s="93"/>
      <c r="M491" s="93"/>
      <c r="N491" s="93"/>
      <c r="O491" s="93"/>
      <c r="P491" s="93"/>
      <c r="Q491" s="93"/>
      <c r="R491" s="93"/>
      <c r="S491" s="93"/>
      <c r="T491" s="93"/>
      <c r="U491" s="93"/>
      <c r="V491" s="93"/>
      <c r="W491" s="93"/>
      <c r="X491" s="93"/>
      <c r="Y491" s="93"/>
      <c r="Z491" s="93"/>
    </row>
    <row r="492" ht="10.5" customHeight="1">
      <c r="A492" s="48"/>
      <c r="B492" s="48"/>
      <c r="C492" s="103"/>
      <c r="D492" s="103"/>
      <c r="E492" s="103"/>
      <c r="F492" s="103"/>
      <c r="G492" s="103"/>
      <c r="H492" s="103"/>
      <c r="I492" s="103"/>
      <c r="J492" s="93"/>
      <c r="K492" s="93"/>
      <c r="L492" s="93"/>
      <c r="M492" s="93"/>
      <c r="N492" s="93"/>
      <c r="O492" s="93"/>
      <c r="P492" s="93"/>
      <c r="Q492" s="93"/>
      <c r="R492" s="93"/>
      <c r="S492" s="93"/>
      <c r="T492" s="93"/>
      <c r="U492" s="93"/>
      <c r="V492" s="93"/>
      <c r="W492" s="93"/>
      <c r="X492" s="93"/>
      <c r="Y492" s="93"/>
      <c r="Z492" s="93"/>
    </row>
    <row r="493" ht="10.5" customHeight="1">
      <c r="A493" s="48"/>
      <c r="B493" s="48"/>
      <c r="C493" s="103"/>
      <c r="D493" s="103"/>
      <c r="E493" s="103"/>
      <c r="F493" s="103"/>
      <c r="G493" s="103"/>
      <c r="H493" s="103"/>
      <c r="I493" s="103"/>
      <c r="J493" s="93"/>
      <c r="K493" s="93"/>
      <c r="L493" s="93"/>
      <c r="M493" s="93"/>
      <c r="N493" s="93"/>
      <c r="O493" s="93"/>
      <c r="P493" s="93"/>
      <c r="Q493" s="93"/>
      <c r="R493" s="93"/>
      <c r="S493" s="93"/>
      <c r="T493" s="93"/>
      <c r="U493" s="93"/>
      <c r="V493" s="93"/>
      <c r="W493" s="93"/>
      <c r="X493" s="93"/>
      <c r="Y493" s="93"/>
      <c r="Z493" s="93"/>
    </row>
    <row r="494" ht="10.5" customHeight="1">
      <c r="A494" s="48"/>
      <c r="B494" s="48"/>
      <c r="C494" s="103"/>
      <c r="D494" s="103"/>
      <c r="E494" s="103"/>
      <c r="F494" s="103"/>
      <c r="G494" s="103"/>
      <c r="H494" s="103"/>
      <c r="I494" s="103"/>
      <c r="J494" s="93"/>
      <c r="K494" s="93"/>
      <c r="L494" s="93"/>
      <c r="M494" s="93"/>
      <c r="N494" s="93"/>
      <c r="O494" s="93"/>
      <c r="P494" s="93"/>
      <c r="Q494" s="93"/>
      <c r="R494" s="93"/>
      <c r="S494" s="93"/>
      <c r="T494" s="93"/>
      <c r="U494" s="93"/>
      <c r="V494" s="93"/>
      <c r="W494" s="93"/>
      <c r="X494" s="93"/>
      <c r="Y494" s="93"/>
      <c r="Z494" s="93"/>
    </row>
    <row r="495" ht="10.5" customHeight="1">
      <c r="A495" s="48"/>
      <c r="B495" s="48"/>
      <c r="C495" s="103"/>
      <c r="D495" s="103"/>
      <c r="E495" s="103"/>
      <c r="F495" s="103"/>
      <c r="G495" s="103"/>
      <c r="H495" s="103"/>
      <c r="I495" s="103"/>
      <c r="J495" s="93"/>
      <c r="K495" s="93"/>
      <c r="L495" s="93"/>
      <c r="M495" s="93"/>
      <c r="N495" s="93"/>
      <c r="O495" s="93"/>
      <c r="P495" s="93"/>
      <c r="Q495" s="93"/>
      <c r="R495" s="93"/>
      <c r="S495" s="93"/>
      <c r="T495" s="93"/>
      <c r="U495" s="93"/>
      <c r="V495" s="93"/>
      <c r="W495" s="93"/>
      <c r="X495" s="93"/>
      <c r="Y495" s="93"/>
      <c r="Z495" s="93"/>
    </row>
    <row r="496" ht="10.5" customHeight="1">
      <c r="A496" s="48"/>
      <c r="B496" s="48"/>
      <c r="C496" s="103"/>
      <c r="D496" s="103"/>
      <c r="E496" s="103"/>
      <c r="F496" s="103"/>
      <c r="G496" s="103"/>
      <c r="H496" s="103"/>
      <c r="I496" s="103"/>
      <c r="J496" s="93"/>
      <c r="K496" s="93"/>
      <c r="L496" s="93"/>
      <c r="M496" s="93"/>
      <c r="N496" s="93"/>
      <c r="O496" s="93"/>
      <c r="P496" s="93"/>
      <c r="Q496" s="93"/>
      <c r="R496" s="93"/>
      <c r="S496" s="93"/>
      <c r="T496" s="93"/>
      <c r="U496" s="93"/>
      <c r="V496" s="93"/>
      <c r="W496" s="93"/>
      <c r="X496" s="93"/>
      <c r="Y496" s="93"/>
      <c r="Z496" s="93"/>
    </row>
    <row r="497" ht="10.5" customHeight="1">
      <c r="A497" s="48"/>
      <c r="B497" s="48"/>
      <c r="C497" s="103"/>
      <c r="D497" s="103"/>
      <c r="E497" s="103"/>
      <c r="F497" s="103"/>
      <c r="G497" s="103"/>
      <c r="H497" s="103"/>
      <c r="I497" s="103"/>
      <c r="J497" s="93"/>
      <c r="K497" s="93"/>
      <c r="L497" s="93"/>
      <c r="M497" s="93"/>
      <c r="N497" s="93"/>
      <c r="O497" s="93"/>
      <c r="P497" s="93"/>
      <c r="Q497" s="93"/>
      <c r="R497" s="93"/>
      <c r="S497" s="93"/>
      <c r="T497" s="93"/>
      <c r="U497" s="93"/>
      <c r="V497" s="93"/>
      <c r="W497" s="93"/>
      <c r="X497" s="93"/>
      <c r="Y497" s="93"/>
      <c r="Z497" s="93"/>
    </row>
    <row r="498" ht="10.5" customHeight="1">
      <c r="A498" s="48"/>
      <c r="B498" s="48"/>
      <c r="C498" s="103"/>
      <c r="D498" s="103"/>
      <c r="E498" s="103"/>
      <c r="F498" s="103"/>
      <c r="G498" s="103"/>
      <c r="H498" s="103"/>
      <c r="I498" s="103"/>
      <c r="J498" s="93"/>
      <c r="K498" s="93"/>
      <c r="L498" s="93"/>
      <c r="M498" s="93"/>
      <c r="N498" s="93"/>
      <c r="O498" s="93"/>
      <c r="P498" s="93"/>
      <c r="Q498" s="93"/>
      <c r="R498" s="93"/>
      <c r="S498" s="93"/>
      <c r="T498" s="93"/>
      <c r="U498" s="93"/>
      <c r="V498" s="93"/>
      <c r="W498" s="93"/>
      <c r="X498" s="93"/>
      <c r="Y498" s="93"/>
      <c r="Z498" s="93"/>
    </row>
    <row r="499" ht="10.5" customHeight="1">
      <c r="A499" s="48"/>
      <c r="B499" s="48"/>
      <c r="C499" s="103"/>
      <c r="D499" s="103"/>
      <c r="E499" s="103"/>
      <c r="F499" s="103"/>
      <c r="G499" s="103"/>
      <c r="H499" s="103"/>
      <c r="I499" s="103"/>
      <c r="J499" s="93"/>
      <c r="K499" s="93"/>
      <c r="L499" s="93"/>
      <c r="M499" s="93"/>
      <c r="N499" s="93"/>
      <c r="O499" s="93"/>
      <c r="P499" s="93"/>
      <c r="Q499" s="93"/>
      <c r="R499" s="93"/>
      <c r="S499" s="93"/>
      <c r="T499" s="93"/>
      <c r="U499" s="93"/>
      <c r="V499" s="93"/>
      <c r="W499" s="93"/>
      <c r="X499" s="93"/>
      <c r="Y499" s="93"/>
      <c r="Z499" s="93"/>
    </row>
    <row r="500" ht="10.5" customHeight="1">
      <c r="A500" s="48"/>
      <c r="B500" s="48"/>
      <c r="C500" s="103"/>
      <c r="D500" s="103"/>
      <c r="E500" s="103"/>
      <c r="F500" s="103"/>
      <c r="G500" s="103"/>
      <c r="H500" s="103"/>
      <c r="I500" s="103"/>
      <c r="J500" s="93"/>
      <c r="K500" s="93"/>
      <c r="L500" s="93"/>
      <c r="M500" s="93"/>
      <c r="N500" s="93"/>
      <c r="O500" s="93"/>
      <c r="P500" s="93"/>
      <c r="Q500" s="93"/>
      <c r="R500" s="93"/>
      <c r="S500" s="93"/>
      <c r="T500" s="93"/>
      <c r="U500" s="93"/>
      <c r="V500" s="93"/>
      <c r="W500" s="93"/>
      <c r="X500" s="93"/>
      <c r="Y500" s="93"/>
      <c r="Z500" s="93"/>
    </row>
    <row r="501" ht="10.5" customHeight="1">
      <c r="A501" s="48"/>
      <c r="B501" s="48"/>
      <c r="C501" s="103"/>
      <c r="D501" s="103"/>
      <c r="E501" s="103"/>
      <c r="F501" s="103"/>
      <c r="G501" s="103"/>
      <c r="H501" s="103"/>
      <c r="I501" s="103"/>
      <c r="J501" s="93"/>
      <c r="K501" s="93"/>
      <c r="L501" s="93"/>
      <c r="M501" s="93"/>
      <c r="N501" s="93"/>
      <c r="O501" s="93"/>
      <c r="P501" s="93"/>
      <c r="Q501" s="93"/>
      <c r="R501" s="93"/>
      <c r="S501" s="93"/>
      <c r="T501" s="93"/>
      <c r="U501" s="93"/>
      <c r="V501" s="93"/>
      <c r="W501" s="93"/>
      <c r="X501" s="93"/>
      <c r="Y501" s="93"/>
      <c r="Z501" s="93"/>
    </row>
    <row r="502" ht="10.5" customHeight="1">
      <c r="A502" s="48"/>
      <c r="B502" s="48"/>
      <c r="C502" s="103"/>
      <c r="D502" s="103"/>
      <c r="E502" s="103"/>
      <c r="F502" s="103"/>
      <c r="G502" s="103"/>
      <c r="H502" s="103"/>
      <c r="I502" s="103"/>
      <c r="J502" s="93"/>
      <c r="K502" s="93"/>
      <c r="L502" s="93"/>
      <c r="M502" s="93"/>
      <c r="N502" s="93"/>
      <c r="O502" s="93"/>
      <c r="P502" s="93"/>
      <c r="Q502" s="93"/>
      <c r="R502" s="93"/>
      <c r="S502" s="93"/>
      <c r="T502" s="93"/>
      <c r="U502" s="93"/>
      <c r="V502" s="93"/>
      <c r="W502" s="93"/>
      <c r="X502" s="93"/>
      <c r="Y502" s="93"/>
      <c r="Z502" s="93"/>
    </row>
    <row r="503" ht="10.5" customHeight="1">
      <c r="A503" s="48"/>
      <c r="B503" s="48"/>
      <c r="C503" s="103"/>
      <c r="D503" s="103"/>
      <c r="E503" s="103"/>
      <c r="F503" s="103"/>
      <c r="G503" s="103"/>
      <c r="H503" s="103"/>
      <c r="I503" s="103"/>
      <c r="J503" s="93"/>
      <c r="K503" s="93"/>
      <c r="L503" s="93"/>
      <c r="M503" s="93"/>
      <c r="N503" s="93"/>
      <c r="O503" s="93"/>
      <c r="P503" s="93"/>
      <c r="Q503" s="93"/>
      <c r="R503" s="93"/>
      <c r="S503" s="93"/>
      <c r="T503" s="93"/>
      <c r="U503" s="93"/>
      <c r="V503" s="93"/>
      <c r="W503" s="93"/>
      <c r="X503" s="93"/>
      <c r="Y503" s="93"/>
      <c r="Z503" s="93"/>
    </row>
    <row r="504" ht="10.5" customHeight="1">
      <c r="A504" s="48"/>
      <c r="B504" s="48"/>
      <c r="C504" s="103"/>
      <c r="D504" s="103"/>
      <c r="E504" s="103"/>
      <c r="F504" s="103"/>
      <c r="G504" s="103"/>
      <c r="H504" s="103"/>
      <c r="I504" s="103"/>
      <c r="J504" s="93"/>
      <c r="K504" s="93"/>
      <c r="L504" s="93"/>
      <c r="M504" s="93"/>
      <c r="N504" s="93"/>
      <c r="O504" s="93"/>
      <c r="P504" s="93"/>
      <c r="Q504" s="93"/>
      <c r="R504" s="93"/>
      <c r="S504" s="93"/>
      <c r="T504" s="93"/>
      <c r="U504" s="93"/>
      <c r="V504" s="93"/>
      <c r="W504" s="93"/>
      <c r="X504" s="93"/>
      <c r="Y504" s="93"/>
      <c r="Z504" s="93"/>
    </row>
    <row r="505" ht="10.5" customHeight="1">
      <c r="A505" s="48"/>
      <c r="B505" s="48"/>
      <c r="C505" s="103"/>
      <c r="D505" s="103"/>
      <c r="E505" s="103"/>
      <c r="F505" s="103"/>
      <c r="G505" s="103"/>
      <c r="H505" s="103"/>
      <c r="I505" s="103"/>
      <c r="J505" s="93"/>
      <c r="K505" s="93"/>
      <c r="L505" s="93"/>
      <c r="M505" s="93"/>
      <c r="N505" s="93"/>
      <c r="O505" s="93"/>
      <c r="P505" s="93"/>
      <c r="Q505" s="93"/>
      <c r="R505" s="93"/>
      <c r="S505" s="93"/>
      <c r="T505" s="93"/>
      <c r="U505" s="93"/>
      <c r="V505" s="93"/>
      <c r="W505" s="93"/>
      <c r="X505" s="93"/>
      <c r="Y505" s="93"/>
      <c r="Z505" s="93"/>
    </row>
    <row r="506" ht="10.5" customHeight="1">
      <c r="A506" s="48"/>
      <c r="B506" s="48"/>
      <c r="C506" s="103"/>
      <c r="D506" s="103"/>
      <c r="E506" s="103"/>
      <c r="F506" s="103"/>
      <c r="G506" s="103"/>
      <c r="H506" s="103"/>
      <c r="I506" s="103"/>
      <c r="J506" s="93"/>
      <c r="K506" s="93"/>
      <c r="L506" s="93"/>
      <c r="M506" s="93"/>
      <c r="N506" s="93"/>
      <c r="O506" s="93"/>
      <c r="P506" s="93"/>
      <c r="Q506" s="93"/>
      <c r="R506" s="93"/>
      <c r="S506" s="93"/>
      <c r="T506" s="93"/>
      <c r="U506" s="93"/>
      <c r="V506" s="93"/>
      <c r="W506" s="93"/>
      <c r="X506" s="93"/>
      <c r="Y506" s="93"/>
      <c r="Z506" s="93"/>
    </row>
    <row r="507" ht="10.5" customHeight="1">
      <c r="A507" s="48"/>
      <c r="B507" s="48"/>
      <c r="C507" s="103"/>
      <c r="D507" s="103"/>
      <c r="E507" s="103"/>
      <c r="F507" s="103"/>
      <c r="G507" s="103"/>
      <c r="H507" s="103"/>
      <c r="I507" s="103"/>
      <c r="J507" s="93"/>
      <c r="K507" s="93"/>
      <c r="L507" s="93"/>
      <c r="M507" s="93"/>
      <c r="N507" s="93"/>
      <c r="O507" s="93"/>
      <c r="P507" s="93"/>
      <c r="Q507" s="93"/>
      <c r="R507" s="93"/>
      <c r="S507" s="93"/>
      <c r="T507" s="93"/>
      <c r="U507" s="93"/>
      <c r="V507" s="93"/>
      <c r="W507" s="93"/>
      <c r="X507" s="93"/>
      <c r="Y507" s="93"/>
      <c r="Z507" s="93"/>
    </row>
    <row r="508" ht="10.5" customHeight="1">
      <c r="A508" s="48"/>
      <c r="B508" s="48"/>
      <c r="C508" s="103"/>
      <c r="D508" s="103"/>
      <c r="E508" s="103"/>
      <c r="F508" s="103"/>
      <c r="G508" s="103"/>
      <c r="H508" s="103"/>
      <c r="I508" s="103"/>
      <c r="J508" s="93"/>
      <c r="K508" s="93"/>
      <c r="L508" s="93"/>
      <c r="M508" s="93"/>
      <c r="N508" s="93"/>
      <c r="O508" s="93"/>
      <c r="P508" s="93"/>
      <c r="Q508" s="93"/>
      <c r="R508" s="93"/>
      <c r="S508" s="93"/>
      <c r="T508" s="93"/>
      <c r="U508" s="93"/>
      <c r="V508" s="93"/>
      <c r="W508" s="93"/>
      <c r="X508" s="93"/>
      <c r="Y508" s="93"/>
      <c r="Z508" s="93"/>
    </row>
    <row r="509" ht="10.5" customHeight="1">
      <c r="A509" s="48"/>
      <c r="B509" s="48"/>
      <c r="C509" s="103"/>
      <c r="D509" s="103"/>
      <c r="E509" s="103"/>
      <c r="F509" s="103"/>
      <c r="G509" s="103"/>
      <c r="H509" s="103"/>
      <c r="I509" s="103"/>
      <c r="J509" s="93"/>
      <c r="K509" s="93"/>
      <c r="L509" s="93"/>
      <c r="M509" s="93"/>
      <c r="N509" s="93"/>
      <c r="O509" s="93"/>
      <c r="P509" s="93"/>
      <c r="Q509" s="93"/>
      <c r="R509" s="93"/>
      <c r="S509" s="93"/>
      <c r="T509" s="93"/>
      <c r="U509" s="93"/>
      <c r="V509" s="93"/>
      <c r="W509" s="93"/>
      <c r="X509" s="93"/>
      <c r="Y509" s="93"/>
      <c r="Z509" s="93"/>
    </row>
    <row r="510" ht="10.5" customHeight="1">
      <c r="A510" s="48"/>
      <c r="B510" s="48"/>
      <c r="C510" s="103"/>
      <c r="D510" s="103"/>
      <c r="E510" s="103"/>
      <c r="F510" s="103"/>
      <c r="G510" s="103"/>
      <c r="H510" s="103"/>
      <c r="I510" s="103"/>
      <c r="J510" s="93"/>
      <c r="K510" s="93"/>
      <c r="L510" s="93"/>
      <c r="M510" s="93"/>
      <c r="N510" s="93"/>
      <c r="O510" s="93"/>
      <c r="P510" s="93"/>
      <c r="Q510" s="93"/>
      <c r="R510" s="93"/>
      <c r="S510" s="93"/>
      <c r="T510" s="93"/>
      <c r="U510" s="93"/>
      <c r="V510" s="93"/>
      <c r="W510" s="93"/>
      <c r="X510" s="93"/>
      <c r="Y510" s="93"/>
      <c r="Z510" s="93"/>
    </row>
    <row r="511" ht="10.5" customHeight="1">
      <c r="A511" s="48"/>
      <c r="B511" s="48"/>
      <c r="C511" s="103"/>
      <c r="D511" s="103"/>
      <c r="E511" s="103"/>
      <c r="F511" s="103"/>
      <c r="G511" s="103"/>
      <c r="H511" s="103"/>
      <c r="I511" s="103"/>
      <c r="J511" s="93"/>
      <c r="K511" s="93"/>
      <c r="L511" s="93"/>
      <c r="M511" s="93"/>
      <c r="N511" s="93"/>
      <c r="O511" s="93"/>
      <c r="P511" s="93"/>
      <c r="Q511" s="93"/>
      <c r="R511" s="93"/>
      <c r="S511" s="93"/>
      <c r="T511" s="93"/>
      <c r="U511" s="93"/>
      <c r="V511" s="93"/>
      <c r="W511" s="93"/>
      <c r="X511" s="93"/>
      <c r="Y511" s="93"/>
      <c r="Z511" s="93"/>
    </row>
    <row r="512" ht="10.5" customHeight="1">
      <c r="A512" s="48"/>
      <c r="B512" s="48"/>
      <c r="C512" s="103"/>
      <c r="D512" s="103"/>
      <c r="E512" s="103"/>
      <c r="F512" s="103"/>
      <c r="G512" s="103"/>
      <c r="H512" s="103"/>
      <c r="I512" s="103"/>
      <c r="J512" s="93"/>
      <c r="K512" s="93"/>
      <c r="L512" s="93"/>
      <c r="M512" s="93"/>
      <c r="N512" s="93"/>
      <c r="O512" s="93"/>
      <c r="P512" s="93"/>
      <c r="Q512" s="93"/>
      <c r="R512" s="93"/>
      <c r="S512" s="93"/>
      <c r="T512" s="93"/>
      <c r="U512" s="93"/>
      <c r="V512" s="93"/>
      <c r="W512" s="93"/>
      <c r="X512" s="93"/>
      <c r="Y512" s="93"/>
      <c r="Z512" s="93"/>
    </row>
    <row r="513" ht="10.5" customHeight="1">
      <c r="A513" s="48"/>
      <c r="B513" s="48"/>
      <c r="C513" s="103"/>
      <c r="D513" s="103"/>
      <c r="E513" s="103"/>
      <c r="F513" s="103"/>
      <c r="G513" s="103"/>
      <c r="H513" s="103"/>
      <c r="I513" s="103"/>
      <c r="J513" s="93"/>
      <c r="K513" s="93"/>
      <c r="L513" s="93"/>
      <c r="M513" s="93"/>
      <c r="N513" s="93"/>
      <c r="O513" s="93"/>
      <c r="P513" s="93"/>
      <c r="Q513" s="93"/>
      <c r="R513" s="93"/>
      <c r="S513" s="93"/>
      <c r="T513" s="93"/>
      <c r="U513" s="93"/>
      <c r="V513" s="93"/>
      <c r="W513" s="93"/>
      <c r="X513" s="93"/>
      <c r="Y513" s="93"/>
      <c r="Z513" s="93"/>
    </row>
    <row r="514" ht="10.5" customHeight="1">
      <c r="A514" s="48"/>
      <c r="B514" s="48"/>
      <c r="C514" s="103"/>
      <c r="D514" s="103"/>
      <c r="E514" s="103"/>
      <c r="F514" s="103"/>
      <c r="G514" s="103"/>
      <c r="H514" s="103"/>
      <c r="I514" s="103"/>
      <c r="J514" s="93"/>
      <c r="K514" s="93"/>
      <c r="L514" s="93"/>
      <c r="M514" s="93"/>
      <c r="N514" s="93"/>
      <c r="O514" s="93"/>
      <c r="P514" s="93"/>
      <c r="Q514" s="93"/>
      <c r="R514" s="93"/>
      <c r="S514" s="93"/>
      <c r="T514" s="93"/>
      <c r="U514" s="93"/>
      <c r="V514" s="93"/>
      <c r="W514" s="93"/>
      <c r="X514" s="93"/>
      <c r="Y514" s="93"/>
      <c r="Z514" s="93"/>
    </row>
    <row r="515" ht="10.5" customHeight="1">
      <c r="A515" s="48"/>
      <c r="B515" s="48"/>
      <c r="C515" s="103"/>
      <c r="D515" s="103"/>
      <c r="E515" s="103"/>
      <c r="F515" s="103"/>
      <c r="G515" s="103"/>
      <c r="H515" s="103"/>
      <c r="I515" s="103"/>
      <c r="J515" s="93"/>
      <c r="K515" s="93"/>
      <c r="L515" s="93"/>
      <c r="M515" s="93"/>
      <c r="N515" s="93"/>
      <c r="O515" s="93"/>
      <c r="P515" s="93"/>
      <c r="Q515" s="93"/>
      <c r="R515" s="93"/>
      <c r="S515" s="93"/>
      <c r="T515" s="93"/>
      <c r="U515" s="93"/>
      <c r="V515" s="93"/>
      <c r="W515" s="93"/>
      <c r="X515" s="93"/>
      <c r="Y515" s="93"/>
      <c r="Z515" s="93"/>
    </row>
    <row r="516" ht="10.5" customHeight="1">
      <c r="A516" s="48"/>
      <c r="B516" s="48"/>
      <c r="C516" s="103"/>
      <c r="D516" s="103"/>
      <c r="E516" s="103"/>
      <c r="F516" s="103"/>
      <c r="G516" s="103"/>
      <c r="H516" s="103"/>
      <c r="I516" s="103"/>
      <c r="J516" s="93"/>
      <c r="K516" s="93"/>
      <c r="L516" s="93"/>
      <c r="M516" s="93"/>
      <c r="N516" s="93"/>
      <c r="O516" s="93"/>
      <c r="P516" s="93"/>
      <c r="Q516" s="93"/>
      <c r="R516" s="93"/>
      <c r="S516" s="93"/>
      <c r="T516" s="93"/>
      <c r="U516" s="93"/>
      <c r="V516" s="93"/>
      <c r="W516" s="93"/>
      <c r="X516" s="93"/>
      <c r="Y516" s="93"/>
      <c r="Z516" s="93"/>
    </row>
    <row r="517" ht="10.5" customHeight="1">
      <c r="A517" s="48"/>
      <c r="B517" s="48"/>
      <c r="C517" s="103"/>
      <c r="D517" s="103"/>
      <c r="E517" s="103"/>
      <c r="F517" s="103"/>
      <c r="G517" s="103"/>
      <c r="H517" s="103"/>
      <c r="I517" s="103"/>
      <c r="J517" s="93"/>
      <c r="K517" s="93"/>
      <c r="L517" s="93"/>
      <c r="M517" s="93"/>
      <c r="N517" s="93"/>
      <c r="O517" s="93"/>
      <c r="P517" s="93"/>
      <c r="Q517" s="93"/>
      <c r="R517" s="93"/>
      <c r="S517" s="93"/>
      <c r="T517" s="93"/>
      <c r="U517" s="93"/>
      <c r="V517" s="93"/>
      <c r="W517" s="93"/>
      <c r="X517" s="93"/>
      <c r="Y517" s="93"/>
      <c r="Z517" s="93"/>
    </row>
    <row r="518" ht="10.5" customHeight="1">
      <c r="A518" s="48"/>
      <c r="B518" s="48"/>
      <c r="C518" s="103"/>
      <c r="D518" s="103"/>
      <c r="E518" s="103"/>
      <c r="F518" s="103"/>
      <c r="G518" s="103"/>
      <c r="H518" s="103"/>
      <c r="I518" s="103"/>
      <c r="J518" s="93"/>
      <c r="K518" s="93"/>
      <c r="L518" s="93"/>
      <c r="M518" s="93"/>
      <c r="N518" s="93"/>
      <c r="O518" s="93"/>
      <c r="P518" s="93"/>
      <c r="Q518" s="93"/>
      <c r="R518" s="93"/>
      <c r="S518" s="93"/>
      <c r="T518" s="93"/>
      <c r="U518" s="93"/>
      <c r="V518" s="93"/>
      <c r="W518" s="93"/>
      <c r="X518" s="93"/>
      <c r="Y518" s="93"/>
      <c r="Z518" s="93"/>
    </row>
    <row r="519" ht="10.5" customHeight="1">
      <c r="A519" s="48"/>
      <c r="B519" s="48"/>
      <c r="C519" s="103"/>
      <c r="D519" s="103"/>
      <c r="E519" s="103"/>
      <c r="F519" s="103"/>
      <c r="G519" s="103"/>
      <c r="H519" s="103"/>
      <c r="I519" s="103"/>
      <c r="J519" s="93"/>
      <c r="K519" s="93"/>
      <c r="L519" s="93"/>
      <c r="M519" s="93"/>
      <c r="N519" s="93"/>
      <c r="O519" s="93"/>
      <c r="P519" s="93"/>
      <c r="Q519" s="93"/>
      <c r="R519" s="93"/>
      <c r="S519" s="93"/>
      <c r="T519" s="93"/>
      <c r="U519" s="93"/>
      <c r="V519" s="93"/>
      <c r="W519" s="93"/>
      <c r="X519" s="93"/>
      <c r="Y519" s="93"/>
      <c r="Z519" s="93"/>
    </row>
    <row r="520" ht="10.5" customHeight="1">
      <c r="A520" s="48"/>
      <c r="B520" s="48"/>
      <c r="C520" s="103"/>
      <c r="D520" s="103"/>
      <c r="E520" s="103"/>
      <c r="F520" s="103"/>
      <c r="G520" s="103"/>
      <c r="H520" s="103"/>
      <c r="I520" s="103"/>
      <c r="J520" s="93"/>
      <c r="K520" s="93"/>
      <c r="L520" s="93"/>
      <c r="M520" s="93"/>
      <c r="N520" s="93"/>
      <c r="O520" s="93"/>
      <c r="P520" s="93"/>
      <c r="Q520" s="93"/>
      <c r="R520" s="93"/>
      <c r="S520" s="93"/>
      <c r="T520" s="93"/>
      <c r="U520" s="93"/>
      <c r="V520" s="93"/>
      <c r="W520" s="93"/>
      <c r="X520" s="93"/>
      <c r="Y520" s="93"/>
      <c r="Z520" s="93"/>
    </row>
    <row r="521" ht="10.5" customHeight="1">
      <c r="A521" s="48"/>
      <c r="B521" s="48"/>
      <c r="C521" s="103"/>
      <c r="D521" s="103"/>
      <c r="E521" s="103"/>
      <c r="F521" s="103"/>
      <c r="G521" s="103"/>
      <c r="H521" s="103"/>
      <c r="I521" s="103"/>
      <c r="J521" s="93"/>
      <c r="K521" s="93"/>
      <c r="L521" s="93"/>
      <c r="M521" s="93"/>
      <c r="N521" s="93"/>
      <c r="O521" s="93"/>
      <c r="P521" s="93"/>
      <c r="Q521" s="93"/>
      <c r="R521" s="93"/>
      <c r="S521" s="93"/>
      <c r="T521" s="93"/>
      <c r="U521" s="93"/>
      <c r="V521" s="93"/>
      <c r="W521" s="93"/>
      <c r="X521" s="93"/>
      <c r="Y521" s="93"/>
      <c r="Z521" s="93"/>
    </row>
    <row r="522" ht="10.5" customHeight="1">
      <c r="A522" s="48"/>
      <c r="B522" s="48"/>
      <c r="C522" s="103"/>
      <c r="D522" s="103"/>
      <c r="E522" s="103"/>
      <c r="F522" s="103"/>
      <c r="G522" s="103"/>
      <c r="H522" s="103"/>
      <c r="I522" s="103"/>
      <c r="J522" s="93"/>
      <c r="K522" s="93"/>
      <c r="L522" s="93"/>
      <c r="M522" s="93"/>
      <c r="N522" s="93"/>
      <c r="O522" s="93"/>
      <c r="P522" s="93"/>
      <c r="Q522" s="93"/>
      <c r="R522" s="93"/>
      <c r="S522" s="93"/>
      <c r="T522" s="93"/>
      <c r="U522" s="93"/>
      <c r="V522" s="93"/>
      <c r="W522" s="93"/>
      <c r="X522" s="93"/>
      <c r="Y522" s="93"/>
      <c r="Z522" s="93"/>
    </row>
    <row r="523" ht="10.5" customHeight="1">
      <c r="A523" s="48"/>
      <c r="B523" s="48"/>
      <c r="C523" s="103"/>
      <c r="D523" s="103"/>
      <c r="E523" s="103"/>
      <c r="F523" s="103"/>
      <c r="G523" s="103"/>
      <c r="H523" s="103"/>
      <c r="I523" s="103"/>
      <c r="J523" s="93"/>
      <c r="K523" s="93"/>
      <c r="L523" s="93"/>
      <c r="M523" s="93"/>
      <c r="N523" s="93"/>
      <c r="O523" s="93"/>
      <c r="P523" s="93"/>
      <c r="Q523" s="93"/>
      <c r="R523" s="93"/>
      <c r="S523" s="93"/>
      <c r="T523" s="93"/>
      <c r="U523" s="93"/>
      <c r="V523" s="93"/>
      <c r="W523" s="93"/>
      <c r="X523" s="93"/>
      <c r="Y523" s="93"/>
      <c r="Z523" s="93"/>
    </row>
    <row r="524" ht="10.5" customHeight="1">
      <c r="A524" s="48"/>
      <c r="B524" s="48"/>
      <c r="C524" s="103"/>
      <c r="D524" s="103"/>
      <c r="E524" s="103"/>
      <c r="F524" s="103"/>
      <c r="G524" s="103"/>
      <c r="H524" s="103"/>
      <c r="I524" s="103"/>
      <c r="J524" s="93"/>
      <c r="K524" s="93"/>
      <c r="L524" s="93"/>
      <c r="M524" s="93"/>
      <c r="N524" s="93"/>
      <c r="O524" s="93"/>
      <c r="P524" s="93"/>
      <c r="Q524" s="93"/>
      <c r="R524" s="93"/>
      <c r="S524" s="93"/>
      <c r="T524" s="93"/>
      <c r="U524" s="93"/>
      <c r="V524" s="93"/>
      <c r="W524" s="93"/>
      <c r="X524" s="93"/>
      <c r="Y524" s="93"/>
      <c r="Z524" s="93"/>
    </row>
    <row r="525" ht="10.5" customHeight="1">
      <c r="A525" s="48"/>
      <c r="B525" s="48"/>
      <c r="C525" s="103"/>
      <c r="D525" s="103"/>
      <c r="E525" s="103"/>
      <c r="F525" s="103"/>
      <c r="G525" s="103"/>
      <c r="H525" s="103"/>
      <c r="I525" s="103"/>
      <c r="J525" s="93"/>
      <c r="K525" s="93"/>
      <c r="L525" s="93"/>
      <c r="M525" s="93"/>
      <c r="N525" s="93"/>
      <c r="O525" s="93"/>
      <c r="P525" s="93"/>
      <c r="Q525" s="93"/>
      <c r="R525" s="93"/>
      <c r="S525" s="93"/>
      <c r="T525" s="93"/>
      <c r="U525" s="93"/>
      <c r="V525" s="93"/>
      <c r="W525" s="93"/>
      <c r="X525" s="93"/>
      <c r="Y525" s="93"/>
      <c r="Z525" s="93"/>
    </row>
    <row r="526" ht="10.5" customHeight="1">
      <c r="A526" s="48"/>
      <c r="B526" s="48"/>
      <c r="C526" s="103"/>
      <c r="D526" s="103"/>
      <c r="E526" s="103"/>
      <c r="F526" s="103"/>
      <c r="G526" s="103"/>
      <c r="H526" s="103"/>
      <c r="I526" s="103"/>
      <c r="J526" s="93"/>
      <c r="K526" s="93"/>
      <c r="L526" s="93"/>
      <c r="M526" s="93"/>
      <c r="N526" s="93"/>
      <c r="O526" s="93"/>
      <c r="P526" s="93"/>
      <c r="Q526" s="93"/>
      <c r="R526" s="93"/>
      <c r="S526" s="93"/>
      <c r="T526" s="93"/>
      <c r="U526" s="93"/>
      <c r="V526" s="93"/>
      <c r="W526" s="93"/>
      <c r="X526" s="93"/>
      <c r="Y526" s="93"/>
      <c r="Z526" s="93"/>
    </row>
    <row r="527" ht="10.5" customHeight="1">
      <c r="A527" s="48"/>
      <c r="B527" s="48"/>
      <c r="C527" s="103"/>
      <c r="D527" s="103"/>
      <c r="E527" s="103"/>
      <c r="F527" s="103"/>
      <c r="G527" s="103"/>
      <c r="H527" s="103"/>
      <c r="I527" s="103"/>
      <c r="J527" s="93"/>
      <c r="K527" s="93"/>
      <c r="L527" s="93"/>
      <c r="M527" s="93"/>
      <c r="N527" s="93"/>
      <c r="O527" s="93"/>
      <c r="P527" s="93"/>
      <c r="Q527" s="93"/>
      <c r="R527" s="93"/>
      <c r="S527" s="93"/>
      <c r="T527" s="93"/>
      <c r="U527" s="93"/>
      <c r="V527" s="93"/>
      <c r="W527" s="93"/>
      <c r="X527" s="93"/>
      <c r="Y527" s="93"/>
      <c r="Z527" s="93"/>
    </row>
    <row r="528" ht="10.5" customHeight="1">
      <c r="A528" s="48"/>
      <c r="B528" s="48"/>
      <c r="C528" s="103"/>
      <c r="D528" s="103"/>
      <c r="E528" s="103"/>
      <c r="F528" s="103"/>
      <c r="G528" s="103"/>
      <c r="H528" s="103"/>
      <c r="I528" s="103"/>
      <c r="J528" s="93"/>
      <c r="K528" s="93"/>
      <c r="L528" s="93"/>
      <c r="M528" s="93"/>
      <c r="N528" s="93"/>
      <c r="O528" s="93"/>
      <c r="P528" s="93"/>
      <c r="Q528" s="93"/>
      <c r="R528" s="93"/>
      <c r="S528" s="93"/>
      <c r="T528" s="93"/>
      <c r="U528" s="93"/>
      <c r="V528" s="93"/>
      <c r="W528" s="93"/>
      <c r="X528" s="93"/>
      <c r="Y528" s="93"/>
      <c r="Z528" s="93"/>
    </row>
    <row r="529" ht="10.5" customHeight="1">
      <c r="A529" s="48"/>
      <c r="B529" s="48"/>
      <c r="C529" s="103"/>
      <c r="D529" s="103"/>
      <c r="E529" s="103"/>
      <c r="F529" s="103"/>
      <c r="G529" s="103"/>
      <c r="H529" s="103"/>
      <c r="I529" s="103"/>
      <c r="J529" s="93"/>
      <c r="K529" s="93"/>
      <c r="L529" s="93"/>
      <c r="M529" s="93"/>
      <c r="N529" s="93"/>
      <c r="O529" s="93"/>
      <c r="P529" s="93"/>
      <c r="Q529" s="93"/>
      <c r="R529" s="93"/>
      <c r="S529" s="93"/>
      <c r="T529" s="93"/>
      <c r="U529" s="93"/>
      <c r="V529" s="93"/>
      <c r="W529" s="93"/>
      <c r="X529" s="93"/>
      <c r="Y529" s="93"/>
      <c r="Z529" s="93"/>
    </row>
    <row r="530" ht="10.5" customHeight="1">
      <c r="A530" s="48"/>
      <c r="B530" s="48"/>
      <c r="C530" s="103"/>
      <c r="D530" s="103"/>
      <c r="E530" s="103"/>
      <c r="F530" s="103"/>
      <c r="G530" s="103"/>
      <c r="H530" s="103"/>
      <c r="I530" s="103"/>
      <c r="J530" s="93"/>
      <c r="K530" s="93"/>
      <c r="L530" s="93"/>
      <c r="M530" s="93"/>
      <c r="N530" s="93"/>
      <c r="O530" s="93"/>
      <c r="P530" s="93"/>
      <c r="Q530" s="93"/>
      <c r="R530" s="93"/>
      <c r="S530" s="93"/>
      <c r="T530" s="93"/>
      <c r="U530" s="93"/>
      <c r="V530" s="93"/>
      <c r="W530" s="93"/>
      <c r="X530" s="93"/>
      <c r="Y530" s="93"/>
      <c r="Z530" s="93"/>
    </row>
    <row r="531" ht="10.5" customHeight="1">
      <c r="A531" s="48"/>
      <c r="B531" s="48"/>
      <c r="C531" s="103"/>
      <c r="D531" s="103"/>
      <c r="E531" s="103"/>
      <c r="F531" s="103"/>
      <c r="G531" s="103"/>
      <c r="H531" s="103"/>
      <c r="I531" s="103"/>
      <c r="J531" s="93"/>
      <c r="K531" s="93"/>
      <c r="L531" s="93"/>
      <c r="M531" s="93"/>
      <c r="N531" s="93"/>
      <c r="O531" s="93"/>
      <c r="P531" s="93"/>
      <c r="Q531" s="93"/>
      <c r="R531" s="93"/>
      <c r="S531" s="93"/>
      <c r="T531" s="93"/>
      <c r="U531" s="93"/>
      <c r="V531" s="93"/>
      <c r="W531" s="93"/>
      <c r="X531" s="93"/>
      <c r="Y531" s="93"/>
      <c r="Z531" s="93"/>
    </row>
    <row r="532" ht="10.5" customHeight="1">
      <c r="A532" s="48"/>
      <c r="B532" s="48"/>
      <c r="C532" s="103"/>
      <c r="D532" s="103"/>
      <c r="E532" s="103"/>
      <c r="F532" s="103"/>
      <c r="G532" s="103"/>
      <c r="H532" s="103"/>
      <c r="I532" s="103"/>
      <c r="J532" s="93"/>
      <c r="K532" s="93"/>
      <c r="L532" s="93"/>
      <c r="M532" s="93"/>
      <c r="N532" s="93"/>
      <c r="O532" s="93"/>
      <c r="P532" s="93"/>
      <c r="Q532" s="93"/>
      <c r="R532" s="93"/>
      <c r="S532" s="93"/>
      <c r="T532" s="93"/>
      <c r="U532" s="93"/>
      <c r="V532" s="93"/>
      <c r="W532" s="93"/>
      <c r="X532" s="93"/>
      <c r="Y532" s="93"/>
      <c r="Z532" s="93"/>
    </row>
    <row r="533" ht="10.5" customHeight="1">
      <c r="A533" s="48"/>
      <c r="B533" s="48"/>
      <c r="C533" s="103"/>
      <c r="D533" s="103"/>
      <c r="E533" s="103"/>
      <c r="F533" s="103"/>
      <c r="G533" s="103"/>
      <c r="H533" s="103"/>
      <c r="I533" s="103"/>
      <c r="J533" s="93"/>
      <c r="K533" s="93"/>
      <c r="L533" s="93"/>
      <c r="M533" s="93"/>
      <c r="N533" s="93"/>
      <c r="O533" s="93"/>
      <c r="P533" s="93"/>
      <c r="Q533" s="93"/>
      <c r="R533" s="93"/>
      <c r="S533" s="93"/>
      <c r="T533" s="93"/>
      <c r="U533" s="93"/>
      <c r="V533" s="93"/>
      <c r="W533" s="93"/>
      <c r="X533" s="93"/>
      <c r="Y533" s="93"/>
      <c r="Z533" s="93"/>
    </row>
    <row r="534" ht="10.5" customHeight="1">
      <c r="A534" s="48"/>
      <c r="B534" s="48"/>
      <c r="C534" s="103"/>
      <c r="D534" s="103"/>
      <c r="E534" s="103"/>
      <c r="F534" s="103"/>
      <c r="G534" s="103"/>
      <c r="H534" s="103"/>
      <c r="I534" s="103"/>
      <c r="J534" s="93"/>
      <c r="K534" s="93"/>
      <c r="L534" s="93"/>
      <c r="M534" s="93"/>
      <c r="N534" s="93"/>
      <c r="O534" s="93"/>
      <c r="P534" s="93"/>
      <c r="Q534" s="93"/>
      <c r="R534" s="93"/>
      <c r="S534" s="93"/>
      <c r="T534" s="93"/>
      <c r="U534" s="93"/>
      <c r="V534" s="93"/>
      <c r="W534" s="93"/>
      <c r="X534" s="93"/>
      <c r="Y534" s="93"/>
      <c r="Z534" s="93"/>
    </row>
    <row r="535" ht="10.5" customHeight="1">
      <c r="A535" s="48"/>
      <c r="B535" s="48"/>
      <c r="C535" s="103"/>
      <c r="D535" s="103"/>
      <c r="E535" s="103"/>
      <c r="F535" s="103"/>
      <c r="G535" s="103"/>
      <c r="H535" s="103"/>
      <c r="I535" s="103"/>
      <c r="J535" s="93"/>
      <c r="K535" s="93"/>
      <c r="L535" s="93"/>
      <c r="M535" s="93"/>
      <c r="N535" s="93"/>
      <c r="O535" s="93"/>
      <c r="P535" s="93"/>
      <c r="Q535" s="93"/>
      <c r="R535" s="93"/>
      <c r="S535" s="93"/>
      <c r="T535" s="93"/>
      <c r="U535" s="93"/>
      <c r="V535" s="93"/>
      <c r="W535" s="93"/>
      <c r="X535" s="93"/>
      <c r="Y535" s="93"/>
      <c r="Z535" s="93"/>
    </row>
    <row r="536" ht="10.5" customHeight="1">
      <c r="A536" s="48"/>
      <c r="B536" s="48"/>
      <c r="C536" s="103"/>
      <c r="D536" s="103"/>
      <c r="E536" s="103"/>
      <c r="F536" s="103"/>
      <c r="G536" s="103"/>
      <c r="H536" s="103"/>
      <c r="I536" s="103"/>
      <c r="J536" s="93"/>
      <c r="K536" s="93"/>
      <c r="L536" s="93"/>
      <c r="M536" s="93"/>
      <c r="N536" s="93"/>
      <c r="O536" s="93"/>
      <c r="P536" s="93"/>
      <c r="Q536" s="93"/>
      <c r="R536" s="93"/>
      <c r="S536" s="93"/>
      <c r="T536" s="93"/>
      <c r="U536" s="93"/>
      <c r="V536" s="93"/>
      <c r="W536" s="93"/>
      <c r="X536" s="93"/>
      <c r="Y536" s="93"/>
      <c r="Z536" s="93"/>
    </row>
    <row r="537" ht="10.5" customHeight="1">
      <c r="A537" s="48"/>
      <c r="B537" s="48"/>
      <c r="C537" s="103"/>
      <c r="D537" s="103"/>
      <c r="E537" s="103"/>
      <c r="F537" s="103"/>
      <c r="G537" s="103"/>
      <c r="H537" s="103"/>
      <c r="I537" s="103"/>
      <c r="J537" s="93"/>
      <c r="K537" s="93"/>
      <c r="L537" s="93"/>
      <c r="M537" s="93"/>
      <c r="N537" s="93"/>
      <c r="O537" s="93"/>
      <c r="P537" s="93"/>
      <c r="Q537" s="93"/>
      <c r="R537" s="93"/>
      <c r="S537" s="93"/>
      <c r="T537" s="93"/>
      <c r="U537" s="93"/>
      <c r="V537" s="93"/>
      <c r="W537" s="93"/>
      <c r="X537" s="93"/>
      <c r="Y537" s="93"/>
      <c r="Z537" s="93"/>
    </row>
    <row r="538" ht="10.5" customHeight="1">
      <c r="A538" s="48"/>
      <c r="B538" s="48"/>
      <c r="C538" s="103"/>
      <c r="D538" s="103"/>
      <c r="E538" s="103"/>
      <c r="F538" s="103"/>
      <c r="G538" s="103"/>
      <c r="H538" s="103"/>
      <c r="I538" s="103"/>
      <c r="J538" s="93"/>
      <c r="K538" s="93"/>
      <c r="L538" s="93"/>
      <c r="M538" s="93"/>
      <c r="N538" s="93"/>
      <c r="O538" s="93"/>
      <c r="P538" s="93"/>
      <c r="Q538" s="93"/>
      <c r="R538" s="93"/>
      <c r="S538" s="93"/>
      <c r="T538" s="93"/>
      <c r="U538" s="93"/>
      <c r="V538" s="93"/>
      <c r="W538" s="93"/>
      <c r="X538" s="93"/>
      <c r="Y538" s="93"/>
      <c r="Z538" s="93"/>
    </row>
    <row r="539" ht="10.5" customHeight="1">
      <c r="A539" s="48"/>
      <c r="B539" s="48"/>
      <c r="C539" s="103"/>
      <c r="D539" s="103"/>
      <c r="E539" s="103"/>
      <c r="F539" s="103"/>
      <c r="G539" s="103"/>
      <c r="H539" s="103"/>
      <c r="I539" s="103"/>
      <c r="J539" s="93"/>
      <c r="K539" s="93"/>
      <c r="L539" s="93"/>
      <c r="M539" s="93"/>
      <c r="N539" s="93"/>
      <c r="O539" s="93"/>
      <c r="P539" s="93"/>
      <c r="Q539" s="93"/>
      <c r="R539" s="93"/>
      <c r="S539" s="93"/>
      <c r="T539" s="93"/>
      <c r="U539" s="93"/>
      <c r="V539" s="93"/>
      <c r="W539" s="93"/>
      <c r="X539" s="93"/>
      <c r="Y539" s="93"/>
      <c r="Z539" s="93"/>
    </row>
    <row r="540" ht="10.5" customHeight="1">
      <c r="A540" s="48"/>
      <c r="B540" s="48"/>
      <c r="C540" s="103"/>
      <c r="D540" s="103"/>
      <c r="E540" s="103"/>
      <c r="F540" s="103"/>
      <c r="G540" s="103"/>
      <c r="H540" s="103"/>
      <c r="I540" s="103"/>
      <c r="J540" s="93"/>
      <c r="K540" s="93"/>
      <c r="L540" s="93"/>
      <c r="M540" s="93"/>
      <c r="N540" s="93"/>
      <c r="O540" s="93"/>
      <c r="P540" s="93"/>
      <c r="Q540" s="93"/>
      <c r="R540" s="93"/>
      <c r="S540" s="93"/>
      <c r="T540" s="93"/>
      <c r="U540" s="93"/>
      <c r="V540" s="93"/>
      <c r="W540" s="93"/>
      <c r="X540" s="93"/>
      <c r="Y540" s="93"/>
      <c r="Z540" s="93"/>
    </row>
    <row r="541" ht="10.5" customHeight="1">
      <c r="A541" s="48"/>
      <c r="B541" s="48"/>
      <c r="C541" s="103"/>
      <c r="D541" s="103"/>
      <c r="E541" s="103"/>
      <c r="F541" s="103"/>
      <c r="G541" s="103"/>
      <c r="H541" s="103"/>
      <c r="I541" s="103"/>
      <c r="J541" s="93"/>
      <c r="K541" s="93"/>
      <c r="L541" s="93"/>
      <c r="M541" s="93"/>
      <c r="N541" s="93"/>
      <c r="O541" s="93"/>
      <c r="P541" s="93"/>
      <c r="Q541" s="93"/>
      <c r="R541" s="93"/>
      <c r="S541" s="93"/>
      <c r="T541" s="93"/>
      <c r="U541" s="93"/>
      <c r="V541" s="93"/>
      <c r="W541" s="93"/>
      <c r="X541" s="93"/>
      <c r="Y541" s="93"/>
      <c r="Z541" s="93"/>
    </row>
    <row r="542" ht="10.5" customHeight="1">
      <c r="A542" s="48"/>
      <c r="B542" s="48"/>
      <c r="C542" s="103"/>
      <c r="D542" s="103"/>
      <c r="E542" s="103"/>
      <c r="F542" s="103"/>
      <c r="G542" s="103"/>
      <c r="H542" s="103"/>
      <c r="I542" s="103"/>
      <c r="J542" s="93"/>
      <c r="K542" s="93"/>
      <c r="L542" s="93"/>
      <c r="M542" s="93"/>
      <c r="N542" s="93"/>
      <c r="O542" s="93"/>
      <c r="P542" s="93"/>
      <c r="Q542" s="93"/>
      <c r="R542" s="93"/>
      <c r="S542" s="93"/>
      <c r="T542" s="93"/>
      <c r="U542" s="93"/>
      <c r="V542" s="93"/>
      <c r="W542" s="93"/>
      <c r="X542" s="93"/>
      <c r="Y542" s="93"/>
      <c r="Z542" s="93"/>
    </row>
    <row r="543" ht="10.5" customHeight="1">
      <c r="A543" s="48"/>
      <c r="B543" s="48"/>
      <c r="C543" s="103"/>
      <c r="D543" s="103"/>
      <c r="E543" s="103"/>
      <c r="F543" s="103"/>
      <c r="G543" s="103"/>
      <c r="H543" s="103"/>
      <c r="I543" s="103"/>
      <c r="J543" s="93"/>
      <c r="K543" s="93"/>
      <c r="L543" s="93"/>
      <c r="M543" s="93"/>
      <c r="N543" s="93"/>
      <c r="O543" s="93"/>
      <c r="P543" s="93"/>
      <c r="Q543" s="93"/>
      <c r="R543" s="93"/>
      <c r="S543" s="93"/>
      <c r="T543" s="93"/>
      <c r="U543" s="93"/>
      <c r="V543" s="93"/>
      <c r="W543" s="93"/>
      <c r="X543" s="93"/>
      <c r="Y543" s="93"/>
      <c r="Z543" s="93"/>
    </row>
    <row r="544" ht="10.5" customHeight="1">
      <c r="A544" s="48"/>
      <c r="B544" s="48"/>
      <c r="C544" s="103"/>
      <c r="D544" s="103"/>
      <c r="E544" s="103"/>
      <c r="F544" s="103"/>
      <c r="G544" s="103"/>
      <c r="H544" s="103"/>
      <c r="I544" s="103"/>
      <c r="J544" s="93"/>
      <c r="K544" s="93"/>
      <c r="L544" s="93"/>
      <c r="M544" s="93"/>
      <c r="N544" s="93"/>
      <c r="O544" s="93"/>
      <c r="P544" s="93"/>
      <c r="Q544" s="93"/>
      <c r="R544" s="93"/>
      <c r="S544" s="93"/>
      <c r="T544" s="93"/>
      <c r="U544" s="93"/>
      <c r="V544" s="93"/>
      <c r="W544" s="93"/>
      <c r="X544" s="93"/>
      <c r="Y544" s="93"/>
      <c r="Z544" s="93"/>
    </row>
    <row r="545" ht="10.5" customHeight="1">
      <c r="A545" s="48"/>
      <c r="B545" s="48"/>
      <c r="C545" s="103"/>
      <c r="D545" s="103"/>
      <c r="E545" s="103"/>
      <c r="F545" s="103"/>
      <c r="G545" s="103"/>
      <c r="H545" s="103"/>
      <c r="I545" s="103"/>
      <c r="J545" s="93"/>
      <c r="K545" s="93"/>
      <c r="L545" s="93"/>
      <c r="M545" s="93"/>
      <c r="N545" s="93"/>
      <c r="O545" s="93"/>
      <c r="P545" s="93"/>
      <c r="Q545" s="93"/>
      <c r="R545" s="93"/>
      <c r="S545" s="93"/>
      <c r="T545" s="93"/>
      <c r="U545" s="93"/>
      <c r="V545" s="93"/>
      <c r="W545" s="93"/>
      <c r="X545" s="93"/>
      <c r="Y545" s="93"/>
      <c r="Z545" s="93"/>
    </row>
    <row r="546" ht="10.5" customHeight="1">
      <c r="A546" s="48"/>
      <c r="B546" s="48"/>
      <c r="C546" s="103"/>
      <c r="D546" s="103"/>
      <c r="E546" s="103"/>
      <c r="F546" s="103"/>
      <c r="G546" s="103"/>
      <c r="H546" s="103"/>
      <c r="I546" s="103"/>
      <c r="J546" s="93"/>
      <c r="K546" s="93"/>
      <c r="L546" s="93"/>
      <c r="M546" s="93"/>
      <c r="N546" s="93"/>
      <c r="O546" s="93"/>
      <c r="P546" s="93"/>
      <c r="Q546" s="93"/>
      <c r="R546" s="93"/>
      <c r="S546" s="93"/>
      <c r="T546" s="93"/>
      <c r="U546" s="93"/>
      <c r="V546" s="93"/>
      <c r="W546" s="93"/>
      <c r="X546" s="93"/>
      <c r="Y546" s="93"/>
      <c r="Z546" s="93"/>
    </row>
    <row r="547" ht="10.5" customHeight="1">
      <c r="A547" s="48"/>
      <c r="B547" s="48"/>
      <c r="C547" s="103"/>
      <c r="D547" s="103"/>
      <c r="E547" s="103"/>
      <c r="F547" s="103"/>
      <c r="G547" s="103"/>
      <c r="H547" s="103"/>
      <c r="I547" s="103"/>
      <c r="J547" s="93"/>
      <c r="K547" s="93"/>
      <c r="L547" s="93"/>
      <c r="M547" s="93"/>
      <c r="N547" s="93"/>
      <c r="O547" s="93"/>
      <c r="P547" s="93"/>
      <c r="Q547" s="93"/>
      <c r="R547" s="93"/>
      <c r="S547" s="93"/>
      <c r="T547" s="93"/>
      <c r="U547" s="93"/>
      <c r="V547" s="93"/>
      <c r="W547" s="93"/>
      <c r="X547" s="93"/>
      <c r="Y547" s="93"/>
      <c r="Z547" s="93"/>
    </row>
    <row r="548" ht="10.5" customHeight="1">
      <c r="A548" s="48"/>
      <c r="B548" s="48"/>
      <c r="C548" s="103"/>
      <c r="D548" s="103"/>
      <c r="E548" s="103"/>
      <c r="F548" s="103"/>
      <c r="G548" s="103"/>
      <c r="H548" s="103"/>
      <c r="I548" s="103"/>
      <c r="J548" s="93"/>
      <c r="K548" s="93"/>
      <c r="L548" s="93"/>
      <c r="M548" s="93"/>
      <c r="N548" s="93"/>
      <c r="O548" s="93"/>
      <c r="P548" s="93"/>
      <c r="Q548" s="93"/>
      <c r="R548" s="93"/>
      <c r="S548" s="93"/>
      <c r="T548" s="93"/>
      <c r="U548" s="93"/>
      <c r="V548" s="93"/>
      <c r="W548" s="93"/>
      <c r="X548" s="93"/>
      <c r="Y548" s="93"/>
      <c r="Z548" s="93"/>
    </row>
    <row r="549" ht="10.5" customHeight="1">
      <c r="A549" s="48"/>
      <c r="B549" s="48"/>
      <c r="C549" s="103"/>
      <c r="D549" s="103"/>
      <c r="E549" s="103"/>
      <c r="F549" s="103"/>
      <c r="G549" s="103"/>
      <c r="H549" s="103"/>
      <c r="I549" s="103"/>
      <c r="J549" s="93"/>
      <c r="K549" s="93"/>
      <c r="L549" s="93"/>
      <c r="M549" s="93"/>
      <c r="N549" s="93"/>
      <c r="O549" s="93"/>
      <c r="P549" s="93"/>
      <c r="Q549" s="93"/>
      <c r="R549" s="93"/>
      <c r="S549" s="93"/>
      <c r="T549" s="93"/>
      <c r="U549" s="93"/>
      <c r="V549" s="93"/>
      <c r="W549" s="93"/>
      <c r="X549" s="93"/>
      <c r="Y549" s="93"/>
      <c r="Z549" s="93"/>
    </row>
    <row r="550" ht="10.5" customHeight="1">
      <c r="A550" s="48"/>
      <c r="B550" s="48"/>
      <c r="C550" s="103"/>
      <c r="D550" s="103"/>
      <c r="E550" s="103"/>
      <c r="F550" s="103"/>
      <c r="G550" s="103"/>
      <c r="H550" s="103"/>
      <c r="I550" s="103"/>
      <c r="J550" s="93"/>
      <c r="K550" s="93"/>
      <c r="L550" s="93"/>
      <c r="M550" s="93"/>
      <c r="N550" s="93"/>
      <c r="O550" s="93"/>
      <c r="P550" s="93"/>
      <c r="Q550" s="93"/>
      <c r="R550" s="93"/>
      <c r="S550" s="93"/>
      <c r="T550" s="93"/>
      <c r="U550" s="93"/>
      <c r="V550" s="93"/>
      <c r="W550" s="93"/>
      <c r="X550" s="93"/>
      <c r="Y550" s="93"/>
      <c r="Z550" s="93"/>
    </row>
    <row r="551" ht="10.5" customHeight="1">
      <c r="A551" s="48"/>
      <c r="B551" s="48"/>
      <c r="C551" s="103"/>
      <c r="D551" s="103"/>
      <c r="E551" s="103"/>
      <c r="F551" s="103"/>
      <c r="G551" s="103"/>
      <c r="H551" s="103"/>
      <c r="I551" s="103"/>
      <c r="J551" s="93"/>
      <c r="K551" s="93"/>
      <c r="L551" s="93"/>
      <c r="M551" s="93"/>
      <c r="N551" s="93"/>
      <c r="O551" s="93"/>
      <c r="P551" s="93"/>
      <c r="Q551" s="93"/>
      <c r="R551" s="93"/>
      <c r="S551" s="93"/>
      <c r="T551" s="93"/>
      <c r="U551" s="93"/>
      <c r="V551" s="93"/>
      <c r="W551" s="93"/>
      <c r="X551" s="93"/>
      <c r="Y551" s="93"/>
      <c r="Z551" s="93"/>
    </row>
    <row r="552" ht="10.5" customHeight="1">
      <c r="A552" s="48"/>
      <c r="B552" s="48"/>
      <c r="C552" s="103"/>
      <c r="D552" s="103"/>
      <c r="E552" s="103"/>
      <c r="F552" s="103"/>
      <c r="G552" s="103"/>
      <c r="H552" s="103"/>
      <c r="I552" s="103"/>
      <c r="J552" s="93"/>
      <c r="K552" s="93"/>
      <c r="L552" s="93"/>
      <c r="M552" s="93"/>
      <c r="N552" s="93"/>
      <c r="O552" s="93"/>
      <c r="P552" s="93"/>
      <c r="Q552" s="93"/>
      <c r="R552" s="93"/>
      <c r="S552" s="93"/>
      <c r="T552" s="93"/>
      <c r="U552" s="93"/>
      <c r="V552" s="93"/>
      <c r="W552" s="93"/>
      <c r="X552" s="93"/>
      <c r="Y552" s="93"/>
      <c r="Z552" s="93"/>
    </row>
    <row r="553" ht="10.5" customHeight="1">
      <c r="A553" s="48"/>
      <c r="B553" s="48"/>
      <c r="C553" s="103"/>
      <c r="D553" s="103"/>
      <c r="E553" s="103"/>
      <c r="F553" s="103"/>
      <c r="G553" s="103"/>
      <c r="H553" s="103"/>
      <c r="I553" s="103"/>
      <c r="J553" s="93"/>
      <c r="K553" s="93"/>
      <c r="L553" s="93"/>
      <c r="M553" s="93"/>
      <c r="N553" s="93"/>
      <c r="O553" s="93"/>
      <c r="P553" s="93"/>
      <c r="Q553" s="93"/>
      <c r="R553" s="93"/>
      <c r="S553" s="93"/>
      <c r="T553" s="93"/>
      <c r="U553" s="93"/>
      <c r="V553" s="93"/>
      <c r="W553" s="93"/>
      <c r="X553" s="93"/>
      <c r="Y553" s="93"/>
      <c r="Z553" s="93"/>
    </row>
    <row r="554" ht="10.5" customHeight="1">
      <c r="A554" s="48"/>
      <c r="B554" s="48"/>
      <c r="C554" s="103"/>
      <c r="D554" s="103"/>
      <c r="E554" s="103"/>
      <c r="F554" s="103"/>
      <c r="G554" s="103"/>
      <c r="H554" s="103"/>
      <c r="I554" s="103"/>
      <c r="J554" s="93"/>
      <c r="K554" s="93"/>
      <c r="L554" s="93"/>
      <c r="M554" s="93"/>
      <c r="N554" s="93"/>
      <c r="O554" s="93"/>
      <c r="P554" s="93"/>
      <c r="Q554" s="93"/>
      <c r="R554" s="93"/>
      <c r="S554" s="93"/>
      <c r="T554" s="93"/>
      <c r="U554" s="93"/>
      <c r="V554" s="93"/>
      <c r="W554" s="93"/>
      <c r="X554" s="93"/>
      <c r="Y554" s="93"/>
      <c r="Z554" s="93"/>
    </row>
    <row r="555" ht="10.5" customHeight="1">
      <c r="A555" s="48"/>
      <c r="B555" s="48"/>
      <c r="C555" s="103"/>
      <c r="D555" s="103"/>
      <c r="E555" s="103"/>
      <c r="F555" s="103"/>
      <c r="G555" s="103"/>
      <c r="H555" s="103"/>
      <c r="I555" s="103"/>
      <c r="J555" s="93"/>
      <c r="K555" s="93"/>
      <c r="L555" s="93"/>
      <c r="M555" s="93"/>
      <c r="N555" s="93"/>
      <c r="O555" s="93"/>
      <c r="P555" s="93"/>
      <c r="Q555" s="93"/>
      <c r="R555" s="93"/>
      <c r="S555" s="93"/>
      <c r="T555" s="93"/>
      <c r="U555" s="93"/>
      <c r="V555" s="93"/>
      <c r="W555" s="93"/>
      <c r="X555" s="93"/>
      <c r="Y555" s="93"/>
      <c r="Z555" s="93"/>
    </row>
    <row r="556" ht="10.5" customHeight="1">
      <c r="A556" s="48"/>
      <c r="B556" s="48"/>
      <c r="C556" s="103"/>
      <c r="D556" s="103"/>
      <c r="E556" s="103"/>
      <c r="F556" s="103"/>
      <c r="G556" s="103"/>
      <c r="H556" s="103"/>
      <c r="I556" s="103"/>
      <c r="J556" s="93"/>
      <c r="K556" s="93"/>
      <c r="L556" s="93"/>
      <c r="M556" s="93"/>
      <c r="N556" s="93"/>
      <c r="O556" s="93"/>
      <c r="P556" s="93"/>
      <c r="Q556" s="93"/>
      <c r="R556" s="93"/>
      <c r="S556" s="93"/>
      <c r="T556" s="93"/>
      <c r="U556" s="93"/>
      <c r="V556" s="93"/>
      <c r="W556" s="93"/>
      <c r="X556" s="93"/>
      <c r="Y556" s="93"/>
      <c r="Z556" s="93"/>
    </row>
    <row r="557" ht="10.5" customHeight="1">
      <c r="A557" s="48"/>
      <c r="B557" s="48"/>
      <c r="C557" s="103"/>
      <c r="D557" s="103"/>
      <c r="E557" s="103"/>
      <c r="F557" s="103"/>
      <c r="G557" s="103"/>
      <c r="H557" s="103"/>
      <c r="I557" s="103"/>
      <c r="J557" s="93"/>
      <c r="K557" s="93"/>
      <c r="L557" s="93"/>
      <c r="M557" s="93"/>
      <c r="N557" s="93"/>
      <c r="O557" s="93"/>
      <c r="P557" s="93"/>
      <c r="Q557" s="93"/>
      <c r="R557" s="93"/>
      <c r="S557" s="93"/>
      <c r="T557" s="93"/>
      <c r="U557" s="93"/>
      <c r="V557" s="93"/>
      <c r="W557" s="93"/>
      <c r="X557" s="93"/>
      <c r="Y557" s="93"/>
      <c r="Z557" s="93"/>
    </row>
    <row r="558" ht="10.5" customHeight="1">
      <c r="A558" s="48"/>
      <c r="B558" s="48"/>
      <c r="C558" s="103"/>
      <c r="D558" s="103"/>
      <c r="E558" s="103"/>
      <c r="F558" s="103"/>
      <c r="G558" s="103"/>
      <c r="H558" s="103"/>
      <c r="I558" s="103"/>
      <c r="J558" s="93"/>
      <c r="K558" s="93"/>
      <c r="L558" s="93"/>
      <c r="M558" s="93"/>
      <c r="N558" s="93"/>
      <c r="O558" s="93"/>
      <c r="P558" s="93"/>
      <c r="Q558" s="93"/>
      <c r="R558" s="93"/>
      <c r="S558" s="93"/>
      <c r="T558" s="93"/>
      <c r="U558" s="93"/>
      <c r="V558" s="93"/>
      <c r="W558" s="93"/>
      <c r="X558" s="93"/>
      <c r="Y558" s="93"/>
      <c r="Z558" s="93"/>
    </row>
    <row r="559" ht="10.5" customHeight="1">
      <c r="A559" s="48"/>
      <c r="B559" s="48"/>
      <c r="C559" s="103"/>
      <c r="D559" s="103"/>
      <c r="E559" s="103"/>
      <c r="F559" s="103"/>
      <c r="G559" s="103"/>
      <c r="H559" s="103"/>
      <c r="I559" s="103"/>
      <c r="J559" s="93"/>
      <c r="K559" s="93"/>
      <c r="L559" s="93"/>
      <c r="M559" s="93"/>
      <c r="N559" s="93"/>
      <c r="O559" s="93"/>
      <c r="P559" s="93"/>
      <c r="Q559" s="93"/>
      <c r="R559" s="93"/>
      <c r="S559" s="93"/>
      <c r="T559" s="93"/>
      <c r="U559" s="93"/>
      <c r="V559" s="93"/>
      <c r="W559" s="93"/>
      <c r="X559" s="93"/>
      <c r="Y559" s="93"/>
      <c r="Z559" s="93"/>
    </row>
    <row r="560" ht="10.5" customHeight="1">
      <c r="A560" s="48"/>
      <c r="B560" s="48"/>
      <c r="C560" s="103"/>
      <c r="D560" s="103"/>
      <c r="E560" s="103"/>
      <c r="F560" s="103"/>
      <c r="G560" s="103"/>
      <c r="H560" s="103"/>
      <c r="I560" s="103"/>
      <c r="J560" s="93"/>
      <c r="K560" s="93"/>
      <c r="L560" s="93"/>
      <c r="M560" s="93"/>
      <c r="N560" s="93"/>
      <c r="O560" s="93"/>
      <c r="P560" s="93"/>
      <c r="Q560" s="93"/>
      <c r="R560" s="93"/>
      <c r="S560" s="93"/>
      <c r="T560" s="93"/>
      <c r="U560" s="93"/>
      <c r="V560" s="93"/>
      <c r="W560" s="93"/>
      <c r="X560" s="93"/>
      <c r="Y560" s="93"/>
      <c r="Z560" s="93"/>
    </row>
    <row r="561" ht="10.5" customHeight="1">
      <c r="A561" s="48"/>
      <c r="B561" s="48"/>
      <c r="C561" s="103"/>
      <c r="D561" s="103"/>
      <c r="E561" s="103"/>
      <c r="F561" s="103"/>
      <c r="G561" s="103"/>
      <c r="H561" s="103"/>
      <c r="I561" s="103"/>
      <c r="J561" s="93"/>
      <c r="K561" s="93"/>
      <c r="L561" s="93"/>
      <c r="M561" s="93"/>
      <c r="N561" s="93"/>
      <c r="O561" s="93"/>
      <c r="P561" s="93"/>
      <c r="Q561" s="93"/>
      <c r="R561" s="93"/>
      <c r="S561" s="93"/>
      <c r="T561" s="93"/>
      <c r="U561" s="93"/>
      <c r="V561" s="93"/>
      <c r="W561" s="93"/>
      <c r="X561" s="93"/>
      <c r="Y561" s="93"/>
      <c r="Z561" s="93"/>
    </row>
    <row r="562" ht="10.5" customHeight="1">
      <c r="A562" s="48"/>
      <c r="B562" s="48"/>
      <c r="C562" s="103"/>
      <c r="D562" s="103"/>
      <c r="E562" s="103"/>
      <c r="F562" s="103"/>
      <c r="G562" s="103"/>
      <c r="H562" s="103"/>
      <c r="I562" s="103"/>
      <c r="J562" s="93"/>
      <c r="K562" s="93"/>
      <c r="L562" s="93"/>
      <c r="M562" s="93"/>
      <c r="N562" s="93"/>
      <c r="O562" s="93"/>
      <c r="P562" s="93"/>
      <c r="Q562" s="93"/>
      <c r="R562" s="93"/>
      <c r="S562" s="93"/>
      <c r="T562" s="93"/>
      <c r="U562" s="93"/>
      <c r="V562" s="93"/>
      <c r="W562" s="93"/>
      <c r="X562" s="93"/>
      <c r="Y562" s="93"/>
      <c r="Z562" s="93"/>
    </row>
    <row r="563" ht="10.5" customHeight="1">
      <c r="A563" s="48"/>
      <c r="B563" s="48"/>
      <c r="C563" s="103"/>
      <c r="D563" s="103"/>
      <c r="E563" s="103"/>
      <c r="F563" s="103"/>
      <c r="G563" s="103"/>
      <c r="H563" s="103"/>
      <c r="I563" s="103"/>
      <c r="J563" s="93"/>
      <c r="K563" s="93"/>
      <c r="L563" s="93"/>
      <c r="M563" s="93"/>
      <c r="N563" s="93"/>
      <c r="O563" s="93"/>
      <c r="P563" s="93"/>
      <c r="Q563" s="93"/>
      <c r="R563" s="93"/>
      <c r="S563" s="93"/>
      <c r="T563" s="93"/>
      <c r="U563" s="93"/>
      <c r="V563" s="93"/>
      <c r="W563" s="93"/>
      <c r="X563" s="93"/>
      <c r="Y563" s="93"/>
      <c r="Z563" s="93"/>
    </row>
    <row r="564" ht="10.5" customHeight="1">
      <c r="A564" s="48"/>
      <c r="B564" s="48"/>
      <c r="C564" s="103"/>
      <c r="D564" s="103"/>
      <c r="E564" s="103"/>
      <c r="F564" s="103"/>
      <c r="G564" s="103"/>
      <c r="H564" s="103"/>
      <c r="I564" s="103"/>
      <c r="J564" s="93"/>
      <c r="K564" s="93"/>
      <c r="L564" s="93"/>
      <c r="M564" s="93"/>
      <c r="N564" s="93"/>
      <c r="O564" s="93"/>
      <c r="P564" s="93"/>
      <c r="Q564" s="93"/>
      <c r="R564" s="93"/>
      <c r="S564" s="93"/>
      <c r="T564" s="93"/>
      <c r="U564" s="93"/>
      <c r="V564" s="93"/>
      <c r="W564" s="93"/>
      <c r="X564" s="93"/>
      <c r="Y564" s="93"/>
      <c r="Z564" s="93"/>
    </row>
    <row r="565" ht="10.5" customHeight="1">
      <c r="A565" s="48"/>
      <c r="B565" s="48"/>
      <c r="C565" s="103"/>
      <c r="D565" s="103"/>
      <c r="E565" s="103"/>
      <c r="F565" s="103"/>
      <c r="G565" s="103"/>
      <c r="H565" s="103"/>
      <c r="I565" s="103"/>
      <c r="J565" s="93"/>
      <c r="K565" s="93"/>
      <c r="L565" s="93"/>
      <c r="M565" s="93"/>
      <c r="N565" s="93"/>
      <c r="O565" s="93"/>
      <c r="P565" s="93"/>
      <c r="Q565" s="93"/>
      <c r="R565" s="93"/>
      <c r="S565" s="93"/>
      <c r="T565" s="93"/>
      <c r="U565" s="93"/>
      <c r="V565" s="93"/>
      <c r="W565" s="93"/>
      <c r="X565" s="93"/>
      <c r="Y565" s="93"/>
      <c r="Z565" s="93"/>
    </row>
    <row r="566" ht="10.5" customHeight="1">
      <c r="A566" s="48"/>
      <c r="B566" s="48"/>
      <c r="C566" s="103"/>
      <c r="D566" s="103"/>
      <c r="E566" s="103"/>
      <c r="F566" s="103"/>
      <c r="G566" s="103"/>
      <c r="H566" s="103"/>
      <c r="I566" s="103"/>
      <c r="J566" s="93"/>
      <c r="K566" s="93"/>
      <c r="L566" s="93"/>
      <c r="M566" s="93"/>
      <c r="N566" s="93"/>
      <c r="O566" s="93"/>
      <c r="P566" s="93"/>
      <c r="Q566" s="93"/>
      <c r="R566" s="93"/>
      <c r="S566" s="93"/>
      <c r="T566" s="93"/>
      <c r="U566" s="93"/>
      <c r="V566" s="93"/>
      <c r="W566" s="93"/>
      <c r="X566" s="93"/>
      <c r="Y566" s="93"/>
      <c r="Z566" s="93"/>
    </row>
    <row r="567" ht="10.5" customHeight="1">
      <c r="A567" s="48"/>
      <c r="B567" s="48"/>
      <c r="C567" s="103"/>
      <c r="D567" s="103"/>
      <c r="E567" s="103"/>
      <c r="F567" s="103"/>
      <c r="G567" s="103"/>
      <c r="H567" s="103"/>
      <c r="I567" s="103"/>
      <c r="J567" s="93"/>
      <c r="K567" s="93"/>
      <c r="L567" s="93"/>
      <c r="M567" s="93"/>
      <c r="N567" s="93"/>
      <c r="O567" s="93"/>
      <c r="P567" s="93"/>
      <c r="Q567" s="93"/>
      <c r="R567" s="93"/>
      <c r="S567" s="93"/>
      <c r="T567" s="93"/>
      <c r="U567" s="93"/>
      <c r="V567" s="93"/>
      <c r="W567" s="93"/>
      <c r="X567" s="93"/>
      <c r="Y567" s="93"/>
      <c r="Z567" s="93"/>
    </row>
    <row r="568" ht="10.5" customHeight="1">
      <c r="A568" s="48"/>
      <c r="B568" s="48"/>
      <c r="C568" s="103"/>
      <c r="D568" s="103"/>
      <c r="E568" s="103"/>
      <c r="F568" s="103"/>
      <c r="G568" s="103"/>
      <c r="H568" s="103"/>
      <c r="I568" s="103"/>
      <c r="J568" s="93"/>
      <c r="K568" s="93"/>
      <c r="L568" s="93"/>
      <c r="M568" s="93"/>
      <c r="N568" s="93"/>
      <c r="O568" s="93"/>
      <c r="P568" s="93"/>
      <c r="Q568" s="93"/>
      <c r="R568" s="93"/>
      <c r="S568" s="93"/>
      <c r="T568" s="93"/>
      <c r="U568" s="93"/>
      <c r="V568" s="93"/>
      <c r="W568" s="93"/>
      <c r="X568" s="93"/>
      <c r="Y568" s="93"/>
      <c r="Z568" s="93"/>
    </row>
    <row r="569" ht="10.5" customHeight="1">
      <c r="A569" s="48"/>
      <c r="B569" s="48"/>
      <c r="C569" s="103"/>
      <c r="D569" s="103"/>
      <c r="E569" s="103"/>
      <c r="F569" s="103"/>
      <c r="G569" s="103"/>
      <c r="H569" s="103"/>
      <c r="I569" s="103"/>
      <c r="J569" s="93"/>
      <c r="K569" s="93"/>
      <c r="L569" s="93"/>
      <c r="M569" s="93"/>
      <c r="N569" s="93"/>
      <c r="O569" s="93"/>
      <c r="P569" s="93"/>
      <c r="Q569" s="93"/>
      <c r="R569" s="93"/>
      <c r="S569" s="93"/>
      <c r="T569" s="93"/>
      <c r="U569" s="93"/>
      <c r="V569" s="93"/>
      <c r="W569" s="93"/>
      <c r="X569" s="93"/>
      <c r="Y569" s="93"/>
      <c r="Z569" s="93"/>
    </row>
    <row r="570" ht="10.5" customHeight="1">
      <c r="A570" s="48"/>
      <c r="B570" s="48"/>
      <c r="C570" s="103"/>
      <c r="D570" s="103"/>
      <c r="E570" s="103"/>
      <c r="F570" s="103"/>
      <c r="G570" s="103"/>
      <c r="H570" s="103"/>
      <c r="I570" s="103"/>
      <c r="J570" s="93"/>
      <c r="K570" s="93"/>
      <c r="L570" s="93"/>
      <c r="M570" s="93"/>
      <c r="N570" s="93"/>
      <c r="O570" s="93"/>
      <c r="P570" s="93"/>
      <c r="Q570" s="93"/>
      <c r="R570" s="93"/>
      <c r="S570" s="93"/>
      <c r="T570" s="93"/>
      <c r="U570" s="93"/>
      <c r="V570" s="93"/>
      <c r="W570" s="93"/>
      <c r="X570" s="93"/>
      <c r="Y570" s="93"/>
      <c r="Z570" s="93"/>
    </row>
    <row r="571" ht="10.5" customHeight="1">
      <c r="A571" s="48"/>
      <c r="B571" s="48"/>
      <c r="C571" s="103"/>
      <c r="D571" s="103"/>
      <c r="E571" s="103"/>
      <c r="F571" s="103"/>
      <c r="G571" s="103"/>
      <c r="H571" s="103"/>
      <c r="I571" s="103"/>
      <c r="J571" s="93"/>
      <c r="K571" s="93"/>
      <c r="L571" s="93"/>
      <c r="M571" s="93"/>
      <c r="N571" s="93"/>
      <c r="O571" s="93"/>
      <c r="P571" s="93"/>
      <c r="Q571" s="93"/>
      <c r="R571" s="93"/>
      <c r="S571" s="93"/>
      <c r="T571" s="93"/>
      <c r="U571" s="93"/>
      <c r="V571" s="93"/>
      <c r="W571" s="93"/>
      <c r="X571" s="93"/>
      <c r="Y571" s="93"/>
      <c r="Z571" s="93"/>
    </row>
    <row r="572" ht="10.5" customHeight="1">
      <c r="A572" s="48"/>
      <c r="B572" s="48"/>
      <c r="C572" s="103"/>
      <c r="D572" s="103"/>
      <c r="E572" s="103"/>
      <c r="F572" s="103"/>
      <c r="G572" s="103"/>
      <c r="H572" s="103"/>
      <c r="I572" s="103"/>
      <c r="J572" s="93"/>
      <c r="K572" s="93"/>
      <c r="L572" s="93"/>
      <c r="M572" s="93"/>
      <c r="N572" s="93"/>
      <c r="O572" s="93"/>
      <c r="P572" s="93"/>
      <c r="Q572" s="93"/>
      <c r="R572" s="93"/>
      <c r="S572" s="93"/>
      <c r="T572" s="93"/>
      <c r="U572" s="93"/>
      <c r="V572" s="93"/>
      <c r="W572" s="93"/>
      <c r="X572" s="93"/>
      <c r="Y572" s="93"/>
      <c r="Z572" s="93"/>
    </row>
    <row r="573" ht="10.5" customHeight="1">
      <c r="A573" s="48"/>
      <c r="B573" s="48"/>
      <c r="C573" s="103"/>
      <c r="D573" s="103"/>
      <c r="E573" s="103"/>
      <c r="F573" s="103"/>
      <c r="G573" s="103"/>
      <c r="H573" s="103"/>
      <c r="I573" s="103"/>
      <c r="J573" s="93"/>
      <c r="K573" s="93"/>
      <c r="L573" s="93"/>
      <c r="M573" s="93"/>
      <c r="N573" s="93"/>
      <c r="O573" s="93"/>
      <c r="P573" s="93"/>
      <c r="Q573" s="93"/>
      <c r="R573" s="93"/>
      <c r="S573" s="93"/>
      <c r="T573" s="93"/>
      <c r="U573" s="93"/>
      <c r="V573" s="93"/>
      <c r="W573" s="93"/>
      <c r="X573" s="93"/>
      <c r="Y573" s="93"/>
      <c r="Z573" s="93"/>
    </row>
    <row r="574" ht="10.5" customHeight="1">
      <c r="A574" s="48"/>
      <c r="B574" s="48"/>
      <c r="C574" s="103"/>
      <c r="D574" s="103"/>
      <c r="E574" s="103"/>
      <c r="F574" s="103"/>
      <c r="G574" s="103"/>
      <c r="H574" s="103"/>
      <c r="I574" s="103"/>
      <c r="J574" s="93"/>
      <c r="K574" s="93"/>
      <c r="L574" s="93"/>
      <c r="M574" s="93"/>
      <c r="N574" s="93"/>
      <c r="O574" s="93"/>
      <c r="P574" s="93"/>
      <c r="Q574" s="93"/>
      <c r="R574" s="93"/>
      <c r="S574" s="93"/>
      <c r="T574" s="93"/>
      <c r="U574" s="93"/>
      <c r="V574" s="93"/>
      <c r="W574" s="93"/>
      <c r="X574" s="93"/>
      <c r="Y574" s="93"/>
      <c r="Z574" s="93"/>
    </row>
    <row r="575" ht="10.5" customHeight="1">
      <c r="A575" s="48"/>
      <c r="B575" s="48"/>
      <c r="C575" s="103"/>
      <c r="D575" s="103"/>
      <c r="E575" s="103"/>
      <c r="F575" s="103"/>
      <c r="G575" s="103"/>
      <c r="H575" s="103"/>
      <c r="I575" s="103"/>
      <c r="J575" s="93"/>
      <c r="K575" s="93"/>
      <c r="L575" s="93"/>
      <c r="M575" s="93"/>
      <c r="N575" s="93"/>
      <c r="O575" s="93"/>
      <c r="P575" s="93"/>
      <c r="Q575" s="93"/>
      <c r="R575" s="93"/>
      <c r="S575" s="93"/>
      <c r="T575" s="93"/>
      <c r="U575" s="93"/>
      <c r="V575" s="93"/>
      <c r="W575" s="93"/>
      <c r="X575" s="93"/>
      <c r="Y575" s="93"/>
      <c r="Z575" s="93"/>
    </row>
    <row r="576" ht="10.5" customHeight="1">
      <c r="A576" s="48"/>
      <c r="B576" s="48"/>
      <c r="C576" s="103"/>
      <c r="D576" s="103"/>
      <c r="E576" s="103"/>
      <c r="F576" s="103"/>
      <c r="G576" s="103"/>
      <c r="H576" s="103"/>
      <c r="I576" s="103"/>
      <c r="J576" s="93"/>
      <c r="K576" s="93"/>
      <c r="L576" s="93"/>
      <c r="M576" s="93"/>
      <c r="N576" s="93"/>
      <c r="O576" s="93"/>
      <c r="P576" s="93"/>
      <c r="Q576" s="93"/>
      <c r="R576" s="93"/>
      <c r="S576" s="93"/>
      <c r="T576" s="93"/>
      <c r="U576" s="93"/>
      <c r="V576" s="93"/>
      <c r="W576" s="93"/>
      <c r="X576" s="93"/>
      <c r="Y576" s="93"/>
      <c r="Z576" s="93"/>
    </row>
    <row r="577" ht="10.5" customHeight="1">
      <c r="A577" s="48"/>
      <c r="B577" s="48"/>
      <c r="C577" s="103"/>
      <c r="D577" s="103"/>
      <c r="E577" s="103"/>
      <c r="F577" s="103"/>
      <c r="G577" s="103"/>
      <c r="H577" s="103"/>
      <c r="I577" s="103"/>
      <c r="J577" s="93"/>
      <c r="K577" s="93"/>
      <c r="L577" s="93"/>
      <c r="M577" s="93"/>
      <c r="N577" s="93"/>
      <c r="O577" s="93"/>
      <c r="P577" s="93"/>
      <c r="Q577" s="93"/>
      <c r="R577" s="93"/>
      <c r="S577" s="93"/>
      <c r="T577" s="93"/>
      <c r="U577" s="93"/>
      <c r="V577" s="93"/>
      <c r="W577" s="93"/>
      <c r="X577" s="93"/>
      <c r="Y577" s="93"/>
      <c r="Z577" s="93"/>
    </row>
    <row r="578" ht="10.5" customHeight="1">
      <c r="A578" s="48"/>
      <c r="B578" s="48"/>
      <c r="C578" s="103"/>
      <c r="D578" s="103"/>
      <c r="E578" s="103"/>
      <c r="F578" s="103"/>
      <c r="G578" s="103"/>
      <c r="H578" s="103"/>
      <c r="I578" s="103"/>
      <c r="J578" s="93"/>
      <c r="K578" s="93"/>
      <c r="L578" s="93"/>
      <c r="M578" s="93"/>
      <c r="N578" s="93"/>
      <c r="O578" s="93"/>
      <c r="P578" s="93"/>
      <c r="Q578" s="93"/>
      <c r="R578" s="93"/>
      <c r="S578" s="93"/>
      <c r="T578" s="93"/>
      <c r="U578" s="93"/>
      <c r="V578" s="93"/>
      <c r="W578" s="93"/>
      <c r="X578" s="93"/>
      <c r="Y578" s="93"/>
      <c r="Z578" s="93"/>
    </row>
    <row r="579" ht="10.5" customHeight="1">
      <c r="A579" s="48"/>
      <c r="B579" s="48"/>
      <c r="C579" s="103"/>
      <c r="D579" s="103"/>
      <c r="E579" s="103"/>
      <c r="F579" s="103"/>
      <c r="G579" s="103"/>
      <c r="H579" s="103"/>
      <c r="I579" s="103"/>
      <c r="J579" s="93"/>
      <c r="K579" s="93"/>
      <c r="L579" s="93"/>
      <c r="M579" s="93"/>
      <c r="N579" s="93"/>
      <c r="O579" s="93"/>
      <c r="P579" s="93"/>
      <c r="Q579" s="93"/>
      <c r="R579" s="93"/>
      <c r="S579" s="93"/>
      <c r="T579" s="93"/>
      <c r="U579" s="93"/>
      <c r="V579" s="93"/>
      <c r="W579" s="93"/>
      <c r="X579" s="93"/>
      <c r="Y579" s="93"/>
      <c r="Z579" s="93"/>
    </row>
    <row r="580" ht="10.5" customHeight="1">
      <c r="A580" s="48"/>
      <c r="B580" s="48"/>
      <c r="C580" s="103"/>
      <c r="D580" s="103"/>
      <c r="E580" s="103"/>
      <c r="F580" s="103"/>
      <c r="G580" s="103"/>
      <c r="H580" s="103"/>
      <c r="I580" s="103"/>
      <c r="J580" s="93"/>
      <c r="K580" s="93"/>
      <c r="L580" s="93"/>
      <c r="M580" s="93"/>
      <c r="N580" s="93"/>
      <c r="O580" s="93"/>
      <c r="P580" s="93"/>
      <c r="Q580" s="93"/>
      <c r="R580" s="93"/>
      <c r="S580" s="93"/>
      <c r="T580" s="93"/>
      <c r="U580" s="93"/>
      <c r="V580" s="93"/>
      <c r="W580" s="93"/>
      <c r="X580" s="93"/>
      <c r="Y580" s="93"/>
      <c r="Z580" s="93"/>
    </row>
    <row r="581" ht="10.5" customHeight="1">
      <c r="A581" s="48"/>
      <c r="B581" s="48"/>
      <c r="C581" s="103"/>
      <c r="D581" s="103"/>
      <c r="E581" s="103"/>
      <c r="F581" s="103"/>
      <c r="G581" s="103"/>
      <c r="H581" s="103"/>
      <c r="I581" s="103"/>
      <c r="J581" s="93"/>
      <c r="K581" s="93"/>
      <c r="L581" s="93"/>
      <c r="M581" s="93"/>
      <c r="N581" s="93"/>
      <c r="O581" s="93"/>
      <c r="P581" s="93"/>
      <c r="Q581" s="93"/>
      <c r="R581" s="93"/>
      <c r="S581" s="93"/>
      <c r="T581" s="93"/>
      <c r="U581" s="93"/>
      <c r="V581" s="93"/>
      <c r="W581" s="93"/>
      <c r="X581" s="93"/>
      <c r="Y581" s="93"/>
      <c r="Z581" s="93"/>
    </row>
    <row r="582" ht="10.5" customHeight="1">
      <c r="A582" s="48"/>
      <c r="B582" s="48"/>
      <c r="C582" s="103"/>
      <c r="D582" s="103"/>
      <c r="E582" s="103"/>
      <c r="F582" s="103"/>
      <c r="G582" s="103"/>
      <c r="H582" s="103"/>
      <c r="I582" s="103"/>
      <c r="J582" s="93"/>
      <c r="K582" s="93"/>
      <c r="L582" s="93"/>
      <c r="M582" s="93"/>
      <c r="N582" s="93"/>
      <c r="O582" s="93"/>
      <c r="P582" s="93"/>
      <c r="Q582" s="93"/>
      <c r="R582" s="93"/>
      <c r="S582" s="93"/>
      <c r="T582" s="93"/>
      <c r="U582" s="93"/>
      <c r="V582" s="93"/>
      <c r="W582" s="93"/>
      <c r="X582" s="93"/>
      <c r="Y582" s="93"/>
      <c r="Z582" s="93"/>
    </row>
    <row r="583" ht="10.5" customHeight="1">
      <c r="A583" s="48"/>
      <c r="B583" s="48"/>
      <c r="C583" s="103"/>
      <c r="D583" s="103"/>
      <c r="E583" s="103"/>
      <c r="F583" s="103"/>
      <c r="G583" s="103"/>
      <c r="H583" s="103"/>
      <c r="I583" s="103"/>
      <c r="J583" s="93"/>
      <c r="K583" s="93"/>
      <c r="L583" s="93"/>
      <c r="M583" s="93"/>
      <c r="N583" s="93"/>
      <c r="O583" s="93"/>
      <c r="P583" s="93"/>
      <c r="Q583" s="93"/>
      <c r="R583" s="93"/>
      <c r="S583" s="93"/>
      <c r="T583" s="93"/>
      <c r="U583" s="93"/>
      <c r="V583" s="93"/>
      <c r="W583" s="93"/>
      <c r="X583" s="93"/>
      <c r="Y583" s="93"/>
      <c r="Z583" s="93"/>
    </row>
    <row r="584" ht="10.5" customHeight="1">
      <c r="A584" s="48"/>
      <c r="B584" s="48"/>
      <c r="C584" s="103"/>
      <c r="D584" s="103"/>
      <c r="E584" s="103"/>
      <c r="F584" s="103"/>
      <c r="G584" s="103"/>
      <c r="H584" s="103"/>
      <c r="I584" s="103"/>
      <c r="J584" s="93"/>
      <c r="K584" s="93"/>
      <c r="L584" s="93"/>
      <c r="M584" s="93"/>
      <c r="N584" s="93"/>
      <c r="O584" s="93"/>
      <c r="P584" s="93"/>
      <c r="Q584" s="93"/>
      <c r="R584" s="93"/>
      <c r="S584" s="93"/>
      <c r="T584" s="93"/>
      <c r="U584" s="93"/>
      <c r="V584" s="93"/>
      <c r="W584" s="93"/>
      <c r="X584" s="93"/>
      <c r="Y584" s="93"/>
      <c r="Z584" s="93"/>
    </row>
    <row r="585" ht="10.5" customHeight="1">
      <c r="A585" s="48"/>
      <c r="B585" s="48"/>
      <c r="C585" s="103"/>
      <c r="D585" s="103"/>
      <c r="E585" s="103"/>
      <c r="F585" s="103"/>
      <c r="G585" s="103"/>
      <c r="H585" s="103"/>
      <c r="I585" s="103"/>
      <c r="J585" s="93"/>
      <c r="K585" s="93"/>
      <c r="L585" s="93"/>
      <c r="M585" s="93"/>
      <c r="N585" s="93"/>
      <c r="O585" s="93"/>
      <c r="P585" s="93"/>
      <c r="Q585" s="93"/>
      <c r="R585" s="93"/>
      <c r="S585" s="93"/>
      <c r="T585" s="93"/>
      <c r="U585" s="93"/>
      <c r="V585" s="93"/>
      <c r="W585" s="93"/>
      <c r="X585" s="93"/>
      <c r="Y585" s="93"/>
      <c r="Z585" s="93"/>
    </row>
    <row r="586" ht="10.5" customHeight="1">
      <c r="A586" s="48"/>
      <c r="B586" s="48"/>
      <c r="C586" s="103"/>
      <c r="D586" s="103"/>
      <c r="E586" s="103"/>
      <c r="F586" s="103"/>
      <c r="G586" s="103"/>
      <c r="H586" s="103"/>
      <c r="I586" s="103"/>
      <c r="J586" s="93"/>
      <c r="K586" s="93"/>
      <c r="L586" s="93"/>
      <c r="M586" s="93"/>
      <c r="N586" s="93"/>
      <c r="O586" s="93"/>
      <c r="P586" s="93"/>
      <c r="Q586" s="93"/>
      <c r="R586" s="93"/>
      <c r="S586" s="93"/>
      <c r="T586" s="93"/>
      <c r="U586" s="93"/>
      <c r="V586" s="93"/>
      <c r="W586" s="93"/>
      <c r="X586" s="93"/>
      <c r="Y586" s="93"/>
      <c r="Z586" s="93"/>
    </row>
    <row r="587" ht="10.5" customHeight="1">
      <c r="A587" s="48"/>
      <c r="B587" s="48"/>
      <c r="C587" s="103"/>
      <c r="D587" s="103"/>
      <c r="E587" s="103"/>
      <c r="F587" s="103"/>
      <c r="G587" s="103"/>
      <c r="H587" s="103"/>
      <c r="I587" s="103"/>
      <c r="J587" s="93"/>
      <c r="K587" s="93"/>
      <c r="L587" s="93"/>
      <c r="M587" s="93"/>
      <c r="N587" s="93"/>
      <c r="O587" s="93"/>
      <c r="P587" s="93"/>
      <c r="Q587" s="93"/>
      <c r="R587" s="93"/>
      <c r="S587" s="93"/>
      <c r="T587" s="93"/>
      <c r="U587" s="93"/>
      <c r="V587" s="93"/>
      <c r="W587" s="93"/>
      <c r="X587" s="93"/>
      <c r="Y587" s="93"/>
      <c r="Z587" s="93"/>
    </row>
    <row r="588" ht="10.5" customHeight="1">
      <c r="A588" s="48"/>
      <c r="B588" s="48"/>
      <c r="C588" s="103"/>
      <c r="D588" s="103"/>
      <c r="E588" s="103"/>
      <c r="F588" s="103"/>
      <c r="G588" s="103"/>
      <c r="H588" s="103"/>
      <c r="I588" s="103"/>
      <c r="J588" s="93"/>
      <c r="K588" s="93"/>
      <c r="L588" s="93"/>
      <c r="M588" s="93"/>
      <c r="N588" s="93"/>
      <c r="O588" s="93"/>
      <c r="P588" s="93"/>
      <c r="Q588" s="93"/>
      <c r="R588" s="93"/>
      <c r="S588" s="93"/>
      <c r="T588" s="93"/>
      <c r="U588" s="93"/>
      <c r="V588" s="93"/>
      <c r="W588" s="93"/>
      <c r="X588" s="93"/>
      <c r="Y588" s="93"/>
      <c r="Z588" s="93"/>
    </row>
    <row r="589" ht="10.5" customHeight="1">
      <c r="A589" s="48"/>
      <c r="B589" s="48"/>
      <c r="C589" s="103"/>
      <c r="D589" s="103"/>
      <c r="E589" s="103"/>
      <c r="F589" s="103"/>
      <c r="G589" s="103"/>
      <c r="H589" s="103"/>
      <c r="I589" s="103"/>
      <c r="J589" s="93"/>
      <c r="K589" s="93"/>
      <c r="L589" s="93"/>
      <c r="M589" s="93"/>
      <c r="N589" s="93"/>
      <c r="O589" s="93"/>
      <c r="P589" s="93"/>
      <c r="Q589" s="93"/>
      <c r="R589" s="93"/>
      <c r="S589" s="93"/>
      <c r="T589" s="93"/>
      <c r="U589" s="93"/>
      <c r="V589" s="93"/>
      <c r="W589" s="93"/>
      <c r="X589" s="93"/>
      <c r="Y589" s="93"/>
      <c r="Z589" s="93"/>
    </row>
    <row r="590" ht="10.5" customHeight="1">
      <c r="A590" s="48"/>
      <c r="B590" s="48"/>
      <c r="C590" s="103"/>
      <c r="D590" s="103"/>
      <c r="E590" s="103"/>
      <c r="F590" s="103"/>
      <c r="G590" s="103"/>
      <c r="H590" s="103"/>
      <c r="I590" s="103"/>
      <c r="J590" s="93"/>
      <c r="K590" s="93"/>
      <c r="L590" s="93"/>
      <c r="M590" s="93"/>
      <c r="N590" s="93"/>
      <c r="O590" s="93"/>
      <c r="P590" s="93"/>
      <c r="Q590" s="93"/>
      <c r="R590" s="93"/>
      <c r="S590" s="93"/>
      <c r="T590" s="93"/>
      <c r="U590" s="93"/>
      <c r="V590" s="93"/>
      <c r="W590" s="93"/>
      <c r="X590" s="93"/>
      <c r="Y590" s="93"/>
      <c r="Z590" s="93"/>
    </row>
    <row r="591" ht="10.5" customHeight="1">
      <c r="A591" s="48"/>
      <c r="B591" s="48"/>
      <c r="C591" s="103"/>
      <c r="D591" s="103"/>
      <c r="E591" s="103"/>
      <c r="F591" s="103"/>
      <c r="G591" s="103"/>
      <c r="H591" s="103"/>
      <c r="I591" s="103"/>
      <c r="J591" s="93"/>
      <c r="K591" s="93"/>
      <c r="L591" s="93"/>
      <c r="M591" s="93"/>
      <c r="N591" s="93"/>
      <c r="O591" s="93"/>
      <c r="P591" s="93"/>
      <c r="Q591" s="93"/>
      <c r="R591" s="93"/>
      <c r="S591" s="93"/>
      <c r="T591" s="93"/>
      <c r="U591" s="93"/>
      <c r="V591" s="93"/>
      <c r="W591" s="93"/>
      <c r="X591" s="93"/>
      <c r="Y591" s="93"/>
      <c r="Z591" s="93"/>
    </row>
    <row r="592" ht="10.5" customHeight="1">
      <c r="A592" s="48"/>
      <c r="B592" s="48"/>
      <c r="C592" s="103"/>
      <c r="D592" s="103"/>
      <c r="E592" s="103"/>
      <c r="F592" s="103"/>
      <c r="G592" s="103"/>
      <c r="H592" s="103"/>
      <c r="I592" s="103"/>
      <c r="J592" s="93"/>
      <c r="K592" s="93"/>
      <c r="L592" s="93"/>
      <c r="M592" s="93"/>
      <c r="N592" s="93"/>
      <c r="O592" s="93"/>
      <c r="P592" s="93"/>
      <c r="Q592" s="93"/>
      <c r="R592" s="93"/>
      <c r="S592" s="93"/>
      <c r="T592" s="93"/>
      <c r="U592" s="93"/>
      <c r="V592" s="93"/>
      <c r="W592" s="93"/>
      <c r="X592" s="93"/>
      <c r="Y592" s="93"/>
      <c r="Z592" s="93"/>
    </row>
    <row r="593" ht="10.5" customHeight="1">
      <c r="A593" s="48"/>
      <c r="B593" s="48"/>
      <c r="C593" s="103"/>
      <c r="D593" s="103"/>
      <c r="E593" s="103"/>
      <c r="F593" s="103"/>
      <c r="G593" s="103"/>
      <c r="H593" s="103"/>
      <c r="I593" s="103"/>
      <c r="J593" s="93"/>
      <c r="K593" s="93"/>
      <c r="L593" s="93"/>
      <c r="M593" s="93"/>
      <c r="N593" s="93"/>
      <c r="O593" s="93"/>
      <c r="P593" s="93"/>
      <c r="Q593" s="93"/>
      <c r="R593" s="93"/>
      <c r="S593" s="93"/>
      <c r="T593" s="93"/>
      <c r="U593" s="93"/>
      <c r="V593" s="93"/>
      <c r="W593" s="93"/>
      <c r="X593" s="93"/>
      <c r="Y593" s="93"/>
      <c r="Z593" s="93"/>
    </row>
    <row r="594" ht="10.5" customHeight="1">
      <c r="A594" s="48"/>
      <c r="B594" s="48"/>
      <c r="C594" s="103"/>
      <c r="D594" s="103"/>
      <c r="E594" s="103"/>
      <c r="F594" s="103"/>
      <c r="G594" s="103"/>
      <c r="H594" s="103"/>
      <c r="I594" s="103"/>
      <c r="J594" s="93"/>
      <c r="K594" s="93"/>
      <c r="L594" s="93"/>
      <c r="M594" s="93"/>
      <c r="N594" s="93"/>
      <c r="O594" s="93"/>
      <c r="P594" s="93"/>
      <c r="Q594" s="93"/>
      <c r="R594" s="93"/>
      <c r="S594" s="93"/>
      <c r="T594" s="93"/>
      <c r="U594" s="93"/>
      <c r="V594" s="93"/>
      <c r="W594" s="93"/>
      <c r="X594" s="93"/>
      <c r="Y594" s="93"/>
      <c r="Z594" s="93"/>
    </row>
    <row r="595" ht="10.5" customHeight="1">
      <c r="A595" s="48"/>
      <c r="B595" s="48"/>
      <c r="C595" s="103"/>
      <c r="D595" s="103"/>
      <c r="E595" s="103"/>
      <c r="F595" s="103"/>
      <c r="G595" s="103"/>
      <c r="H595" s="103"/>
      <c r="I595" s="103"/>
      <c r="J595" s="93"/>
      <c r="K595" s="93"/>
      <c r="L595" s="93"/>
      <c r="M595" s="93"/>
      <c r="N595" s="93"/>
      <c r="O595" s="93"/>
      <c r="P595" s="93"/>
      <c r="Q595" s="93"/>
      <c r="R595" s="93"/>
      <c r="S595" s="93"/>
      <c r="T595" s="93"/>
      <c r="U595" s="93"/>
      <c r="V595" s="93"/>
      <c r="W595" s="93"/>
      <c r="X595" s="93"/>
      <c r="Y595" s="93"/>
      <c r="Z595" s="93"/>
    </row>
    <row r="596" ht="10.5" customHeight="1">
      <c r="A596" s="48"/>
      <c r="B596" s="48"/>
      <c r="C596" s="103"/>
      <c r="D596" s="103"/>
      <c r="E596" s="103"/>
      <c r="F596" s="103"/>
      <c r="G596" s="103"/>
      <c r="H596" s="103"/>
      <c r="I596" s="103"/>
      <c r="J596" s="93"/>
      <c r="K596" s="93"/>
      <c r="L596" s="93"/>
      <c r="M596" s="93"/>
      <c r="N596" s="93"/>
      <c r="O596" s="93"/>
      <c r="P596" s="93"/>
      <c r="Q596" s="93"/>
      <c r="R596" s="93"/>
      <c r="S596" s="93"/>
      <c r="T596" s="93"/>
      <c r="U596" s="93"/>
      <c r="V596" s="93"/>
      <c r="W596" s="93"/>
      <c r="X596" s="93"/>
      <c r="Y596" s="93"/>
      <c r="Z596" s="93"/>
    </row>
    <row r="597" ht="10.5" customHeight="1">
      <c r="A597" s="48"/>
      <c r="B597" s="48"/>
      <c r="C597" s="103"/>
      <c r="D597" s="103"/>
      <c r="E597" s="103"/>
      <c r="F597" s="103"/>
      <c r="G597" s="103"/>
      <c r="H597" s="103"/>
      <c r="I597" s="103"/>
      <c r="J597" s="93"/>
      <c r="K597" s="93"/>
      <c r="L597" s="93"/>
      <c r="M597" s="93"/>
      <c r="N597" s="93"/>
      <c r="O597" s="93"/>
      <c r="P597" s="93"/>
      <c r="Q597" s="93"/>
      <c r="R597" s="93"/>
      <c r="S597" s="93"/>
      <c r="T597" s="93"/>
      <c r="U597" s="93"/>
      <c r="V597" s="93"/>
      <c r="W597" s="93"/>
      <c r="X597" s="93"/>
      <c r="Y597" s="93"/>
      <c r="Z597" s="93"/>
    </row>
    <row r="598" ht="10.5" customHeight="1">
      <c r="A598" s="48"/>
      <c r="B598" s="48"/>
      <c r="C598" s="103"/>
      <c r="D598" s="103"/>
      <c r="E598" s="103"/>
      <c r="F598" s="103"/>
      <c r="G598" s="103"/>
      <c r="H598" s="103"/>
      <c r="I598" s="103"/>
      <c r="J598" s="93"/>
      <c r="K598" s="93"/>
      <c r="L598" s="93"/>
      <c r="M598" s="93"/>
      <c r="N598" s="93"/>
      <c r="O598" s="93"/>
      <c r="P598" s="93"/>
      <c r="Q598" s="93"/>
      <c r="R598" s="93"/>
      <c r="S598" s="93"/>
      <c r="T598" s="93"/>
      <c r="U598" s="93"/>
      <c r="V598" s="93"/>
      <c r="W598" s="93"/>
      <c r="X598" s="93"/>
      <c r="Y598" s="93"/>
      <c r="Z598" s="93"/>
    </row>
    <row r="599" ht="10.5" customHeight="1">
      <c r="A599" s="48"/>
      <c r="B599" s="48"/>
      <c r="C599" s="103"/>
      <c r="D599" s="103"/>
      <c r="E599" s="103"/>
      <c r="F599" s="103"/>
      <c r="G599" s="103"/>
      <c r="H599" s="103"/>
      <c r="I599" s="103"/>
      <c r="J599" s="93"/>
      <c r="K599" s="93"/>
      <c r="L599" s="93"/>
      <c r="M599" s="93"/>
      <c r="N599" s="93"/>
      <c r="O599" s="93"/>
      <c r="P599" s="93"/>
      <c r="Q599" s="93"/>
      <c r="R599" s="93"/>
      <c r="S599" s="93"/>
      <c r="T599" s="93"/>
      <c r="U599" s="93"/>
      <c r="V599" s="93"/>
      <c r="W599" s="93"/>
      <c r="X599" s="93"/>
      <c r="Y599" s="93"/>
      <c r="Z599" s="93"/>
    </row>
    <row r="600" ht="10.5" customHeight="1">
      <c r="A600" s="48"/>
      <c r="B600" s="48"/>
      <c r="C600" s="103"/>
      <c r="D600" s="103"/>
      <c r="E600" s="103"/>
      <c r="F600" s="103"/>
      <c r="G600" s="103"/>
      <c r="H600" s="103"/>
      <c r="I600" s="103"/>
      <c r="J600" s="93"/>
      <c r="K600" s="93"/>
      <c r="L600" s="93"/>
      <c r="M600" s="93"/>
      <c r="N600" s="93"/>
      <c r="O600" s="93"/>
      <c r="P600" s="93"/>
      <c r="Q600" s="93"/>
      <c r="R600" s="93"/>
      <c r="S600" s="93"/>
      <c r="T600" s="93"/>
      <c r="U600" s="93"/>
      <c r="V600" s="93"/>
      <c r="W600" s="93"/>
      <c r="X600" s="93"/>
      <c r="Y600" s="93"/>
      <c r="Z600" s="93"/>
    </row>
    <row r="601" ht="10.5" customHeight="1">
      <c r="A601" s="48"/>
      <c r="B601" s="48"/>
      <c r="C601" s="103"/>
      <c r="D601" s="103"/>
      <c r="E601" s="103"/>
      <c r="F601" s="103"/>
      <c r="G601" s="103"/>
      <c r="H601" s="103"/>
      <c r="I601" s="103"/>
      <c r="J601" s="93"/>
      <c r="K601" s="93"/>
      <c r="L601" s="93"/>
      <c r="M601" s="93"/>
      <c r="N601" s="93"/>
      <c r="O601" s="93"/>
      <c r="P601" s="93"/>
      <c r="Q601" s="93"/>
      <c r="R601" s="93"/>
      <c r="S601" s="93"/>
      <c r="T601" s="93"/>
      <c r="U601" s="93"/>
      <c r="V601" s="93"/>
      <c r="W601" s="93"/>
      <c r="X601" s="93"/>
      <c r="Y601" s="93"/>
      <c r="Z601" s="93"/>
    </row>
    <row r="602" ht="10.5" customHeight="1">
      <c r="A602" s="48"/>
      <c r="B602" s="48"/>
      <c r="C602" s="103"/>
      <c r="D602" s="103"/>
      <c r="E602" s="103"/>
      <c r="F602" s="103"/>
      <c r="G602" s="103"/>
      <c r="H602" s="103"/>
      <c r="I602" s="103"/>
      <c r="J602" s="93"/>
      <c r="K602" s="93"/>
      <c r="L602" s="93"/>
      <c r="M602" s="93"/>
      <c r="N602" s="93"/>
      <c r="O602" s="93"/>
      <c r="P602" s="93"/>
      <c r="Q602" s="93"/>
      <c r="R602" s="93"/>
      <c r="S602" s="93"/>
      <c r="T602" s="93"/>
      <c r="U602" s="93"/>
      <c r="V602" s="93"/>
      <c r="W602" s="93"/>
      <c r="X602" s="93"/>
      <c r="Y602" s="93"/>
      <c r="Z602" s="93"/>
    </row>
    <row r="603" ht="10.5" customHeight="1">
      <c r="A603" s="48"/>
      <c r="B603" s="48"/>
      <c r="C603" s="103"/>
      <c r="D603" s="103"/>
      <c r="E603" s="103"/>
      <c r="F603" s="103"/>
      <c r="G603" s="103"/>
      <c r="H603" s="103"/>
      <c r="I603" s="103"/>
      <c r="J603" s="93"/>
      <c r="K603" s="93"/>
      <c r="L603" s="93"/>
      <c r="M603" s="93"/>
      <c r="N603" s="93"/>
      <c r="O603" s="93"/>
      <c r="P603" s="93"/>
      <c r="Q603" s="93"/>
      <c r="R603" s="93"/>
      <c r="S603" s="93"/>
      <c r="T603" s="93"/>
      <c r="U603" s="93"/>
      <c r="V603" s="93"/>
      <c r="W603" s="93"/>
      <c r="X603" s="93"/>
      <c r="Y603" s="93"/>
      <c r="Z603" s="93"/>
    </row>
    <row r="604" ht="10.5" customHeight="1">
      <c r="A604" s="48"/>
      <c r="B604" s="48"/>
      <c r="C604" s="103"/>
      <c r="D604" s="103"/>
      <c r="E604" s="103"/>
      <c r="F604" s="103"/>
      <c r="G604" s="103"/>
      <c r="H604" s="103"/>
      <c r="I604" s="103"/>
      <c r="J604" s="93"/>
      <c r="K604" s="93"/>
      <c r="L604" s="93"/>
      <c r="M604" s="93"/>
      <c r="N604" s="93"/>
      <c r="O604" s="93"/>
      <c r="P604" s="93"/>
      <c r="Q604" s="93"/>
      <c r="R604" s="93"/>
      <c r="S604" s="93"/>
      <c r="T604" s="93"/>
      <c r="U604" s="93"/>
      <c r="V604" s="93"/>
      <c r="W604" s="93"/>
      <c r="X604" s="93"/>
      <c r="Y604" s="93"/>
      <c r="Z604" s="93"/>
    </row>
    <row r="605" ht="10.5" customHeight="1">
      <c r="A605" s="48"/>
      <c r="B605" s="48"/>
      <c r="C605" s="103"/>
      <c r="D605" s="103"/>
      <c r="E605" s="103"/>
      <c r="F605" s="103"/>
      <c r="G605" s="103"/>
      <c r="H605" s="103"/>
      <c r="I605" s="103"/>
      <c r="J605" s="93"/>
      <c r="K605" s="93"/>
      <c r="L605" s="93"/>
      <c r="M605" s="93"/>
      <c r="N605" s="93"/>
      <c r="O605" s="93"/>
      <c r="P605" s="93"/>
      <c r="Q605" s="93"/>
      <c r="R605" s="93"/>
      <c r="S605" s="93"/>
      <c r="T605" s="93"/>
      <c r="U605" s="93"/>
      <c r="V605" s="93"/>
      <c r="W605" s="93"/>
      <c r="X605" s="93"/>
      <c r="Y605" s="93"/>
      <c r="Z605" s="93"/>
    </row>
    <row r="606" ht="10.5" customHeight="1">
      <c r="A606" s="48"/>
      <c r="B606" s="48"/>
      <c r="C606" s="103"/>
      <c r="D606" s="103"/>
      <c r="E606" s="103"/>
      <c r="F606" s="103"/>
      <c r="G606" s="103"/>
      <c r="H606" s="103"/>
      <c r="I606" s="103"/>
      <c r="J606" s="93"/>
      <c r="K606" s="93"/>
      <c r="L606" s="93"/>
      <c r="M606" s="93"/>
      <c r="N606" s="93"/>
      <c r="O606" s="93"/>
      <c r="P606" s="93"/>
      <c r="Q606" s="93"/>
      <c r="R606" s="93"/>
      <c r="S606" s="93"/>
      <c r="T606" s="93"/>
      <c r="U606" s="93"/>
      <c r="V606" s="93"/>
      <c r="W606" s="93"/>
      <c r="X606" s="93"/>
      <c r="Y606" s="93"/>
      <c r="Z606" s="93"/>
    </row>
    <row r="607" ht="10.5" customHeight="1">
      <c r="A607" s="48"/>
      <c r="B607" s="48"/>
      <c r="C607" s="103"/>
      <c r="D607" s="103"/>
      <c r="E607" s="103"/>
      <c r="F607" s="103"/>
      <c r="G607" s="103"/>
      <c r="H607" s="103"/>
      <c r="I607" s="103"/>
      <c r="J607" s="93"/>
      <c r="K607" s="93"/>
      <c r="L607" s="93"/>
      <c r="M607" s="93"/>
      <c r="N607" s="93"/>
      <c r="O607" s="93"/>
      <c r="P607" s="93"/>
      <c r="Q607" s="93"/>
      <c r="R607" s="93"/>
      <c r="S607" s="93"/>
      <c r="T607" s="93"/>
      <c r="U607" s="93"/>
      <c r="V607" s="93"/>
      <c r="W607" s="93"/>
      <c r="X607" s="93"/>
      <c r="Y607" s="93"/>
      <c r="Z607" s="93"/>
    </row>
    <row r="608" ht="10.5" customHeight="1">
      <c r="A608" s="48"/>
      <c r="B608" s="48"/>
      <c r="C608" s="103"/>
      <c r="D608" s="103"/>
      <c r="E608" s="103"/>
      <c r="F608" s="103"/>
      <c r="G608" s="103"/>
      <c r="H608" s="103"/>
      <c r="I608" s="103"/>
      <c r="J608" s="93"/>
      <c r="K608" s="93"/>
      <c r="L608" s="93"/>
      <c r="M608" s="93"/>
      <c r="N608" s="93"/>
      <c r="O608" s="93"/>
      <c r="P608" s="93"/>
      <c r="Q608" s="93"/>
      <c r="R608" s="93"/>
      <c r="S608" s="93"/>
      <c r="T608" s="93"/>
      <c r="U608" s="93"/>
      <c r="V608" s="93"/>
      <c r="W608" s="93"/>
      <c r="X608" s="93"/>
      <c r="Y608" s="93"/>
      <c r="Z608" s="93"/>
    </row>
    <row r="609" ht="10.5" customHeight="1">
      <c r="A609" s="48"/>
      <c r="B609" s="48"/>
      <c r="C609" s="103"/>
      <c r="D609" s="103"/>
      <c r="E609" s="103"/>
      <c r="F609" s="103"/>
      <c r="G609" s="103"/>
      <c r="H609" s="103"/>
      <c r="I609" s="103"/>
      <c r="J609" s="93"/>
      <c r="K609" s="93"/>
      <c r="L609" s="93"/>
      <c r="M609" s="93"/>
      <c r="N609" s="93"/>
      <c r="O609" s="93"/>
      <c r="P609" s="93"/>
      <c r="Q609" s="93"/>
      <c r="R609" s="93"/>
      <c r="S609" s="93"/>
      <c r="T609" s="93"/>
      <c r="U609" s="93"/>
      <c r="V609" s="93"/>
      <c r="W609" s="93"/>
      <c r="X609" s="93"/>
      <c r="Y609" s="93"/>
      <c r="Z609" s="93"/>
    </row>
    <row r="610" ht="10.5" customHeight="1">
      <c r="A610" s="48"/>
      <c r="B610" s="48"/>
      <c r="C610" s="103"/>
      <c r="D610" s="103"/>
      <c r="E610" s="103"/>
      <c r="F610" s="103"/>
      <c r="G610" s="103"/>
      <c r="H610" s="103"/>
      <c r="I610" s="103"/>
      <c r="J610" s="93"/>
      <c r="K610" s="93"/>
      <c r="L610" s="93"/>
      <c r="M610" s="93"/>
      <c r="N610" s="93"/>
      <c r="O610" s="93"/>
      <c r="P610" s="93"/>
      <c r="Q610" s="93"/>
      <c r="R610" s="93"/>
      <c r="S610" s="93"/>
      <c r="T610" s="93"/>
      <c r="U610" s="93"/>
      <c r="V610" s="93"/>
      <c r="W610" s="93"/>
      <c r="X610" s="93"/>
      <c r="Y610" s="93"/>
      <c r="Z610" s="93"/>
    </row>
    <row r="611" ht="10.5" customHeight="1">
      <c r="A611" s="48"/>
      <c r="B611" s="48"/>
      <c r="C611" s="103"/>
      <c r="D611" s="103"/>
      <c r="E611" s="103"/>
      <c r="F611" s="103"/>
      <c r="G611" s="103"/>
      <c r="H611" s="103"/>
      <c r="I611" s="103"/>
      <c r="J611" s="93"/>
      <c r="K611" s="93"/>
      <c r="L611" s="93"/>
      <c r="M611" s="93"/>
      <c r="N611" s="93"/>
      <c r="O611" s="93"/>
      <c r="P611" s="93"/>
      <c r="Q611" s="93"/>
      <c r="R611" s="93"/>
      <c r="S611" s="93"/>
      <c r="T611" s="93"/>
      <c r="U611" s="93"/>
      <c r="V611" s="93"/>
      <c r="W611" s="93"/>
      <c r="X611" s="93"/>
      <c r="Y611" s="93"/>
      <c r="Z611" s="93"/>
    </row>
    <row r="612" ht="10.5" customHeight="1">
      <c r="A612" s="48"/>
      <c r="B612" s="48"/>
      <c r="C612" s="103"/>
      <c r="D612" s="103"/>
      <c r="E612" s="103"/>
      <c r="F612" s="103"/>
      <c r="G612" s="103"/>
      <c r="H612" s="103"/>
      <c r="I612" s="103"/>
      <c r="J612" s="93"/>
      <c r="K612" s="93"/>
      <c r="L612" s="93"/>
      <c r="M612" s="93"/>
      <c r="N612" s="93"/>
      <c r="O612" s="93"/>
      <c r="P612" s="93"/>
      <c r="Q612" s="93"/>
      <c r="R612" s="93"/>
      <c r="S612" s="93"/>
      <c r="T612" s="93"/>
      <c r="U612" s="93"/>
      <c r="V612" s="93"/>
      <c r="W612" s="93"/>
      <c r="X612" s="93"/>
      <c r="Y612" s="93"/>
      <c r="Z612" s="93"/>
    </row>
    <row r="613" ht="10.5" customHeight="1">
      <c r="A613" s="48"/>
      <c r="B613" s="48"/>
      <c r="C613" s="103"/>
      <c r="D613" s="103"/>
      <c r="E613" s="103"/>
      <c r="F613" s="103"/>
      <c r="G613" s="103"/>
      <c r="H613" s="103"/>
      <c r="I613" s="103"/>
      <c r="J613" s="93"/>
      <c r="K613" s="93"/>
      <c r="L613" s="93"/>
      <c r="M613" s="93"/>
      <c r="N613" s="93"/>
      <c r="O613" s="93"/>
      <c r="P613" s="93"/>
      <c r="Q613" s="93"/>
      <c r="R613" s="93"/>
      <c r="S613" s="93"/>
      <c r="T613" s="93"/>
      <c r="U613" s="93"/>
      <c r="V613" s="93"/>
      <c r="W613" s="93"/>
      <c r="X613" s="93"/>
      <c r="Y613" s="93"/>
      <c r="Z613" s="93"/>
    </row>
    <row r="614" ht="10.5" customHeight="1">
      <c r="A614" s="48"/>
      <c r="B614" s="48"/>
      <c r="C614" s="103"/>
      <c r="D614" s="103"/>
      <c r="E614" s="103"/>
      <c r="F614" s="103"/>
      <c r="G614" s="103"/>
      <c r="H614" s="103"/>
      <c r="I614" s="103"/>
      <c r="J614" s="93"/>
      <c r="K614" s="93"/>
      <c r="L614" s="93"/>
      <c r="M614" s="93"/>
      <c r="N614" s="93"/>
      <c r="O614" s="93"/>
      <c r="P614" s="93"/>
      <c r="Q614" s="93"/>
      <c r="R614" s="93"/>
      <c r="S614" s="93"/>
      <c r="T614" s="93"/>
      <c r="U614" s="93"/>
      <c r="V614" s="93"/>
      <c r="W614" s="93"/>
      <c r="X614" s="93"/>
      <c r="Y614" s="93"/>
      <c r="Z614" s="93"/>
    </row>
    <row r="615" ht="10.5" customHeight="1">
      <c r="A615" s="48"/>
      <c r="B615" s="48"/>
      <c r="C615" s="103"/>
      <c r="D615" s="103"/>
      <c r="E615" s="103"/>
      <c r="F615" s="103"/>
      <c r="G615" s="103"/>
      <c r="H615" s="103"/>
      <c r="I615" s="103"/>
      <c r="J615" s="93"/>
      <c r="K615" s="93"/>
      <c r="L615" s="93"/>
      <c r="M615" s="93"/>
      <c r="N615" s="93"/>
      <c r="O615" s="93"/>
      <c r="P615" s="93"/>
      <c r="Q615" s="93"/>
      <c r="R615" s="93"/>
      <c r="S615" s="93"/>
      <c r="T615" s="93"/>
      <c r="U615" s="93"/>
      <c r="V615" s="93"/>
      <c r="W615" s="93"/>
      <c r="X615" s="93"/>
      <c r="Y615" s="93"/>
      <c r="Z615" s="93"/>
    </row>
    <row r="616" ht="10.5" customHeight="1">
      <c r="A616" s="48"/>
      <c r="B616" s="48"/>
      <c r="C616" s="103"/>
      <c r="D616" s="103"/>
      <c r="E616" s="103"/>
      <c r="F616" s="103"/>
      <c r="G616" s="103"/>
      <c r="H616" s="103"/>
      <c r="I616" s="103"/>
      <c r="J616" s="93"/>
      <c r="K616" s="93"/>
      <c r="L616" s="93"/>
      <c r="M616" s="93"/>
      <c r="N616" s="93"/>
      <c r="O616" s="93"/>
      <c r="P616" s="93"/>
      <c r="Q616" s="93"/>
      <c r="R616" s="93"/>
      <c r="S616" s="93"/>
      <c r="T616" s="93"/>
      <c r="U616" s="93"/>
      <c r="V616" s="93"/>
      <c r="W616" s="93"/>
      <c r="X616" s="93"/>
      <c r="Y616" s="93"/>
      <c r="Z616" s="93"/>
    </row>
    <row r="617" ht="10.5" customHeight="1">
      <c r="A617" s="48"/>
      <c r="B617" s="48"/>
      <c r="C617" s="103"/>
      <c r="D617" s="103"/>
      <c r="E617" s="103"/>
      <c r="F617" s="103"/>
      <c r="G617" s="103"/>
      <c r="H617" s="103"/>
      <c r="I617" s="103"/>
      <c r="J617" s="93"/>
      <c r="K617" s="93"/>
      <c r="L617" s="93"/>
      <c r="M617" s="93"/>
      <c r="N617" s="93"/>
      <c r="O617" s="93"/>
      <c r="P617" s="93"/>
      <c r="Q617" s="93"/>
      <c r="R617" s="93"/>
      <c r="S617" s="93"/>
      <c r="T617" s="93"/>
      <c r="U617" s="93"/>
      <c r="V617" s="93"/>
      <c r="W617" s="93"/>
      <c r="X617" s="93"/>
      <c r="Y617" s="93"/>
      <c r="Z617" s="93"/>
    </row>
    <row r="618" ht="10.5" customHeight="1">
      <c r="A618" s="48"/>
      <c r="B618" s="48"/>
      <c r="C618" s="103"/>
      <c r="D618" s="103"/>
      <c r="E618" s="103"/>
      <c r="F618" s="103"/>
      <c r="G618" s="103"/>
      <c r="H618" s="103"/>
      <c r="I618" s="103"/>
      <c r="J618" s="93"/>
      <c r="K618" s="93"/>
      <c r="L618" s="93"/>
      <c r="M618" s="93"/>
      <c r="N618" s="93"/>
      <c r="O618" s="93"/>
      <c r="P618" s="93"/>
      <c r="Q618" s="93"/>
      <c r="R618" s="93"/>
      <c r="S618" s="93"/>
      <c r="T618" s="93"/>
      <c r="U618" s="93"/>
      <c r="V618" s="93"/>
      <c r="W618" s="93"/>
      <c r="X618" s="93"/>
      <c r="Y618" s="93"/>
      <c r="Z618" s="93"/>
    </row>
    <row r="619" ht="10.5" customHeight="1">
      <c r="A619" s="48"/>
      <c r="B619" s="48"/>
      <c r="C619" s="103"/>
      <c r="D619" s="103"/>
      <c r="E619" s="103"/>
      <c r="F619" s="103"/>
      <c r="G619" s="103"/>
      <c r="H619" s="103"/>
      <c r="I619" s="103"/>
      <c r="J619" s="93"/>
      <c r="K619" s="93"/>
      <c r="L619" s="93"/>
      <c r="M619" s="93"/>
      <c r="N619" s="93"/>
      <c r="O619" s="93"/>
      <c r="P619" s="93"/>
      <c r="Q619" s="93"/>
      <c r="R619" s="93"/>
      <c r="S619" s="93"/>
      <c r="T619" s="93"/>
      <c r="U619" s="93"/>
      <c r="V619" s="93"/>
      <c r="W619" s="93"/>
      <c r="X619" s="93"/>
      <c r="Y619" s="93"/>
      <c r="Z619" s="93"/>
    </row>
    <row r="620" ht="10.5" customHeight="1">
      <c r="A620" s="48"/>
      <c r="B620" s="48"/>
      <c r="C620" s="103"/>
      <c r="D620" s="103"/>
      <c r="E620" s="103"/>
      <c r="F620" s="103"/>
      <c r="G620" s="103"/>
      <c r="H620" s="103"/>
      <c r="I620" s="103"/>
      <c r="J620" s="93"/>
      <c r="K620" s="93"/>
      <c r="L620" s="93"/>
      <c r="M620" s="93"/>
      <c r="N620" s="93"/>
      <c r="O620" s="93"/>
      <c r="P620" s="93"/>
      <c r="Q620" s="93"/>
      <c r="R620" s="93"/>
      <c r="S620" s="93"/>
      <c r="T620" s="93"/>
      <c r="U620" s="93"/>
      <c r="V620" s="93"/>
      <c r="W620" s="93"/>
      <c r="X620" s="93"/>
      <c r="Y620" s="93"/>
      <c r="Z620" s="93"/>
    </row>
    <row r="621" ht="10.5" customHeight="1">
      <c r="A621" s="48"/>
      <c r="B621" s="48"/>
      <c r="C621" s="103"/>
      <c r="D621" s="103"/>
      <c r="E621" s="103"/>
      <c r="F621" s="103"/>
      <c r="G621" s="103"/>
      <c r="H621" s="103"/>
      <c r="I621" s="103"/>
      <c r="J621" s="93"/>
      <c r="K621" s="93"/>
      <c r="L621" s="93"/>
      <c r="M621" s="93"/>
      <c r="N621" s="93"/>
      <c r="O621" s="93"/>
      <c r="P621" s="93"/>
      <c r="Q621" s="93"/>
      <c r="R621" s="93"/>
      <c r="S621" s="93"/>
      <c r="T621" s="93"/>
      <c r="U621" s="93"/>
      <c r="V621" s="93"/>
      <c r="W621" s="93"/>
      <c r="X621" s="93"/>
      <c r="Y621" s="93"/>
      <c r="Z621" s="93"/>
    </row>
    <row r="622" ht="10.5" customHeight="1">
      <c r="A622" s="48"/>
      <c r="B622" s="48"/>
      <c r="C622" s="103"/>
      <c r="D622" s="103"/>
      <c r="E622" s="103"/>
      <c r="F622" s="103"/>
      <c r="G622" s="103"/>
      <c r="H622" s="103"/>
      <c r="I622" s="103"/>
      <c r="J622" s="93"/>
      <c r="K622" s="93"/>
      <c r="L622" s="93"/>
      <c r="M622" s="93"/>
      <c r="N622" s="93"/>
      <c r="O622" s="93"/>
      <c r="P622" s="93"/>
      <c r="Q622" s="93"/>
      <c r="R622" s="93"/>
      <c r="S622" s="93"/>
      <c r="T622" s="93"/>
      <c r="U622" s="93"/>
      <c r="V622" s="93"/>
      <c r="W622" s="93"/>
      <c r="X622" s="93"/>
      <c r="Y622" s="93"/>
      <c r="Z622" s="93"/>
    </row>
    <row r="623" ht="10.5" customHeight="1">
      <c r="A623" s="48"/>
      <c r="B623" s="48"/>
      <c r="C623" s="103"/>
      <c r="D623" s="103"/>
      <c r="E623" s="103"/>
      <c r="F623" s="103"/>
      <c r="G623" s="103"/>
      <c r="H623" s="103"/>
      <c r="I623" s="103"/>
      <c r="J623" s="93"/>
      <c r="K623" s="93"/>
      <c r="L623" s="93"/>
      <c r="M623" s="93"/>
      <c r="N623" s="93"/>
      <c r="O623" s="93"/>
      <c r="P623" s="93"/>
      <c r="Q623" s="93"/>
      <c r="R623" s="93"/>
      <c r="S623" s="93"/>
      <c r="T623" s="93"/>
      <c r="U623" s="93"/>
      <c r="V623" s="93"/>
      <c r="W623" s="93"/>
      <c r="X623" s="93"/>
      <c r="Y623" s="93"/>
      <c r="Z623" s="93"/>
    </row>
    <row r="624" ht="10.5" customHeight="1">
      <c r="A624" s="48"/>
      <c r="B624" s="48"/>
      <c r="C624" s="103"/>
      <c r="D624" s="103"/>
      <c r="E624" s="103"/>
      <c r="F624" s="103"/>
      <c r="G624" s="103"/>
      <c r="H624" s="103"/>
      <c r="I624" s="103"/>
      <c r="J624" s="93"/>
      <c r="K624" s="93"/>
      <c r="L624" s="93"/>
      <c r="M624" s="93"/>
      <c r="N624" s="93"/>
      <c r="O624" s="93"/>
      <c r="P624" s="93"/>
      <c r="Q624" s="93"/>
      <c r="R624" s="93"/>
      <c r="S624" s="93"/>
      <c r="T624" s="93"/>
      <c r="U624" s="93"/>
      <c r="V624" s="93"/>
      <c r="W624" s="93"/>
      <c r="X624" s="93"/>
      <c r="Y624" s="93"/>
      <c r="Z624" s="93"/>
    </row>
    <row r="625" ht="10.5" customHeight="1">
      <c r="A625" s="48"/>
      <c r="B625" s="48"/>
      <c r="C625" s="103"/>
      <c r="D625" s="103"/>
      <c r="E625" s="103"/>
      <c r="F625" s="103"/>
      <c r="G625" s="103"/>
      <c r="H625" s="103"/>
      <c r="I625" s="103"/>
      <c r="J625" s="93"/>
      <c r="K625" s="93"/>
      <c r="L625" s="93"/>
      <c r="M625" s="93"/>
      <c r="N625" s="93"/>
      <c r="O625" s="93"/>
      <c r="P625" s="93"/>
      <c r="Q625" s="93"/>
      <c r="R625" s="93"/>
      <c r="S625" s="93"/>
      <c r="T625" s="93"/>
      <c r="U625" s="93"/>
      <c r="V625" s="93"/>
      <c r="W625" s="93"/>
      <c r="X625" s="93"/>
      <c r="Y625" s="93"/>
      <c r="Z625" s="93"/>
    </row>
    <row r="626" ht="10.5" customHeight="1">
      <c r="A626" s="48"/>
      <c r="B626" s="48"/>
      <c r="C626" s="103"/>
      <c r="D626" s="103"/>
      <c r="E626" s="103"/>
      <c r="F626" s="103"/>
      <c r="G626" s="103"/>
      <c r="H626" s="103"/>
      <c r="I626" s="103"/>
      <c r="J626" s="93"/>
      <c r="K626" s="93"/>
      <c r="L626" s="93"/>
      <c r="M626" s="93"/>
      <c r="N626" s="93"/>
      <c r="O626" s="93"/>
      <c r="P626" s="93"/>
      <c r="Q626" s="93"/>
      <c r="R626" s="93"/>
      <c r="S626" s="93"/>
      <c r="T626" s="93"/>
      <c r="U626" s="93"/>
      <c r="V626" s="93"/>
      <c r="W626" s="93"/>
      <c r="X626" s="93"/>
      <c r="Y626" s="93"/>
      <c r="Z626" s="93"/>
    </row>
    <row r="627" ht="10.5" customHeight="1">
      <c r="A627" s="48"/>
      <c r="B627" s="48"/>
      <c r="C627" s="103"/>
      <c r="D627" s="103"/>
      <c r="E627" s="103"/>
      <c r="F627" s="103"/>
      <c r="G627" s="103"/>
      <c r="H627" s="103"/>
      <c r="I627" s="103"/>
      <c r="J627" s="93"/>
      <c r="K627" s="93"/>
      <c r="L627" s="93"/>
      <c r="M627" s="93"/>
      <c r="N627" s="93"/>
      <c r="O627" s="93"/>
      <c r="P627" s="93"/>
      <c r="Q627" s="93"/>
      <c r="R627" s="93"/>
      <c r="S627" s="93"/>
      <c r="T627" s="93"/>
      <c r="U627" s="93"/>
      <c r="V627" s="93"/>
      <c r="W627" s="93"/>
      <c r="X627" s="93"/>
      <c r="Y627" s="93"/>
      <c r="Z627" s="93"/>
    </row>
    <row r="628" ht="10.5" customHeight="1">
      <c r="A628" s="48"/>
      <c r="B628" s="48"/>
      <c r="C628" s="103"/>
      <c r="D628" s="103"/>
      <c r="E628" s="103"/>
      <c r="F628" s="103"/>
      <c r="G628" s="103"/>
      <c r="H628" s="103"/>
      <c r="I628" s="103"/>
      <c r="J628" s="93"/>
      <c r="K628" s="93"/>
      <c r="L628" s="93"/>
      <c r="M628" s="93"/>
      <c r="N628" s="93"/>
      <c r="O628" s="93"/>
      <c r="P628" s="93"/>
      <c r="Q628" s="93"/>
      <c r="R628" s="93"/>
      <c r="S628" s="93"/>
      <c r="T628" s="93"/>
      <c r="U628" s="93"/>
      <c r="V628" s="93"/>
      <c r="W628" s="93"/>
      <c r="X628" s="93"/>
      <c r="Y628" s="93"/>
      <c r="Z628" s="93"/>
    </row>
    <row r="629" ht="10.5" customHeight="1">
      <c r="A629" s="48"/>
      <c r="B629" s="48"/>
      <c r="C629" s="103"/>
      <c r="D629" s="103"/>
      <c r="E629" s="103"/>
      <c r="F629" s="103"/>
      <c r="G629" s="103"/>
      <c r="H629" s="103"/>
      <c r="I629" s="103"/>
      <c r="J629" s="93"/>
      <c r="K629" s="93"/>
      <c r="L629" s="93"/>
      <c r="M629" s="93"/>
      <c r="N629" s="93"/>
      <c r="O629" s="93"/>
      <c r="P629" s="93"/>
      <c r="Q629" s="93"/>
      <c r="R629" s="93"/>
      <c r="S629" s="93"/>
      <c r="T629" s="93"/>
      <c r="U629" s="93"/>
      <c r="V629" s="93"/>
      <c r="W629" s="93"/>
      <c r="X629" s="93"/>
      <c r="Y629" s="93"/>
      <c r="Z629" s="93"/>
    </row>
    <row r="630" ht="10.5" customHeight="1">
      <c r="A630" s="48"/>
      <c r="B630" s="48"/>
      <c r="C630" s="103"/>
      <c r="D630" s="103"/>
      <c r="E630" s="103"/>
      <c r="F630" s="103"/>
      <c r="G630" s="103"/>
      <c r="H630" s="103"/>
      <c r="I630" s="103"/>
      <c r="J630" s="93"/>
      <c r="K630" s="93"/>
      <c r="L630" s="93"/>
      <c r="M630" s="93"/>
      <c r="N630" s="93"/>
      <c r="O630" s="93"/>
      <c r="P630" s="93"/>
      <c r="Q630" s="93"/>
      <c r="R630" s="93"/>
      <c r="S630" s="93"/>
      <c r="T630" s="93"/>
      <c r="U630" s="93"/>
      <c r="V630" s="93"/>
      <c r="W630" s="93"/>
      <c r="X630" s="93"/>
      <c r="Y630" s="93"/>
      <c r="Z630" s="93"/>
    </row>
    <row r="631" ht="10.5" customHeight="1">
      <c r="A631" s="48"/>
      <c r="B631" s="48"/>
      <c r="C631" s="103"/>
      <c r="D631" s="103"/>
      <c r="E631" s="103"/>
      <c r="F631" s="103"/>
      <c r="G631" s="103"/>
      <c r="H631" s="103"/>
      <c r="I631" s="103"/>
      <c r="J631" s="93"/>
      <c r="K631" s="93"/>
      <c r="L631" s="93"/>
      <c r="M631" s="93"/>
      <c r="N631" s="93"/>
      <c r="O631" s="93"/>
      <c r="P631" s="93"/>
      <c r="Q631" s="93"/>
      <c r="R631" s="93"/>
      <c r="S631" s="93"/>
      <c r="T631" s="93"/>
      <c r="U631" s="93"/>
      <c r="V631" s="93"/>
      <c r="W631" s="93"/>
      <c r="X631" s="93"/>
      <c r="Y631" s="93"/>
      <c r="Z631" s="93"/>
    </row>
    <row r="632" ht="10.5" customHeight="1">
      <c r="A632" s="48"/>
      <c r="B632" s="48"/>
      <c r="C632" s="103"/>
      <c r="D632" s="103"/>
      <c r="E632" s="103"/>
      <c r="F632" s="103"/>
      <c r="G632" s="103"/>
      <c r="H632" s="103"/>
      <c r="I632" s="103"/>
      <c r="J632" s="93"/>
      <c r="K632" s="93"/>
      <c r="L632" s="93"/>
      <c r="M632" s="93"/>
      <c r="N632" s="93"/>
      <c r="O632" s="93"/>
      <c r="P632" s="93"/>
      <c r="Q632" s="93"/>
      <c r="R632" s="93"/>
      <c r="S632" s="93"/>
      <c r="T632" s="93"/>
      <c r="U632" s="93"/>
      <c r="V632" s="93"/>
      <c r="W632" s="93"/>
      <c r="X632" s="93"/>
      <c r="Y632" s="93"/>
      <c r="Z632" s="93"/>
    </row>
    <row r="633" ht="10.5" customHeight="1">
      <c r="A633" s="48"/>
      <c r="B633" s="48"/>
      <c r="C633" s="103"/>
      <c r="D633" s="103"/>
      <c r="E633" s="103"/>
      <c r="F633" s="103"/>
      <c r="G633" s="103"/>
      <c r="H633" s="103"/>
      <c r="I633" s="103"/>
      <c r="J633" s="93"/>
      <c r="K633" s="93"/>
      <c r="L633" s="93"/>
      <c r="M633" s="93"/>
      <c r="N633" s="93"/>
      <c r="O633" s="93"/>
      <c r="P633" s="93"/>
      <c r="Q633" s="93"/>
      <c r="R633" s="93"/>
      <c r="S633" s="93"/>
      <c r="T633" s="93"/>
      <c r="U633" s="93"/>
      <c r="V633" s="93"/>
      <c r="W633" s="93"/>
      <c r="X633" s="93"/>
      <c r="Y633" s="93"/>
      <c r="Z633" s="93"/>
    </row>
    <row r="634" ht="10.5" customHeight="1">
      <c r="A634" s="48"/>
      <c r="B634" s="48"/>
      <c r="C634" s="103"/>
      <c r="D634" s="103"/>
      <c r="E634" s="103"/>
      <c r="F634" s="103"/>
      <c r="G634" s="103"/>
      <c r="H634" s="103"/>
      <c r="I634" s="103"/>
      <c r="J634" s="93"/>
      <c r="K634" s="93"/>
      <c r="L634" s="93"/>
      <c r="M634" s="93"/>
      <c r="N634" s="93"/>
      <c r="O634" s="93"/>
      <c r="P634" s="93"/>
      <c r="Q634" s="93"/>
      <c r="R634" s="93"/>
      <c r="S634" s="93"/>
      <c r="T634" s="93"/>
      <c r="U634" s="93"/>
      <c r="V634" s="93"/>
      <c r="W634" s="93"/>
      <c r="X634" s="93"/>
      <c r="Y634" s="93"/>
      <c r="Z634" s="93"/>
    </row>
    <row r="635" ht="10.5" customHeight="1">
      <c r="A635" s="48"/>
      <c r="B635" s="48"/>
      <c r="C635" s="103"/>
      <c r="D635" s="103"/>
      <c r="E635" s="103"/>
      <c r="F635" s="103"/>
      <c r="G635" s="103"/>
      <c r="H635" s="103"/>
      <c r="I635" s="103"/>
      <c r="J635" s="93"/>
      <c r="K635" s="93"/>
      <c r="L635" s="93"/>
      <c r="M635" s="93"/>
      <c r="N635" s="93"/>
      <c r="O635" s="93"/>
      <c r="P635" s="93"/>
      <c r="Q635" s="93"/>
      <c r="R635" s="93"/>
      <c r="S635" s="93"/>
      <c r="T635" s="93"/>
      <c r="U635" s="93"/>
      <c r="V635" s="93"/>
      <c r="W635" s="93"/>
      <c r="X635" s="93"/>
      <c r="Y635" s="93"/>
      <c r="Z635" s="93"/>
    </row>
    <row r="636" ht="10.5" customHeight="1">
      <c r="A636" s="48"/>
      <c r="B636" s="48"/>
      <c r="C636" s="103"/>
      <c r="D636" s="103"/>
      <c r="E636" s="103"/>
      <c r="F636" s="103"/>
      <c r="G636" s="103"/>
      <c r="H636" s="103"/>
      <c r="I636" s="103"/>
      <c r="J636" s="93"/>
      <c r="K636" s="93"/>
      <c r="L636" s="93"/>
      <c r="M636" s="93"/>
      <c r="N636" s="93"/>
      <c r="O636" s="93"/>
      <c r="P636" s="93"/>
      <c r="Q636" s="93"/>
      <c r="R636" s="93"/>
      <c r="S636" s="93"/>
      <c r="T636" s="93"/>
      <c r="U636" s="93"/>
      <c r="V636" s="93"/>
      <c r="W636" s="93"/>
      <c r="X636" s="93"/>
      <c r="Y636" s="93"/>
      <c r="Z636" s="93"/>
    </row>
    <row r="637" ht="10.5" customHeight="1">
      <c r="A637" s="48"/>
      <c r="B637" s="48"/>
      <c r="C637" s="103"/>
      <c r="D637" s="103"/>
      <c r="E637" s="103"/>
      <c r="F637" s="103"/>
      <c r="G637" s="103"/>
      <c r="H637" s="103"/>
      <c r="I637" s="103"/>
      <c r="J637" s="93"/>
      <c r="K637" s="93"/>
      <c r="L637" s="93"/>
      <c r="M637" s="93"/>
      <c r="N637" s="93"/>
      <c r="O637" s="93"/>
      <c r="P637" s="93"/>
      <c r="Q637" s="93"/>
      <c r="R637" s="93"/>
      <c r="S637" s="93"/>
      <c r="T637" s="93"/>
      <c r="U637" s="93"/>
      <c r="V637" s="93"/>
      <c r="W637" s="93"/>
      <c r="X637" s="93"/>
      <c r="Y637" s="93"/>
      <c r="Z637" s="93"/>
    </row>
    <row r="638" ht="10.5" customHeight="1">
      <c r="A638" s="48"/>
      <c r="B638" s="48"/>
      <c r="C638" s="103"/>
      <c r="D638" s="103"/>
      <c r="E638" s="103"/>
      <c r="F638" s="103"/>
      <c r="G638" s="103"/>
      <c r="H638" s="103"/>
      <c r="I638" s="103"/>
      <c r="J638" s="93"/>
      <c r="K638" s="93"/>
      <c r="L638" s="93"/>
      <c r="M638" s="93"/>
      <c r="N638" s="93"/>
      <c r="O638" s="93"/>
      <c r="P638" s="93"/>
      <c r="Q638" s="93"/>
      <c r="R638" s="93"/>
      <c r="S638" s="93"/>
      <c r="T638" s="93"/>
      <c r="U638" s="93"/>
      <c r="V638" s="93"/>
      <c r="W638" s="93"/>
      <c r="X638" s="93"/>
      <c r="Y638" s="93"/>
      <c r="Z638" s="93"/>
    </row>
    <row r="639" ht="10.5" customHeight="1">
      <c r="A639" s="48"/>
      <c r="B639" s="48"/>
      <c r="C639" s="103"/>
      <c r="D639" s="103"/>
      <c r="E639" s="103"/>
      <c r="F639" s="103"/>
      <c r="G639" s="103"/>
      <c r="H639" s="103"/>
      <c r="I639" s="103"/>
      <c r="J639" s="93"/>
      <c r="K639" s="93"/>
      <c r="L639" s="93"/>
      <c r="M639" s="93"/>
      <c r="N639" s="93"/>
      <c r="O639" s="93"/>
      <c r="P639" s="93"/>
      <c r="Q639" s="93"/>
      <c r="R639" s="93"/>
      <c r="S639" s="93"/>
      <c r="T639" s="93"/>
      <c r="U639" s="93"/>
      <c r="V639" s="93"/>
      <c r="W639" s="93"/>
      <c r="X639" s="93"/>
      <c r="Y639" s="93"/>
      <c r="Z639" s="93"/>
    </row>
    <row r="640" ht="10.5" customHeight="1">
      <c r="A640" s="48"/>
      <c r="B640" s="48"/>
      <c r="C640" s="103"/>
      <c r="D640" s="103"/>
      <c r="E640" s="103"/>
      <c r="F640" s="103"/>
      <c r="G640" s="103"/>
      <c r="H640" s="103"/>
      <c r="I640" s="103"/>
      <c r="J640" s="93"/>
      <c r="K640" s="93"/>
      <c r="L640" s="93"/>
      <c r="M640" s="93"/>
      <c r="N640" s="93"/>
      <c r="O640" s="93"/>
      <c r="P640" s="93"/>
      <c r="Q640" s="93"/>
      <c r="R640" s="93"/>
      <c r="S640" s="93"/>
      <c r="T640" s="93"/>
      <c r="U640" s="93"/>
      <c r="V640" s="93"/>
      <c r="W640" s="93"/>
      <c r="X640" s="93"/>
      <c r="Y640" s="93"/>
      <c r="Z640" s="93"/>
    </row>
    <row r="641" ht="10.5" customHeight="1">
      <c r="A641" s="48"/>
      <c r="B641" s="48"/>
      <c r="C641" s="103"/>
      <c r="D641" s="103"/>
      <c r="E641" s="103"/>
      <c r="F641" s="103"/>
      <c r="G641" s="103"/>
      <c r="H641" s="103"/>
      <c r="I641" s="103"/>
      <c r="J641" s="93"/>
      <c r="K641" s="93"/>
      <c r="L641" s="93"/>
      <c r="M641" s="93"/>
      <c r="N641" s="93"/>
      <c r="O641" s="93"/>
      <c r="P641" s="93"/>
      <c r="Q641" s="93"/>
      <c r="R641" s="93"/>
      <c r="S641" s="93"/>
      <c r="T641" s="93"/>
      <c r="U641" s="93"/>
      <c r="V641" s="93"/>
      <c r="W641" s="93"/>
      <c r="X641" s="93"/>
      <c r="Y641" s="93"/>
      <c r="Z641" s="93"/>
    </row>
    <row r="642" ht="10.5" customHeight="1">
      <c r="A642" s="48"/>
      <c r="B642" s="48"/>
      <c r="C642" s="103"/>
      <c r="D642" s="103"/>
      <c r="E642" s="103"/>
      <c r="F642" s="103"/>
      <c r="G642" s="103"/>
      <c r="H642" s="103"/>
      <c r="I642" s="103"/>
      <c r="J642" s="93"/>
      <c r="K642" s="93"/>
      <c r="L642" s="93"/>
      <c r="M642" s="93"/>
      <c r="N642" s="93"/>
      <c r="O642" s="93"/>
      <c r="P642" s="93"/>
      <c r="Q642" s="93"/>
      <c r="R642" s="93"/>
      <c r="S642" s="93"/>
      <c r="T642" s="93"/>
      <c r="U642" s="93"/>
      <c r="V642" s="93"/>
      <c r="W642" s="93"/>
      <c r="X642" s="93"/>
      <c r="Y642" s="93"/>
      <c r="Z642" s="93"/>
    </row>
    <row r="643" ht="10.5" customHeight="1">
      <c r="A643" s="48"/>
      <c r="B643" s="48"/>
      <c r="C643" s="103"/>
      <c r="D643" s="103"/>
      <c r="E643" s="103"/>
      <c r="F643" s="103"/>
      <c r="G643" s="103"/>
      <c r="H643" s="103"/>
      <c r="I643" s="103"/>
      <c r="J643" s="93"/>
      <c r="K643" s="93"/>
      <c r="L643" s="93"/>
      <c r="M643" s="93"/>
      <c r="N643" s="93"/>
      <c r="O643" s="93"/>
      <c r="P643" s="93"/>
      <c r="Q643" s="93"/>
      <c r="R643" s="93"/>
      <c r="S643" s="93"/>
      <c r="T643" s="93"/>
      <c r="U643" s="93"/>
      <c r="V643" s="93"/>
      <c r="W643" s="93"/>
      <c r="X643" s="93"/>
      <c r="Y643" s="93"/>
      <c r="Z643" s="93"/>
    </row>
    <row r="644" ht="10.5" customHeight="1">
      <c r="A644" s="48"/>
      <c r="B644" s="48"/>
      <c r="C644" s="103"/>
      <c r="D644" s="103"/>
      <c r="E644" s="103"/>
      <c r="F644" s="103"/>
      <c r="G644" s="103"/>
      <c r="H644" s="103"/>
      <c r="I644" s="103"/>
      <c r="J644" s="93"/>
      <c r="K644" s="93"/>
      <c r="L644" s="93"/>
      <c r="M644" s="93"/>
      <c r="N644" s="93"/>
      <c r="O644" s="93"/>
      <c r="P644" s="93"/>
      <c r="Q644" s="93"/>
      <c r="R644" s="93"/>
      <c r="S644" s="93"/>
      <c r="T644" s="93"/>
      <c r="U644" s="93"/>
      <c r="V644" s="93"/>
      <c r="W644" s="93"/>
      <c r="X644" s="93"/>
      <c r="Y644" s="93"/>
      <c r="Z644" s="93"/>
    </row>
    <row r="645" ht="10.5" customHeight="1">
      <c r="A645" s="48"/>
      <c r="B645" s="48"/>
      <c r="C645" s="103"/>
      <c r="D645" s="103"/>
      <c r="E645" s="103"/>
      <c r="F645" s="103"/>
      <c r="G645" s="103"/>
      <c r="H645" s="103"/>
      <c r="I645" s="103"/>
      <c r="J645" s="93"/>
      <c r="K645" s="93"/>
      <c r="L645" s="93"/>
      <c r="M645" s="93"/>
      <c r="N645" s="93"/>
      <c r="O645" s="93"/>
      <c r="P645" s="93"/>
      <c r="Q645" s="93"/>
      <c r="R645" s="93"/>
      <c r="S645" s="93"/>
      <c r="T645" s="93"/>
      <c r="U645" s="93"/>
      <c r="V645" s="93"/>
      <c r="W645" s="93"/>
      <c r="X645" s="93"/>
      <c r="Y645" s="93"/>
      <c r="Z645" s="93"/>
    </row>
    <row r="646" ht="10.5" customHeight="1">
      <c r="A646" s="48"/>
      <c r="B646" s="48"/>
      <c r="C646" s="103"/>
      <c r="D646" s="103"/>
      <c r="E646" s="103"/>
      <c r="F646" s="103"/>
      <c r="G646" s="103"/>
      <c r="H646" s="103"/>
      <c r="I646" s="103"/>
      <c r="J646" s="93"/>
      <c r="K646" s="93"/>
      <c r="L646" s="93"/>
      <c r="M646" s="93"/>
      <c r="N646" s="93"/>
      <c r="O646" s="93"/>
      <c r="P646" s="93"/>
      <c r="Q646" s="93"/>
      <c r="R646" s="93"/>
      <c r="S646" s="93"/>
      <c r="T646" s="93"/>
      <c r="U646" s="93"/>
      <c r="V646" s="93"/>
      <c r="W646" s="93"/>
      <c r="X646" s="93"/>
      <c r="Y646" s="93"/>
      <c r="Z646" s="93"/>
    </row>
    <row r="647" ht="10.5" customHeight="1">
      <c r="A647" s="48"/>
      <c r="B647" s="48"/>
      <c r="C647" s="103"/>
      <c r="D647" s="103"/>
      <c r="E647" s="103"/>
      <c r="F647" s="103"/>
      <c r="G647" s="103"/>
      <c r="H647" s="103"/>
      <c r="I647" s="103"/>
      <c r="J647" s="93"/>
      <c r="K647" s="93"/>
      <c r="L647" s="93"/>
      <c r="M647" s="93"/>
      <c r="N647" s="93"/>
      <c r="O647" s="93"/>
      <c r="P647" s="93"/>
      <c r="Q647" s="93"/>
      <c r="R647" s="93"/>
      <c r="S647" s="93"/>
      <c r="T647" s="93"/>
      <c r="U647" s="93"/>
      <c r="V647" s="93"/>
      <c r="W647" s="93"/>
      <c r="X647" s="93"/>
      <c r="Y647" s="93"/>
      <c r="Z647" s="93"/>
    </row>
    <row r="648" ht="10.5" customHeight="1">
      <c r="A648" s="48"/>
      <c r="B648" s="48"/>
      <c r="C648" s="103"/>
      <c r="D648" s="103"/>
      <c r="E648" s="103"/>
      <c r="F648" s="103"/>
      <c r="G648" s="103"/>
      <c r="H648" s="103"/>
      <c r="I648" s="103"/>
      <c r="J648" s="93"/>
      <c r="K648" s="93"/>
      <c r="L648" s="93"/>
      <c r="M648" s="93"/>
      <c r="N648" s="93"/>
      <c r="O648" s="93"/>
      <c r="P648" s="93"/>
      <c r="Q648" s="93"/>
      <c r="R648" s="93"/>
      <c r="S648" s="93"/>
      <c r="T648" s="93"/>
      <c r="U648" s="93"/>
      <c r="V648" s="93"/>
      <c r="W648" s="93"/>
      <c r="X648" s="93"/>
      <c r="Y648" s="93"/>
      <c r="Z648" s="93"/>
    </row>
    <row r="649" ht="10.5" customHeight="1">
      <c r="A649" s="48"/>
      <c r="B649" s="48"/>
      <c r="C649" s="103"/>
      <c r="D649" s="103"/>
      <c r="E649" s="103"/>
      <c r="F649" s="103"/>
      <c r="G649" s="103"/>
      <c r="H649" s="103"/>
      <c r="I649" s="103"/>
      <c r="J649" s="93"/>
      <c r="K649" s="93"/>
      <c r="L649" s="93"/>
      <c r="M649" s="93"/>
      <c r="N649" s="93"/>
      <c r="O649" s="93"/>
      <c r="P649" s="93"/>
      <c r="Q649" s="93"/>
      <c r="R649" s="93"/>
      <c r="S649" s="93"/>
      <c r="T649" s="93"/>
      <c r="U649" s="93"/>
      <c r="V649" s="93"/>
      <c r="W649" s="93"/>
      <c r="X649" s="93"/>
      <c r="Y649" s="93"/>
      <c r="Z649" s="93"/>
    </row>
    <row r="650" ht="10.5" customHeight="1">
      <c r="A650" s="48"/>
      <c r="B650" s="48"/>
      <c r="C650" s="103"/>
      <c r="D650" s="103"/>
      <c r="E650" s="103"/>
      <c r="F650" s="103"/>
      <c r="G650" s="103"/>
      <c r="H650" s="103"/>
      <c r="I650" s="103"/>
      <c r="J650" s="93"/>
      <c r="K650" s="93"/>
      <c r="L650" s="93"/>
      <c r="M650" s="93"/>
      <c r="N650" s="93"/>
      <c r="O650" s="93"/>
      <c r="P650" s="93"/>
      <c r="Q650" s="93"/>
      <c r="R650" s="93"/>
      <c r="S650" s="93"/>
      <c r="T650" s="93"/>
      <c r="U650" s="93"/>
      <c r="V650" s="93"/>
      <c r="W650" s="93"/>
      <c r="X650" s="93"/>
      <c r="Y650" s="93"/>
      <c r="Z650" s="93"/>
    </row>
    <row r="651" ht="10.5" customHeight="1">
      <c r="A651" s="48"/>
      <c r="B651" s="48"/>
      <c r="C651" s="103"/>
      <c r="D651" s="103"/>
      <c r="E651" s="103"/>
      <c r="F651" s="103"/>
      <c r="G651" s="103"/>
      <c r="H651" s="103"/>
      <c r="I651" s="103"/>
      <c r="J651" s="93"/>
      <c r="K651" s="93"/>
      <c r="L651" s="93"/>
      <c r="M651" s="93"/>
      <c r="N651" s="93"/>
      <c r="O651" s="93"/>
      <c r="P651" s="93"/>
      <c r="Q651" s="93"/>
      <c r="R651" s="93"/>
      <c r="S651" s="93"/>
      <c r="T651" s="93"/>
      <c r="U651" s="93"/>
      <c r="V651" s="93"/>
      <c r="W651" s="93"/>
      <c r="X651" s="93"/>
      <c r="Y651" s="93"/>
      <c r="Z651" s="93"/>
    </row>
    <row r="652" ht="10.5" customHeight="1">
      <c r="A652" s="48"/>
      <c r="B652" s="48"/>
      <c r="C652" s="103"/>
      <c r="D652" s="103"/>
      <c r="E652" s="103"/>
      <c r="F652" s="103"/>
      <c r="G652" s="103"/>
      <c r="H652" s="103"/>
      <c r="I652" s="103"/>
      <c r="J652" s="93"/>
      <c r="K652" s="93"/>
      <c r="L652" s="93"/>
      <c r="M652" s="93"/>
      <c r="N652" s="93"/>
      <c r="O652" s="93"/>
      <c r="P652" s="93"/>
      <c r="Q652" s="93"/>
      <c r="R652" s="93"/>
      <c r="S652" s="93"/>
      <c r="T652" s="93"/>
      <c r="U652" s="93"/>
      <c r="V652" s="93"/>
      <c r="W652" s="93"/>
      <c r="X652" s="93"/>
      <c r="Y652" s="93"/>
      <c r="Z652" s="93"/>
    </row>
    <row r="653" ht="10.5" customHeight="1">
      <c r="A653" s="48"/>
      <c r="B653" s="48"/>
      <c r="C653" s="103"/>
      <c r="D653" s="103"/>
      <c r="E653" s="103"/>
      <c r="F653" s="103"/>
      <c r="G653" s="103"/>
      <c r="H653" s="103"/>
      <c r="I653" s="103"/>
      <c r="J653" s="93"/>
      <c r="K653" s="93"/>
      <c r="L653" s="93"/>
      <c r="M653" s="93"/>
      <c r="N653" s="93"/>
      <c r="O653" s="93"/>
      <c r="P653" s="93"/>
      <c r="Q653" s="93"/>
      <c r="R653" s="93"/>
      <c r="S653" s="93"/>
      <c r="T653" s="93"/>
      <c r="U653" s="93"/>
      <c r="V653" s="93"/>
      <c r="W653" s="93"/>
      <c r="X653" s="93"/>
      <c r="Y653" s="93"/>
      <c r="Z653" s="93"/>
    </row>
    <row r="654" ht="10.5" customHeight="1">
      <c r="A654" s="48"/>
      <c r="B654" s="48"/>
      <c r="C654" s="103"/>
      <c r="D654" s="103"/>
      <c r="E654" s="103"/>
      <c r="F654" s="103"/>
      <c r="G654" s="103"/>
      <c r="H654" s="103"/>
      <c r="I654" s="103"/>
      <c r="J654" s="93"/>
      <c r="K654" s="93"/>
      <c r="L654" s="93"/>
      <c r="M654" s="93"/>
      <c r="N654" s="93"/>
      <c r="O654" s="93"/>
      <c r="P654" s="93"/>
      <c r="Q654" s="93"/>
      <c r="R654" s="93"/>
      <c r="S654" s="93"/>
      <c r="T654" s="93"/>
      <c r="U654" s="93"/>
      <c r="V654" s="93"/>
      <c r="W654" s="93"/>
      <c r="X654" s="93"/>
      <c r="Y654" s="93"/>
      <c r="Z654" s="93"/>
    </row>
    <row r="655" ht="10.5" customHeight="1">
      <c r="A655" s="48"/>
      <c r="B655" s="48"/>
      <c r="C655" s="103"/>
      <c r="D655" s="103"/>
      <c r="E655" s="103"/>
      <c r="F655" s="103"/>
      <c r="G655" s="103"/>
      <c r="H655" s="103"/>
      <c r="I655" s="103"/>
      <c r="J655" s="93"/>
      <c r="K655" s="93"/>
      <c r="L655" s="93"/>
      <c r="M655" s="93"/>
      <c r="N655" s="93"/>
      <c r="O655" s="93"/>
      <c r="P655" s="93"/>
      <c r="Q655" s="93"/>
      <c r="R655" s="93"/>
      <c r="S655" s="93"/>
      <c r="T655" s="93"/>
      <c r="U655" s="93"/>
      <c r="V655" s="93"/>
      <c r="W655" s="93"/>
      <c r="X655" s="93"/>
      <c r="Y655" s="93"/>
      <c r="Z655" s="93"/>
    </row>
    <row r="656" ht="10.5" customHeight="1">
      <c r="A656" s="48"/>
      <c r="B656" s="48"/>
      <c r="C656" s="103"/>
      <c r="D656" s="103"/>
      <c r="E656" s="103"/>
      <c r="F656" s="103"/>
      <c r="G656" s="103"/>
      <c r="H656" s="103"/>
      <c r="I656" s="103"/>
      <c r="J656" s="93"/>
      <c r="K656" s="93"/>
      <c r="L656" s="93"/>
      <c r="M656" s="93"/>
      <c r="N656" s="93"/>
      <c r="O656" s="93"/>
      <c r="P656" s="93"/>
      <c r="Q656" s="93"/>
      <c r="R656" s="93"/>
      <c r="S656" s="93"/>
      <c r="T656" s="93"/>
      <c r="U656" s="93"/>
      <c r="V656" s="93"/>
      <c r="W656" s="93"/>
      <c r="X656" s="93"/>
      <c r="Y656" s="93"/>
      <c r="Z656" s="93"/>
    </row>
    <row r="657" ht="10.5" customHeight="1">
      <c r="A657" s="48"/>
      <c r="B657" s="48"/>
      <c r="C657" s="103"/>
      <c r="D657" s="103"/>
      <c r="E657" s="103"/>
      <c r="F657" s="103"/>
      <c r="G657" s="103"/>
      <c r="H657" s="103"/>
      <c r="I657" s="103"/>
      <c r="J657" s="93"/>
      <c r="K657" s="93"/>
      <c r="L657" s="93"/>
      <c r="M657" s="93"/>
      <c r="N657" s="93"/>
      <c r="O657" s="93"/>
      <c r="P657" s="93"/>
      <c r="Q657" s="93"/>
      <c r="R657" s="93"/>
      <c r="S657" s="93"/>
      <c r="T657" s="93"/>
      <c r="U657" s="93"/>
      <c r="V657" s="93"/>
      <c r="W657" s="93"/>
      <c r="X657" s="93"/>
      <c r="Y657" s="93"/>
      <c r="Z657" s="93"/>
    </row>
    <row r="658" ht="10.5" customHeight="1">
      <c r="A658" s="48"/>
      <c r="B658" s="48"/>
      <c r="C658" s="103"/>
      <c r="D658" s="103"/>
      <c r="E658" s="103"/>
      <c r="F658" s="103"/>
      <c r="G658" s="103"/>
      <c r="H658" s="103"/>
      <c r="I658" s="103"/>
      <c r="J658" s="93"/>
      <c r="K658" s="93"/>
      <c r="L658" s="93"/>
      <c r="M658" s="93"/>
      <c r="N658" s="93"/>
      <c r="O658" s="93"/>
      <c r="P658" s="93"/>
      <c r="Q658" s="93"/>
      <c r="R658" s="93"/>
      <c r="S658" s="93"/>
      <c r="T658" s="93"/>
      <c r="U658" s="93"/>
      <c r="V658" s="93"/>
      <c r="W658" s="93"/>
      <c r="X658" s="93"/>
      <c r="Y658" s="93"/>
      <c r="Z658" s="93"/>
    </row>
    <row r="659" ht="10.5" customHeight="1">
      <c r="A659" s="48"/>
      <c r="B659" s="48"/>
      <c r="C659" s="103"/>
      <c r="D659" s="103"/>
      <c r="E659" s="103"/>
      <c r="F659" s="103"/>
      <c r="G659" s="103"/>
      <c r="H659" s="103"/>
      <c r="I659" s="103"/>
      <c r="J659" s="93"/>
      <c r="K659" s="93"/>
      <c r="L659" s="93"/>
      <c r="M659" s="93"/>
      <c r="N659" s="93"/>
      <c r="O659" s="93"/>
      <c r="P659" s="93"/>
      <c r="Q659" s="93"/>
      <c r="R659" s="93"/>
      <c r="S659" s="93"/>
      <c r="T659" s="93"/>
      <c r="U659" s="93"/>
      <c r="V659" s="93"/>
      <c r="W659" s="93"/>
      <c r="X659" s="93"/>
      <c r="Y659" s="93"/>
      <c r="Z659" s="93"/>
    </row>
    <row r="660" ht="10.5" customHeight="1">
      <c r="A660" s="48"/>
      <c r="B660" s="48"/>
      <c r="C660" s="103"/>
      <c r="D660" s="103"/>
      <c r="E660" s="103"/>
      <c r="F660" s="103"/>
      <c r="G660" s="103"/>
      <c r="H660" s="103"/>
      <c r="I660" s="103"/>
      <c r="J660" s="93"/>
      <c r="K660" s="93"/>
      <c r="L660" s="93"/>
      <c r="M660" s="93"/>
      <c r="N660" s="93"/>
      <c r="O660" s="93"/>
      <c r="P660" s="93"/>
      <c r="Q660" s="93"/>
      <c r="R660" s="93"/>
      <c r="S660" s="93"/>
      <c r="T660" s="93"/>
      <c r="U660" s="93"/>
      <c r="V660" s="93"/>
      <c r="W660" s="93"/>
      <c r="X660" s="93"/>
      <c r="Y660" s="93"/>
      <c r="Z660" s="93"/>
    </row>
    <row r="661" ht="10.5" customHeight="1">
      <c r="A661" s="48"/>
      <c r="B661" s="48"/>
      <c r="C661" s="103"/>
      <c r="D661" s="103"/>
      <c r="E661" s="103"/>
      <c r="F661" s="103"/>
      <c r="G661" s="103"/>
      <c r="H661" s="103"/>
      <c r="I661" s="103"/>
      <c r="J661" s="93"/>
      <c r="K661" s="93"/>
      <c r="L661" s="93"/>
      <c r="M661" s="93"/>
      <c r="N661" s="93"/>
      <c r="O661" s="93"/>
      <c r="P661" s="93"/>
      <c r="Q661" s="93"/>
      <c r="R661" s="93"/>
      <c r="S661" s="93"/>
      <c r="T661" s="93"/>
      <c r="U661" s="93"/>
      <c r="V661" s="93"/>
      <c r="W661" s="93"/>
      <c r="X661" s="93"/>
      <c r="Y661" s="93"/>
      <c r="Z661" s="93"/>
    </row>
    <row r="662" ht="10.5" customHeight="1">
      <c r="A662" s="48"/>
      <c r="B662" s="48"/>
      <c r="C662" s="103"/>
      <c r="D662" s="103"/>
      <c r="E662" s="103"/>
      <c r="F662" s="103"/>
      <c r="G662" s="103"/>
      <c r="H662" s="103"/>
      <c r="I662" s="103"/>
      <c r="J662" s="93"/>
      <c r="K662" s="93"/>
      <c r="L662" s="93"/>
      <c r="M662" s="93"/>
      <c r="N662" s="93"/>
      <c r="O662" s="93"/>
      <c r="P662" s="93"/>
      <c r="Q662" s="93"/>
      <c r="R662" s="93"/>
      <c r="S662" s="93"/>
      <c r="T662" s="93"/>
      <c r="U662" s="93"/>
      <c r="V662" s="93"/>
      <c r="W662" s="93"/>
      <c r="X662" s="93"/>
      <c r="Y662" s="93"/>
      <c r="Z662" s="93"/>
    </row>
    <row r="663" ht="10.5" customHeight="1">
      <c r="A663" s="48"/>
      <c r="B663" s="48"/>
      <c r="C663" s="103"/>
      <c r="D663" s="103"/>
      <c r="E663" s="103"/>
      <c r="F663" s="103"/>
      <c r="G663" s="103"/>
      <c r="H663" s="103"/>
      <c r="I663" s="103"/>
      <c r="J663" s="93"/>
      <c r="K663" s="93"/>
      <c r="L663" s="93"/>
      <c r="M663" s="93"/>
      <c r="N663" s="93"/>
      <c r="O663" s="93"/>
      <c r="P663" s="93"/>
      <c r="Q663" s="93"/>
      <c r="R663" s="93"/>
      <c r="S663" s="93"/>
      <c r="T663" s="93"/>
      <c r="U663" s="93"/>
      <c r="V663" s="93"/>
      <c r="W663" s="93"/>
      <c r="X663" s="93"/>
      <c r="Y663" s="93"/>
      <c r="Z663" s="93"/>
    </row>
    <row r="664" ht="10.5" customHeight="1">
      <c r="A664" s="48"/>
      <c r="B664" s="48"/>
      <c r="C664" s="103"/>
      <c r="D664" s="103"/>
      <c r="E664" s="103"/>
      <c r="F664" s="103"/>
      <c r="G664" s="103"/>
      <c r="H664" s="103"/>
      <c r="I664" s="103"/>
      <c r="J664" s="93"/>
      <c r="K664" s="93"/>
      <c r="L664" s="93"/>
      <c r="M664" s="93"/>
      <c r="N664" s="93"/>
      <c r="O664" s="93"/>
      <c r="P664" s="93"/>
      <c r="Q664" s="93"/>
      <c r="R664" s="93"/>
      <c r="S664" s="93"/>
      <c r="T664" s="93"/>
      <c r="U664" s="93"/>
      <c r="V664" s="93"/>
      <c r="W664" s="93"/>
      <c r="X664" s="93"/>
      <c r="Y664" s="93"/>
      <c r="Z664" s="93"/>
    </row>
    <row r="665" ht="10.5" customHeight="1">
      <c r="A665" s="48"/>
      <c r="B665" s="48"/>
      <c r="C665" s="103"/>
      <c r="D665" s="103"/>
      <c r="E665" s="103"/>
      <c r="F665" s="103"/>
      <c r="G665" s="103"/>
      <c r="H665" s="103"/>
      <c r="I665" s="103"/>
      <c r="J665" s="93"/>
      <c r="K665" s="93"/>
      <c r="L665" s="93"/>
      <c r="M665" s="93"/>
      <c r="N665" s="93"/>
      <c r="O665" s="93"/>
      <c r="P665" s="93"/>
      <c r="Q665" s="93"/>
      <c r="R665" s="93"/>
      <c r="S665" s="93"/>
      <c r="T665" s="93"/>
      <c r="U665" s="93"/>
      <c r="V665" s="93"/>
      <c r="W665" s="93"/>
      <c r="X665" s="93"/>
      <c r="Y665" s="93"/>
      <c r="Z665" s="93"/>
    </row>
    <row r="666" ht="10.5" customHeight="1">
      <c r="A666" s="48"/>
      <c r="B666" s="48"/>
      <c r="C666" s="103"/>
      <c r="D666" s="103"/>
      <c r="E666" s="103"/>
      <c r="F666" s="103"/>
      <c r="G666" s="103"/>
      <c r="H666" s="103"/>
      <c r="I666" s="103"/>
      <c r="J666" s="93"/>
      <c r="K666" s="93"/>
      <c r="L666" s="93"/>
      <c r="M666" s="93"/>
      <c r="N666" s="93"/>
      <c r="O666" s="93"/>
      <c r="P666" s="93"/>
      <c r="Q666" s="93"/>
      <c r="R666" s="93"/>
      <c r="S666" s="93"/>
      <c r="T666" s="93"/>
      <c r="U666" s="93"/>
      <c r="V666" s="93"/>
      <c r="W666" s="93"/>
      <c r="X666" s="93"/>
      <c r="Y666" s="93"/>
      <c r="Z666" s="93"/>
    </row>
    <row r="667" ht="10.5" customHeight="1">
      <c r="A667" s="48"/>
      <c r="B667" s="48"/>
      <c r="C667" s="103"/>
      <c r="D667" s="103"/>
      <c r="E667" s="103"/>
      <c r="F667" s="103"/>
      <c r="G667" s="103"/>
      <c r="H667" s="103"/>
      <c r="I667" s="103"/>
      <c r="J667" s="93"/>
      <c r="K667" s="93"/>
      <c r="L667" s="93"/>
      <c r="M667" s="93"/>
      <c r="N667" s="93"/>
      <c r="O667" s="93"/>
      <c r="P667" s="93"/>
      <c r="Q667" s="93"/>
      <c r="R667" s="93"/>
      <c r="S667" s="93"/>
      <c r="T667" s="93"/>
      <c r="U667" s="93"/>
      <c r="V667" s="93"/>
      <c r="W667" s="93"/>
      <c r="X667" s="93"/>
      <c r="Y667" s="93"/>
      <c r="Z667" s="93"/>
    </row>
    <row r="668" ht="10.5" customHeight="1">
      <c r="A668" s="48"/>
      <c r="B668" s="48"/>
      <c r="C668" s="103"/>
      <c r="D668" s="103"/>
      <c r="E668" s="103"/>
      <c r="F668" s="103"/>
      <c r="G668" s="103"/>
      <c r="H668" s="103"/>
      <c r="I668" s="103"/>
      <c r="J668" s="93"/>
      <c r="K668" s="93"/>
      <c r="L668" s="93"/>
      <c r="M668" s="93"/>
      <c r="N668" s="93"/>
      <c r="O668" s="93"/>
      <c r="P668" s="93"/>
      <c r="Q668" s="93"/>
      <c r="R668" s="93"/>
      <c r="S668" s="93"/>
      <c r="T668" s="93"/>
      <c r="U668" s="93"/>
      <c r="V668" s="93"/>
      <c r="W668" s="93"/>
      <c r="X668" s="93"/>
      <c r="Y668" s="93"/>
      <c r="Z668" s="93"/>
    </row>
    <row r="669" ht="10.5" customHeight="1">
      <c r="A669" s="48"/>
      <c r="B669" s="48"/>
      <c r="C669" s="103"/>
      <c r="D669" s="103"/>
      <c r="E669" s="103"/>
      <c r="F669" s="103"/>
      <c r="G669" s="103"/>
      <c r="H669" s="103"/>
      <c r="I669" s="103"/>
      <c r="J669" s="93"/>
      <c r="K669" s="93"/>
      <c r="L669" s="93"/>
      <c r="M669" s="93"/>
      <c r="N669" s="93"/>
      <c r="O669" s="93"/>
      <c r="P669" s="93"/>
      <c r="Q669" s="93"/>
      <c r="R669" s="93"/>
      <c r="S669" s="93"/>
      <c r="T669" s="93"/>
      <c r="U669" s="93"/>
      <c r="V669" s="93"/>
      <c r="W669" s="93"/>
      <c r="X669" s="93"/>
      <c r="Y669" s="93"/>
      <c r="Z669" s="93"/>
    </row>
    <row r="670" ht="10.5" customHeight="1">
      <c r="A670" s="48"/>
      <c r="B670" s="48"/>
      <c r="C670" s="103"/>
      <c r="D670" s="103"/>
      <c r="E670" s="103"/>
      <c r="F670" s="103"/>
      <c r="G670" s="103"/>
      <c r="H670" s="103"/>
      <c r="I670" s="103"/>
      <c r="J670" s="93"/>
      <c r="K670" s="93"/>
      <c r="L670" s="93"/>
      <c r="M670" s="93"/>
      <c r="N670" s="93"/>
      <c r="O670" s="93"/>
      <c r="P670" s="93"/>
      <c r="Q670" s="93"/>
      <c r="R670" s="93"/>
      <c r="S670" s="93"/>
      <c r="T670" s="93"/>
      <c r="U670" s="93"/>
      <c r="V670" s="93"/>
      <c r="W670" s="93"/>
      <c r="X670" s="93"/>
      <c r="Y670" s="93"/>
      <c r="Z670" s="93"/>
    </row>
    <row r="671" ht="10.5" customHeight="1">
      <c r="A671" s="48"/>
      <c r="B671" s="48"/>
      <c r="C671" s="103"/>
      <c r="D671" s="103"/>
      <c r="E671" s="103"/>
      <c r="F671" s="103"/>
      <c r="G671" s="103"/>
      <c r="H671" s="103"/>
      <c r="I671" s="103"/>
      <c r="J671" s="93"/>
      <c r="K671" s="93"/>
      <c r="L671" s="93"/>
      <c r="M671" s="93"/>
      <c r="N671" s="93"/>
      <c r="O671" s="93"/>
      <c r="P671" s="93"/>
      <c r="Q671" s="93"/>
      <c r="R671" s="93"/>
      <c r="S671" s="93"/>
      <c r="T671" s="93"/>
      <c r="U671" s="93"/>
      <c r="V671" s="93"/>
      <c r="W671" s="93"/>
      <c r="X671" s="93"/>
      <c r="Y671" s="93"/>
      <c r="Z671" s="93"/>
    </row>
    <row r="672" ht="10.5" customHeight="1">
      <c r="A672" s="48"/>
      <c r="B672" s="48"/>
      <c r="C672" s="103"/>
      <c r="D672" s="103"/>
      <c r="E672" s="103"/>
      <c r="F672" s="103"/>
      <c r="G672" s="103"/>
      <c r="H672" s="103"/>
      <c r="I672" s="103"/>
      <c r="J672" s="93"/>
      <c r="K672" s="93"/>
      <c r="L672" s="93"/>
      <c r="M672" s="93"/>
      <c r="N672" s="93"/>
      <c r="O672" s="93"/>
      <c r="P672" s="93"/>
      <c r="Q672" s="93"/>
      <c r="R672" s="93"/>
      <c r="S672" s="93"/>
      <c r="T672" s="93"/>
      <c r="U672" s="93"/>
      <c r="V672" s="93"/>
      <c r="W672" s="93"/>
      <c r="X672" s="93"/>
      <c r="Y672" s="93"/>
      <c r="Z672" s="93"/>
    </row>
    <row r="673" ht="10.5" customHeight="1">
      <c r="A673" s="48"/>
      <c r="B673" s="48"/>
      <c r="C673" s="103"/>
      <c r="D673" s="103"/>
      <c r="E673" s="103"/>
      <c r="F673" s="103"/>
      <c r="G673" s="103"/>
      <c r="H673" s="103"/>
      <c r="I673" s="103"/>
      <c r="J673" s="93"/>
      <c r="K673" s="93"/>
      <c r="L673" s="93"/>
      <c r="M673" s="93"/>
      <c r="N673" s="93"/>
      <c r="O673" s="93"/>
      <c r="P673" s="93"/>
      <c r="Q673" s="93"/>
      <c r="R673" s="93"/>
      <c r="S673" s="93"/>
      <c r="T673" s="93"/>
      <c r="U673" s="93"/>
      <c r="V673" s="93"/>
      <c r="W673" s="93"/>
      <c r="X673" s="93"/>
      <c r="Y673" s="93"/>
      <c r="Z673" s="93"/>
    </row>
    <row r="674" ht="10.5" customHeight="1">
      <c r="A674" s="48"/>
      <c r="B674" s="48"/>
      <c r="C674" s="103"/>
      <c r="D674" s="103"/>
      <c r="E674" s="103"/>
      <c r="F674" s="103"/>
      <c r="G674" s="103"/>
      <c r="H674" s="103"/>
      <c r="I674" s="103"/>
      <c r="J674" s="93"/>
      <c r="K674" s="93"/>
      <c r="L674" s="93"/>
      <c r="M674" s="93"/>
      <c r="N674" s="93"/>
      <c r="O674" s="93"/>
      <c r="P674" s="93"/>
      <c r="Q674" s="93"/>
      <c r="R674" s="93"/>
      <c r="S674" s="93"/>
      <c r="T674" s="93"/>
      <c r="U674" s="93"/>
      <c r="V674" s="93"/>
      <c r="W674" s="93"/>
      <c r="X674" s="93"/>
      <c r="Y674" s="93"/>
      <c r="Z674" s="93"/>
    </row>
    <row r="675" ht="10.5" customHeight="1">
      <c r="A675" s="48"/>
      <c r="B675" s="48"/>
      <c r="C675" s="103"/>
      <c r="D675" s="103"/>
      <c r="E675" s="103"/>
      <c r="F675" s="103"/>
      <c r="G675" s="103"/>
      <c r="H675" s="103"/>
      <c r="I675" s="103"/>
      <c r="J675" s="93"/>
      <c r="K675" s="93"/>
      <c r="L675" s="93"/>
      <c r="M675" s="93"/>
      <c r="N675" s="93"/>
      <c r="O675" s="93"/>
      <c r="P675" s="93"/>
      <c r="Q675" s="93"/>
      <c r="R675" s="93"/>
      <c r="S675" s="93"/>
      <c r="T675" s="93"/>
      <c r="U675" s="93"/>
      <c r="V675" s="93"/>
      <c r="W675" s="93"/>
      <c r="X675" s="93"/>
      <c r="Y675" s="93"/>
      <c r="Z675" s="93"/>
    </row>
    <row r="676" ht="10.5" customHeight="1">
      <c r="A676" s="48"/>
      <c r="B676" s="48"/>
      <c r="C676" s="103"/>
      <c r="D676" s="103"/>
      <c r="E676" s="103"/>
      <c r="F676" s="103"/>
      <c r="G676" s="103"/>
      <c r="H676" s="103"/>
      <c r="I676" s="103"/>
      <c r="J676" s="93"/>
      <c r="K676" s="93"/>
      <c r="L676" s="93"/>
      <c r="M676" s="93"/>
      <c r="N676" s="93"/>
      <c r="O676" s="93"/>
      <c r="P676" s="93"/>
      <c r="Q676" s="93"/>
      <c r="R676" s="93"/>
      <c r="S676" s="93"/>
      <c r="T676" s="93"/>
      <c r="U676" s="93"/>
      <c r="V676" s="93"/>
      <c r="W676" s="93"/>
      <c r="X676" s="93"/>
      <c r="Y676" s="93"/>
      <c r="Z676" s="93"/>
    </row>
    <row r="677" ht="10.5" customHeight="1">
      <c r="A677" s="48"/>
      <c r="B677" s="48"/>
      <c r="C677" s="103"/>
      <c r="D677" s="103"/>
      <c r="E677" s="103"/>
      <c r="F677" s="103"/>
      <c r="G677" s="103"/>
      <c r="H677" s="103"/>
      <c r="I677" s="103"/>
      <c r="J677" s="93"/>
      <c r="K677" s="93"/>
      <c r="L677" s="93"/>
      <c r="M677" s="93"/>
      <c r="N677" s="93"/>
      <c r="O677" s="93"/>
      <c r="P677" s="93"/>
      <c r="Q677" s="93"/>
      <c r="R677" s="93"/>
      <c r="S677" s="93"/>
      <c r="T677" s="93"/>
      <c r="U677" s="93"/>
      <c r="V677" s="93"/>
      <c r="W677" s="93"/>
      <c r="X677" s="93"/>
      <c r="Y677" s="93"/>
      <c r="Z677" s="93"/>
    </row>
    <row r="678" ht="10.5" customHeight="1">
      <c r="A678" s="48"/>
      <c r="B678" s="48"/>
      <c r="C678" s="103"/>
      <c r="D678" s="103"/>
      <c r="E678" s="103"/>
      <c r="F678" s="103"/>
      <c r="G678" s="103"/>
      <c r="H678" s="103"/>
      <c r="I678" s="103"/>
      <c r="J678" s="93"/>
      <c r="K678" s="93"/>
      <c r="L678" s="93"/>
      <c r="M678" s="93"/>
      <c r="N678" s="93"/>
      <c r="O678" s="93"/>
      <c r="P678" s="93"/>
      <c r="Q678" s="93"/>
      <c r="R678" s="93"/>
      <c r="S678" s="93"/>
      <c r="T678" s="93"/>
      <c r="U678" s="93"/>
      <c r="V678" s="93"/>
      <c r="W678" s="93"/>
      <c r="X678" s="93"/>
      <c r="Y678" s="93"/>
      <c r="Z678" s="93"/>
    </row>
    <row r="679" ht="10.5" customHeight="1">
      <c r="A679" s="48"/>
      <c r="B679" s="48"/>
      <c r="C679" s="103"/>
      <c r="D679" s="103"/>
      <c r="E679" s="103"/>
      <c r="F679" s="103"/>
      <c r="G679" s="103"/>
      <c r="H679" s="103"/>
      <c r="I679" s="103"/>
      <c r="J679" s="93"/>
      <c r="K679" s="93"/>
      <c r="L679" s="93"/>
      <c r="M679" s="93"/>
      <c r="N679" s="93"/>
      <c r="O679" s="93"/>
      <c r="P679" s="93"/>
      <c r="Q679" s="93"/>
      <c r="R679" s="93"/>
      <c r="S679" s="93"/>
      <c r="T679" s="93"/>
      <c r="U679" s="93"/>
      <c r="V679" s="93"/>
      <c r="W679" s="93"/>
      <c r="X679" s="93"/>
      <c r="Y679" s="93"/>
      <c r="Z679" s="93"/>
    </row>
    <row r="680" ht="10.5" customHeight="1">
      <c r="A680" s="48"/>
      <c r="B680" s="48"/>
      <c r="C680" s="103"/>
      <c r="D680" s="103"/>
      <c r="E680" s="103"/>
      <c r="F680" s="103"/>
      <c r="G680" s="103"/>
      <c r="H680" s="103"/>
      <c r="I680" s="103"/>
      <c r="J680" s="93"/>
      <c r="K680" s="93"/>
      <c r="L680" s="93"/>
      <c r="M680" s="93"/>
      <c r="N680" s="93"/>
      <c r="O680" s="93"/>
      <c r="P680" s="93"/>
      <c r="Q680" s="93"/>
      <c r="R680" s="93"/>
      <c r="S680" s="93"/>
      <c r="T680" s="93"/>
      <c r="U680" s="93"/>
      <c r="V680" s="93"/>
      <c r="W680" s="93"/>
      <c r="X680" s="93"/>
      <c r="Y680" s="93"/>
      <c r="Z680" s="93"/>
    </row>
    <row r="681" ht="10.5" customHeight="1">
      <c r="A681" s="48"/>
      <c r="B681" s="48"/>
      <c r="C681" s="103"/>
      <c r="D681" s="103"/>
      <c r="E681" s="103"/>
      <c r="F681" s="103"/>
      <c r="G681" s="103"/>
      <c r="H681" s="103"/>
      <c r="I681" s="103"/>
      <c r="J681" s="93"/>
      <c r="K681" s="93"/>
      <c r="L681" s="93"/>
      <c r="M681" s="93"/>
      <c r="N681" s="93"/>
      <c r="O681" s="93"/>
      <c r="P681" s="93"/>
      <c r="Q681" s="93"/>
      <c r="R681" s="93"/>
      <c r="S681" s="93"/>
      <c r="T681" s="93"/>
      <c r="U681" s="93"/>
      <c r="V681" s="93"/>
      <c r="W681" s="93"/>
      <c r="X681" s="93"/>
      <c r="Y681" s="93"/>
      <c r="Z681" s="93"/>
    </row>
    <row r="682" ht="10.5" customHeight="1">
      <c r="A682" s="48"/>
      <c r="B682" s="48"/>
      <c r="C682" s="103"/>
      <c r="D682" s="103"/>
      <c r="E682" s="103"/>
      <c r="F682" s="103"/>
      <c r="G682" s="103"/>
      <c r="H682" s="103"/>
      <c r="I682" s="103"/>
      <c r="J682" s="93"/>
      <c r="K682" s="93"/>
      <c r="L682" s="93"/>
      <c r="M682" s="93"/>
      <c r="N682" s="93"/>
      <c r="O682" s="93"/>
      <c r="P682" s="93"/>
      <c r="Q682" s="93"/>
      <c r="R682" s="93"/>
      <c r="S682" s="93"/>
      <c r="T682" s="93"/>
      <c r="U682" s="93"/>
      <c r="V682" s="93"/>
      <c r="W682" s="93"/>
      <c r="X682" s="93"/>
      <c r="Y682" s="93"/>
      <c r="Z682" s="93"/>
    </row>
    <row r="683" ht="10.5" customHeight="1">
      <c r="A683" s="48"/>
      <c r="B683" s="48"/>
      <c r="C683" s="103"/>
      <c r="D683" s="103"/>
      <c r="E683" s="103"/>
      <c r="F683" s="103"/>
      <c r="G683" s="103"/>
      <c r="H683" s="103"/>
      <c r="I683" s="103"/>
      <c r="J683" s="93"/>
      <c r="K683" s="93"/>
      <c r="L683" s="93"/>
      <c r="M683" s="93"/>
      <c r="N683" s="93"/>
      <c r="O683" s="93"/>
      <c r="P683" s="93"/>
      <c r="Q683" s="93"/>
      <c r="R683" s="93"/>
      <c r="S683" s="93"/>
      <c r="T683" s="93"/>
      <c r="U683" s="93"/>
      <c r="V683" s="93"/>
      <c r="W683" s="93"/>
      <c r="X683" s="93"/>
      <c r="Y683" s="93"/>
      <c r="Z683" s="93"/>
    </row>
    <row r="684" ht="10.5" customHeight="1">
      <c r="A684" s="48"/>
      <c r="B684" s="48"/>
      <c r="C684" s="103"/>
      <c r="D684" s="103"/>
      <c r="E684" s="103"/>
      <c r="F684" s="103"/>
      <c r="G684" s="103"/>
      <c r="H684" s="103"/>
      <c r="I684" s="103"/>
      <c r="J684" s="93"/>
      <c r="K684" s="93"/>
      <c r="L684" s="93"/>
      <c r="M684" s="93"/>
      <c r="N684" s="93"/>
      <c r="O684" s="93"/>
      <c r="P684" s="93"/>
      <c r="Q684" s="93"/>
      <c r="R684" s="93"/>
      <c r="S684" s="93"/>
      <c r="T684" s="93"/>
      <c r="U684" s="93"/>
      <c r="V684" s="93"/>
      <c r="W684" s="93"/>
      <c r="X684" s="93"/>
      <c r="Y684" s="93"/>
      <c r="Z684" s="93"/>
    </row>
    <row r="685" ht="10.5" customHeight="1">
      <c r="A685" s="48"/>
      <c r="B685" s="48"/>
      <c r="C685" s="103"/>
      <c r="D685" s="103"/>
      <c r="E685" s="103"/>
      <c r="F685" s="103"/>
      <c r="G685" s="103"/>
      <c r="H685" s="103"/>
      <c r="I685" s="103"/>
      <c r="J685" s="93"/>
      <c r="K685" s="93"/>
      <c r="L685" s="93"/>
      <c r="M685" s="93"/>
      <c r="N685" s="93"/>
      <c r="O685" s="93"/>
      <c r="P685" s="93"/>
      <c r="Q685" s="93"/>
      <c r="R685" s="93"/>
      <c r="S685" s="93"/>
      <c r="T685" s="93"/>
      <c r="U685" s="93"/>
      <c r="V685" s="93"/>
      <c r="W685" s="93"/>
      <c r="X685" s="93"/>
      <c r="Y685" s="93"/>
      <c r="Z685" s="93"/>
    </row>
    <row r="686" ht="10.5" customHeight="1">
      <c r="A686" s="48"/>
      <c r="B686" s="48"/>
      <c r="C686" s="103"/>
      <c r="D686" s="103"/>
      <c r="E686" s="103"/>
      <c r="F686" s="103"/>
      <c r="G686" s="103"/>
      <c r="H686" s="103"/>
      <c r="I686" s="103"/>
      <c r="J686" s="93"/>
      <c r="K686" s="93"/>
      <c r="L686" s="93"/>
      <c r="M686" s="93"/>
      <c r="N686" s="93"/>
      <c r="O686" s="93"/>
      <c r="P686" s="93"/>
      <c r="Q686" s="93"/>
      <c r="R686" s="93"/>
      <c r="S686" s="93"/>
      <c r="T686" s="93"/>
      <c r="U686" s="93"/>
      <c r="V686" s="93"/>
      <c r="W686" s="93"/>
      <c r="X686" s="93"/>
      <c r="Y686" s="93"/>
      <c r="Z686" s="93"/>
    </row>
    <row r="687" ht="10.5" customHeight="1">
      <c r="A687" s="48"/>
      <c r="B687" s="48"/>
      <c r="C687" s="103"/>
      <c r="D687" s="103"/>
      <c r="E687" s="103"/>
      <c r="F687" s="103"/>
      <c r="G687" s="103"/>
      <c r="H687" s="103"/>
      <c r="I687" s="103"/>
      <c r="J687" s="93"/>
      <c r="K687" s="93"/>
      <c r="L687" s="93"/>
      <c r="M687" s="93"/>
      <c r="N687" s="93"/>
      <c r="O687" s="93"/>
      <c r="P687" s="93"/>
      <c r="Q687" s="93"/>
      <c r="R687" s="93"/>
      <c r="S687" s="93"/>
      <c r="T687" s="93"/>
      <c r="U687" s="93"/>
      <c r="V687" s="93"/>
      <c r="W687" s="93"/>
      <c r="X687" s="93"/>
      <c r="Y687" s="93"/>
      <c r="Z687" s="93"/>
    </row>
    <row r="688" ht="10.5" customHeight="1">
      <c r="A688" s="48"/>
      <c r="B688" s="48"/>
      <c r="C688" s="103"/>
      <c r="D688" s="103"/>
      <c r="E688" s="103"/>
      <c r="F688" s="103"/>
      <c r="G688" s="103"/>
      <c r="H688" s="103"/>
      <c r="I688" s="103"/>
      <c r="J688" s="93"/>
      <c r="K688" s="93"/>
      <c r="L688" s="93"/>
      <c r="M688" s="93"/>
      <c r="N688" s="93"/>
      <c r="O688" s="93"/>
      <c r="P688" s="93"/>
      <c r="Q688" s="93"/>
      <c r="R688" s="93"/>
      <c r="S688" s="93"/>
      <c r="T688" s="93"/>
      <c r="U688" s="93"/>
      <c r="V688" s="93"/>
      <c r="W688" s="93"/>
      <c r="X688" s="93"/>
      <c r="Y688" s="93"/>
      <c r="Z688" s="93"/>
    </row>
    <row r="689" ht="10.5" customHeight="1">
      <c r="A689" s="48"/>
      <c r="B689" s="48"/>
      <c r="C689" s="103"/>
      <c r="D689" s="103"/>
      <c r="E689" s="103"/>
      <c r="F689" s="103"/>
      <c r="G689" s="103"/>
      <c r="H689" s="103"/>
      <c r="I689" s="103"/>
      <c r="J689" s="93"/>
      <c r="K689" s="93"/>
      <c r="L689" s="93"/>
      <c r="M689" s="93"/>
      <c r="N689" s="93"/>
      <c r="O689" s="93"/>
      <c r="P689" s="93"/>
      <c r="Q689" s="93"/>
      <c r="R689" s="93"/>
      <c r="S689" s="93"/>
      <c r="T689" s="93"/>
      <c r="U689" s="93"/>
      <c r="V689" s="93"/>
      <c r="W689" s="93"/>
      <c r="X689" s="93"/>
      <c r="Y689" s="93"/>
      <c r="Z689" s="93"/>
    </row>
    <row r="690" ht="10.5" customHeight="1">
      <c r="A690" s="48"/>
      <c r="B690" s="48"/>
      <c r="C690" s="103"/>
      <c r="D690" s="103"/>
      <c r="E690" s="103"/>
      <c r="F690" s="103"/>
      <c r="G690" s="103"/>
      <c r="H690" s="103"/>
      <c r="I690" s="103"/>
      <c r="J690" s="93"/>
      <c r="K690" s="93"/>
      <c r="L690" s="93"/>
      <c r="M690" s="93"/>
      <c r="N690" s="93"/>
      <c r="O690" s="93"/>
      <c r="P690" s="93"/>
      <c r="Q690" s="93"/>
      <c r="R690" s="93"/>
      <c r="S690" s="93"/>
      <c r="T690" s="93"/>
      <c r="U690" s="93"/>
      <c r="V690" s="93"/>
      <c r="W690" s="93"/>
      <c r="X690" s="93"/>
      <c r="Y690" s="93"/>
      <c r="Z690" s="93"/>
    </row>
    <row r="691" ht="10.5" customHeight="1">
      <c r="A691" s="48"/>
      <c r="B691" s="48"/>
      <c r="C691" s="103"/>
      <c r="D691" s="103"/>
      <c r="E691" s="103"/>
      <c r="F691" s="103"/>
      <c r="G691" s="103"/>
      <c r="H691" s="103"/>
      <c r="I691" s="103"/>
      <c r="J691" s="93"/>
      <c r="K691" s="93"/>
      <c r="L691" s="93"/>
      <c r="M691" s="93"/>
      <c r="N691" s="93"/>
      <c r="O691" s="93"/>
      <c r="P691" s="93"/>
      <c r="Q691" s="93"/>
      <c r="R691" s="93"/>
      <c r="S691" s="93"/>
      <c r="T691" s="93"/>
      <c r="U691" s="93"/>
      <c r="V691" s="93"/>
      <c r="W691" s="93"/>
      <c r="X691" s="93"/>
      <c r="Y691" s="93"/>
      <c r="Z691" s="93"/>
    </row>
    <row r="692" ht="10.5" customHeight="1">
      <c r="A692" s="48"/>
      <c r="B692" s="48"/>
      <c r="C692" s="103"/>
      <c r="D692" s="103"/>
      <c r="E692" s="103"/>
      <c r="F692" s="103"/>
      <c r="G692" s="103"/>
      <c r="H692" s="103"/>
      <c r="I692" s="103"/>
      <c r="J692" s="93"/>
      <c r="K692" s="93"/>
      <c r="L692" s="93"/>
      <c r="M692" s="93"/>
      <c r="N692" s="93"/>
      <c r="O692" s="93"/>
      <c r="P692" s="93"/>
      <c r="Q692" s="93"/>
      <c r="R692" s="93"/>
      <c r="S692" s="93"/>
      <c r="T692" s="93"/>
      <c r="U692" s="93"/>
      <c r="V692" s="93"/>
      <c r="W692" s="93"/>
      <c r="X692" s="93"/>
      <c r="Y692" s="93"/>
      <c r="Z692" s="93"/>
    </row>
    <row r="693" ht="10.5" customHeight="1">
      <c r="A693" s="48"/>
      <c r="B693" s="48"/>
      <c r="C693" s="103"/>
      <c r="D693" s="103"/>
      <c r="E693" s="103"/>
      <c r="F693" s="103"/>
      <c r="G693" s="103"/>
      <c r="H693" s="103"/>
      <c r="I693" s="103"/>
      <c r="J693" s="93"/>
      <c r="K693" s="93"/>
      <c r="L693" s="93"/>
      <c r="M693" s="93"/>
      <c r="N693" s="93"/>
      <c r="O693" s="93"/>
      <c r="P693" s="93"/>
      <c r="Q693" s="93"/>
      <c r="R693" s="93"/>
      <c r="S693" s="93"/>
      <c r="T693" s="93"/>
      <c r="U693" s="93"/>
      <c r="V693" s="93"/>
      <c r="W693" s="93"/>
      <c r="X693" s="93"/>
      <c r="Y693" s="93"/>
      <c r="Z693" s="93"/>
    </row>
    <row r="694" ht="10.5" customHeight="1">
      <c r="A694" s="48"/>
      <c r="B694" s="48"/>
      <c r="C694" s="103"/>
      <c r="D694" s="103"/>
      <c r="E694" s="103"/>
      <c r="F694" s="103"/>
      <c r="G694" s="103"/>
      <c r="H694" s="103"/>
      <c r="I694" s="103"/>
      <c r="J694" s="93"/>
      <c r="K694" s="93"/>
      <c r="L694" s="93"/>
      <c r="M694" s="93"/>
      <c r="N694" s="93"/>
      <c r="O694" s="93"/>
      <c r="P694" s="93"/>
      <c r="Q694" s="93"/>
      <c r="R694" s="93"/>
      <c r="S694" s="93"/>
      <c r="T694" s="93"/>
      <c r="U694" s="93"/>
      <c r="V694" s="93"/>
      <c r="W694" s="93"/>
      <c r="X694" s="93"/>
      <c r="Y694" s="93"/>
      <c r="Z694" s="93"/>
    </row>
    <row r="695" ht="10.5" customHeight="1">
      <c r="A695" s="48"/>
      <c r="B695" s="48"/>
      <c r="C695" s="103"/>
      <c r="D695" s="103"/>
      <c r="E695" s="103"/>
      <c r="F695" s="103"/>
      <c r="G695" s="103"/>
      <c r="H695" s="103"/>
      <c r="I695" s="103"/>
      <c r="J695" s="93"/>
      <c r="K695" s="93"/>
      <c r="L695" s="93"/>
      <c r="M695" s="93"/>
      <c r="N695" s="93"/>
      <c r="O695" s="93"/>
      <c r="P695" s="93"/>
      <c r="Q695" s="93"/>
      <c r="R695" s="93"/>
      <c r="S695" s="93"/>
      <c r="T695" s="93"/>
      <c r="U695" s="93"/>
      <c r="V695" s="93"/>
      <c r="W695" s="93"/>
      <c r="X695" s="93"/>
      <c r="Y695" s="93"/>
      <c r="Z695" s="93"/>
    </row>
    <row r="696" ht="10.5" customHeight="1">
      <c r="A696" s="48"/>
      <c r="B696" s="48"/>
      <c r="C696" s="103"/>
      <c r="D696" s="103"/>
      <c r="E696" s="103"/>
      <c r="F696" s="103"/>
      <c r="G696" s="103"/>
      <c r="H696" s="103"/>
      <c r="I696" s="103"/>
      <c r="J696" s="93"/>
      <c r="K696" s="93"/>
      <c r="L696" s="93"/>
      <c r="M696" s="93"/>
      <c r="N696" s="93"/>
      <c r="O696" s="93"/>
      <c r="P696" s="93"/>
      <c r="Q696" s="93"/>
      <c r="R696" s="93"/>
      <c r="S696" s="93"/>
      <c r="T696" s="93"/>
      <c r="U696" s="93"/>
      <c r="V696" s="93"/>
      <c r="W696" s="93"/>
      <c r="X696" s="93"/>
      <c r="Y696" s="93"/>
      <c r="Z696" s="93"/>
    </row>
    <row r="697" ht="10.5" customHeight="1">
      <c r="A697" s="48"/>
      <c r="B697" s="48"/>
      <c r="C697" s="103"/>
      <c r="D697" s="103"/>
      <c r="E697" s="103"/>
      <c r="F697" s="103"/>
      <c r="G697" s="103"/>
      <c r="H697" s="103"/>
      <c r="I697" s="103"/>
      <c r="J697" s="93"/>
      <c r="K697" s="93"/>
      <c r="L697" s="93"/>
      <c r="M697" s="93"/>
      <c r="N697" s="93"/>
      <c r="O697" s="93"/>
      <c r="P697" s="93"/>
      <c r="Q697" s="93"/>
      <c r="R697" s="93"/>
      <c r="S697" s="93"/>
      <c r="T697" s="93"/>
      <c r="U697" s="93"/>
      <c r="V697" s="93"/>
      <c r="W697" s="93"/>
      <c r="X697" s="93"/>
      <c r="Y697" s="93"/>
      <c r="Z697" s="93"/>
    </row>
    <row r="698" ht="10.5" customHeight="1">
      <c r="A698" s="48"/>
      <c r="B698" s="48"/>
      <c r="C698" s="103"/>
      <c r="D698" s="103"/>
      <c r="E698" s="103"/>
      <c r="F698" s="103"/>
      <c r="G698" s="103"/>
      <c r="H698" s="103"/>
      <c r="I698" s="103"/>
      <c r="J698" s="93"/>
      <c r="K698" s="93"/>
      <c r="L698" s="93"/>
      <c r="M698" s="93"/>
      <c r="N698" s="93"/>
      <c r="O698" s="93"/>
      <c r="P698" s="93"/>
      <c r="Q698" s="93"/>
      <c r="R698" s="93"/>
      <c r="S698" s="93"/>
      <c r="T698" s="93"/>
      <c r="U698" s="93"/>
      <c r="V698" s="93"/>
      <c r="W698" s="93"/>
      <c r="X698" s="93"/>
      <c r="Y698" s="93"/>
      <c r="Z698" s="93"/>
    </row>
    <row r="699" ht="10.5" customHeight="1">
      <c r="A699" s="48"/>
      <c r="B699" s="48"/>
      <c r="C699" s="103"/>
      <c r="D699" s="103"/>
      <c r="E699" s="103"/>
      <c r="F699" s="103"/>
      <c r="G699" s="103"/>
      <c r="H699" s="103"/>
      <c r="I699" s="103"/>
      <c r="J699" s="93"/>
      <c r="K699" s="93"/>
      <c r="L699" s="93"/>
      <c r="M699" s="93"/>
      <c r="N699" s="93"/>
      <c r="O699" s="93"/>
      <c r="P699" s="93"/>
      <c r="Q699" s="93"/>
      <c r="R699" s="93"/>
      <c r="S699" s="93"/>
      <c r="T699" s="93"/>
      <c r="U699" s="93"/>
      <c r="V699" s="93"/>
      <c r="W699" s="93"/>
      <c r="X699" s="93"/>
      <c r="Y699" s="93"/>
      <c r="Z699" s="93"/>
    </row>
    <row r="700" ht="10.5" customHeight="1">
      <c r="A700" s="48"/>
      <c r="B700" s="48"/>
      <c r="C700" s="103"/>
      <c r="D700" s="103"/>
      <c r="E700" s="103"/>
      <c r="F700" s="103"/>
      <c r="G700" s="103"/>
      <c r="H700" s="103"/>
      <c r="I700" s="103"/>
      <c r="J700" s="93"/>
      <c r="K700" s="93"/>
      <c r="L700" s="93"/>
      <c r="M700" s="93"/>
      <c r="N700" s="93"/>
      <c r="O700" s="93"/>
      <c r="P700" s="93"/>
      <c r="Q700" s="93"/>
      <c r="R700" s="93"/>
      <c r="S700" s="93"/>
      <c r="T700" s="93"/>
      <c r="U700" s="93"/>
      <c r="V700" s="93"/>
      <c r="W700" s="93"/>
      <c r="X700" s="93"/>
      <c r="Y700" s="93"/>
      <c r="Z700" s="93"/>
    </row>
    <row r="701" ht="10.5" customHeight="1">
      <c r="A701" s="48"/>
      <c r="B701" s="48"/>
      <c r="C701" s="103"/>
      <c r="D701" s="103"/>
      <c r="E701" s="103"/>
      <c r="F701" s="103"/>
      <c r="G701" s="103"/>
      <c r="H701" s="103"/>
      <c r="I701" s="103"/>
      <c r="J701" s="93"/>
      <c r="K701" s="93"/>
      <c r="L701" s="93"/>
      <c r="M701" s="93"/>
      <c r="N701" s="93"/>
      <c r="O701" s="93"/>
      <c r="P701" s="93"/>
      <c r="Q701" s="93"/>
      <c r="R701" s="93"/>
      <c r="S701" s="93"/>
      <c r="T701" s="93"/>
      <c r="U701" s="93"/>
      <c r="V701" s="93"/>
      <c r="W701" s="93"/>
      <c r="X701" s="93"/>
      <c r="Y701" s="93"/>
      <c r="Z701" s="93"/>
    </row>
    <row r="702" ht="10.5" customHeight="1">
      <c r="A702" s="48"/>
      <c r="B702" s="48"/>
      <c r="C702" s="103"/>
      <c r="D702" s="103"/>
      <c r="E702" s="103"/>
      <c r="F702" s="103"/>
      <c r="G702" s="103"/>
      <c r="H702" s="103"/>
      <c r="I702" s="103"/>
      <c r="J702" s="93"/>
      <c r="K702" s="93"/>
      <c r="L702" s="93"/>
      <c r="M702" s="93"/>
      <c r="N702" s="93"/>
      <c r="O702" s="93"/>
      <c r="P702" s="93"/>
      <c r="Q702" s="93"/>
      <c r="R702" s="93"/>
      <c r="S702" s="93"/>
      <c r="T702" s="93"/>
      <c r="U702" s="93"/>
      <c r="V702" s="93"/>
      <c r="W702" s="93"/>
      <c r="X702" s="93"/>
      <c r="Y702" s="93"/>
      <c r="Z702" s="93"/>
    </row>
    <row r="703" ht="10.5" customHeight="1">
      <c r="A703" s="48"/>
      <c r="B703" s="48"/>
      <c r="C703" s="103"/>
      <c r="D703" s="103"/>
      <c r="E703" s="103"/>
      <c r="F703" s="103"/>
      <c r="G703" s="103"/>
      <c r="H703" s="103"/>
      <c r="I703" s="103"/>
      <c r="J703" s="93"/>
      <c r="K703" s="93"/>
      <c r="L703" s="93"/>
      <c r="M703" s="93"/>
      <c r="N703" s="93"/>
      <c r="O703" s="93"/>
      <c r="P703" s="93"/>
      <c r="Q703" s="93"/>
      <c r="R703" s="93"/>
      <c r="S703" s="93"/>
      <c r="T703" s="93"/>
      <c r="U703" s="93"/>
      <c r="V703" s="93"/>
      <c r="W703" s="93"/>
      <c r="X703" s="93"/>
      <c r="Y703" s="93"/>
      <c r="Z703" s="93"/>
    </row>
    <row r="704" ht="10.5" customHeight="1">
      <c r="A704" s="48"/>
      <c r="B704" s="48"/>
      <c r="C704" s="103"/>
      <c r="D704" s="103"/>
      <c r="E704" s="103"/>
      <c r="F704" s="103"/>
      <c r="G704" s="103"/>
      <c r="H704" s="103"/>
      <c r="I704" s="103"/>
      <c r="J704" s="93"/>
      <c r="K704" s="93"/>
      <c r="L704" s="93"/>
      <c r="M704" s="93"/>
      <c r="N704" s="93"/>
      <c r="O704" s="93"/>
      <c r="P704" s="93"/>
      <c r="Q704" s="93"/>
      <c r="R704" s="93"/>
      <c r="S704" s="93"/>
      <c r="T704" s="93"/>
      <c r="U704" s="93"/>
      <c r="V704" s="93"/>
      <c r="W704" s="93"/>
      <c r="X704" s="93"/>
      <c r="Y704" s="93"/>
      <c r="Z704" s="93"/>
    </row>
    <row r="705" ht="10.5" customHeight="1">
      <c r="A705" s="48"/>
      <c r="B705" s="48"/>
      <c r="C705" s="103"/>
      <c r="D705" s="103"/>
      <c r="E705" s="103"/>
      <c r="F705" s="103"/>
      <c r="G705" s="103"/>
      <c r="H705" s="103"/>
      <c r="I705" s="103"/>
      <c r="J705" s="93"/>
      <c r="K705" s="93"/>
      <c r="L705" s="93"/>
      <c r="M705" s="93"/>
      <c r="N705" s="93"/>
      <c r="O705" s="93"/>
      <c r="P705" s="93"/>
      <c r="Q705" s="93"/>
      <c r="R705" s="93"/>
      <c r="S705" s="93"/>
      <c r="T705" s="93"/>
      <c r="U705" s="93"/>
      <c r="V705" s="93"/>
      <c r="W705" s="93"/>
      <c r="X705" s="93"/>
      <c r="Y705" s="93"/>
      <c r="Z705" s="93"/>
    </row>
    <row r="706" ht="10.5" customHeight="1">
      <c r="A706" s="48"/>
      <c r="B706" s="48"/>
      <c r="C706" s="103"/>
      <c r="D706" s="103"/>
      <c r="E706" s="103"/>
      <c r="F706" s="103"/>
      <c r="G706" s="103"/>
      <c r="H706" s="103"/>
      <c r="I706" s="103"/>
      <c r="J706" s="93"/>
      <c r="K706" s="93"/>
      <c r="L706" s="93"/>
      <c r="M706" s="93"/>
      <c r="N706" s="93"/>
      <c r="O706" s="93"/>
      <c r="P706" s="93"/>
      <c r="Q706" s="93"/>
      <c r="R706" s="93"/>
      <c r="S706" s="93"/>
      <c r="T706" s="93"/>
      <c r="U706" s="93"/>
      <c r="V706" s="93"/>
      <c r="W706" s="93"/>
      <c r="X706" s="93"/>
      <c r="Y706" s="93"/>
      <c r="Z706" s="93"/>
    </row>
    <row r="707" ht="10.5" customHeight="1">
      <c r="A707" s="48"/>
      <c r="B707" s="48"/>
      <c r="C707" s="103"/>
      <c r="D707" s="103"/>
      <c r="E707" s="103"/>
      <c r="F707" s="103"/>
      <c r="G707" s="103"/>
      <c r="H707" s="103"/>
      <c r="I707" s="103"/>
      <c r="J707" s="93"/>
      <c r="K707" s="93"/>
      <c r="L707" s="93"/>
      <c r="M707" s="93"/>
      <c r="N707" s="93"/>
      <c r="O707" s="93"/>
      <c r="P707" s="93"/>
      <c r="Q707" s="93"/>
      <c r="R707" s="93"/>
      <c r="S707" s="93"/>
      <c r="T707" s="93"/>
      <c r="U707" s="93"/>
      <c r="V707" s="93"/>
      <c r="W707" s="93"/>
      <c r="X707" s="93"/>
      <c r="Y707" s="93"/>
      <c r="Z707" s="93"/>
    </row>
    <row r="708" ht="10.5" customHeight="1">
      <c r="A708" s="48"/>
      <c r="B708" s="48"/>
      <c r="C708" s="103"/>
      <c r="D708" s="103"/>
      <c r="E708" s="103"/>
      <c r="F708" s="103"/>
      <c r="G708" s="103"/>
      <c r="H708" s="103"/>
      <c r="I708" s="103"/>
      <c r="J708" s="93"/>
      <c r="K708" s="93"/>
      <c r="L708" s="93"/>
      <c r="M708" s="93"/>
      <c r="N708" s="93"/>
      <c r="O708" s="93"/>
      <c r="P708" s="93"/>
      <c r="Q708" s="93"/>
      <c r="R708" s="93"/>
      <c r="S708" s="93"/>
      <c r="T708" s="93"/>
      <c r="U708" s="93"/>
      <c r="V708" s="93"/>
      <c r="W708" s="93"/>
      <c r="X708" s="93"/>
      <c r="Y708" s="93"/>
      <c r="Z708" s="93"/>
    </row>
    <row r="709" ht="10.5" customHeight="1">
      <c r="A709" s="48"/>
      <c r="B709" s="48"/>
      <c r="C709" s="103"/>
      <c r="D709" s="103"/>
      <c r="E709" s="103"/>
      <c r="F709" s="103"/>
      <c r="G709" s="103"/>
      <c r="H709" s="103"/>
      <c r="I709" s="103"/>
      <c r="J709" s="93"/>
      <c r="K709" s="93"/>
      <c r="L709" s="93"/>
      <c r="M709" s="93"/>
      <c r="N709" s="93"/>
      <c r="O709" s="93"/>
      <c r="P709" s="93"/>
      <c r="Q709" s="93"/>
      <c r="R709" s="93"/>
      <c r="S709" s="93"/>
      <c r="T709" s="93"/>
      <c r="U709" s="93"/>
      <c r="V709" s="93"/>
      <c r="W709" s="93"/>
      <c r="X709" s="93"/>
      <c r="Y709" s="93"/>
      <c r="Z709" s="93"/>
    </row>
    <row r="710" ht="10.5" customHeight="1">
      <c r="A710" s="48"/>
      <c r="B710" s="48"/>
      <c r="C710" s="103"/>
      <c r="D710" s="103"/>
      <c r="E710" s="103"/>
      <c r="F710" s="103"/>
      <c r="G710" s="103"/>
      <c r="H710" s="103"/>
      <c r="I710" s="103"/>
      <c r="J710" s="93"/>
      <c r="K710" s="93"/>
      <c r="L710" s="93"/>
      <c r="M710" s="93"/>
      <c r="N710" s="93"/>
      <c r="O710" s="93"/>
      <c r="P710" s="93"/>
      <c r="Q710" s="93"/>
      <c r="R710" s="93"/>
      <c r="S710" s="93"/>
      <c r="T710" s="93"/>
      <c r="U710" s="93"/>
      <c r="V710" s="93"/>
      <c r="W710" s="93"/>
      <c r="X710" s="93"/>
      <c r="Y710" s="93"/>
      <c r="Z710" s="93"/>
    </row>
    <row r="711" ht="10.5" customHeight="1">
      <c r="A711" s="48"/>
      <c r="B711" s="48"/>
      <c r="C711" s="103"/>
      <c r="D711" s="103"/>
      <c r="E711" s="103"/>
      <c r="F711" s="103"/>
      <c r="G711" s="103"/>
      <c r="H711" s="103"/>
      <c r="I711" s="103"/>
      <c r="J711" s="93"/>
      <c r="K711" s="93"/>
      <c r="L711" s="93"/>
      <c r="M711" s="93"/>
      <c r="N711" s="93"/>
      <c r="O711" s="93"/>
      <c r="P711" s="93"/>
      <c r="Q711" s="93"/>
      <c r="R711" s="93"/>
      <c r="S711" s="93"/>
      <c r="T711" s="93"/>
      <c r="U711" s="93"/>
      <c r="V711" s="93"/>
      <c r="W711" s="93"/>
      <c r="X711" s="93"/>
      <c r="Y711" s="93"/>
      <c r="Z711" s="93"/>
    </row>
    <row r="712" ht="10.5" customHeight="1">
      <c r="A712" s="48"/>
      <c r="B712" s="48"/>
      <c r="C712" s="103"/>
      <c r="D712" s="103"/>
      <c r="E712" s="103"/>
      <c r="F712" s="103"/>
      <c r="G712" s="103"/>
      <c r="H712" s="103"/>
      <c r="I712" s="103"/>
      <c r="J712" s="93"/>
      <c r="K712" s="93"/>
      <c r="L712" s="93"/>
      <c r="M712" s="93"/>
      <c r="N712" s="93"/>
      <c r="O712" s="93"/>
      <c r="P712" s="93"/>
      <c r="Q712" s="93"/>
      <c r="R712" s="93"/>
      <c r="S712" s="93"/>
      <c r="T712" s="93"/>
      <c r="U712" s="93"/>
      <c r="V712" s="93"/>
      <c r="W712" s="93"/>
      <c r="X712" s="93"/>
      <c r="Y712" s="93"/>
      <c r="Z712" s="93"/>
    </row>
    <row r="713" ht="10.5" customHeight="1">
      <c r="A713" s="48"/>
      <c r="B713" s="48"/>
      <c r="C713" s="103"/>
      <c r="D713" s="103"/>
      <c r="E713" s="103"/>
      <c r="F713" s="103"/>
      <c r="G713" s="103"/>
      <c r="H713" s="103"/>
      <c r="I713" s="103"/>
      <c r="J713" s="93"/>
      <c r="K713" s="93"/>
      <c r="L713" s="93"/>
      <c r="M713" s="93"/>
      <c r="N713" s="93"/>
      <c r="O713" s="93"/>
      <c r="P713" s="93"/>
      <c r="Q713" s="93"/>
      <c r="R713" s="93"/>
      <c r="S713" s="93"/>
      <c r="T713" s="93"/>
      <c r="U713" s="93"/>
      <c r="V713" s="93"/>
      <c r="W713" s="93"/>
      <c r="X713" s="93"/>
      <c r="Y713" s="93"/>
      <c r="Z713" s="93"/>
    </row>
    <row r="714" ht="10.5" customHeight="1">
      <c r="A714" s="48"/>
      <c r="B714" s="48"/>
      <c r="C714" s="103"/>
      <c r="D714" s="103"/>
      <c r="E714" s="103"/>
      <c r="F714" s="103"/>
      <c r="G714" s="103"/>
      <c r="H714" s="103"/>
      <c r="I714" s="103"/>
      <c r="J714" s="93"/>
      <c r="K714" s="93"/>
      <c r="L714" s="93"/>
      <c r="M714" s="93"/>
      <c r="N714" s="93"/>
      <c r="O714" s="93"/>
      <c r="P714" s="93"/>
      <c r="Q714" s="93"/>
      <c r="R714" s="93"/>
      <c r="S714" s="93"/>
      <c r="T714" s="93"/>
      <c r="U714" s="93"/>
      <c r="V714" s="93"/>
      <c r="W714" s="93"/>
      <c r="X714" s="93"/>
      <c r="Y714" s="93"/>
      <c r="Z714" s="93"/>
    </row>
    <row r="715" ht="10.5" customHeight="1">
      <c r="A715" s="48"/>
      <c r="B715" s="48"/>
      <c r="C715" s="103"/>
      <c r="D715" s="103"/>
      <c r="E715" s="103"/>
      <c r="F715" s="103"/>
      <c r="G715" s="103"/>
      <c r="H715" s="103"/>
      <c r="I715" s="103"/>
      <c r="J715" s="93"/>
      <c r="K715" s="93"/>
      <c r="L715" s="93"/>
      <c r="M715" s="93"/>
      <c r="N715" s="93"/>
      <c r="O715" s="93"/>
      <c r="P715" s="93"/>
      <c r="Q715" s="93"/>
      <c r="R715" s="93"/>
      <c r="S715" s="93"/>
      <c r="T715" s="93"/>
      <c r="U715" s="93"/>
      <c r="V715" s="93"/>
      <c r="W715" s="93"/>
      <c r="X715" s="93"/>
      <c r="Y715" s="93"/>
      <c r="Z715" s="93"/>
    </row>
    <row r="716" ht="10.5" customHeight="1">
      <c r="A716" s="48"/>
      <c r="B716" s="48"/>
      <c r="C716" s="103"/>
      <c r="D716" s="103"/>
      <c r="E716" s="103"/>
      <c r="F716" s="103"/>
      <c r="G716" s="103"/>
      <c r="H716" s="103"/>
      <c r="I716" s="103"/>
      <c r="J716" s="93"/>
      <c r="K716" s="93"/>
      <c r="L716" s="93"/>
      <c r="M716" s="93"/>
      <c r="N716" s="93"/>
      <c r="O716" s="93"/>
      <c r="P716" s="93"/>
      <c r="Q716" s="93"/>
      <c r="R716" s="93"/>
      <c r="S716" s="93"/>
      <c r="T716" s="93"/>
      <c r="U716" s="93"/>
      <c r="V716" s="93"/>
      <c r="W716" s="93"/>
      <c r="X716" s="93"/>
      <c r="Y716" s="93"/>
      <c r="Z716" s="93"/>
    </row>
    <row r="717" ht="10.5" customHeight="1">
      <c r="A717" s="48"/>
      <c r="B717" s="48"/>
      <c r="C717" s="103"/>
      <c r="D717" s="103"/>
      <c r="E717" s="103"/>
      <c r="F717" s="103"/>
      <c r="G717" s="103"/>
      <c r="H717" s="103"/>
      <c r="I717" s="103"/>
      <c r="J717" s="93"/>
      <c r="K717" s="93"/>
      <c r="L717" s="93"/>
      <c r="M717" s="93"/>
      <c r="N717" s="93"/>
      <c r="O717" s="93"/>
      <c r="P717" s="93"/>
      <c r="Q717" s="93"/>
      <c r="R717" s="93"/>
      <c r="S717" s="93"/>
      <c r="T717" s="93"/>
      <c r="U717" s="93"/>
      <c r="V717" s="93"/>
      <c r="W717" s="93"/>
      <c r="X717" s="93"/>
      <c r="Y717" s="93"/>
      <c r="Z717" s="93"/>
    </row>
    <row r="718" ht="10.5" customHeight="1">
      <c r="A718" s="48"/>
      <c r="B718" s="48"/>
      <c r="C718" s="103"/>
      <c r="D718" s="103"/>
      <c r="E718" s="103"/>
      <c r="F718" s="103"/>
      <c r="G718" s="103"/>
      <c r="H718" s="103"/>
      <c r="I718" s="103"/>
      <c r="J718" s="93"/>
      <c r="K718" s="93"/>
      <c r="L718" s="93"/>
      <c r="M718" s="93"/>
      <c r="N718" s="93"/>
      <c r="O718" s="93"/>
      <c r="P718" s="93"/>
      <c r="Q718" s="93"/>
      <c r="R718" s="93"/>
      <c r="S718" s="93"/>
      <c r="T718" s="93"/>
      <c r="U718" s="93"/>
      <c r="V718" s="93"/>
      <c r="W718" s="93"/>
      <c r="X718" s="93"/>
      <c r="Y718" s="93"/>
      <c r="Z718" s="93"/>
    </row>
    <row r="719" ht="10.5" customHeight="1">
      <c r="A719" s="48"/>
      <c r="B719" s="48"/>
      <c r="C719" s="103"/>
      <c r="D719" s="103"/>
      <c r="E719" s="103"/>
      <c r="F719" s="103"/>
      <c r="G719" s="103"/>
      <c r="H719" s="103"/>
      <c r="I719" s="103"/>
      <c r="J719" s="93"/>
      <c r="K719" s="93"/>
      <c r="L719" s="93"/>
      <c r="M719" s="93"/>
      <c r="N719" s="93"/>
      <c r="O719" s="93"/>
      <c r="P719" s="93"/>
      <c r="Q719" s="93"/>
      <c r="R719" s="93"/>
      <c r="S719" s="93"/>
      <c r="T719" s="93"/>
      <c r="U719" s="93"/>
      <c r="V719" s="93"/>
      <c r="W719" s="93"/>
      <c r="X719" s="93"/>
      <c r="Y719" s="93"/>
      <c r="Z719" s="93"/>
    </row>
    <row r="720" ht="10.5" customHeight="1">
      <c r="A720" s="48"/>
      <c r="B720" s="48"/>
      <c r="C720" s="103"/>
      <c r="D720" s="103"/>
      <c r="E720" s="103"/>
      <c r="F720" s="103"/>
      <c r="G720" s="103"/>
      <c r="H720" s="103"/>
      <c r="I720" s="103"/>
      <c r="J720" s="93"/>
      <c r="K720" s="93"/>
      <c r="L720" s="93"/>
      <c r="M720" s="93"/>
      <c r="N720" s="93"/>
      <c r="O720" s="93"/>
      <c r="P720" s="93"/>
      <c r="Q720" s="93"/>
      <c r="R720" s="93"/>
      <c r="S720" s="93"/>
      <c r="T720" s="93"/>
      <c r="U720" s="93"/>
      <c r="V720" s="93"/>
      <c r="W720" s="93"/>
      <c r="X720" s="93"/>
      <c r="Y720" s="93"/>
      <c r="Z720" s="93"/>
    </row>
    <row r="721" ht="10.5" customHeight="1">
      <c r="A721" s="48"/>
      <c r="B721" s="48"/>
      <c r="C721" s="103"/>
      <c r="D721" s="103"/>
      <c r="E721" s="103"/>
      <c r="F721" s="103"/>
      <c r="G721" s="103"/>
      <c r="H721" s="103"/>
      <c r="I721" s="103"/>
      <c r="J721" s="93"/>
      <c r="K721" s="93"/>
      <c r="L721" s="93"/>
      <c r="M721" s="93"/>
      <c r="N721" s="93"/>
      <c r="O721" s="93"/>
      <c r="P721" s="93"/>
      <c r="Q721" s="93"/>
      <c r="R721" s="93"/>
      <c r="S721" s="93"/>
      <c r="T721" s="93"/>
      <c r="U721" s="93"/>
      <c r="V721" s="93"/>
      <c r="W721" s="93"/>
      <c r="X721" s="93"/>
      <c r="Y721" s="93"/>
      <c r="Z721" s="93"/>
    </row>
    <row r="722" ht="10.5" customHeight="1">
      <c r="A722" s="48"/>
      <c r="B722" s="48"/>
      <c r="C722" s="103"/>
      <c r="D722" s="103"/>
      <c r="E722" s="103"/>
      <c r="F722" s="103"/>
      <c r="G722" s="103"/>
      <c r="H722" s="103"/>
      <c r="I722" s="103"/>
      <c r="J722" s="93"/>
      <c r="K722" s="93"/>
      <c r="L722" s="93"/>
      <c r="M722" s="93"/>
      <c r="N722" s="93"/>
      <c r="O722" s="93"/>
      <c r="P722" s="93"/>
      <c r="Q722" s="93"/>
      <c r="R722" s="93"/>
      <c r="S722" s="93"/>
      <c r="T722" s="93"/>
      <c r="U722" s="93"/>
      <c r="V722" s="93"/>
      <c r="W722" s="93"/>
      <c r="X722" s="93"/>
      <c r="Y722" s="93"/>
      <c r="Z722" s="93"/>
    </row>
    <row r="723" ht="10.5" customHeight="1">
      <c r="A723" s="48"/>
      <c r="B723" s="48"/>
      <c r="C723" s="103"/>
      <c r="D723" s="103"/>
      <c r="E723" s="103"/>
      <c r="F723" s="103"/>
      <c r="G723" s="103"/>
      <c r="H723" s="103"/>
      <c r="I723" s="103"/>
      <c r="J723" s="93"/>
      <c r="K723" s="93"/>
      <c r="L723" s="93"/>
      <c r="M723" s="93"/>
      <c r="N723" s="93"/>
      <c r="O723" s="93"/>
      <c r="P723" s="93"/>
      <c r="Q723" s="93"/>
      <c r="R723" s="93"/>
      <c r="S723" s="93"/>
      <c r="T723" s="93"/>
      <c r="U723" s="93"/>
      <c r="V723" s="93"/>
      <c r="W723" s="93"/>
      <c r="X723" s="93"/>
      <c r="Y723" s="93"/>
      <c r="Z723" s="93"/>
    </row>
    <row r="724" ht="10.5" customHeight="1">
      <c r="A724" s="48"/>
      <c r="B724" s="48"/>
      <c r="C724" s="103"/>
      <c r="D724" s="103"/>
      <c r="E724" s="103"/>
      <c r="F724" s="103"/>
      <c r="G724" s="103"/>
      <c r="H724" s="103"/>
      <c r="I724" s="103"/>
      <c r="J724" s="93"/>
      <c r="K724" s="93"/>
      <c r="L724" s="93"/>
      <c r="M724" s="93"/>
      <c r="N724" s="93"/>
      <c r="O724" s="93"/>
      <c r="P724" s="93"/>
      <c r="Q724" s="93"/>
      <c r="R724" s="93"/>
      <c r="S724" s="93"/>
      <c r="T724" s="93"/>
      <c r="U724" s="93"/>
      <c r="V724" s="93"/>
      <c r="W724" s="93"/>
      <c r="X724" s="93"/>
      <c r="Y724" s="93"/>
      <c r="Z724" s="93"/>
    </row>
    <row r="725" ht="10.5" customHeight="1">
      <c r="A725" s="48"/>
      <c r="B725" s="48"/>
      <c r="C725" s="103"/>
      <c r="D725" s="103"/>
      <c r="E725" s="103"/>
      <c r="F725" s="103"/>
      <c r="G725" s="103"/>
      <c r="H725" s="103"/>
      <c r="I725" s="103"/>
      <c r="J725" s="93"/>
      <c r="K725" s="93"/>
      <c r="L725" s="93"/>
      <c r="M725" s="93"/>
      <c r="N725" s="93"/>
      <c r="O725" s="93"/>
      <c r="P725" s="93"/>
      <c r="Q725" s="93"/>
      <c r="R725" s="93"/>
      <c r="S725" s="93"/>
      <c r="T725" s="93"/>
      <c r="U725" s="93"/>
      <c r="V725" s="93"/>
      <c r="W725" s="93"/>
      <c r="X725" s="93"/>
      <c r="Y725" s="93"/>
      <c r="Z725" s="93"/>
    </row>
    <row r="726" ht="10.5" customHeight="1">
      <c r="A726" s="48"/>
      <c r="B726" s="48"/>
      <c r="C726" s="103"/>
      <c r="D726" s="103"/>
      <c r="E726" s="103"/>
      <c r="F726" s="103"/>
      <c r="G726" s="103"/>
      <c r="H726" s="103"/>
      <c r="I726" s="103"/>
      <c r="J726" s="93"/>
      <c r="K726" s="93"/>
      <c r="L726" s="93"/>
      <c r="M726" s="93"/>
      <c r="N726" s="93"/>
      <c r="O726" s="93"/>
      <c r="P726" s="93"/>
      <c r="Q726" s="93"/>
      <c r="R726" s="93"/>
      <c r="S726" s="93"/>
      <c r="T726" s="93"/>
      <c r="U726" s="93"/>
      <c r="V726" s="93"/>
      <c r="W726" s="93"/>
      <c r="X726" s="93"/>
      <c r="Y726" s="93"/>
      <c r="Z726" s="93"/>
    </row>
    <row r="727" ht="10.5" customHeight="1">
      <c r="A727" s="48"/>
      <c r="B727" s="48"/>
      <c r="C727" s="103"/>
      <c r="D727" s="103"/>
      <c r="E727" s="103"/>
      <c r="F727" s="103"/>
      <c r="G727" s="103"/>
      <c r="H727" s="103"/>
      <c r="I727" s="103"/>
      <c r="J727" s="93"/>
      <c r="K727" s="93"/>
      <c r="L727" s="93"/>
      <c r="M727" s="93"/>
      <c r="N727" s="93"/>
      <c r="O727" s="93"/>
      <c r="P727" s="93"/>
      <c r="Q727" s="93"/>
      <c r="R727" s="93"/>
      <c r="S727" s="93"/>
      <c r="T727" s="93"/>
      <c r="U727" s="93"/>
      <c r="V727" s="93"/>
      <c r="W727" s="93"/>
      <c r="X727" s="93"/>
      <c r="Y727" s="93"/>
      <c r="Z727" s="93"/>
    </row>
    <row r="728" ht="10.5" customHeight="1">
      <c r="A728" s="48"/>
      <c r="B728" s="48"/>
      <c r="C728" s="103"/>
      <c r="D728" s="103"/>
      <c r="E728" s="103"/>
      <c r="F728" s="103"/>
      <c r="G728" s="103"/>
      <c r="H728" s="103"/>
      <c r="I728" s="103"/>
      <c r="J728" s="93"/>
      <c r="K728" s="93"/>
      <c r="L728" s="93"/>
      <c r="M728" s="93"/>
      <c r="N728" s="93"/>
      <c r="O728" s="93"/>
      <c r="P728" s="93"/>
      <c r="Q728" s="93"/>
      <c r="R728" s="93"/>
      <c r="S728" s="93"/>
      <c r="T728" s="93"/>
      <c r="U728" s="93"/>
      <c r="V728" s="93"/>
      <c r="W728" s="93"/>
      <c r="X728" s="93"/>
      <c r="Y728" s="93"/>
      <c r="Z728" s="93"/>
    </row>
    <row r="729" ht="10.5" customHeight="1">
      <c r="A729" s="48"/>
      <c r="B729" s="48"/>
      <c r="C729" s="103"/>
      <c r="D729" s="103"/>
      <c r="E729" s="103"/>
      <c r="F729" s="103"/>
      <c r="G729" s="103"/>
      <c r="H729" s="103"/>
      <c r="I729" s="103"/>
      <c r="J729" s="93"/>
      <c r="K729" s="93"/>
      <c r="L729" s="93"/>
      <c r="M729" s="93"/>
      <c r="N729" s="93"/>
      <c r="O729" s="93"/>
      <c r="P729" s="93"/>
      <c r="Q729" s="93"/>
      <c r="R729" s="93"/>
      <c r="S729" s="93"/>
      <c r="T729" s="93"/>
      <c r="U729" s="93"/>
      <c r="V729" s="93"/>
      <c r="W729" s="93"/>
      <c r="X729" s="93"/>
      <c r="Y729" s="93"/>
      <c r="Z729" s="93"/>
    </row>
    <row r="730" ht="10.5" customHeight="1">
      <c r="A730" s="48"/>
      <c r="B730" s="48"/>
      <c r="C730" s="103"/>
      <c r="D730" s="103"/>
      <c r="E730" s="103"/>
      <c r="F730" s="103"/>
      <c r="G730" s="103"/>
      <c r="H730" s="103"/>
      <c r="I730" s="103"/>
      <c r="J730" s="93"/>
      <c r="K730" s="93"/>
      <c r="L730" s="93"/>
      <c r="M730" s="93"/>
      <c r="N730" s="93"/>
      <c r="O730" s="93"/>
      <c r="P730" s="93"/>
      <c r="Q730" s="93"/>
      <c r="R730" s="93"/>
      <c r="S730" s="93"/>
      <c r="T730" s="93"/>
      <c r="U730" s="93"/>
      <c r="V730" s="93"/>
      <c r="W730" s="93"/>
      <c r="X730" s="93"/>
      <c r="Y730" s="93"/>
      <c r="Z730" s="93"/>
    </row>
    <row r="731" ht="10.5" customHeight="1">
      <c r="A731" s="48"/>
      <c r="B731" s="48"/>
      <c r="C731" s="103"/>
      <c r="D731" s="103"/>
      <c r="E731" s="103"/>
      <c r="F731" s="103"/>
      <c r="G731" s="103"/>
      <c r="H731" s="103"/>
      <c r="I731" s="103"/>
      <c r="J731" s="93"/>
      <c r="K731" s="93"/>
      <c r="L731" s="93"/>
      <c r="M731" s="93"/>
      <c r="N731" s="93"/>
      <c r="O731" s="93"/>
      <c r="P731" s="93"/>
      <c r="Q731" s="93"/>
      <c r="R731" s="93"/>
      <c r="S731" s="93"/>
      <c r="T731" s="93"/>
      <c r="U731" s="93"/>
      <c r="V731" s="93"/>
      <c r="W731" s="93"/>
      <c r="X731" s="93"/>
      <c r="Y731" s="93"/>
      <c r="Z731" s="93"/>
    </row>
    <row r="732" ht="10.5" customHeight="1">
      <c r="A732" s="48"/>
      <c r="B732" s="48"/>
      <c r="C732" s="103"/>
      <c r="D732" s="103"/>
      <c r="E732" s="103"/>
      <c r="F732" s="103"/>
      <c r="G732" s="103"/>
      <c r="H732" s="103"/>
      <c r="I732" s="103"/>
      <c r="J732" s="93"/>
      <c r="K732" s="93"/>
      <c r="L732" s="93"/>
      <c r="M732" s="93"/>
      <c r="N732" s="93"/>
      <c r="O732" s="93"/>
      <c r="P732" s="93"/>
      <c r="Q732" s="93"/>
      <c r="R732" s="93"/>
      <c r="S732" s="93"/>
      <c r="T732" s="93"/>
      <c r="U732" s="93"/>
      <c r="V732" s="93"/>
      <c r="W732" s="93"/>
      <c r="X732" s="93"/>
      <c r="Y732" s="93"/>
      <c r="Z732" s="93"/>
    </row>
    <row r="733" ht="10.5" customHeight="1">
      <c r="A733" s="48"/>
      <c r="B733" s="48"/>
      <c r="C733" s="103"/>
      <c r="D733" s="103"/>
      <c r="E733" s="103"/>
      <c r="F733" s="103"/>
      <c r="G733" s="103"/>
      <c r="H733" s="103"/>
      <c r="I733" s="103"/>
      <c r="J733" s="93"/>
      <c r="K733" s="93"/>
      <c r="L733" s="93"/>
      <c r="M733" s="93"/>
      <c r="N733" s="93"/>
      <c r="O733" s="93"/>
      <c r="P733" s="93"/>
      <c r="Q733" s="93"/>
      <c r="R733" s="93"/>
      <c r="S733" s="93"/>
      <c r="T733" s="93"/>
      <c r="U733" s="93"/>
      <c r="V733" s="93"/>
      <c r="W733" s="93"/>
      <c r="X733" s="93"/>
      <c r="Y733" s="93"/>
      <c r="Z733" s="93"/>
    </row>
    <row r="734" ht="10.5" customHeight="1">
      <c r="A734" s="48"/>
      <c r="B734" s="48"/>
      <c r="C734" s="103"/>
      <c r="D734" s="103"/>
      <c r="E734" s="103"/>
      <c r="F734" s="103"/>
      <c r="G734" s="103"/>
      <c r="H734" s="103"/>
      <c r="I734" s="103"/>
      <c r="J734" s="93"/>
      <c r="K734" s="93"/>
      <c r="L734" s="93"/>
      <c r="M734" s="93"/>
      <c r="N734" s="93"/>
      <c r="O734" s="93"/>
      <c r="P734" s="93"/>
      <c r="Q734" s="93"/>
      <c r="R734" s="93"/>
      <c r="S734" s="93"/>
      <c r="T734" s="93"/>
      <c r="U734" s="93"/>
      <c r="V734" s="93"/>
      <c r="W734" s="93"/>
      <c r="X734" s="93"/>
      <c r="Y734" s="93"/>
      <c r="Z734" s="93"/>
    </row>
    <row r="735" ht="10.5" customHeight="1">
      <c r="A735" s="48"/>
      <c r="B735" s="48"/>
      <c r="C735" s="103"/>
      <c r="D735" s="103"/>
      <c r="E735" s="103"/>
      <c r="F735" s="103"/>
      <c r="G735" s="103"/>
      <c r="H735" s="103"/>
      <c r="I735" s="103"/>
      <c r="J735" s="93"/>
      <c r="K735" s="93"/>
      <c r="L735" s="93"/>
      <c r="M735" s="93"/>
      <c r="N735" s="93"/>
      <c r="O735" s="93"/>
      <c r="P735" s="93"/>
      <c r="Q735" s="93"/>
      <c r="R735" s="93"/>
      <c r="S735" s="93"/>
      <c r="T735" s="93"/>
      <c r="U735" s="93"/>
      <c r="V735" s="93"/>
      <c r="W735" s="93"/>
      <c r="X735" s="93"/>
      <c r="Y735" s="93"/>
      <c r="Z735" s="93"/>
    </row>
    <row r="736" ht="10.5" customHeight="1">
      <c r="A736" s="48"/>
      <c r="B736" s="48"/>
      <c r="C736" s="103"/>
      <c r="D736" s="103"/>
      <c r="E736" s="103"/>
      <c r="F736" s="103"/>
      <c r="G736" s="103"/>
      <c r="H736" s="103"/>
      <c r="I736" s="103"/>
      <c r="J736" s="93"/>
      <c r="K736" s="93"/>
      <c r="L736" s="93"/>
      <c r="M736" s="93"/>
      <c r="N736" s="93"/>
      <c r="O736" s="93"/>
      <c r="P736" s="93"/>
      <c r="Q736" s="93"/>
      <c r="R736" s="93"/>
      <c r="S736" s="93"/>
      <c r="T736" s="93"/>
      <c r="U736" s="93"/>
      <c r="V736" s="93"/>
      <c r="W736" s="93"/>
      <c r="X736" s="93"/>
      <c r="Y736" s="93"/>
      <c r="Z736" s="93"/>
    </row>
    <row r="737" ht="10.5" customHeight="1">
      <c r="A737" s="48"/>
      <c r="B737" s="48"/>
      <c r="C737" s="103"/>
      <c r="D737" s="103"/>
      <c r="E737" s="103"/>
      <c r="F737" s="103"/>
      <c r="G737" s="103"/>
      <c r="H737" s="103"/>
      <c r="I737" s="103"/>
      <c r="J737" s="93"/>
      <c r="K737" s="93"/>
      <c r="L737" s="93"/>
      <c r="M737" s="93"/>
      <c r="N737" s="93"/>
      <c r="O737" s="93"/>
      <c r="P737" s="93"/>
      <c r="Q737" s="93"/>
      <c r="R737" s="93"/>
      <c r="S737" s="93"/>
      <c r="T737" s="93"/>
      <c r="U737" s="93"/>
      <c r="V737" s="93"/>
      <c r="W737" s="93"/>
      <c r="X737" s="93"/>
      <c r="Y737" s="93"/>
      <c r="Z737" s="93"/>
    </row>
    <row r="738" ht="10.5" customHeight="1">
      <c r="A738" s="48"/>
      <c r="B738" s="48"/>
      <c r="C738" s="103"/>
      <c r="D738" s="103"/>
      <c r="E738" s="103"/>
      <c r="F738" s="103"/>
      <c r="G738" s="103"/>
      <c r="H738" s="103"/>
      <c r="I738" s="103"/>
      <c r="J738" s="93"/>
      <c r="K738" s="93"/>
      <c r="L738" s="93"/>
      <c r="M738" s="93"/>
      <c r="N738" s="93"/>
      <c r="O738" s="93"/>
      <c r="P738" s="93"/>
      <c r="Q738" s="93"/>
      <c r="R738" s="93"/>
      <c r="S738" s="93"/>
      <c r="T738" s="93"/>
      <c r="U738" s="93"/>
      <c r="V738" s="93"/>
      <c r="W738" s="93"/>
      <c r="X738" s="93"/>
      <c r="Y738" s="93"/>
      <c r="Z738" s="93"/>
    </row>
    <row r="739" ht="10.5" customHeight="1">
      <c r="A739" s="48"/>
      <c r="B739" s="48"/>
      <c r="C739" s="103"/>
      <c r="D739" s="103"/>
      <c r="E739" s="103"/>
      <c r="F739" s="103"/>
      <c r="G739" s="103"/>
      <c r="H739" s="103"/>
      <c r="I739" s="103"/>
      <c r="J739" s="93"/>
      <c r="K739" s="93"/>
      <c r="L739" s="93"/>
      <c r="M739" s="93"/>
      <c r="N739" s="93"/>
      <c r="O739" s="93"/>
      <c r="P739" s="93"/>
      <c r="Q739" s="93"/>
      <c r="R739" s="93"/>
      <c r="S739" s="93"/>
      <c r="T739" s="93"/>
      <c r="U739" s="93"/>
      <c r="V739" s="93"/>
      <c r="W739" s="93"/>
      <c r="X739" s="93"/>
      <c r="Y739" s="93"/>
      <c r="Z739" s="93"/>
    </row>
    <row r="740" ht="10.5" customHeight="1">
      <c r="A740" s="48"/>
      <c r="B740" s="48"/>
      <c r="C740" s="103"/>
      <c r="D740" s="103"/>
      <c r="E740" s="103"/>
      <c r="F740" s="103"/>
      <c r="G740" s="103"/>
      <c r="H740" s="103"/>
      <c r="I740" s="103"/>
      <c r="J740" s="93"/>
      <c r="K740" s="93"/>
      <c r="L740" s="93"/>
      <c r="M740" s="93"/>
      <c r="N740" s="93"/>
      <c r="O740" s="93"/>
      <c r="P740" s="93"/>
      <c r="Q740" s="93"/>
      <c r="R740" s="93"/>
      <c r="S740" s="93"/>
      <c r="T740" s="93"/>
      <c r="U740" s="93"/>
      <c r="V740" s="93"/>
      <c r="W740" s="93"/>
      <c r="X740" s="93"/>
      <c r="Y740" s="93"/>
      <c r="Z740" s="93"/>
    </row>
    <row r="741" ht="10.5" customHeight="1">
      <c r="A741" s="48"/>
      <c r="B741" s="48"/>
      <c r="C741" s="103"/>
      <c r="D741" s="103"/>
      <c r="E741" s="103"/>
      <c r="F741" s="103"/>
      <c r="G741" s="103"/>
      <c r="H741" s="103"/>
      <c r="I741" s="103"/>
      <c r="J741" s="93"/>
      <c r="K741" s="93"/>
      <c r="L741" s="93"/>
      <c r="M741" s="93"/>
      <c r="N741" s="93"/>
      <c r="O741" s="93"/>
      <c r="P741" s="93"/>
      <c r="Q741" s="93"/>
      <c r="R741" s="93"/>
      <c r="S741" s="93"/>
      <c r="T741" s="93"/>
      <c r="U741" s="93"/>
      <c r="V741" s="93"/>
      <c r="W741" s="93"/>
      <c r="X741" s="93"/>
      <c r="Y741" s="93"/>
      <c r="Z741" s="93"/>
    </row>
    <row r="742" ht="10.5" customHeight="1">
      <c r="A742" s="48"/>
      <c r="B742" s="48"/>
      <c r="C742" s="103"/>
      <c r="D742" s="103"/>
      <c r="E742" s="103"/>
      <c r="F742" s="103"/>
      <c r="G742" s="103"/>
      <c r="H742" s="103"/>
      <c r="I742" s="103"/>
      <c r="J742" s="93"/>
      <c r="K742" s="93"/>
      <c r="L742" s="93"/>
      <c r="M742" s="93"/>
      <c r="N742" s="93"/>
      <c r="O742" s="93"/>
      <c r="P742" s="93"/>
      <c r="Q742" s="93"/>
      <c r="R742" s="93"/>
      <c r="S742" s="93"/>
      <c r="T742" s="93"/>
      <c r="U742" s="93"/>
      <c r="V742" s="93"/>
      <c r="W742" s="93"/>
      <c r="X742" s="93"/>
      <c r="Y742" s="93"/>
      <c r="Z742" s="93"/>
    </row>
    <row r="743" ht="10.5" customHeight="1">
      <c r="A743" s="48"/>
      <c r="B743" s="48"/>
      <c r="C743" s="103"/>
      <c r="D743" s="103"/>
      <c r="E743" s="103"/>
      <c r="F743" s="103"/>
      <c r="G743" s="103"/>
      <c r="H743" s="103"/>
      <c r="I743" s="103"/>
      <c r="J743" s="93"/>
      <c r="K743" s="93"/>
      <c r="L743" s="93"/>
      <c r="M743" s="93"/>
      <c r="N743" s="93"/>
      <c r="O743" s="93"/>
      <c r="P743" s="93"/>
      <c r="Q743" s="93"/>
      <c r="R743" s="93"/>
      <c r="S743" s="93"/>
      <c r="T743" s="93"/>
      <c r="U743" s="93"/>
      <c r="V743" s="93"/>
      <c r="W743" s="93"/>
      <c r="X743" s="93"/>
      <c r="Y743" s="93"/>
      <c r="Z743" s="93"/>
    </row>
    <row r="744" ht="10.5" customHeight="1">
      <c r="A744" s="48"/>
      <c r="B744" s="48"/>
      <c r="C744" s="103"/>
      <c r="D744" s="103"/>
      <c r="E744" s="103"/>
      <c r="F744" s="103"/>
      <c r="G744" s="103"/>
      <c r="H744" s="103"/>
      <c r="I744" s="103"/>
      <c r="J744" s="93"/>
      <c r="K744" s="93"/>
      <c r="L744" s="93"/>
      <c r="M744" s="93"/>
      <c r="N744" s="93"/>
      <c r="O744" s="93"/>
      <c r="P744" s="93"/>
      <c r="Q744" s="93"/>
      <c r="R744" s="93"/>
      <c r="S744" s="93"/>
      <c r="T744" s="93"/>
      <c r="U744" s="93"/>
      <c r="V744" s="93"/>
      <c r="W744" s="93"/>
      <c r="X744" s="93"/>
      <c r="Y744" s="93"/>
      <c r="Z744" s="93"/>
    </row>
    <row r="745" ht="10.5" customHeight="1">
      <c r="A745" s="48"/>
      <c r="B745" s="48"/>
      <c r="C745" s="103"/>
      <c r="D745" s="103"/>
      <c r="E745" s="103"/>
      <c r="F745" s="103"/>
      <c r="G745" s="103"/>
      <c r="H745" s="103"/>
      <c r="I745" s="103"/>
      <c r="J745" s="93"/>
      <c r="K745" s="93"/>
      <c r="L745" s="93"/>
      <c r="M745" s="93"/>
      <c r="N745" s="93"/>
      <c r="O745" s="93"/>
      <c r="P745" s="93"/>
      <c r="Q745" s="93"/>
      <c r="R745" s="93"/>
      <c r="S745" s="93"/>
      <c r="T745" s="93"/>
      <c r="U745" s="93"/>
      <c r="V745" s="93"/>
      <c r="W745" s="93"/>
      <c r="X745" s="93"/>
      <c r="Y745" s="93"/>
      <c r="Z745" s="93"/>
    </row>
    <row r="746" ht="10.5" customHeight="1">
      <c r="A746" s="48"/>
      <c r="B746" s="48"/>
      <c r="C746" s="103"/>
      <c r="D746" s="103"/>
      <c r="E746" s="103"/>
      <c r="F746" s="103"/>
      <c r="G746" s="103"/>
      <c r="H746" s="103"/>
      <c r="I746" s="103"/>
      <c r="J746" s="93"/>
      <c r="K746" s="93"/>
      <c r="L746" s="93"/>
      <c r="M746" s="93"/>
      <c r="N746" s="93"/>
      <c r="O746" s="93"/>
      <c r="P746" s="93"/>
      <c r="Q746" s="93"/>
      <c r="R746" s="93"/>
      <c r="S746" s="93"/>
      <c r="T746" s="93"/>
      <c r="U746" s="93"/>
      <c r="V746" s="93"/>
      <c r="W746" s="93"/>
      <c r="X746" s="93"/>
      <c r="Y746" s="93"/>
      <c r="Z746" s="93"/>
    </row>
    <row r="747" ht="10.5" customHeight="1">
      <c r="A747" s="48"/>
      <c r="B747" s="48"/>
      <c r="C747" s="103"/>
      <c r="D747" s="103"/>
      <c r="E747" s="103"/>
      <c r="F747" s="103"/>
      <c r="G747" s="103"/>
      <c r="H747" s="103"/>
      <c r="I747" s="103"/>
      <c r="J747" s="93"/>
      <c r="K747" s="93"/>
      <c r="L747" s="93"/>
      <c r="M747" s="93"/>
      <c r="N747" s="93"/>
      <c r="O747" s="93"/>
      <c r="P747" s="93"/>
      <c r="Q747" s="93"/>
      <c r="R747" s="93"/>
      <c r="S747" s="93"/>
      <c r="T747" s="93"/>
      <c r="U747" s="93"/>
      <c r="V747" s="93"/>
      <c r="W747" s="93"/>
      <c r="X747" s="93"/>
      <c r="Y747" s="93"/>
      <c r="Z747" s="93"/>
    </row>
    <row r="748" ht="10.5" customHeight="1">
      <c r="A748" s="48"/>
      <c r="B748" s="48"/>
      <c r="C748" s="103"/>
      <c r="D748" s="103"/>
      <c r="E748" s="103"/>
      <c r="F748" s="103"/>
      <c r="G748" s="103"/>
      <c r="H748" s="103"/>
      <c r="I748" s="103"/>
      <c r="J748" s="93"/>
      <c r="K748" s="93"/>
      <c r="L748" s="93"/>
      <c r="M748" s="93"/>
      <c r="N748" s="93"/>
      <c r="O748" s="93"/>
      <c r="P748" s="93"/>
      <c r="Q748" s="93"/>
      <c r="R748" s="93"/>
      <c r="S748" s="93"/>
      <c r="T748" s="93"/>
      <c r="U748" s="93"/>
      <c r="V748" s="93"/>
      <c r="W748" s="93"/>
      <c r="X748" s="93"/>
      <c r="Y748" s="93"/>
      <c r="Z748" s="93"/>
    </row>
    <row r="749" ht="10.5" customHeight="1">
      <c r="A749" s="48"/>
      <c r="B749" s="48"/>
      <c r="C749" s="103"/>
      <c r="D749" s="103"/>
      <c r="E749" s="103"/>
      <c r="F749" s="103"/>
      <c r="G749" s="103"/>
      <c r="H749" s="103"/>
      <c r="I749" s="103"/>
      <c r="J749" s="93"/>
      <c r="K749" s="93"/>
      <c r="L749" s="93"/>
      <c r="M749" s="93"/>
      <c r="N749" s="93"/>
      <c r="O749" s="93"/>
      <c r="P749" s="93"/>
      <c r="Q749" s="93"/>
      <c r="R749" s="93"/>
      <c r="S749" s="93"/>
      <c r="T749" s="93"/>
      <c r="U749" s="93"/>
      <c r="V749" s="93"/>
      <c r="W749" s="93"/>
      <c r="X749" s="93"/>
      <c r="Y749" s="93"/>
      <c r="Z749" s="93"/>
    </row>
    <row r="750" ht="10.5" customHeight="1">
      <c r="A750" s="48"/>
      <c r="B750" s="48"/>
      <c r="C750" s="103"/>
      <c r="D750" s="103"/>
      <c r="E750" s="103"/>
      <c r="F750" s="103"/>
      <c r="G750" s="103"/>
      <c r="H750" s="103"/>
      <c r="I750" s="103"/>
      <c r="J750" s="93"/>
      <c r="K750" s="93"/>
      <c r="L750" s="93"/>
      <c r="M750" s="93"/>
      <c r="N750" s="93"/>
      <c r="O750" s="93"/>
      <c r="P750" s="93"/>
      <c r="Q750" s="93"/>
      <c r="R750" s="93"/>
      <c r="S750" s="93"/>
      <c r="T750" s="93"/>
      <c r="U750" s="93"/>
      <c r="V750" s="93"/>
      <c r="W750" s="93"/>
      <c r="X750" s="93"/>
      <c r="Y750" s="93"/>
      <c r="Z750" s="93"/>
    </row>
    <row r="751" ht="10.5" customHeight="1">
      <c r="A751" s="48"/>
      <c r="B751" s="48"/>
      <c r="C751" s="103"/>
      <c r="D751" s="103"/>
      <c r="E751" s="103"/>
      <c r="F751" s="103"/>
      <c r="G751" s="103"/>
      <c r="H751" s="103"/>
      <c r="I751" s="103"/>
      <c r="J751" s="93"/>
      <c r="K751" s="93"/>
      <c r="L751" s="93"/>
      <c r="M751" s="93"/>
      <c r="N751" s="93"/>
      <c r="O751" s="93"/>
      <c r="P751" s="93"/>
      <c r="Q751" s="93"/>
      <c r="R751" s="93"/>
      <c r="S751" s="93"/>
      <c r="T751" s="93"/>
      <c r="U751" s="93"/>
      <c r="V751" s="93"/>
      <c r="W751" s="93"/>
      <c r="X751" s="93"/>
      <c r="Y751" s="93"/>
      <c r="Z751" s="93"/>
    </row>
    <row r="752" ht="10.5" customHeight="1">
      <c r="A752" s="48"/>
      <c r="B752" s="48"/>
      <c r="C752" s="103"/>
      <c r="D752" s="103"/>
      <c r="E752" s="103"/>
      <c r="F752" s="103"/>
      <c r="G752" s="103"/>
      <c r="H752" s="103"/>
      <c r="I752" s="103"/>
      <c r="J752" s="93"/>
      <c r="K752" s="93"/>
      <c r="L752" s="93"/>
      <c r="M752" s="93"/>
      <c r="N752" s="93"/>
      <c r="O752" s="93"/>
      <c r="P752" s="93"/>
      <c r="Q752" s="93"/>
      <c r="R752" s="93"/>
      <c r="S752" s="93"/>
      <c r="T752" s="93"/>
      <c r="U752" s="93"/>
      <c r="V752" s="93"/>
      <c r="W752" s="93"/>
      <c r="X752" s="93"/>
      <c r="Y752" s="93"/>
      <c r="Z752" s="93"/>
    </row>
    <row r="753" ht="10.5" customHeight="1">
      <c r="A753" s="48"/>
      <c r="B753" s="48"/>
      <c r="C753" s="103"/>
      <c r="D753" s="103"/>
      <c r="E753" s="103"/>
      <c r="F753" s="103"/>
      <c r="G753" s="103"/>
      <c r="H753" s="103"/>
      <c r="I753" s="103"/>
      <c r="J753" s="93"/>
      <c r="K753" s="93"/>
      <c r="L753" s="93"/>
      <c r="M753" s="93"/>
      <c r="N753" s="93"/>
      <c r="O753" s="93"/>
      <c r="P753" s="93"/>
      <c r="Q753" s="93"/>
      <c r="R753" s="93"/>
      <c r="S753" s="93"/>
      <c r="T753" s="93"/>
      <c r="U753" s="93"/>
      <c r="V753" s="93"/>
      <c r="W753" s="93"/>
      <c r="X753" s="93"/>
      <c r="Y753" s="93"/>
      <c r="Z753" s="93"/>
    </row>
    <row r="754" ht="10.5" customHeight="1">
      <c r="A754" s="48"/>
      <c r="B754" s="48"/>
      <c r="C754" s="103"/>
      <c r="D754" s="103"/>
      <c r="E754" s="103"/>
      <c r="F754" s="103"/>
      <c r="G754" s="103"/>
      <c r="H754" s="103"/>
      <c r="I754" s="103"/>
      <c r="J754" s="93"/>
      <c r="K754" s="93"/>
      <c r="L754" s="93"/>
      <c r="M754" s="93"/>
      <c r="N754" s="93"/>
      <c r="O754" s="93"/>
      <c r="P754" s="93"/>
      <c r="Q754" s="93"/>
      <c r="R754" s="93"/>
      <c r="S754" s="93"/>
      <c r="T754" s="93"/>
      <c r="U754" s="93"/>
      <c r="V754" s="93"/>
      <c r="W754" s="93"/>
      <c r="X754" s="93"/>
      <c r="Y754" s="93"/>
      <c r="Z754" s="93"/>
    </row>
    <row r="755" ht="10.5" customHeight="1">
      <c r="A755" s="48"/>
      <c r="B755" s="48"/>
      <c r="C755" s="103"/>
      <c r="D755" s="103"/>
      <c r="E755" s="103"/>
      <c r="F755" s="103"/>
      <c r="G755" s="103"/>
      <c r="H755" s="103"/>
      <c r="I755" s="103"/>
      <c r="J755" s="93"/>
      <c r="K755" s="93"/>
      <c r="L755" s="93"/>
      <c r="M755" s="93"/>
      <c r="N755" s="93"/>
      <c r="O755" s="93"/>
      <c r="P755" s="93"/>
      <c r="Q755" s="93"/>
      <c r="R755" s="93"/>
      <c r="S755" s="93"/>
      <c r="T755" s="93"/>
      <c r="U755" s="93"/>
      <c r="V755" s="93"/>
      <c r="W755" s="93"/>
      <c r="X755" s="93"/>
      <c r="Y755" s="93"/>
      <c r="Z755" s="93"/>
    </row>
    <row r="756" ht="10.5" customHeight="1">
      <c r="A756" s="48"/>
      <c r="B756" s="48"/>
      <c r="C756" s="103"/>
      <c r="D756" s="103"/>
      <c r="E756" s="103"/>
      <c r="F756" s="103"/>
      <c r="G756" s="103"/>
      <c r="H756" s="103"/>
      <c r="I756" s="103"/>
      <c r="J756" s="93"/>
      <c r="K756" s="93"/>
      <c r="L756" s="93"/>
      <c r="M756" s="93"/>
      <c r="N756" s="93"/>
      <c r="O756" s="93"/>
      <c r="P756" s="93"/>
      <c r="Q756" s="93"/>
      <c r="R756" s="93"/>
      <c r="S756" s="93"/>
      <c r="T756" s="93"/>
      <c r="U756" s="93"/>
      <c r="V756" s="93"/>
      <c r="W756" s="93"/>
      <c r="X756" s="93"/>
      <c r="Y756" s="93"/>
      <c r="Z756" s="93"/>
    </row>
    <row r="757" ht="10.5" customHeight="1">
      <c r="A757" s="48"/>
      <c r="B757" s="48"/>
      <c r="C757" s="103"/>
      <c r="D757" s="103"/>
      <c r="E757" s="103"/>
      <c r="F757" s="103"/>
      <c r="G757" s="103"/>
      <c r="H757" s="103"/>
      <c r="I757" s="103"/>
      <c r="J757" s="93"/>
      <c r="K757" s="93"/>
      <c r="L757" s="93"/>
      <c r="M757" s="93"/>
      <c r="N757" s="93"/>
      <c r="O757" s="93"/>
      <c r="P757" s="93"/>
      <c r="Q757" s="93"/>
      <c r="R757" s="93"/>
      <c r="S757" s="93"/>
      <c r="T757" s="93"/>
      <c r="U757" s="93"/>
      <c r="V757" s="93"/>
      <c r="W757" s="93"/>
      <c r="X757" s="93"/>
      <c r="Y757" s="93"/>
      <c r="Z757" s="93"/>
    </row>
    <row r="758" ht="10.5" customHeight="1">
      <c r="A758" s="48"/>
      <c r="B758" s="48"/>
      <c r="C758" s="103"/>
      <c r="D758" s="103"/>
      <c r="E758" s="103"/>
      <c r="F758" s="103"/>
      <c r="G758" s="103"/>
      <c r="H758" s="103"/>
      <c r="I758" s="103"/>
      <c r="J758" s="93"/>
      <c r="K758" s="93"/>
      <c r="L758" s="93"/>
      <c r="M758" s="93"/>
      <c r="N758" s="93"/>
      <c r="O758" s="93"/>
      <c r="P758" s="93"/>
      <c r="Q758" s="93"/>
      <c r="R758" s="93"/>
      <c r="S758" s="93"/>
      <c r="T758" s="93"/>
      <c r="U758" s="93"/>
      <c r="V758" s="93"/>
      <c r="W758" s="93"/>
      <c r="X758" s="93"/>
      <c r="Y758" s="93"/>
      <c r="Z758" s="93"/>
    </row>
    <row r="759" ht="10.5" customHeight="1">
      <c r="A759" s="48"/>
      <c r="B759" s="48"/>
      <c r="C759" s="103"/>
      <c r="D759" s="103"/>
      <c r="E759" s="103"/>
      <c r="F759" s="103"/>
      <c r="G759" s="103"/>
      <c r="H759" s="103"/>
      <c r="I759" s="103"/>
      <c r="J759" s="93"/>
      <c r="K759" s="93"/>
      <c r="L759" s="93"/>
      <c r="M759" s="93"/>
      <c r="N759" s="93"/>
      <c r="O759" s="93"/>
      <c r="P759" s="93"/>
      <c r="Q759" s="93"/>
      <c r="R759" s="93"/>
      <c r="S759" s="93"/>
      <c r="T759" s="93"/>
      <c r="U759" s="93"/>
      <c r="V759" s="93"/>
      <c r="W759" s="93"/>
      <c r="X759" s="93"/>
      <c r="Y759" s="93"/>
      <c r="Z759" s="93"/>
    </row>
    <row r="760" ht="10.5" customHeight="1">
      <c r="A760" s="48"/>
      <c r="B760" s="48"/>
      <c r="C760" s="103"/>
      <c r="D760" s="103"/>
      <c r="E760" s="103"/>
      <c r="F760" s="103"/>
      <c r="G760" s="103"/>
      <c r="H760" s="103"/>
      <c r="I760" s="103"/>
      <c r="J760" s="93"/>
      <c r="K760" s="93"/>
      <c r="L760" s="93"/>
      <c r="M760" s="93"/>
      <c r="N760" s="93"/>
      <c r="O760" s="93"/>
      <c r="P760" s="93"/>
      <c r="Q760" s="93"/>
      <c r="R760" s="93"/>
      <c r="S760" s="93"/>
      <c r="T760" s="93"/>
      <c r="U760" s="93"/>
      <c r="V760" s="93"/>
      <c r="W760" s="93"/>
      <c r="X760" s="93"/>
      <c r="Y760" s="93"/>
      <c r="Z760" s="93"/>
    </row>
    <row r="761" ht="10.5" customHeight="1">
      <c r="A761" s="48"/>
      <c r="B761" s="48"/>
      <c r="C761" s="103"/>
      <c r="D761" s="103"/>
      <c r="E761" s="103"/>
      <c r="F761" s="103"/>
      <c r="G761" s="103"/>
      <c r="H761" s="103"/>
      <c r="I761" s="103"/>
      <c r="J761" s="93"/>
      <c r="K761" s="93"/>
      <c r="L761" s="93"/>
      <c r="M761" s="93"/>
      <c r="N761" s="93"/>
      <c r="O761" s="93"/>
      <c r="P761" s="93"/>
      <c r="Q761" s="93"/>
      <c r="R761" s="93"/>
      <c r="S761" s="93"/>
      <c r="T761" s="93"/>
      <c r="U761" s="93"/>
      <c r="V761" s="93"/>
      <c r="W761" s="93"/>
      <c r="X761" s="93"/>
      <c r="Y761" s="93"/>
      <c r="Z761" s="93"/>
    </row>
    <row r="762" ht="10.5" customHeight="1">
      <c r="A762" s="48"/>
      <c r="B762" s="48"/>
      <c r="C762" s="103"/>
      <c r="D762" s="103"/>
      <c r="E762" s="103"/>
      <c r="F762" s="103"/>
      <c r="G762" s="103"/>
      <c r="H762" s="103"/>
      <c r="I762" s="103"/>
      <c r="J762" s="93"/>
      <c r="K762" s="93"/>
      <c r="L762" s="93"/>
      <c r="M762" s="93"/>
      <c r="N762" s="93"/>
      <c r="O762" s="93"/>
      <c r="P762" s="93"/>
      <c r="Q762" s="93"/>
      <c r="R762" s="93"/>
      <c r="S762" s="93"/>
      <c r="T762" s="93"/>
      <c r="U762" s="93"/>
      <c r="V762" s="93"/>
      <c r="W762" s="93"/>
      <c r="X762" s="93"/>
      <c r="Y762" s="93"/>
      <c r="Z762" s="93"/>
    </row>
    <row r="763" ht="10.5" customHeight="1">
      <c r="A763" s="48"/>
      <c r="B763" s="48"/>
      <c r="C763" s="103"/>
      <c r="D763" s="103"/>
      <c r="E763" s="103"/>
      <c r="F763" s="103"/>
      <c r="G763" s="103"/>
      <c r="H763" s="103"/>
      <c r="I763" s="103"/>
      <c r="J763" s="93"/>
      <c r="K763" s="93"/>
      <c r="L763" s="93"/>
      <c r="M763" s="93"/>
      <c r="N763" s="93"/>
      <c r="O763" s="93"/>
      <c r="P763" s="93"/>
      <c r="Q763" s="93"/>
      <c r="R763" s="93"/>
      <c r="S763" s="93"/>
      <c r="T763" s="93"/>
      <c r="U763" s="93"/>
      <c r="V763" s="93"/>
      <c r="W763" s="93"/>
      <c r="X763" s="93"/>
      <c r="Y763" s="93"/>
      <c r="Z763" s="93"/>
    </row>
    <row r="764" ht="10.5" customHeight="1">
      <c r="A764" s="48"/>
      <c r="B764" s="48"/>
      <c r="C764" s="103"/>
      <c r="D764" s="103"/>
      <c r="E764" s="103"/>
      <c r="F764" s="103"/>
      <c r="G764" s="103"/>
      <c r="H764" s="103"/>
      <c r="I764" s="103"/>
      <c r="J764" s="93"/>
      <c r="K764" s="93"/>
      <c r="L764" s="93"/>
      <c r="M764" s="93"/>
      <c r="N764" s="93"/>
      <c r="O764" s="93"/>
      <c r="P764" s="93"/>
      <c r="Q764" s="93"/>
      <c r="R764" s="93"/>
      <c r="S764" s="93"/>
      <c r="T764" s="93"/>
      <c r="U764" s="93"/>
      <c r="V764" s="93"/>
      <c r="W764" s="93"/>
      <c r="X764" s="93"/>
      <c r="Y764" s="93"/>
      <c r="Z764" s="93"/>
    </row>
    <row r="765" ht="10.5" customHeight="1">
      <c r="A765" s="48"/>
      <c r="B765" s="48"/>
      <c r="C765" s="103"/>
      <c r="D765" s="103"/>
      <c r="E765" s="103"/>
      <c r="F765" s="103"/>
      <c r="G765" s="103"/>
      <c r="H765" s="103"/>
      <c r="I765" s="103"/>
      <c r="J765" s="93"/>
      <c r="K765" s="93"/>
      <c r="L765" s="93"/>
      <c r="M765" s="93"/>
      <c r="N765" s="93"/>
      <c r="O765" s="93"/>
      <c r="P765" s="93"/>
      <c r="Q765" s="93"/>
      <c r="R765" s="93"/>
      <c r="S765" s="93"/>
      <c r="T765" s="93"/>
      <c r="U765" s="93"/>
      <c r="V765" s="93"/>
      <c r="W765" s="93"/>
      <c r="X765" s="93"/>
      <c r="Y765" s="93"/>
      <c r="Z765" s="93"/>
    </row>
    <row r="766" ht="10.5" customHeight="1">
      <c r="A766" s="48"/>
      <c r="B766" s="48"/>
      <c r="C766" s="103"/>
      <c r="D766" s="103"/>
      <c r="E766" s="103"/>
      <c r="F766" s="103"/>
      <c r="G766" s="103"/>
      <c r="H766" s="103"/>
      <c r="I766" s="103"/>
      <c r="J766" s="93"/>
      <c r="K766" s="93"/>
      <c r="L766" s="93"/>
      <c r="M766" s="93"/>
      <c r="N766" s="93"/>
      <c r="O766" s="93"/>
      <c r="P766" s="93"/>
      <c r="Q766" s="93"/>
      <c r="R766" s="93"/>
      <c r="S766" s="93"/>
      <c r="T766" s="93"/>
      <c r="U766" s="93"/>
      <c r="V766" s="93"/>
      <c r="W766" s="93"/>
      <c r="X766" s="93"/>
      <c r="Y766" s="93"/>
      <c r="Z766" s="93"/>
    </row>
    <row r="767" ht="10.5" customHeight="1">
      <c r="A767" s="48"/>
      <c r="B767" s="48"/>
      <c r="C767" s="103"/>
      <c r="D767" s="103"/>
      <c r="E767" s="103"/>
      <c r="F767" s="103"/>
      <c r="G767" s="103"/>
      <c r="H767" s="103"/>
      <c r="I767" s="103"/>
      <c r="J767" s="93"/>
      <c r="K767" s="93"/>
      <c r="L767" s="93"/>
      <c r="M767" s="93"/>
      <c r="N767" s="93"/>
      <c r="O767" s="93"/>
      <c r="P767" s="93"/>
      <c r="Q767" s="93"/>
      <c r="R767" s="93"/>
      <c r="S767" s="93"/>
      <c r="T767" s="93"/>
      <c r="U767" s="93"/>
      <c r="V767" s="93"/>
      <c r="W767" s="93"/>
      <c r="X767" s="93"/>
      <c r="Y767" s="93"/>
      <c r="Z767" s="93"/>
    </row>
    <row r="768" ht="10.5" customHeight="1">
      <c r="A768" s="48"/>
      <c r="B768" s="48"/>
      <c r="C768" s="103"/>
      <c r="D768" s="103"/>
      <c r="E768" s="103"/>
      <c r="F768" s="103"/>
      <c r="G768" s="103"/>
      <c r="H768" s="103"/>
      <c r="I768" s="103"/>
      <c r="J768" s="93"/>
      <c r="K768" s="93"/>
      <c r="L768" s="93"/>
      <c r="M768" s="93"/>
      <c r="N768" s="93"/>
      <c r="O768" s="93"/>
      <c r="P768" s="93"/>
      <c r="Q768" s="93"/>
      <c r="R768" s="93"/>
      <c r="S768" s="93"/>
      <c r="T768" s="93"/>
      <c r="U768" s="93"/>
      <c r="V768" s="93"/>
      <c r="W768" s="93"/>
      <c r="X768" s="93"/>
      <c r="Y768" s="93"/>
      <c r="Z768" s="93"/>
    </row>
    <row r="769" ht="10.5" customHeight="1">
      <c r="A769" s="48"/>
      <c r="B769" s="48"/>
      <c r="C769" s="103"/>
      <c r="D769" s="103"/>
      <c r="E769" s="103"/>
      <c r="F769" s="103"/>
      <c r="G769" s="103"/>
      <c r="H769" s="103"/>
      <c r="I769" s="103"/>
      <c r="J769" s="93"/>
      <c r="K769" s="93"/>
      <c r="L769" s="93"/>
      <c r="M769" s="93"/>
      <c r="N769" s="93"/>
      <c r="O769" s="93"/>
      <c r="P769" s="93"/>
      <c r="Q769" s="93"/>
      <c r="R769" s="93"/>
      <c r="S769" s="93"/>
      <c r="T769" s="93"/>
      <c r="U769" s="93"/>
      <c r="V769" s="93"/>
      <c r="W769" s="93"/>
      <c r="X769" s="93"/>
      <c r="Y769" s="93"/>
      <c r="Z769" s="93"/>
    </row>
    <row r="770" ht="10.5" customHeight="1">
      <c r="A770" s="48"/>
      <c r="B770" s="48"/>
      <c r="C770" s="103"/>
      <c r="D770" s="103"/>
      <c r="E770" s="103"/>
      <c r="F770" s="103"/>
      <c r="G770" s="103"/>
      <c r="H770" s="103"/>
      <c r="I770" s="103"/>
      <c r="J770" s="93"/>
      <c r="K770" s="93"/>
      <c r="L770" s="93"/>
      <c r="M770" s="93"/>
      <c r="N770" s="93"/>
      <c r="O770" s="93"/>
      <c r="P770" s="93"/>
      <c r="Q770" s="93"/>
      <c r="R770" s="93"/>
      <c r="S770" s="93"/>
      <c r="T770" s="93"/>
      <c r="U770" s="93"/>
      <c r="V770" s="93"/>
      <c r="W770" s="93"/>
      <c r="X770" s="93"/>
      <c r="Y770" s="93"/>
      <c r="Z770" s="93"/>
    </row>
    <row r="771" ht="10.5" customHeight="1">
      <c r="A771" s="48"/>
      <c r="B771" s="48"/>
      <c r="C771" s="103"/>
      <c r="D771" s="103"/>
      <c r="E771" s="103"/>
      <c r="F771" s="103"/>
      <c r="G771" s="103"/>
      <c r="H771" s="103"/>
      <c r="I771" s="103"/>
      <c r="J771" s="93"/>
      <c r="K771" s="93"/>
      <c r="L771" s="93"/>
      <c r="M771" s="93"/>
      <c r="N771" s="93"/>
      <c r="O771" s="93"/>
      <c r="P771" s="93"/>
      <c r="Q771" s="93"/>
      <c r="R771" s="93"/>
      <c r="S771" s="93"/>
      <c r="T771" s="93"/>
      <c r="U771" s="93"/>
      <c r="V771" s="93"/>
      <c r="W771" s="93"/>
      <c r="X771" s="93"/>
      <c r="Y771" s="93"/>
      <c r="Z771" s="93"/>
    </row>
    <row r="772" ht="10.5" customHeight="1">
      <c r="A772" s="48"/>
      <c r="B772" s="48"/>
      <c r="C772" s="103"/>
      <c r="D772" s="103"/>
      <c r="E772" s="103"/>
      <c r="F772" s="103"/>
      <c r="G772" s="103"/>
      <c r="H772" s="103"/>
      <c r="I772" s="103"/>
      <c r="J772" s="93"/>
      <c r="K772" s="93"/>
      <c r="L772" s="93"/>
      <c r="M772" s="93"/>
      <c r="N772" s="93"/>
      <c r="O772" s="93"/>
      <c r="P772" s="93"/>
      <c r="Q772" s="93"/>
      <c r="R772" s="93"/>
      <c r="S772" s="93"/>
      <c r="T772" s="93"/>
      <c r="U772" s="93"/>
      <c r="V772" s="93"/>
      <c r="W772" s="93"/>
      <c r="X772" s="93"/>
      <c r="Y772" s="93"/>
      <c r="Z772" s="93"/>
    </row>
    <row r="773" ht="10.5" customHeight="1">
      <c r="A773" s="48"/>
      <c r="B773" s="48"/>
      <c r="C773" s="103"/>
      <c r="D773" s="103"/>
      <c r="E773" s="103"/>
      <c r="F773" s="103"/>
      <c r="G773" s="103"/>
      <c r="H773" s="103"/>
      <c r="I773" s="103"/>
      <c r="J773" s="93"/>
      <c r="K773" s="93"/>
      <c r="L773" s="93"/>
      <c r="M773" s="93"/>
      <c r="N773" s="93"/>
      <c r="O773" s="93"/>
      <c r="P773" s="93"/>
      <c r="Q773" s="93"/>
      <c r="R773" s="93"/>
      <c r="S773" s="93"/>
      <c r="T773" s="93"/>
      <c r="U773" s="93"/>
      <c r="V773" s="93"/>
      <c r="W773" s="93"/>
      <c r="X773" s="93"/>
      <c r="Y773" s="93"/>
      <c r="Z773" s="93"/>
    </row>
    <row r="774" ht="10.5" customHeight="1">
      <c r="A774" s="48"/>
      <c r="B774" s="48"/>
      <c r="C774" s="103"/>
      <c r="D774" s="103"/>
      <c r="E774" s="103"/>
      <c r="F774" s="103"/>
      <c r="G774" s="103"/>
      <c r="H774" s="103"/>
      <c r="I774" s="103"/>
      <c r="J774" s="93"/>
      <c r="K774" s="93"/>
      <c r="L774" s="93"/>
      <c r="M774" s="93"/>
      <c r="N774" s="93"/>
      <c r="O774" s="93"/>
      <c r="P774" s="93"/>
      <c r="Q774" s="93"/>
      <c r="R774" s="93"/>
      <c r="S774" s="93"/>
      <c r="T774" s="93"/>
      <c r="U774" s="93"/>
      <c r="V774" s="93"/>
      <c r="W774" s="93"/>
      <c r="X774" s="93"/>
      <c r="Y774" s="93"/>
      <c r="Z774" s="93"/>
    </row>
    <row r="775" ht="10.5" customHeight="1">
      <c r="A775" s="48"/>
      <c r="B775" s="48"/>
      <c r="C775" s="103"/>
      <c r="D775" s="103"/>
      <c r="E775" s="103"/>
      <c r="F775" s="103"/>
      <c r="G775" s="103"/>
      <c r="H775" s="103"/>
      <c r="I775" s="103"/>
      <c r="J775" s="93"/>
      <c r="K775" s="93"/>
      <c r="L775" s="93"/>
      <c r="M775" s="93"/>
      <c r="N775" s="93"/>
      <c r="O775" s="93"/>
      <c r="P775" s="93"/>
      <c r="Q775" s="93"/>
      <c r="R775" s="93"/>
      <c r="S775" s="93"/>
      <c r="T775" s="93"/>
      <c r="U775" s="93"/>
      <c r="V775" s="93"/>
      <c r="W775" s="93"/>
      <c r="X775" s="93"/>
      <c r="Y775" s="93"/>
      <c r="Z775" s="93"/>
    </row>
    <row r="776" ht="10.5" customHeight="1">
      <c r="A776" s="48"/>
      <c r="B776" s="48"/>
      <c r="C776" s="103"/>
      <c r="D776" s="103"/>
      <c r="E776" s="103"/>
      <c r="F776" s="103"/>
      <c r="G776" s="103"/>
      <c r="H776" s="103"/>
      <c r="I776" s="103"/>
      <c r="J776" s="93"/>
      <c r="K776" s="93"/>
      <c r="L776" s="93"/>
      <c r="M776" s="93"/>
      <c r="N776" s="93"/>
      <c r="O776" s="93"/>
      <c r="P776" s="93"/>
      <c r="Q776" s="93"/>
      <c r="R776" s="93"/>
      <c r="S776" s="93"/>
      <c r="T776" s="93"/>
      <c r="U776" s="93"/>
      <c r="V776" s="93"/>
      <c r="W776" s="93"/>
      <c r="X776" s="93"/>
      <c r="Y776" s="93"/>
      <c r="Z776" s="93"/>
    </row>
    <row r="777" ht="10.5" customHeight="1">
      <c r="A777" s="48"/>
      <c r="B777" s="48"/>
      <c r="C777" s="103"/>
      <c r="D777" s="103"/>
      <c r="E777" s="103"/>
      <c r="F777" s="103"/>
      <c r="G777" s="103"/>
      <c r="H777" s="103"/>
      <c r="I777" s="103"/>
      <c r="J777" s="93"/>
      <c r="K777" s="93"/>
      <c r="L777" s="93"/>
      <c r="M777" s="93"/>
      <c r="N777" s="93"/>
      <c r="O777" s="93"/>
      <c r="P777" s="93"/>
      <c r="Q777" s="93"/>
      <c r="R777" s="93"/>
      <c r="S777" s="93"/>
      <c r="T777" s="93"/>
      <c r="U777" s="93"/>
      <c r="V777" s="93"/>
      <c r="W777" s="93"/>
      <c r="X777" s="93"/>
      <c r="Y777" s="93"/>
      <c r="Z777" s="93"/>
    </row>
    <row r="778" ht="10.5" customHeight="1">
      <c r="A778" s="48"/>
      <c r="B778" s="48"/>
      <c r="C778" s="103"/>
      <c r="D778" s="103"/>
      <c r="E778" s="103"/>
      <c r="F778" s="103"/>
      <c r="G778" s="103"/>
      <c r="H778" s="103"/>
      <c r="I778" s="103"/>
      <c r="J778" s="93"/>
      <c r="K778" s="93"/>
      <c r="L778" s="93"/>
      <c r="M778" s="93"/>
      <c r="N778" s="93"/>
      <c r="O778" s="93"/>
      <c r="P778" s="93"/>
      <c r="Q778" s="93"/>
      <c r="R778" s="93"/>
      <c r="S778" s="93"/>
      <c r="T778" s="93"/>
      <c r="U778" s="93"/>
      <c r="V778" s="93"/>
      <c r="W778" s="93"/>
      <c r="X778" s="93"/>
      <c r="Y778" s="93"/>
      <c r="Z778" s="93"/>
    </row>
    <row r="779" ht="10.5" customHeight="1">
      <c r="A779" s="48"/>
      <c r="B779" s="48"/>
      <c r="C779" s="103"/>
      <c r="D779" s="103"/>
      <c r="E779" s="103"/>
      <c r="F779" s="103"/>
      <c r="G779" s="103"/>
      <c r="H779" s="103"/>
      <c r="I779" s="103"/>
      <c r="J779" s="93"/>
      <c r="K779" s="93"/>
      <c r="L779" s="93"/>
      <c r="M779" s="93"/>
      <c r="N779" s="93"/>
      <c r="O779" s="93"/>
      <c r="P779" s="93"/>
      <c r="Q779" s="93"/>
      <c r="R779" s="93"/>
      <c r="S779" s="93"/>
      <c r="T779" s="93"/>
      <c r="U779" s="93"/>
      <c r="V779" s="93"/>
      <c r="W779" s="93"/>
      <c r="X779" s="93"/>
      <c r="Y779" s="93"/>
      <c r="Z779" s="93"/>
    </row>
    <row r="780" ht="10.5" customHeight="1">
      <c r="A780" s="48"/>
      <c r="B780" s="48"/>
      <c r="C780" s="103"/>
      <c r="D780" s="103"/>
      <c r="E780" s="103"/>
      <c r="F780" s="103"/>
      <c r="G780" s="103"/>
      <c r="H780" s="103"/>
      <c r="I780" s="103"/>
      <c r="J780" s="93"/>
      <c r="K780" s="93"/>
      <c r="L780" s="93"/>
      <c r="M780" s="93"/>
      <c r="N780" s="93"/>
      <c r="O780" s="93"/>
      <c r="P780" s="93"/>
      <c r="Q780" s="93"/>
      <c r="R780" s="93"/>
      <c r="S780" s="93"/>
      <c r="T780" s="93"/>
      <c r="U780" s="93"/>
      <c r="V780" s="93"/>
      <c r="W780" s="93"/>
      <c r="X780" s="93"/>
      <c r="Y780" s="93"/>
      <c r="Z780" s="93"/>
    </row>
    <row r="781" ht="10.5" customHeight="1">
      <c r="A781" s="48"/>
      <c r="B781" s="48"/>
      <c r="C781" s="103"/>
      <c r="D781" s="103"/>
      <c r="E781" s="103"/>
      <c r="F781" s="103"/>
      <c r="G781" s="103"/>
      <c r="H781" s="103"/>
      <c r="I781" s="103"/>
      <c r="J781" s="93"/>
      <c r="K781" s="93"/>
      <c r="L781" s="93"/>
      <c r="M781" s="93"/>
      <c r="N781" s="93"/>
      <c r="O781" s="93"/>
      <c r="P781" s="93"/>
      <c r="Q781" s="93"/>
      <c r="R781" s="93"/>
      <c r="S781" s="93"/>
      <c r="T781" s="93"/>
      <c r="U781" s="93"/>
      <c r="V781" s="93"/>
      <c r="W781" s="93"/>
      <c r="X781" s="93"/>
      <c r="Y781" s="93"/>
      <c r="Z781" s="93"/>
    </row>
    <row r="782" ht="10.5" customHeight="1">
      <c r="A782" s="48"/>
      <c r="B782" s="48"/>
      <c r="C782" s="103"/>
      <c r="D782" s="103"/>
      <c r="E782" s="103"/>
      <c r="F782" s="103"/>
      <c r="G782" s="103"/>
      <c r="H782" s="103"/>
      <c r="I782" s="103"/>
      <c r="J782" s="93"/>
      <c r="K782" s="93"/>
      <c r="L782" s="93"/>
      <c r="M782" s="93"/>
      <c r="N782" s="93"/>
      <c r="O782" s="93"/>
      <c r="P782" s="93"/>
      <c r="Q782" s="93"/>
      <c r="R782" s="93"/>
      <c r="S782" s="93"/>
      <c r="T782" s="93"/>
      <c r="U782" s="93"/>
      <c r="V782" s="93"/>
      <c r="W782" s="93"/>
      <c r="X782" s="93"/>
      <c r="Y782" s="93"/>
      <c r="Z782" s="93"/>
    </row>
    <row r="783" ht="10.5" customHeight="1">
      <c r="A783" s="48"/>
      <c r="B783" s="48"/>
      <c r="C783" s="103"/>
      <c r="D783" s="103"/>
      <c r="E783" s="103"/>
      <c r="F783" s="103"/>
      <c r="G783" s="103"/>
      <c r="H783" s="103"/>
      <c r="I783" s="103"/>
      <c r="J783" s="93"/>
      <c r="K783" s="93"/>
      <c r="L783" s="93"/>
      <c r="M783" s="93"/>
      <c r="N783" s="93"/>
      <c r="O783" s="93"/>
      <c r="P783" s="93"/>
      <c r="Q783" s="93"/>
      <c r="R783" s="93"/>
      <c r="S783" s="93"/>
      <c r="T783" s="93"/>
      <c r="U783" s="93"/>
      <c r="V783" s="93"/>
      <c r="W783" s="93"/>
      <c r="X783" s="93"/>
      <c r="Y783" s="93"/>
      <c r="Z783" s="93"/>
    </row>
    <row r="784" ht="10.5" customHeight="1">
      <c r="A784" s="48"/>
      <c r="B784" s="48"/>
      <c r="C784" s="103"/>
      <c r="D784" s="103"/>
      <c r="E784" s="103"/>
      <c r="F784" s="103"/>
      <c r="G784" s="103"/>
      <c r="H784" s="103"/>
      <c r="I784" s="103"/>
      <c r="J784" s="93"/>
      <c r="K784" s="93"/>
      <c r="L784" s="93"/>
      <c r="M784" s="93"/>
      <c r="N784" s="93"/>
      <c r="O784" s="93"/>
      <c r="P784" s="93"/>
      <c r="Q784" s="93"/>
      <c r="R784" s="93"/>
      <c r="S784" s="93"/>
      <c r="T784" s="93"/>
      <c r="U784" s="93"/>
      <c r="V784" s="93"/>
      <c r="W784" s="93"/>
      <c r="X784" s="93"/>
      <c r="Y784" s="93"/>
      <c r="Z784" s="93"/>
    </row>
    <row r="785" ht="10.5" customHeight="1">
      <c r="A785" s="48"/>
      <c r="B785" s="48"/>
      <c r="C785" s="103"/>
      <c r="D785" s="103"/>
      <c r="E785" s="103"/>
      <c r="F785" s="103"/>
      <c r="G785" s="103"/>
      <c r="H785" s="103"/>
      <c r="I785" s="103"/>
      <c r="J785" s="93"/>
      <c r="K785" s="93"/>
      <c r="L785" s="93"/>
      <c r="M785" s="93"/>
      <c r="N785" s="93"/>
      <c r="O785" s="93"/>
      <c r="P785" s="93"/>
      <c r="Q785" s="93"/>
      <c r="R785" s="93"/>
      <c r="S785" s="93"/>
      <c r="T785" s="93"/>
      <c r="U785" s="93"/>
      <c r="V785" s="93"/>
      <c r="W785" s="93"/>
      <c r="X785" s="93"/>
      <c r="Y785" s="93"/>
      <c r="Z785" s="93"/>
    </row>
    <row r="786" ht="10.5" customHeight="1">
      <c r="A786" s="48"/>
      <c r="B786" s="48"/>
      <c r="C786" s="103"/>
      <c r="D786" s="103"/>
      <c r="E786" s="103"/>
      <c r="F786" s="103"/>
      <c r="G786" s="103"/>
      <c r="H786" s="103"/>
      <c r="I786" s="103"/>
      <c r="J786" s="93"/>
      <c r="K786" s="93"/>
      <c r="L786" s="93"/>
      <c r="M786" s="93"/>
      <c r="N786" s="93"/>
      <c r="O786" s="93"/>
      <c r="P786" s="93"/>
      <c r="Q786" s="93"/>
      <c r="R786" s="93"/>
      <c r="S786" s="93"/>
      <c r="T786" s="93"/>
      <c r="U786" s="93"/>
      <c r="V786" s="93"/>
      <c r="W786" s="93"/>
      <c r="X786" s="93"/>
      <c r="Y786" s="93"/>
      <c r="Z786" s="93"/>
    </row>
    <row r="787" ht="10.5" customHeight="1">
      <c r="A787" s="48"/>
      <c r="B787" s="48"/>
      <c r="C787" s="103"/>
      <c r="D787" s="103"/>
      <c r="E787" s="103"/>
      <c r="F787" s="103"/>
      <c r="G787" s="103"/>
      <c r="H787" s="103"/>
      <c r="I787" s="103"/>
      <c r="J787" s="93"/>
      <c r="K787" s="93"/>
      <c r="L787" s="93"/>
      <c r="M787" s="93"/>
      <c r="N787" s="93"/>
      <c r="O787" s="93"/>
      <c r="P787" s="93"/>
      <c r="Q787" s="93"/>
      <c r="R787" s="93"/>
      <c r="S787" s="93"/>
      <c r="T787" s="93"/>
      <c r="U787" s="93"/>
      <c r="V787" s="93"/>
      <c r="W787" s="93"/>
      <c r="X787" s="93"/>
      <c r="Y787" s="93"/>
      <c r="Z787" s="93"/>
    </row>
    <row r="788" ht="10.5" customHeight="1">
      <c r="A788" s="48"/>
      <c r="B788" s="48"/>
      <c r="C788" s="103"/>
      <c r="D788" s="103"/>
      <c r="E788" s="103"/>
      <c r="F788" s="103"/>
      <c r="G788" s="103"/>
      <c r="H788" s="103"/>
      <c r="I788" s="103"/>
      <c r="J788" s="93"/>
      <c r="K788" s="93"/>
      <c r="L788" s="93"/>
      <c r="M788" s="93"/>
      <c r="N788" s="93"/>
      <c r="O788" s="93"/>
      <c r="P788" s="93"/>
      <c r="Q788" s="93"/>
      <c r="R788" s="93"/>
      <c r="S788" s="93"/>
      <c r="T788" s="93"/>
      <c r="U788" s="93"/>
      <c r="V788" s="93"/>
      <c r="W788" s="93"/>
      <c r="X788" s="93"/>
      <c r="Y788" s="93"/>
      <c r="Z788" s="93"/>
    </row>
    <row r="789" ht="10.5" customHeight="1">
      <c r="A789" s="48"/>
      <c r="B789" s="48"/>
      <c r="C789" s="103"/>
      <c r="D789" s="103"/>
      <c r="E789" s="103"/>
      <c r="F789" s="103"/>
      <c r="G789" s="103"/>
      <c r="H789" s="103"/>
      <c r="I789" s="103"/>
      <c r="J789" s="93"/>
      <c r="K789" s="93"/>
      <c r="L789" s="93"/>
      <c r="M789" s="93"/>
      <c r="N789" s="93"/>
      <c r="O789" s="93"/>
      <c r="P789" s="93"/>
      <c r="Q789" s="93"/>
      <c r="R789" s="93"/>
      <c r="S789" s="93"/>
      <c r="T789" s="93"/>
      <c r="U789" s="93"/>
      <c r="V789" s="93"/>
      <c r="W789" s="93"/>
      <c r="X789" s="93"/>
      <c r="Y789" s="93"/>
      <c r="Z789" s="93"/>
    </row>
    <row r="790" ht="10.5" customHeight="1">
      <c r="A790" s="48"/>
      <c r="B790" s="48"/>
      <c r="C790" s="103"/>
      <c r="D790" s="103"/>
      <c r="E790" s="103"/>
      <c r="F790" s="103"/>
      <c r="G790" s="103"/>
      <c r="H790" s="103"/>
      <c r="I790" s="103"/>
      <c r="J790" s="93"/>
      <c r="K790" s="93"/>
      <c r="L790" s="93"/>
      <c r="M790" s="93"/>
      <c r="N790" s="93"/>
      <c r="O790" s="93"/>
      <c r="P790" s="93"/>
      <c r="Q790" s="93"/>
      <c r="R790" s="93"/>
      <c r="S790" s="93"/>
      <c r="T790" s="93"/>
      <c r="U790" s="93"/>
      <c r="V790" s="93"/>
      <c r="W790" s="93"/>
      <c r="X790" s="93"/>
      <c r="Y790" s="93"/>
      <c r="Z790" s="93"/>
    </row>
    <row r="791" ht="10.5" customHeight="1">
      <c r="A791" s="48"/>
      <c r="B791" s="48"/>
      <c r="C791" s="103"/>
      <c r="D791" s="103"/>
      <c r="E791" s="103"/>
      <c r="F791" s="103"/>
      <c r="G791" s="103"/>
      <c r="H791" s="103"/>
      <c r="I791" s="103"/>
      <c r="J791" s="93"/>
      <c r="K791" s="93"/>
      <c r="L791" s="93"/>
      <c r="M791" s="93"/>
      <c r="N791" s="93"/>
      <c r="O791" s="93"/>
      <c r="P791" s="93"/>
      <c r="Q791" s="93"/>
      <c r="R791" s="93"/>
      <c r="S791" s="93"/>
      <c r="T791" s="93"/>
      <c r="U791" s="93"/>
      <c r="V791" s="93"/>
      <c r="W791" s="93"/>
      <c r="X791" s="93"/>
      <c r="Y791" s="93"/>
      <c r="Z791" s="93"/>
    </row>
    <row r="792" ht="10.5" customHeight="1">
      <c r="A792" s="48"/>
      <c r="B792" s="48"/>
      <c r="C792" s="103"/>
      <c r="D792" s="103"/>
      <c r="E792" s="103"/>
      <c r="F792" s="103"/>
      <c r="G792" s="103"/>
      <c r="H792" s="103"/>
      <c r="I792" s="103"/>
      <c r="J792" s="93"/>
      <c r="K792" s="93"/>
      <c r="L792" s="93"/>
      <c r="M792" s="93"/>
      <c r="N792" s="93"/>
      <c r="O792" s="93"/>
      <c r="P792" s="93"/>
      <c r="Q792" s="93"/>
      <c r="R792" s="93"/>
      <c r="S792" s="93"/>
      <c r="T792" s="93"/>
      <c r="U792" s="93"/>
      <c r="V792" s="93"/>
      <c r="W792" s="93"/>
      <c r="X792" s="93"/>
      <c r="Y792" s="93"/>
      <c r="Z792" s="93"/>
    </row>
    <row r="793" ht="10.5" customHeight="1">
      <c r="A793" s="48"/>
      <c r="B793" s="48"/>
      <c r="C793" s="103"/>
      <c r="D793" s="103"/>
      <c r="E793" s="103"/>
      <c r="F793" s="103"/>
      <c r="G793" s="103"/>
      <c r="H793" s="103"/>
      <c r="I793" s="103"/>
      <c r="J793" s="93"/>
      <c r="K793" s="93"/>
      <c r="L793" s="93"/>
      <c r="M793" s="93"/>
      <c r="N793" s="93"/>
      <c r="O793" s="93"/>
      <c r="P793" s="93"/>
      <c r="Q793" s="93"/>
      <c r="R793" s="93"/>
      <c r="S793" s="93"/>
      <c r="T793" s="93"/>
      <c r="U793" s="93"/>
      <c r="V793" s="93"/>
      <c r="W793" s="93"/>
      <c r="X793" s="93"/>
      <c r="Y793" s="93"/>
      <c r="Z793" s="93"/>
    </row>
    <row r="794" ht="10.5" customHeight="1">
      <c r="A794" s="48"/>
      <c r="B794" s="48"/>
      <c r="C794" s="103"/>
      <c r="D794" s="103"/>
      <c r="E794" s="103"/>
      <c r="F794" s="103"/>
      <c r="G794" s="103"/>
      <c r="H794" s="103"/>
      <c r="I794" s="103"/>
      <c r="J794" s="93"/>
      <c r="K794" s="93"/>
      <c r="L794" s="93"/>
      <c r="M794" s="93"/>
      <c r="N794" s="93"/>
      <c r="O794" s="93"/>
      <c r="P794" s="93"/>
      <c r="Q794" s="93"/>
      <c r="R794" s="93"/>
      <c r="S794" s="93"/>
      <c r="T794" s="93"/>
      <c r="U794" s="93"/>
      <c r="V794" s="93"/>
      <c r="W794" s="93"/>
      <c r="X794" s="93"/>
      <c r="Y794" s="93"/>
      <c r="Z794" s="93"/>
    </row>
    <row r="795" ht="10.5" customHeight="1">
      <c r="A795" s="48"/>
      <c r="B795" s="48"/>
      <c r="C795" s="103"/>
      <c r="D795" s="103"/>
      <c r="E795" s="103"/>
      <c r="F795" s="103"/>
      <c r="G795" s="103"/>
      <c r="H795" s="103"/>
      <c r="I795" s="103"/>
      <c r="J795" s="93"/>
      <c r="K795" s="93"/>
      <c r="L795" s="93"/>
      <c r="M795" s="93"/>
      <c r="N795" s="93"/>
      <c r="O795" s="93"/>
      <c r="P795" s="93"/>
      <c r="Q795" s="93"/>
      <c r="R795" s="93"/>
      <c r="S795" s="93"/>
      <c r="T795" s="93"/>
      <c r="U795" s="93"/>
      <c r="V795" s="93"/>
      <c r="W795" s="93"/>
      <c r="X795" s="93"/>
      <c r="Y795" s="93"/>
      <c r="Z795" s="93"/>
    </row>
    <row r="796" ht="10.5" customHeight="1">
      <c r="A796" s="48"/>
      <c r="B796" s="48"/>
      <c r="C796" s="103"/>
      <c r="D796" s="103"/>
      <c r="E796" s="103"/>
      <c r="F796" s="103"/>
      <c r="G796" s="103"/>
      <c r="H796" s="103"/>
      <c r="I796" s="103"/>
      <c r="J796" s="93"/>
      <c r="K796" s="93"/>
      <c r="L796" s="93"/>
      <c r="M796" s="93"/>
      <c r="N796" s="93"/>
      <c r="O796" s="93"/>
      <c r="P796" s="93"/>
      <c r="Q796" s="93"/>
      <c r="R796" s="93"/>
      <c r="S796" s="93"/>
      <c r="T796" s="93"/>
      <c r="U796" s="93"/>
      <c r="V796" s="93"/>
      <c r="W796" s="93"/>
      <c r="X796" s="93"/>
      <c r="Y796" s="93"/>
      <c r="Z796" s="93"/>
    </row>
    <row r="797" ht="10.5" customHeight="1">
      <c r="A797" s="48"/>
      <c r="B797" s="48"/>
      <c r="C797" s="103"/>
      <c r="D797" s="103"/>
      <c r="E797" s="103"/>
      <c r="F797" s="103"/>
      <c r="G797" s="103"/>
      <c r="H797" s="103"/>
      <c r="I797" s="103"/>
      <c r="J797" s="93"/>
      <c r="K797" s="93"/>
      <c r="L797" s="93"/>
      <c r="M797" s="93"/>
      <c r="N797" s="93"/>
      <c r="O797" s="93"/>
      <c r="P797" s="93"/>
      <c r="Q797" s="93"/>
      <c r="R797" s="93"/>
      <c r="S797" s="93"/>
      <c r="T797" s="93"/>
      <c r="U797" s="93"/>
      <c r="V797" s="93"/>
      <c r="W797" s="93"/>
      <c r="X797" s="93"/>
      <c r="Y797" s="93"/>
      <c r="Z797" s="93"/>
    </row>
    <row r="798" ht="10.5" customHeight="1">
      <c r="A798" s="48"/>
      <c r="B798" s="48"/>
      <c r="C798" s="103"/>
      <c r="D798" s="103"/>
      <c r="E798" s="103"/>
      <c r="F798" s="103"/>
      <c r="G798" s="103"/>
      <c r="H798" s="103"/>
      <c r="I798" s="103"/>
      <c r="J798" s="93"/>
      <c r="K798" s="93"/>
      <c r="L798" s="93"/>
      <c r="M798" s="93"/>
      <c r="N798" s="93"/>
      <c r="O798" s="93"/>
      <c r="P798" s="93"/>
      <c r="Q798" s="93"/>
      <c r="R798" s="93"/>
      <c r="S798" s="93"/>
      <c r="T798" s="93"/>
      <c r="U798" s="93"/>
      <c r="V798" s="93"/>
      <c r="W798" s="93"/>
      <c r="X798" s="93"/>
      <c r="Y798" s="93"/>
      <c r="Z798" s="93"/>
    </row>
    <row r="799" ht="10.5" customHeight="1">
      <c r="A799" s="48"/>
      <c r="B799" s="48"/>
      <c r="C799" s="103"/>
      <c r="D799" s="103"/>
      <c r="E799" s="103"/>
      <c r="F799" s="103"/>
      <c r="G799" s="103"/>
      <c r="H799" s="103"/>
      <c r="I799" s="103"/>
      <c r="J799" s="93"/>
      <c r="K799" s="93"/>
      <c r="L799" s="93"/>
      <c r="M799" s="93"/>
      <c r="N799" s="93"/>
      <c r="O799" s="93"/>
      <c r="P799" s="93"/>
      <c r="Q799" s="93"/>
      <c r="R799" s="93"/>
      <c r="S799" s="93"/>
      <c r="T799" s="93"/>
      <c r="U799" s="93"/>
      <c r="V799" s="93"/>
      <c r="W799" s="93"/>
      <c r="X799" s="93"/>
      <c r="Y799" s="93"/>
      <c r="Z799" s="93"/>
    </row>
    <row r="800" ht="10.5" customHeight="1">
      <c r="A800" s="48"/>
      <c r="B800" s="48"/>
      <c r="C800" s="103"/>
      <c r="D800" s="103"/>
      <c r="E800" s="103"/>
      <c r="F800" s="103"/>
      <c r="G800" s="103"/>
      <c r="H800" s="103"/>
      <c r="I800" s="103"/>
      <c r="J800" s="93"/>
      <c r="K800" s="93"/>
      <c r="L800" s="93"/>
      <c r="M800" s="93"/>
      <c r="N800" s="93"/>
      <c r="O800" s="93"/>
      <c r="P800" s="93"/>
      <c r="Q800" s="93"/>
      <c r="R800" s="93"/>
      <c r="S800" s="93"/>
      <c r="T800" s="93"/>
      <c r="U800" s="93"/>
      <c r="V800" s="93"/>
      <c r="W800" s="93"/>
      <c r="X800" s="93"/>
      <c r="Y800" s="93"/>
      <c r="Z800" s="93"/>
    </row>
    <row r="801" ht="10.5" customHeight="1">
      <c r="A801" s="48"/>
      <c r="B801" s="48"/>
      <c r="C801" s="103"/>
      <c r="D801" s="103"/>
      <c r="E801" s="103"/>
      <c r="F801" s="103"/>
      <c r="G801" s="103"/>
      <c r="H801" s="103"/>
      <c r="I801" s="103"/>
      <c r="J801" s="93"/>
      <c r="K801" s="93"/>
      <c r="L801" s="93"/>
      <c r="M801" s="93"/>
      <c r="N801" s="93"/>
      <c r="O801" s="93"/>
      <c r="P801" s="93"/>
      <c r="Q801" s="93"/>
      <c r="R801" s="93"/>
      <c r="S801" s="93"/>
      <c r="T801" s="93"/>
      <c r="U801" s="93"/>
      <c r="V801" s="93"/>
      <c r="W801" s="93"/>
      <c r="X801" s="93"/>
      <c r="Y801" s="93"/>
      <c r="Z801" s="93"/>
    </row>
    <row r="802" ht="10.5" customHeight="1">
      <c r="A802" s="48"/>
      <c r="B802" s="48"/>
      <c r="C802" s="103"/>
      <c r="D802" s="103"/>
      <c r="E802" s="103"/>
      <c r="F802" s="103"/>
      <c r="G802" s="103"/>
      <c r="H802" s="103"/>
      <c r="I802" s="103"/>
      <c r="J802" s="93"/>
      <c r="K802" s="93"/>
      <c r="L802" s="93"/>
      <c r="M802" s="93"/>
      <c r="N802" s="93"/>
      <c r="O802" s="93"/>
      <c r="P802" s="93"/>
      <c r="Q802" s="93"/>
      <c r="R802" s="93"/>
      <c r="S802" s="93"/>
      <c r="T802" s="93"/>
      <c r="U802" s="93"/>
      <c r="V802" s="93"/>
      <c r="W802" s="93"/>
      <c r="X802" s="93"/>
      <c r="Y802" s="93"/>
      <c r="Z802" s="93"/>
    </row>
    <row r="803" ht="10.5" customHeight="1">
      <c r="A803" s="48"/>
      <c r="B803" s="48"/>
      <c r="C803" s="103"/>
      <c r="D803" s="103"/>
      <c r="E803" s="103"/>
      <c r="F803" s="103"/>
      <c r="G803" s="103"/>
      <c r="H803" s="103"/>
      <c r="I803" s="103"/>
      <c r="J803" s="93"/>
      <c r="K803" s="93"/>
      <c r="L803" s="93"/>
      <c r="M803" s="93"/>
      <c r="N803" s="93"/>
      <c r="O803" s="93"/>
      <c r="P803" s="93"/>
      <c r="Q803" s="93"/>
      <c r="R803" s="93"/>
      <c r="S803" s="93"/>
      <c r="T803" s="93"/>
      <c r="U803" s="93"/>
      <c r="V803" s="93"/>
      <c r="W803" s="93"/>
      <c r="X803" s="93"/>
      <c r="Y803" s="93"/>
      <c r="Z803" s="93"/>
    </row>
    <row r="804" ht="10.5" customHeight="1">
      <c r="A804" s="48"/>
      <c r="B804" s="48"/>
      <c r="C804" s="103"/>
      <c r="D804" s="103"/>
      <c r="E804" s="103"/>
      <c r="F804" s="103"/>
      <c r="G804" s="103"/>
      <c r="H804" s="103"/>
      <c r="I804" s="103"/>
      <c r="J804" s="93"/>
      <c r="K804" s="93"/>
      <c r="L804" s="93"/>
      <c r="M804" s="93"/>
      <c r="N804" s="93"/>
      <c r="O804" s="93"/>
      <c r="P804" s="93"/>
      <c r="Q804" s="93"/>
      <c r="R804" s="93"/>
      <c r="S804" s="93"/>
      <c r="T804" s="93"/>
      <c r="U804" s="93"/>
      <c r="V804" s="93"/>
      <c r="W804" s="93"/>
      <c r="X804" s="93"/>
      <c r="Y804" s="93"/>
      <c r="Z804" s="93"/>
    </row>
    <row r="805" ht="10.5" customHeight="1">
      <c r="A805" s="48"/>
      <c r="B805" s="48"/>
      <c r="C805" s="103"/>
      <c r="D805" s="103"/>
      <c r="E805" s="103"/>
      <c r="F805" s="103"/>
      <c r="G805" s="103"/>
      <c r="H805" s="103"/>
      <c r="I805" s="103"/>
      <c r="J805" s="93"/>
      <c r="K805" s="93"/>
      <c r="L805" s="93"/>
      <c r="M805" s="93"/>
      <c r="N805" s="93"/>
      <c r="O805" s="93"/>
      <c r="P805" s="93"/>
      <c r="Q805" s="93"/>
      <c r="R805" s="93"/>
      <c r="S805" s="93"/>
      <c r="T805" s="93"/>
      <c r="U805" s="93"/>
      <c r="V805" s="93"/>
      <c r="W805" s="93"/>
      <c r="X805" s="93"/>
      <c r="Y805" s="93"/>
      <c r="Z805" s="93"/>
    </row>
    <row r="806" ht="10.5" customHeight="1">
      <c r="A806" s="48"/>
      <c r="B806" s="48"/>
      <c r="C806" s="103"/>
      <c r="D806" s="103"/>
      <c r="E806" s="103"/>
      <c r="F806" s="103"/>
      <c r="G806" s="103"/>
      <c r="H806" s="103"/>
      <c r="I806" s="103"/>
      <c r="J806" s="93"/>
      <c r="K806" s="93"/>
      <c r="L806" s="93"/>
      <c r="M806" s="93"/>
      <c r="N806" s="93"/>
      <c r="O806" s="93"/>
      <c r="P806" s="93"/>
      <c r="Q806" s="93"/>
      <c r="R806" s="93"/>
      <c r="S806" s="93"/>
      <c r="T806" s="93"/>
      <c r="U806" s="93"/>
      <c r="V806" s="93"/>
      <c r="W806" s="93"/>
      <c r="X806" s="93"/>
      <c r="Y806" s="93"/>
      <c r="Z806" s="93"/>
    </row>
    <row r="807" ht="10.5" customHeight="1">
      <c r="A807" s="48"/>
      <c r="B807" s="48"/>
      <c r="C807" s="103"/>
      <c r="D807" s="103"/>
      <c r="E807" s="103"/>
      <c r="F807" s="103"/>
      <c r="G807" s="103"/>
      <c r="H807" s="103"/>
      <c r="I807" s="103"/>
      <c r="J807" s="93"/>
      <c r="K807" s="93"/>
      <c r="L807" s="93"/>
      <c r="M807" s="93"/>
      <c r="N807" s="93"/>
      <c r="O807" s="93"/>
      <c r="P807" s="93"/>
      <c r="Q807" s="93"/>
      <c r="R807" s="93"/>
      <c r="S807" s="93"/>
      <c r="T807" s="93"/>
      <c r="U807" s="93"/>
      <c r="V807" s="93"/>
      <c r="W807" s="93"/>
      <c r="X807" s="93"/>
      <c r="Y807" s="93"/>
      <c r="Z807" s="93"/>
    </row>
    <row r="808" ht="10.5" customHeight="1">
      <c r="A808" s="48"/>
      <c r="B808" s="48"/>
      <c r="C808" s="103"/>
      <c r="D808" s="103"/>
      <c r="E808" s="103"/>
      <c r="F808" s="103"/>
      <c r="G808" s="103"/>
      <c r="H808" s="103"/>
      <c r="I808" s="103"/>
      <c r="J808" s="93"/>
      <c r="K808" s="93"/>
      <c r="L808" s="93"/>
      <c r="M808" s="93"/>
      <c r="N808" s="93"/>
      <c r="O808" s="93"/>
      <c r="P808" s="93"/>
      <c r="Q808" s="93"/>
      <c r="R808" s="93"/>
      <c r="S808" s="93"/>
      <c r="T808" s="93"/>
      <c r="U808" s="93"/>
      <c r="V808" s="93"/>
      <c r="W808" s="93"/>
      <c r="X808" s="93"/>
      <c r="Y808" s="93"/>
      <c r="Z808" s="93"/>
    </row>
    <row r="809" ht="10.5" customHeight="1">
      <c r="A809" s="48"/>
      <c r="B809" s="48"/>
      <c r="C809" s="103"/>
      <c r="D809" s="103"/>
      <c r="E809" s="103"/>
      <c r="F809" s="103"/>
      <c r="G809" s="103"/>
      <c r="H809" s="103"/>
      <c r="I809" s="103"/>
      <c r="J809" s="93"/>
      <c r="K809" s="93"/>
      <c r="L809" s="93"/>
      <c r="M809" s="93"/>
      <c r="N809" s="93"/>
      <c r="O809" s="93"/>
      <c r="P809" s="93"/>
      <c r="Q809" s="93"/>
      <c r="R809" s="93"/>
      <c r="S809" s="93"/>
      <c r="T809" s="93"/>
      <c r="U809" s="93"/>
      <c r="V809" s="93"/>
      <c r="W809" s="93"/>
      <c r="X809" s="93"/>
      <c r="Y809" s="93"/>
      <c r="Z809" s="93"/>
    </row>
    <row r="810" ht="10.5" customHeight="1">
      <c r="A810" s="48"/>
      <c r="B810" s="48"/>
      <c r="C810" s="103"/>
      <c r="D810" s="103"/>
      <c r="E810" s="103"/>
      <c r="F810" s="103"/>
      <c r="G810" s="103"/>
      <c r="H810" s="103"/>
      <c r="I810" s="103"/>
      <c r="J810" s="93"/>
      <c r="K810" s="93"/>
      <c r="L810" s="93"/>
      <c r="M810" s="93"/>
      <c r="N810" s="93"/>
      <c r="O810" s="93"/>
      <c r="P810" s="93"/>
      <c r="Q810" s="93"/>
      <c r="R810" s="93"/>
      <c r="S810" s="93"/>
      <c r="T810" s="93"/>
      <c r="U810" s="93"/>
      <c r="V810" s="93"/>
      <c r="W810" s="93"/>
      <c r="X810" s="93"/>
      <c r="Y810" s="93"/>
      <c r="Z810" s="93"/>
    </row>
    <row r="811" ht="10.5" customHeight="1">
      <c r="A811" s="48"/>
      <c r="B811" s="48"/>
      <c r="C811" s="103"/>
      <c r="D811" s="103"/>
      <c r="E811" s="103"/>
      <c r="F811" s="103"/>
      <c r="G811" s="103"/>
      <c r="H811" s="103"/>
      <c r="I811" s="103"/>
      <c r="J811" s="93"/>
      <c r="K811" s="93"/>
      <c r="L811" s="93"/>
      <c r="M811" s="93"/>
      <c r="N811" s="93"/>
      <c r="O811" s="93"/>
      <c r="P811" s="93"/>
      <c r="Q811" s="93"/>
      <c r="R811" s="93"/>
      <c r="S811" s="93"/>
      <c r="T811" s="93"/>
      <c r="U811" s="93"/>
      <c r="V811" s="93"/>
      <c r="W811" s="93"/>
      <c r="X811" s="93"/>
      <c r="Y811" s="93"/>
      <c r="Z811" s="93"/>
    </row>
    <row r="812" ht="10.5" customHeight="1">
      <c r="A812" s="48"/>
      <c r="B812" s="48"/>
      <c r="C812" s="103"/>
      <c r="D812" s="103"/>
      <c r="E812" s="103"/>
      <c r="F812" s="103"/>
      <c r="G812" s="103"/>
      <c r="H812" s="103"/>
      <c r="I812" s="103"/>
      <c r="J812" s="93"/>
      <c r="K812" s="93"/>
      <c r="L812" s="93"/>
      <c r="M812" s="93"/>
      <c r="N812" s="93"/>
      <c r="O812" s="93"/>
      <c r="P812" s="93"/>
      <c r="Q812" s="93"/>
      <c r="R812" s="93"/>
      <c r="S812" s="93"/>
      <c r="T812" s="93"/>
      <c r="U812" s="93"/>
      <c r="V812" s="93"/>
      <c r="W812" s="93"/>
      <c r="X812" s="93"/>
      <c r="Y812" s="93"/>
      <c r="Z812" s="93"/>
    </row>
    <row r="813" ht="10.5" customHeight="1">
      <c r="A813" s="48"/>
      <c r="B813" s="48"/>
      <c r="C813" s="103"/>
      <c r="D813" s="103"/>
      <c r="E813" s="103"/>
      <c r="F813" s="103"/>
      <c r="G813" s="103"/>
      <c r="H813" s="103"/>
      <c r="I813" s="103"/>
      <c r="J813" s="93"/>
      <c r="K813" s="93"/>
      <c r="L813" s="93"/>
      <c r="M813" s="93"/>
      <c r="N813" s="93"/>
      <c r="O813" s="93"/>
      <c r="P813" s="93"/>
      <c r="Q813" s="93"/>
      <c r="R813" s="93"/>
      <c r="S813" s="93"/>
      <c r="T813" s="93"/>
      <c r="U813" s="93"/>
      <c r="V813" s="93"/>
      <c r="W813" s="93"/>
      <c r="X813" s="93"/>
      <c r="Y813" s="93"/>
      <c r="Z813" s="93"/>
    </row>
    <row r="814" ht="10.5" customHeight="1">
      <c r="A814" s="48"/>
      <c r="B814" s="48"/>
      <c r="C814" s="103"/>
      <c r="D814" s="103"/>
      <c r="E814" s="103"/>
      <c r="F814" s="103"/>
      <c r="G814" s="103"/>
      <c r="H814" s="103"/>
      <c r="I814" s="103"/>
      <c r="J814" s="93"/>
      <c r="K814" s="93"/>
      <c r="L814" s="93"/>
      <c r="M814" s="93"/>
      <c r="N814" s="93"/>
      <c r="O814" s="93"/>
      <c r="P814" s="93"/>
      <c r="Q814" s="93"/>
      <c r="R814" s="93"/>
      <c r="S814" s="93"/>
      <c r="T814" s="93"/>
      <c r="U814" s="93"/>
      <c r="V814" s="93"/>
      <c r="W814" s="93"/>
      <c r="X814" s="93"/>
      <c r="Y814" s="93"/>
      <c r="Z814" s="93"/>
    </row>
    <row r="815" ht="10.5" customHeight="1">
      <c r="A815" s="48"/>
      <c r="B815" s="48"/>
      <c r="C815" s="103"/>
      <c r="D815" s="103"/>
      <c r="E815" s="103"/>
      <c r="F815" s="103"/>
      <c r="G815" s="103"/>
      <c r="H815" s="103"/>
      <c r="I815" s="103"/>
      <c r="J815" s="93"/>
      <c r="K815" s="93"/>
      <c r="L815" s="93"/>
      <c r="M815" s="93"/>
      <c r="N815" s="93"/>
      <c r="O815" s="93"/>
      <c r="P815" s="93"/>
      <c r="Q815" s="93"/>
      <c r="R815" s="93"/>
      <c r="S815" s="93"/>
      <c r="T815" s="93"/>
      <c r="U815" s="93"/>
      <c r="V815" s="93"/>
      <c r="W815" s="93"/>
      <c r="X815" s="93"/>
      <c r="Y815" s="93"/>
      <c r="Z815" s="93"/>
    </row>
    <row r="816" ht="10.5" customHeight="1">
      <c r="A816" s="48"/>
      <c r="B816" s="48"/>
      <c r="C816" s="103"/>
      <c r="D816" s="103"/>
      <c r="E816" s="103"/>
      <c r="F816" s="103"/>
      <c r="G816" s="103"/>
      <c r="H816" s="103"/>
      <c r="I816" s="103"/>
      <c r="J816" s="93"/>
      <c r="K816" s="93"/>
      <c r="L816" s="93"/>
      <c r="M816" s="93"/>
      <c r="N816" s="93"/>
      <c r="O816" s="93"/>
      <c r="P816" s="93"/>
      <c r="Q816" s="93"/>
      <c r="R816" s="93"/>
      <c r="S816" s="93"/>
      <c r="T816" s="93"/>
      <c r="U816" s="93"/>
      <c r="V816" s="93"/>
      <c r="W816" s="93"/>
      <c r="X816" s="93"/>
      <c r="Y816" s="93"/>
      <c r="Z816" s="93"/>
    </row>
    <row r="817" ht="10.5" customHeight="1">
      <c r="A817" s="48"/>
      <c r="B817" s="48"/>
      <c r="C817" s="103"/>
      <c r="D817" s="103"/>
      <c r="E817" s="103"/>
      <c r="F817" s="103"/>
      <c r="G817" s="103"/>
      <c r="H817" s="103"/>
      <c r="I817" s="103"/>
      <c r="J817" s="93"/>
      <c r="K817" s="93"/>
      <c r="L817" s="93"/>
      <c r="M817" s="93"/>
      <c r="N817" s="93"/>
      <c r="O817" s="93"/>
      <c r="P817" s="93"/>
      <c r="Q817" s="93"/>
      <c r="R817" s="93"/>
      <c r="S817" s="93"/>
      <c r="T817" s="93"/>
      <c r="U817" s="93"/>
      <c r="V817" s="93"/>
      <c r="W817" s="93"/>
      <c r="X817" s="93"/>
      <c r="Y817" s="93"/>
      <c r="Z817" s="93"/>
    </row>
    <row r="818" ht="10.5" customHeight="1">
      <c r="A818" s="48"/>
      <c r="B818" s="48"/>
      <c r="C818" s="103"/>
      <c r="D818" s="103"/>
      <c r="E818" s="103"/>
      <c r="F818" s="103"/>
      <c r="G818" s="103"/>
      <c r="H818" s="103"/>
      <c r="I818" s="103"/>
      <c r="J818" s="93"/>
      <c r="K818" s="93"/>
      <c r="L818" s="93"/>
      <c r="M818" s="93"/>
      <c r="N818" s="93"/>
      <c r="O818" s="93"/>
      <c r="P818" s="93"/>
      <c r="Q818" s="93"/>
      <c r="R818" s="93"/>
      <c r="S818" s="93"/>
      <c r="T818" s="93"/>
      <c r="U818" s="93"/>
      <c r="V818" s="93"/>
      <c r="W818" s="93"/>
      <c r="X818" s="93"/>
      <c r="Y818" s="93"/>
      <c r="Z818" s="93"/>
    </row>
    <row r="819" ht="10.5" customHeight="1">
      <c r="A819" s="48"/>
      <c r="B819" s="48"/>
      <c r="C819" s="103"/>
      <c r="D819" s="103"/>
      <c r="E819" s="103"/>
      <c r="F819" s="103"/>
      <c r="G819" s="103"/>
      <c r="H819" s="103"/>
      <c r="I819" s="103"/>
      <c r="J819" s="93"/>
      <c r="K819" s="93"/>
      <c r="L819" s="93"/>
      <c r="M819" s="93"/>
      <c r="N819" s="93"/>
      <c r="O819" s="93"/>
      <c r="P819" s="93"/>
      <c r="Q819" s="93"/>
      <c r="R819" s="93"/>
      <c r="S819" s="93"/>
      <c r="T819" s="93"/>
      <c r="U819" s="93"/>
      <c r="V819" s="93"/>
      <c r="W819" s="93"/>
      <c r="X819" s="93"/>
      <c r="Y819" s="93"/>
      <c r="Z819" s="93"/>
    </row>
    <row r="820" ht="10.5" customHeight="1">
      <c r="A820" s="48"/>
      <c r="B820" s="48"/>
      <c r="C820" s="103"/>
      <c r="D820" s="103"/>
      <c r="E820" s="103"/>
      <c r="F820" s="103"/>
      <c r="G820" s="103"/>
      <c r="H820" s="103"/>
      <c r="I820" s="103"/>
      <c r="J820" s="93"/>
      <c r="K820" s="93"/>
      <c r="L820" s="93"/>
      <c r="M820" s="93"/>
      <c r="N820" s="93"/>
      <c r="O820" s="93"/>
      <c r="P820" s="93"/>
      <c r="Q820" s="93"/>
      <c r="R820" s="93"/>
      <c r="S820" s="93"/>
      <c r="T820" s="93"/>
      <c r="U820" s="93"/>
      <c r="V820" s="93"/>
      <c r="W820" s="93"/>
      <c r="X820" s="93"/>
      <c r="Y820" s="93"/>
      <c r="Z820" s="93"/>
    </row>
    <row r="821" ht="10.5" customHeight="1">
      <c r="A821" s="48"/>
      <c r="B821" s="48"/>
      <c r="C821" s="103"/>
      <c r="D821" s="103"/>
      <c r="E821" s="103"/>
      <c r="F821" s="103"/>
      <c r="G821" s="103"/>
      <c r="H821" s="103"/>
      <c r="I821" s="103"/>
      <c r="J821" s="93"/>
      <c r="K821" s="93"/>
      <c r="L821" s="93"/>
      <c r="M821" s="93"/>
      <c r="N821" s="93"/>
      <c r="O821" s="93"/>
      <c r="P821" s="93"/>
      <c r="Q821" s="93"/>
      <c r="R821" s="93"/>
      <c r="S821" s="93"/>
      <c r="T821" s="93"/>
      <c r="U821" s="93"/>
      <c r="V821" s="93"/>
      <c r="W821" s="93"/>
      <c r="X821" s="93"/>
      <c r="Y821" s="93"/>
      <c r="Z821" s="93"/>
    </row>
    <row r="822" ht="10.5" customHeight="1">
      <c r="A822" s="48"/>
      <c r="B822" s="48"/>
      <c r="C822" s="103"/>
      <c r="D822" s="103"/>
      <c r="E822" s="103"/>
      <c r="F822" s="103"/>
      <c r="G822" s="103"/>
      <c r="H822" s="103"/>
      <c r="I822" s="103"/>
      <c r="J822" s="93"/>
      <c r="K822" s="93"/>
      <c r="L822" s="93"/>
      <c r="M822" s="93"/>
      <c r="N822" s="93"/>
      <c r="O822" s="93"/>
      <c r="P822" s="93"/>
      <c r="Q822" s="93"/>
      <c r="R822" s="93"/>
      <c r="S822" s="93"/>
      <c r="T822" s="93"/>
      <c r="U822" s="93"/>
      <c r="V822" s="93"/>
      <c r="W822" s="93"/>
      <c r="X822" s="93"/>
      <c r="Y822" s="93"/>
      <c r="Z822" s="93"/>
    </row>
    <row r="823" ht="10.5" customHeight="1">
      <c r="A823" s="48"/>
      <c r="B823" s="48"/>
      <c r="C823" s="103"/>
      <c r="D823" s="103"/>
      <c r="E823" s="103"/>
      <c r="F823" s="103"/>
      <c r="G823" s="103"/>
      <c r="H823" s="103"/>
      <c r="I823" s="103"/>
      <c r="J823" s="93"/>
      <c r="K823" s="93"/>
      <c r="L823" s="93"/>
      <c r="M823" s="93"/>
      <c r="N823" s="93"/>
      <c r="O823" s="93"/>
      <c r="P823" s="93"/>
      <c r="Q823" s="93"/>
      <c r="R823" s="93"/>
      <c r="S823" s="93"/>
      <c r="T823" s="93"/>
      <c r="U823" s="93"/>
      <c r="V823" s="93"/>
      <c r="W823" s="93"/>
      <c r="X823" s="93"/>
      <c r="Y823" s="93"/>
      <c r="Z823" s="93"/>
    </row>
    <row r="824" ht="10.5" customHeight="1">
      <c r="A824" s="48"/>
      <c r="B824" s="48"/>
      <c r="C824" s="103"/>
      <c r="D824" s="103"/>
      <c r="E824" s="103"/>
      <c r="F824" s="103"/>
      <c r="G824" s="103"/>
      <c r="H824" s="103"/>
      <c r="I824" s="103"/>
      <c r="J824" s="93"/>
      <c r="K824" s="93"/>
      <c r="L824" s="93"/>
      <c r="M824" s="93"/>
      <c r="N824" s="93"/>
      <c r="O824" s="93"/>
      <c r="P824" s="93"/>
      <c r="Q824" s="93"/>
      <c r="R824" s="93"/>
      <c r="S824" s="93"/>
      <c r="T824" s="93"/>
      <c r="U824" s="93"/>
      <c r="V824" s="93"/>
      <c r="W824" s="93"/>
      <c r="X824" s="93"/>
      <c r="Y824" s="93"/>
      <c r="Z824" s="93"/>
    </row>
    <row r="825" ht="10.5" customHeight="1">
      <c r="A825" s="48"/>
      <c r="B825" s="48"/>
      <c r="C825" s="103"/>
      <c r="D825" s="103"/>
      <c r="E825" s="103"/>
      <c r="F825" s="103"/>
      <c r="G825" s="103"/>
      <c r="H825" s="103"/>
      <c r="I825" s="103"/>
      <c r="J825" s="93"/>
      <c r="K825" s="93"/>
      <c r="L825" s="93"/>
      <c r="M825" s="93"/>
      <c r="N825" s="93"/>
      <c r="O825" s="93"/>
      <c r="P825" s="93"/>
      <c r="Q825" s="93"/>
      <c r="R825" s="93"/>
      <c r="S825" s="93"/>
      <c r="T825" s="93"/>
      <c r="U825" s="93"/>
      <c r="V825" s="93"/>
      <c r="W825" s="93"/>
      <c r="X825" s="93"/>
      <c r="Y825" s="93"/>
      <c r="Z825" s="93"/>
    </row>
    <row r="826" ht="10.5" customHeight="1">
      <c r="A826" s="48"/>
      <c r="B826" s="48"/>
      <c r="C826" s="103"/>
      <c r="D826" s="103"/>
      <c r="E826" s="103"/>
      <c r="F826" s="103"/>
      <c r="G826" s="103"/>
      <c r="H826" s="103"/>
      <c r="I826" s="103"/>
      <c r="J826" s="93"/>
      <c r="K826" s="93"/>
      <c r="L826" s="93"/>
      <c r="M826" s="93"/>
      <c r="N826" s="93"/>
      <c r="O826" s="93"/>
      <c r="P826" s="93"/>
      <c r="Q826" s="93"/>
      <c r="R826" s="93"/>
      <c r="S826" s="93"/>
      <c r="T826" s="93"/>
      <c r="U826" s="93"/>
      <c r="V826" s="93"/>
      <c r="W826" s="93"/>
      <c r="X826" s="93"/>
      <c r="Y826" s="93"/>
      <c r="Z826" s="93"/>
    </row>
    <row r="827" ht="10.5" customHeight="1">
      <c r="A827" s="48"/>
      <c r="B827" s="48"/>
      <c r="C827" s="103"/>
      <c r="D827" s="103"/>
      <c r="E827" s="103"/>
      <c r="F827" s="103"/>
      <c r="G827" s="103"/>
      <c r="H827" s="103"/>
      <c r="I827" s="103"/>
      <c r="J827" s="93"/>
      <c r="K827" s="93"/>
      <c r="L827" s="93"/>
      <c r="M827" s="93"/>
      <c r="N827" s="93"/>
      <c r="O827" s="93"/>
      <c r="P827" s="93"/>
      <c r="Q827" s="93"/>
      <c r="R827" s="93"/>
      <c r="S827" s="93"/>
      <c r="T827" s="93"/>
      <c r="U827" s="93"/>
      <c r="V827" s="93"/>
      <c r="W827" s="93"/>
      <c r="X827" s="93"/>
      <c r="Y827" s="93"/>
      <c r="Z827" s="93"/>
    </row>
    <row r="828" ht="10.5" customHeight="1">
      <c r="A828" s="48"/>
      <c r="B828" s="48"/>
      <c r="C828" s="103"/>
      <c r="D828" s="103"/>
      <c r="E828" s="103"/>
      <c r="F828" s="103"/>
      <c r="G828" s="103"/>
      <c r="H828" s="103"/>
      <c r="I828" s="103"/>
      <c r="J828" s="93"/>
      <c r="K828" s="93"/>
      <c r="L828" s="93"/>
      <c r="M828" s="93"/>
      <c r="N828" s="93"/>
      <c r="O828" s="93"/>
      <c r="P828" s="93"/>
      <c r="Q828" s="93"/>
      <c r="R828" s="93"/>
      <c r="S828" s="93"/>
      <c r="T828" s="93"/>
      <c r="U828" s="93"/>
      <c r="V828" s="93"/>
      <c r="W828" s="93"/>
      <c r="X828" s="93"/>
      <c r="Y828" s="93"/>
      <c r="Z828" s="93"/>
    </row>
    <row r="829" ht="10.5" customHeight="1">
      <c r="A829" s="48"/>
      <c r="B829" s="48"/>
      <c r="C829" s="103"/>
      <c r="D829" s="103"/>
      <c r="E829" s="103"/>
      <c r="F829" s="103"/>
      <c r="G829" s="103"/>
      <c r="H829" s="103"/>
      <c r="I829" s="103"/>
      <c r="J829" s="93"/>
      <c r="K829" s="93"/>
      <c r="L829" s="93"/>
      <c r="M829" s="93"/>
      <c r="N829" s="93"/>
      <c r="O829" s="93"/>
      <c r="P829" s="93"/>
      <c r="Q829" s="93"/>
      <c r="R829" s="93"/>
      <c r="S829" s="93"/>
      <c r="T829" s="93"/>
      <c r="U829" s="93"/>
      <c r="V829" s="93"/>
      <c r="W829" s="93"/>
      <c r="X829" s="93"/>
      <c r="Y829" s="93"/>
      <c r="Z829" s="93"/>
    </row>
    <row r="830" ht="10.5" customHeight="1">
      <c r="A830" s="48"/>
      <c r="B830" s="48"/>
      <c r="C830" s="103"/>
      <c r="D830" s="103"/>
      <c r="E830" s="103"/>
      <c r="F830" s="103"/>
      <c r="G830" s="103"/>
      <c r="H830" s="103"/>
      <c r="I830" s="103"/>
      <c r="J830" s="93"/>
      <c r="K830" s="93"/>
      <c r="L830" s="93"/>
      <c r="M830" s="93"/>
      <c r="N830" s="93"/>
      <c r="O830" s="93"/>
      <c r="P830" s="93"/>
      <c r="Q830" s="93"/>
      <c r="R830" s="93"/>
      <c r="S830" s="93"/>
      <c r="T830" s="93"/>
      <c r="U830" s="93"/>
      <c r="V830" s="93"/>
      <c r="W830" s="93"/>
      <c r="X830" s="93"/>
      <c r="Y830" s="93"/>
      <c r="Z830" s="93"/>
    </row>
    <row r="831" ht="10.5" customHeight="1">
      <c r="A831" s="48"/>
      <c r="B831" s="48"/>
      <c r="C831" s="103"/>
      <c r="D831" s="103"/>
      <c r="E831" s="103"/>
      <c r="F831" s="103"/>
      <c r="G831" s="103"/>
      <c r="H831" s="103"/>
      <c r="I831" s="103"/>
      <c r="J831" s="93"/>
      <c r="K831" s="93"/>
      <c r="L831" s="93"/>
      <c r="M831" s="93"/>
      <c r="N831" s="93"/>
      <c r="O831" s="93"/>
      <c r="P831" s="93"/>
      <c r="Q831" s="93"/>
      <c r="R831" s="93"/>
      <c r="S831" s="93"/>
      <c r="T831" s="93"/>
      <c r="U831" s="93"/>
      <c r="V831" s="93"/>
      <c r="W831" s="93"/>
      <c r="X831" s="93"/>
      <c r="Y831" s="93"/>
      <c r="Z831" s="93"/>
    </row>
    <row r="832" ht="10.5" customHeight="1">
      <c r="A832" s="48"/>
      <c r="B832" s="48"/>
      <c r="C832" s="103"/>
      <c r="D832" s="103"/>
      <c r="E832" s="103"/>
      <c r="F832" s="103"/>
      <c r="G832" s="103"/>
      <c r="H832" s="103"/>
      <c r="I832" s="103"/>
      <c r="J832" s="93"/>
      <c r="K832" s="93"/>
      <c r="L832" s="93"/>
      <c r="M832" s="93"/>
      <c r="N832" s="93"/>
      <c r="O832" s="93"/>
      <c r="P832" s="93"/>
      <c r="Q832" s="93"/>
      <c r="R832" s="93"/>
      <c r="S832" s="93"/>
      <c r="T832" s="93"/>
      <c r="U832" s="93"/>
      <c r="V832" s="93"/>
      <c r="W832" s="93"/>
      <c r="X832" s="93"/>
      <c r="Y832" s="93"/>
      <c r="Z832" s="93"/>
    </row>
    <row r="833" ht="10.5" customHeight="1">
      <c r="A833" s="48"/>
      <c r="B833" s="48"/>
      <c r="C833" s="103"/>
      <c r="D833" s="103"/>
      <c r="E833" s="103"/>
      <c r="F833" s="103"/>
      <c r="G833" s="103"/>
      <c r="H833" s="103"/>
      <c r="I833" s="103"/>
      <c r="J833" s="93"/>
      <c r="K833" s="93"/>
      <c r="L833" s="93"/>
      <c r="M833" s="93"/>
      <c r="N833" s="93"/>
      <c r="O833" s="93"/>
      <c r="P833" s="93"/>
      <c r="Q833" s="93"/>
      <c r="R833" s="93"/>
      <c r="S833" s="93"/>
      <c r="T833" s="93"/>
      <c r="U833" s="93"/>
      <c r="V833" s="93"/>
      <c r="W833" s="93"/>
      <c r="X833" s="93"/>
      <c r="Y833" s="93"/>
      <c r="Z833" s="93"/>
    </row>
    <row r="834" ht="10.5" customHeight="1">
      <c r="A834" s="48"/>
      <c r="B834" s="48"/>
      <c r="C834" s="103"/>
      <c r="D834" s="103"/>
      <c r="E834" s="103"/>
      <c r="F834" s="103"/>
      <c r="G834" s="103"/>
      <c r="H834" s="103"/>
      <c r="I834" s="103"/>
      <c r="J834" s="93"/>
      <c r="K834" s="93"/>
      <c r="L834" s="93"/>
      <c r="M834" s="93"/>
      <c r="N834" s="93"/>
      <c r="O834" s="93"/>
      <c r="P834" s="93"/>
      <c r="Q834" s="93"/>
      <c r="R834" s="93"/>
      <c r="S834" s="93"/>
      <c r="T834" s="93"/>
      <c r="U834" s="93"/>
      <c r="V834" s="93"/>
      <c r="W834" s="93"/>
      <c r="X834" s="93"/>
      <c r="Y834" s="93"/>
      <c r="Z834" s="93"/>
    </row>
    <row r="835" ht="10.5" customHeight="1">
      <c r="A835" s="48"/>
      <c r="B835" s="48"/>
      <c r="C835" s="103"/>
      <c r="D835" s="103"/>
      <c r="E835" s="103"/>
      <c r="F835" s="103"/>
      <c r="G835" s="103"/>
      <c r="H835" s="103"/>
      <c r="I835" s="103"/>
      <c r="J835" s="93"/>
      <c r="K835" s="93"/>
      <c r="L835" s="93"/>
      <c r="M835" s="93"/>
      <c r="N835" s="93"/>
      <c r="O835" s="93"/>
      <c r="P835" s="93"/>
      <c r="Q835" s="93"/>
      <c r="R835" s="93"/>
      <c r="S835" s="93"/>
      <c r="T835" s="93"/>
      <c r="U835" s="93"/>
      <c r="V835" s="93"/>
      <c r="W835" s="93"/>
      <c r="X835" s="93"/>
      <c r="Y835" s="93"/>
      <c r="Z835" s="93"/>
    </row>
    <row r="836" ht="10.5" customHeight="1">
      <c r="A836" s="48"/>
      <c r="B836" s="48"/>
      <c r="C836" s="103"/>
      <c r="D836" s="103"/>
      <c r="E836" s="103"/>
      <c r="F836" s="103"/>
      <c r="G836" s="103"/>
      <c r="H836" s="103"/>
      <c r="I836" s="103"/>
      <c r="J836" s="93"/>
      <c r="K836" s="93"/>
      <c r="L836" s="93"/>
      <c r="M836" s="93"/>
      <c r="N836" s="93"/>
      <c r="O836" s="93"/>
      <c r="P836" s="93"/>
      <c r="Q836" s="93"/>
      <c r="R836" s="93"/>
      <c r="S836" s="93"/>
      <c r="T836" s="93"/>
      <c r="U836" s="93"/>
      <c r="V836" s="93"/>
      <c r="W836" s="93"/>
      <c r="X836" s="93"/>
      <c r="Y836" s="93"/>
      <c r="Z836" s="93"/>
    </row>
    <row r="837" ht="10.5" customHeight="1">
      <c r="A837" s="48"/>
      <c r="B837" s="48"/>
      <c r="C837" s="103"/>
      <c r="D837" s="103"/>
      <c r="E837" s="103"/>
      <c r="F837" s="103"/>
      <c r="G837" s="103"/>
      <c r="H837" s="103"/>
      <c r="I837" s="103"/>
      <c r="J837" s="93"/>
      <c r="K837" s="93"/>
      <c r="L837" s="93"/>
      <c r="M837" s="93"/>
      <c r="N837" s="93"/>
      <c r="O837" s="93"/>
      <c r="P837" s="93"/>
      <c r="Q837" s="93"/>
      <c r="R837" s="93"/>
      <c r="S837" s="93"/>
      <c r="T837" s="93"/>
      <c r="U837" s="93"/>
      <c r="V837" s="93"/>
      <c r="W837" s="93"/>
      <c r="X837" s="93"/>
      <c r="Y837" s="93"/>
      <c r="Z837" s="93"/>
    </row>
    <row r="838" ht="10.5" customHeight="1">
      <c r="A838" s="48"/>
      <c r="B838" s="48"/>
      <c r="C838" s="103"/>
      <c r="D838" s="103"/>
      <c r="E838" s="103"/>
      <c r="F838" s="103"/>
      <c r="G838" s="103"/>
      <c r="H838" s="103"/>
      <c r="I838" s="103"/>
      <c r="J838" s="93"/>
      <c r="K838" s="93"/>
      <c r="L838" s="93"/>
      <c r="M838" s="93"/>
      <c r="N838" s="93"/>
      <c r="O838" s="93"/>
      <c r="P838" s="93"/>
      <c r="Q838" s="93"/>
      <c r="R838" s="93"/>
      <c r="S838" s="93"/>
      <c r="T838" s="93"/>
      <c r="U838" s="93"/>
      <c r="V838" s="93"/>
      <c r="W838" s="93"/>
      <c r="X838" s="93"/>
      <c r="Y838" s="93"/>
      <c r="Z838" s="93"/>
    </row>
    <row r="839" ht="10.5" customHeight="1">
      <c r="A839" s="48"/>
      <c r="B839" s="48"/>
      <c r="C839" s="103"/>
      <c r="D839" s="103"/>
      <c r="E839" s="103"/>
      <c r="F839" s="103"/>
      <c r="G839" s="103"/>
      <c r="H839" s="103"/>
      <c r="I839" s="103"/>
      <c r="J839" s="93"/>
      <c r="K839" s="93"/>
      <c r="L839" s="93"/>
      <c r="M839" s="93"/>
      <c r="N839" s="93"/>
      <c r="O839" s="93"/>
      <c r="P839" s="93"/>
      <c r="Q839" s="93"/>
      <c r="R839" s="93"/>
      <c r="S839" s="93"/>
      <c r="T839" s="93"/>
      <c r="U839" s="93"/>
      <c r="V839" s="93"/>
      <c r="W839" s="93"/>
      <c r="X839" s="93"/>
      <c r="Y839" s="93"/>
      <c r="Z839" s="93"/>
    </row>
    <row r="840" ht="10.5" customHeight="1">
      <c r="A840" s="48"/>
      <c r="B840" s="48"/>
      <c r="C840" s="103"/>
      <c r="D840" s="103"/>
      <c r="E840" s="103"/>
      <c r="F840" s="103"/>
      <c r="G840" s="103"/>
      <c r="H840" s="103"/>
      <c r="I840" s="103"/>
      <c r="J840" s="93"/>
      <c r="K840" s="93"/>
      <c r="L840" s="93"/>
      <c r="M840" s="93"/>
      <c r="N840" s="93"/>
      <c r="O840" s="93"/>
      <c r="P840" s="93"/>
      <c r="Q840" s="93"/>
      <c r="R840" s="93"/>
      <c r="S840" s="93"/>
      <c r="T840" s="93"/>
      <c r="U840" s="93"/>
      <c r="V840" s="93"/>
      <c r="W840" s="93"/>
      <c r="X840" s="93"/>
      <c r="Y840" s="93"/>
      <c r="Z840" s="93"/>
    </row>
    <row r="841" ht="10.5" customHeight="1">
      <c r="A841" s="48"/>
      <c r="B841" s="48"/>
      <c r="C841" s="103"/>
      <c r="D841" s="103"/>
      <c r="E841" s="103"/>
      <c r="F841" s="103"/>
      <c r="G841" s="103"/>
      <c r="H841" s="103"/>
      <c r="I841" s="103"/>
      <c r="J841" s="93"/>
      <c r="K841" s="93"/>
      <c r="L841" s="93"/>
      <c r="M841" s="93"/>
      <c r="N841" s="93"/>
      <c r="O841" s="93"/>
      <c r="P841" s="93"/>
      <c r="Q841" s="93"/>
      <c r="R841" s="93"/>
      <c r="S841" s="93"/>
      <c r="T841" s="93"/>
      <c r="U841" s="93"/>
      <c r="V841" s="93"/>
      <c r="W841" s="93"/>
      <c r="X841" s="93"/>
      <c r="Y841" s="93"/>
      <c r="Z841" s="93"/>
    </row>
    <row r="842" ht="10.5" customHeight="1">
      <c r="A842" s="48"/>
      <c r="B842" s="48"/>
      <c r="C842" s="103"/>
      <c r="D842" s="103"/>
      <c r="E842" s="103"/>
      <c r="F842" s="103"/>
      <c r="G842" s="103"/>
      <c r="H842" s="103"/>
      <c r="I842" s="103"/>
      <c r="J842" s="93"/>
      <c r="K842" s="93"/>
      <c r="L842" s="93"/>
      <c r="M842" s="93"/>
      <c r="N842" s="93"/>
      <c r="O842" s="93"/>
      <c r="P842" s="93"/>
      <c r="Q842" s="93"/>
      <c r="R842" s="93"/>
      <c r="S842" s="93"/>
      <c r="T842" s="93"/>
      <c r="U842" s="93"/>
      <c r="V842" s="93"/>
      <c r="W842" s="93"/>
      <c r="X842" s="93"/>
      <c r="Y842" s="93"/>
      <c r="Z842" s="93"/>
    </row>
    <row r="843" ht="10.5" customHeight="1">
      <c r="A843" s="48"/>
      <c r="B843" s="48"/>
      <c r="C843" s="103"/>
      <c r="D843" s="103"/>
      <c r="E843" s="103"/>
      <c r="F843" s="103"/>
      <c r="G843" s="103"/>
      <c r="H843" s="103"/>
      <c r="I843" s="103"/>
      <c r="J843" s="93"/>
      <c r="K843" s="93"/>
      <c r="L843" s="93"/>
      <c r="M843" s="93"/>
      <c r="N843" s="93"/>
      <c r="O843" s="93"/>
      <c r="P843" s="93"/>
      <c r="Q843" s="93"/>
      <c r="R843" s="93"/>
      <c r="S843" s="93"/>
      <c r="T843" s="93"/>
      <c r="U843" s="93"/>
      <c r="V843" s="93"/>
      <c r="W843" s="93"/>
      <c r="X843" s="93"/>
      <c r="Y843" s="93"/>
      <c r="Z843" s="93"/>
    </row>
    <row r="844" ht="10.5" customHeight="1">
      <c r="A844" s="48"/>
      <c r="B844" s="48"/>
      <c r="C844" s="103"/>
      <c r="D844" s="103"/>
      <c r="E844" s="103"/>
      <c r="F844" s="103"/>
      <c r="G844" s="103"/>
      <c r="H844" s="103"/>
      <c r="I844" s="103"/>
      <c r="J844" s="93"/>
      <c r="K844" s="93"/>
      <c r="L844" s="93"/>
      <c r="M844" s="93"/>
      <c r="N844" s="93"/>
      <c r="O844" s="93"/>
      <c r="P844" s="93"/>
      <c r="Q844" s="93"/>
      <c r="R844" s="93"/>
      <c r="S844" s="93"/>
      <c r="T844" s="93"/>
      <c r="U844" s="93"/>
      <c r="V844" s="93"/>
      <c r="W844" s="93"/>
      <c r="X844" s="93"/>
      <c r="Y844" s="93"/>
      <c r="Z844" s="93"/>
    </row>
    <row r="845" ht="10.5" customHeight="1">
      <c r="A845" s="48"/>
      <c r="B845" s="48"/>
      <c r="C845" s="103"/>
      <c r="D845" s="103"/>
      <c r="E845" s="103"/>
      <c r="F845" s="103"/>
      <c r="G845" s="103"/>
      <c r="H845" s="103"/>
      <c r="I845" s="103"/>
      <c r="J845" s="93"/>
      <c r="K845" s="93"/>
      <c r="L845" s="93"/>
      <c r="M845" s="93"/>
      <c r="N845" s="93"/>
      <c r="O845" s="93"/>
      <c r="P845" s="93"/>
      <c r="Q845" s="93"/>
      <c r="R845" s="93"/>
      <c r="S845" s="93"/>
      <c r="T845" s="93"/>
      <c r="U845" s="93"/>
      <c r="V845" s="93"/>
      <c r="W845" s="93"/>
      <c r="X845" s="93"/>
      <c r="Y845" s="93"/>
      <c r="Z845" s="93"/>
    </row>
    <row r="846" ht="10.5" customHeight="1">
      <c r="A846" s="48"/>
      <c r="B846" s="48"/>
      <c r="C846" s="103"/>
      <c r="D846" s="103"/>
      <c r="E846" s="103"/>
      <c r="F846" s="103"/>
      <c r="G846" s="103"/>
      <c r="H846" s="103"/>
      <c r="I846" s="103"/>
      <c r="J846" s="93"/>
      <c r="K846" s="93"/>
      <c r="L846" s="93"/>
      <c r="M846" s="93"/>
      <c r="N846" s="93"/>
      <c r="O846" s="93"/>
      <c r="P846" s="93"/>
      <c r="Q846" s="93"/>
      <c r="R846" s="93"/>
      <c r="S846" s="93"/>
      <c r="T846" s="93"/>
      <c r="U846" s="93"/>
      <c r="V846" s="93"/>
      <c r="W846" s="93"/>
      <c r="X846" s="93"/>
      <c r="Y846" s="93"/>
      <c r="Z846" s="93"/>
    </row>
    <row r="847" ht="10.5" customHeight="1">
      <c r="A847" s="48"/>
      <c r="B847" s="48"/>
      <c r="C847" s="103"/>
      <c r="D847" s="103"/>
      <c r="E847" s="103"/>
      <c r="F847" s="103"/>
      <c r="G847" s="103"/>
      <c r="H847" s="103"/>
      <c r="I847" s="103"/>
      <c r="J847" s="93"/>
      <c r="K847" s="93"/>
      <c r="L847" s="93"/>
      <c r="M847" s="93"/>
      <c r="N847" s="93"/>
      <c r="O847" s="93"/>
      <c r="P847" s="93"/>
      <c r="Q847" s="93"/>
      <c r="R847" s="93"/>
      <c r="S847" s="93"/>
      <c r="T847" s="93"/>
      <c r="U847" s="93"/>
      <c r="V847" s="93"/>
      <c r="W847" s="93"/>
      <c r="X847" s="93"/>
      <c r="Y847" s="93"/>
      <c r="Z847" s="93"/>
    </row>
    <row r="848" ht="10.5" customHeight="1">
      <c r="A848" s="48"/>
      <c r="B848" s="48"/>
      <c r="C848" s="103"/>
      <c r="D848" s="103"/>
      <c r="E848" s="103"/>
      <c r="F848" s="103"/>
      <c r="G848" s="103"/>
      <c r="H848" s="103"/>
      <c r="I848" s="103"/>
      <c r="J848" s="93"/>
      <c r="K848" s="93"/>
      <c r="L848" s="93"/>
      <c r="M848" s="93"/>
      <c r="N848" s="93"/>
      <c r="O848" s="93"/>
      <c r="P848" s="93"/>
      <c r="Q848" s="93"/>
      <c r="R848" s="93"/>
      <c r="S848" s="93"/>
      <c r="T848" s="93"/>
      <c r="U848" s="93"/>
      <c r="V848" s="93"/>
      <c r="W848" s="93"/>
      <c r="X848" s="93"/>
      <c r="Y848" s="93"/>
      <c r="Z848" s="93"/>
    </row>
    <row r="849" ht="10.5" customHeight="1">
      <c r="A849" s="48"/>
      <c r="B849" s="48"/>
      <c r="C849" s="103"/>
      <c r="D849" s="103"/>
      <c r="E849" s="103"/>
      <c r="F849" s="103"/>
      <c r="G849" s="103"/>
      <c r="H849" s="103"/>
      <c r="I849" s="103"/>
      <c r="J849" s="93"/>
      <c r="K849" s="93"/>
      <c r="L849" s="93"/>
      <c r="M849" s="93"/>
      <c r="N849" s="93"/>
      <c r="O849" s="93"/>
      <c r="P849" s="93"/>
      <c r="Q849" s="93"/>
      <c r="R849" s="93"/>
      <c r="S849" s="93"/>
      <c r="T849" s="93"/>
      <c r="U849" s="93"/>
      <c r="V849" s="93"/>
      <c r="W849" s="93"/>
      <c r="X849" s="93"/>
      <c r="Y849" s="93"/>
      <c r="Z849" s="93"/>
    </row>
    <row r="850" ht="10.5" customHeight="1">
      <c r="A850" s="48"/>
      <c r="B850" s="48"/>
      <c r="C850" s="103"/>
      <c r="D850" s="103"/>
      <c r="E850" s="103"/>
      <c r="F850" s="103"/>
      <c r="G850" s="103"/>
      <c r="H850" s="103"/>
      <c r="I850" s="103"/>
      <c r="J850" s="93"/>
      <c r="K850" s="93"/>
      <c r="L850" s="93"/>
      <c r="M850" s="93"/>
      <c r="N850" s="93"/>
      <c r="O850" s="93"/>
      <c r="P850" s="93"/>
      <c r="Q850" s="93"/>
      <c r="R850" s="93"/>
      <c r="S850" s="93"/>
      <c r="T850" s="93"/>
      <c r="U850" s="93"/>
      <c r="V850" s="93"/>
      <c r="W850" s="93"/>
      <c r="X850" s="93"/>
      <c r="Y850" s="93"/>
      <c r="Z850" s="93"/>
    </row>
    <row r="851" ht="10.5" customHeight="1">
      <c r="A851" s="48"/>
      <c r="B851" s="48"/>
      <c r="C851" s="103"/>
      <c r="D851" s="103"/>
      <c r="E851" s="103"/>
      <c r="F851" s="103"/>
      <c r="G851" s="103"/>
      <c r="H851" s="103"/>
      <c r="I851" s="103"/>
      <c r="J851" s="93"/>
      <c r="K851" s="93"/>
      <c r="L851" s="93"/>
      <c r="M851" s="93"/>
      <c r="N851" s="93"/>
      <c r="O851" s="93"/>
      <c r="P851" s="93"/>
      <c r="Q851" s="93"/>
      <c r="R851" s="93"/>
      <c r="S851" s="93"/>
      <c r="T851" s="93"/>
      <c r="U851" s="93"/>
      <c r="V851" s="93"/>
      <c r="W851" s="93"/>
      <c r="X851" s="93"/>
      <c r="Y851" s="93"/>
      <c r="Z851" s="93"/>
    </row>
    <row r="852" ht="10.5" customHeight="1">
      <c r="A852" s="48"/>
      <c r="B852" s="48"/>
      <c r="C852" s="103"/>
      <c r="D852" s="103"/>
      <c r="E852" s="103"/>
      <c r="F852" s="103"/>
      <c r="G852" s="103"/>
      <c r="H852" s="103"/>
      <c r="I852" s="103"/>
      <c r="J852" s="93"/>
      <c r="K852" s="93"/>
      <c r="L852" s="93"/>
      <c r="M852" s="93"/>
      <c r="N852" s="93"/>
      <c r="O852" s="93"/>
      <c r="P852" s="93"/>
      <c r="Q852" s="93"/>
      <c r="R852" s="93"/>
      <c r="S852" s="93"/>
      <c r="T852" s="93"/>
      <c r="U852" s="93"/>
      <c r="V852" s="93"/>
      <c r="W852" s="93"/>
      <c r="X852" s="93"/>
      <c r="Y852" s="93"/>
      <c r="Z852" s="93"/>
    </row>
    <row r="853" ht="10.5" customHeight="1">
      <c r="A853" s="48"/>
      <c r="B853" s="48"/>
      <c r="C853" s="103"/>
      <c r="D853" s="103"/>
      <c r="E853" s="103"/>
      <c r="F853" s="103"/>
      <c r="G853" s="103"/>
      <c r="H853" s="103"/>
      <c r="I853" s="103"/>
      <c r="J853" s="93"/>
      <c r="K853" s="93"/>
      <c r="L853" s="93"/>
      <c r="M853" s="93"/>
      <c r="N853" s="93"/>
      <c r="O853" s="93"/>
      <c r="P853" s="93"/>
      <c r="Q853" s="93"/>
      <c r="R853" s="93"/>
      <c r="S853" s="93"/>
      <c r="T853" s="93"/>
      <c r="U853" s="93"/>
      <c r="V853" s="93"/>
      <c r="W853" s="93"/>
      <c r="X853" s="93"/>
      <c r="Y853" s="93"/>
      <c r="Z853" s="93"/>
    </row>
    <row r="854" ht="10.5" customHeight="1">
      <c r="A854" s="48"/>
      <c r="B854" s="48"/>
      <c r="C854" s="103"/>
      <c r="D854" s="103"/>
      <c r="E854" s="103"/>
      <c r="F854" s="103"/>
      <c r="G854" s="103"/>
      <c r="H854" s="103"/>
      <c r="I854" s="103"/>
      <c r="J854" s="93"/>
      <c r="K854" s="93"/>
      <c r="L854" s="93"/>
      <c r="M854" s="93"/>
      <c r="N854" s="93"/>
      <c r="O854" s="93"/>
      <c r="P854" s="93"/>
      <c r="Q854" s="93"/>
      <c r="R854" s="93"/>
      <c r="S854" s="93"/>
      <c r="T854" s="93"/>
      <c r="U854" s="93"/>
      <c r="V854" s="93"/>
      <c r="W854" s="93"/>
      <c r="X854" s="93"/>
      <c r="Y854" s="93"/>
      <c r="Z854" s="93"/>
    </row>
    <row r="855" ht="10.5" customHeight="1">
      <c r="A855" s="48"/>
      <c r="B855" s="48"/>
      <c r="C855" s="103"/>
      <c r="D855" s="103"/>
      <c r="E855" s="103"/>
      <c r="F855" s="103"/>
      <c r="G855" s="103"/>
      <c r="H855" s="103"/>
      <c r="I855" s="103"/>
      <c r="J855" s="93"/>
      <c r="K855" s="93"/>
      <c r="L855" s="93"/>
      <c r="M855" s="93"/>
      <c r="N855" s="93"/>
      <c r="O855" s="93"/>
      <c r="P855" s="93"/>
      <c r="Q855" s="93"/>
      <c r="R855" s="93"/>
      <c r="S855" s="93"/>
      <c r="T855" s="93"/>
      <c r="U855" s="93"/>
      <c r="V855" s="93"/>
      <c r="W855" s="93"/>
      <c r="X855" s="93"/>
      <c r="Y855" s="93"/>
      <c r="Z855" s="93"/>
    </row>
    <row r="856" ht="10.5" customHeight="1">
      <c r="A856" s="48"/>
      <c r="B856" s="48"/>
      <c r="C856" s="103"/>
      <c r="D856" s="103"/>
      <c r="E856" s="103"/>
      <c r="F856" s="103"/>
      <c r="G856" s="103"/>
      <c r="H856" s="103"/>
      <c r="I856" s="103"/>
      <c r="J856" s="93"/>
      <c r="K856" s="93"/>
      <c r="L856" s="93"/>
      <c r="M856" s="93"/>
      <c r="N856" s="93"/>
      <c r="O856" s="93"/>
      <c r="P856" s="93"/>
      <c r="Q856" s="93"/>
      <c r="R856" s="93"/>
      <c r="S856" s="93"/>
      <c r="T856" s="93"/>
      <c r="U856" s="93"/>
      <c r="V856" s="93"/>
      <c r="W856" s="93"/>
      <c r="X856" s="93"/>
      <c r="Y856" s="93"/>
      <c r="Z856" s="93"/>
    </row>
    <row r="857" ht="10.5" customHeight="1">
      <c r="A857" s="48"/>
      <c r="B857" s="48"/>
      <c r="C857" s="103"/>
      <c r="D857" s="103"/>
      <c r="E857" s="103"/>
      <c r="F857" s="103"/>
      <c r="G857" s="103"/>
      <c r="H857" s="103"/>
      <c r="I857" s="103"/>
      <c r="J857" s="93"/>
      <c r="K857" s="93"/>
      <c r="L857" s="93"/>
      <c r="M857" s="93"/>
      <c r="N857" s="93"/>
      <c r="O857" s="93"/>
      <c r="P857" s="93"/>
      <c r="Q857" s="93"/>
      <c r="R857" s="93"/>
      <c r="S857" s="93"/>
      <c r="T857" s="93"/>
      <c r="U857" s="93"/>
      <c r="V857" s="93"/>
      <c r="W857" s="93"/>
      <c r="X857" s="93"/>
      <c r="Y857" s="93"/>
      <c r="Z857" s="93"/>
    </row>
    <row r="858" ht="10.5" customHeight="1">
      <c r="A858" s="48"/>
      <c r="B858" s="48"/>
      <c r="C858" s="103"/>
      <c r="D858" s="103"/>
      <c r="E858" s="103"/>
      <c r="F858" s="103"/>
      <c r="G858" s="103"/>
      <c r="H858" s="103"/>
      <c r="I858" s="103"/>
      <c r="J858" s="93"/>
      <c r="K858" s="93"/>
      <c r="L858" s="93"/>
      <c r="M858" s="93"/>
      <c r="N858" s="93"/>
      <c r="O858" s="93"/>
      <c r="P858" s="93"/>
      <c r="Q858" s="93"/>
      <c r="R858" s="93"/>
      <c r="S858" s="93"/>
      <c r="T858" s="93"/>
      <c r="U858" s="93"/>
      <c r="V858" s="93"/>
      <c r="W858" s="93"/>
      <c r="X858" s="93"/>
      <c r="Y858" s="93"/>
      <c r="Z858" s="93"/>
    </row>
    <row r="859" ht="10.5" customHeight="1">
      <c r="A859" s="48"/>
      <c r="B859" s="48"/>
      <c r="C859" s="103"/>
      <c r="D859" s="103"/>
      <c r="E859" s="103"/>
      <c r="F859" s="103"/>
      <c r="G859" s="103"/>
      <c r="H859" s="103"/>
      <c r="I859" s="103"/>
      <c r="J859" s="93"/>
      <c r="K859" s="93"/>
      <c r="L859" s="93"/>
      <c r="M859" s="93"/>
      <c r="N859" s="93"/>
      <c r="O859" s="93"/>
      <c r="P859" s="93"/>
      <c r="Q859" s="93"/>
      <c r="R859" s="93"/>
      <c r="S859" s="93"/>
      <c r="T859" s="93"/>
      <c r="U859" s="93"/>
      <c r="V859" s="93"/>
      <c r="W859" s="93"/>
      <c r="X859" s="93"/>
      <c r="Y859" s="93"/>
      <c r="Z859" s="93"/>
    </row>
    <row r="860" ht="10.5" customHeight="1">
      <c r="A860" s="48"/>
      <c r="B860" s="48"/>
      <c r="C860" s="103"/>
      <c r="D860" s="103"/>
      <c r="E860" s="103"/>
      <c r="F860" s="103"/>
      <c r="G860" s="103"/>
      <c r="H860" s="103"/>
      <c r="I860" s="103"/>
      <c r="J860" s="93"/>
      <c r="K860" s="93"/>
      <c r="L860" s="93"/>
      <c r="M860" s="93"/>
      <c r="N860" s="93"/>
      <c r="O860" s="93"/>
      <c r="P860" s="93"/>
      <c r="Q860" s="93"/>
      <c r="R860" s="93"/>
      <c r="S860" s="93"/>
      <c r="T860" s="93"/>
      <c r="U860" s="93"/>
      <c r="V860" s="93"/>
      <c r="W860" s="93"/>
      <c r="X860" s="93"/>
      <c r="Y860" s="93"/>
      <c r="Z860" s="93"/>
    </row>
    <row r="861" ht="10.5" customHeight="1">
      <c r="A861" s="48"/>
      <c r="B861" s="48"/>
      <c r="C861" s="103"/>
      <c r="D861" s="103"/>
      <c r="E861" s="103"/>
      <c r="F861" s="103"/>
      <c r="G861" s="103"/>
      <c r="H861" s="103"/>
      <c r="I861" s="103"/>
      <c r="J861" s="93"/>
      <c r="K861" s="93"/>
      <c r="L861" s="93"/>
      <c r="M861" s="93"/>
      <c r="N861" s="93"/>
      <c r="O861" s="93"/>
      <c r="P861" s="93"/>
      <c r="Q861" s="93"/>
      <c r="R861" s="93"/>
      <c r="S861" s="93"/>
      <c r="T861" s="93"/>
      <c r="U861" s="93"/>
      <c r="V861" s="93"/>
      <c r="W861" s="93"/>
      <c r="X861" s="93"/>
      <c r="Y861" s="93"/>
      <c r="Z861" s="93"/>
    </row>
    <row r="862" ht="10.5" customHeight="1">
      <c r="A862" s="48"/>
      <c r="B862" s="48"/>
      <c r="C862" s="103"/>
      <c r="D862" s="103"/>
      <c r="E862" s="103"/>
      <c r="F862" s="103"/>
      <c r="G862" s="103"/>
      <c r="H862" s="103"/>
      <c r="I862" s="103"/>
      <c r="J862" s="93"/>
      <c r="K862" s="93"/>
      <c r="L862" s="93"/>
      <c r="M862" s="93"/>
      <c r="N862" s="93"/>
      <c r="O862" s="93"/>
      <c r="P862" s="93"/>
      <c r="Q862" s="93"/>
      <c r="R862" s="93"/>
      <c r="S862" s="93"/>
      <c r="T862" s="93"/>
      <c r="U862" s="93"/>
      <c r="V862" s="93"/>
      <c r="W862" s="93"/>
      <c r="X862" s="93"/>
      <c r="Y862" s="93"/>
      <c r="Z862" s="93"/>
    </row>
    <row r="863" ht="10.5" customHeight="1">
      <c r="A863" s="48"/>
      <c r="B863" s="48"/>
      <c r="C863" s="103"/>
      <c r="D863" s="103"/>
      <c r="E863" s="103"/>
      <c r="F863" s="103"/>
      <c r="G863" s="103"/>
      <c r="H863" s="103"/>
      <c r="I863" s="103"/>
      <c r="J863" s="93"/>
      <c r="K863" s="93"/>
      <c r="L863" s="93"/>
      <c r="M863" s="93"/>
      <c r="N863" s="93"/>
      <c r="O863" s="93"/>
      <c r="P863" s="93"/>
      <c r="Q863" s="93"/>
      <c r="R863" s="93"/>
      <c r="S863" s="93"/>
      <c r="T863" s="93"/>
      <c r="U863" s="93"/>
      <c r="V863" s="93"/>
      <c r="W863" s="93"/>
      <c r="X863" s="93"/>
      <c r="Y863" s="93"/>
      <c r="Z863" s="93"/>
    </row>
    <row r="864" ht="10.5" customHeight="1">
      <c r="A864" s="48"/>
      <c r="B864" s="48"/>
      <c r="C864" s="103"/>
      <c r="D864" s="103"/>
      <c r="E864" s="103"/>
      <c r="F864" s="103"/>
      <c r="G864" s="103"/>
      <c r="H864" s="103"/>
      <c r="I864" s="103"/>
      <c r="J864" s="93"/>
      <c r="K864" s="93"/>
      <c r="L864" s="93"/>
      <c r="M864" s="93"/>
      <c r="N864" s="93"/>
      <c r="O864" s="93"/>
      <c r="P864" s="93"/>
      <c r="Q864" s="93"/>
      <c r="R864" s="93"/>
      <c r="S864" s="93"/>
      <c r="T864" s="93"/>
      <c r="U864" s="93"/>
      <c r="V864" s="93"/>
      <c r="W864" s="93"/>
      <c r="X864" s="93"/>
      <c r="Y864" s="93"/>
      <c r="Z864" s="93"/>
    </row>
    <row r="865" ht="10.5" customHeight="1">
      <c r="A865" s="48"/>
      <c r="B865" s="48"/>
      <c r="C865" s="103"/>
      <c r="D865" s="103"/>
      <c r="E865" s="103"/>
      <c r="F865" s="103"/>
      <c r="G865" s="103"/>
      <c r="H865" s="103"/>
      <c r="I865" s="103"/>
      <c r="J865" s="93"/>
      <c r="K865" s="93"/>
      <c r="L865" s="93"/>
      <c r="M865" s="93"/>
      <c r="N865" s="93"/>
      <c r="O865" s="93"/>
      <c r="P865" s="93"/>
      <c r="Q865" s="93"/>
      <c r="R865" s="93"/>
      <c r="S865" s="93"/>
      <c r="T865" s="93"/>
      <c r="U865" s="93"/>
      <c r="V865" s="93"/>
      <c r="W865" s="93"/>
      <c r="X865" s="93"/>
      <c r="Y865" s="93"/>
      <c r="Z865" s="93"/>
    </row>
    <row r="866" ht="10.5" customHeight="1">
      <c r="A866" s="48"/>
      <c r="B866" s="48"/>
      <c r="C866" s="103"/>
      <c r="D866" s="103"/>
      <c r="E866" s="103"/>
      <c r="F866" s="103"/>
      <c r="G866" s="103"/>
      <c r="H866" s="103"/>
      <c r="I866" s="103"/>
      <c r="J866" s="93"/>
      <c r="K866" s="93"/>
      <c r="L866" s="93"/>
      <c r="M866" s="93"/>
      <c r="N866" s="93"/>
      <c r="O866" s="93"/>
      <c r="P866" s="93"/>
      <c r="Q866" s="93"/>
      <c r="R866" s="93"/>
      <c r="S866" s="93"/>
      <c r="T866" s="93"/>
      <c r="U866" s="93"/>
      <c r="V866" s="93"/>
      <c r="W866" s="93"/>
      <c r="X866" s="93"/>
      <c r="Y866" s="93"/>
      <c r="Z866" s="93"/>
    </row>
    <row r="867" ht="10.5" customHeight="1">
      <c r="A867" s="48"/>
      <c r="B867" s="48"/>
      <c r="C867" s="103"/>
      <c r="D867" s="103"/>
      <c r="E867" s="103"/>
      <c r="F867" s="103"/>
      <c r="G867" s="103"/>
      <c r="H867" s="103"/>
      <c r="I867" s="103"/>
      <c r="J867" s="93"/>
      <c r="K867" s="93"/>
      <c r="L867" s="93"/>
      <c r="M867" s="93"/>
      <c r="N867" s="93"/>
      <c r="O867" s="93"/>
      <c r="P867" s="93"/>
      <c r="Q867" s="93"/>
      <c r="R867" s="93"/>
      <c r="S867" s="93"/>
      <c r="T867" s="93"/>
      <c r="U867" s="93"/>
      <c r="V867" s="93"/>
      <c r="W867" s="93"/>
      <c r="X867" s="93"/>
      <c r="Y867" s="93"/>
      <c r="Z867" s="93"/>
    </row>
    <row r="868" ht="10.5" customHeight="1">
      <c r="A868" s="48"/>
      <c r="B868" s="48"/>
      <c r="C868" s="103"/>
      <c r="D868" s="103"/>
      <c r="E868" s="103"/>
      <c r="F868" s="103"/>
      <c r="G868" s="103"/>
      <c r="H868" s="103"/>
      <c r="I868" s="103"/>
      <c r="J868" s="93"/>
      <c r="K868" s="93"/>
      <c r="L868" s="93"/>
      <c r="M868" s="93"/>
      <c r="N868" s="93"/>
      <c r="O868" s="93"/>
      <c r="P868" s="93"/>
      <c r="Q868" s="93"/>
      <c r="R868" s="93"/>
      <c r="S868" s="93"/>
      <c r="T868" s="93"/>
      <c r="U868" s="93"/>
      <c r="V868" s="93"/>
      <c r="W868" s="93"/>
      <c r="X868" s="93"/>
      <c r="Y868" s="93"/>
      <c r="Z868" s="93"/>
    </row>
    <row r="869" ht="10.5" customHeight="1">
      <c r="A869" s="48"/>
      <c r="B869" s="48"/>
      <c r="C869" s="103"/>
      <c r="D869" s="103"/>
      <c r="E869" s="103"/>
      <c r="F869" s="103"/>
      <c r="G869" s="103"/>
      <c r="H869" s="103"/>
      <c r="I869" s="103"/>
      <c r="J869" s="93"/>
      <c r="K869" s="93"/>
      <c r="L869" s="93"/>
      <c r="M869" s="93"/>
      <c r="N869" s="93"/>
      <c r="O869" s="93"/>
      <c r="P869" s="93"/>
      <c r="Q869" s="93"/>
      <c r="R869" s="93"/>
      <c r="S869" s="93"/>
      <c r="T869" s="93"/>
      <c r="U869" s="93"/>
      <c r="V869" s="93"/>
      <c r="W869" s="93"/>
      <c r="X869" s="93"/>
      <c r="Y869" s="93"/>
      <c r="Z869" s="93"/>
    </row>
    <row r="870" ht="10.5" customHeight="1">
      <c r="A870" s="48"/>
      <c r="B870" s="48"/>
      <c r="C870" s="103"/>
      <c r="D870" s="103"/>
      <c r="E870" s="103"/>
      <c r="F870" s="103"/>
      <c r="G870" s="103"/>
      <c r="H870" s="103"/>
      <c r="I870" s="103"/>
      <c r="J870" s="93"/>
      <c r="K870" s="93"/>
      <c r="L870" s="93"/>
      <c r="M870" s="93"/>
      <c r="N870" s="93"/>
      <c r="O870" s="93"/>
      <c r="P870" s="93"/>
      <c r="Q870" s="93"/>
      <c r="R870" s="93"/>
      <c r="S870" s="93"/>
      <c r="T870" s="93"/>
      <c r="U870" s="93"/>
      <c r="V870" s="93"/>
      <c r="W870" s="93"/>
      <c r="X870" s="93"/>
      <c r="Y870" s="93"/>
      <c r="Z870" s="93"/>
    </row>
    <row r="871" ht="10.5" customHeight="1">
      <c r="A871" s="48"/>
      <c r="B871" s="48"/>
      <c r="C871" s="103"/>
      <c r="D871" s="103"/>
      <c r="E871" s="103"/>
      <c r="F871" s="103"/>
      <c r="G871" s="103"/>
      <c r="H871" s="103"/>
      <c r="I871" s="103"/>
      <c r="J871" s="93"/>
      <c r="K871" s="93"/>
      <c r="L871" s="93"/>
      <c r="M871" s="93"/>
      <c r="N871" s="93"/>
      <c r="O871" s="93"/>
      <c r="P871" s="93"/>
      <c r="Q871" s="93"/>
      <c r="R871" s="93"/>
      <c r="S871" s="93"/>
      <c r="T871" s="93"/>
      <c r="U871" s="93"/>
      <c r="V871" s="93"/>
      <c r="W871" s="93"/>
      <c r="X871" s="93"/>
      <c r="Y871" s="93"/>
      <c r="Z871" s="93"/>
    </row>
    <row r="872" ht="10.5" customHeight="1">
      <c r="A872" s="48"/>
      <c r="B872" s="48"/>
      <c r="C872" s="103"/>
      <c r="D872" s="103"/>
      <c r="E872" s="103"/>
      <c r="F872" s="103"/>
      <c r="G872" s="103"/>
      <c r="H872" s="103"/>
      <c r="I872" s="103"/>
      <c r="J872" s="93"/>
      <c r="K872" s="93"/>
      <c r="L872" s="93"/>
      <c r="M872" s="93"/>
      <c r="N872" s="93"/>
      <c r="O872" s="93"/>
      <c r="P872" s="93"/>
      <c r="Q872" s="93"/>
      <c r="R872" s="93"/>
      <c r="S872" s="93"/>
      <c r="T872" s="93"/>
      <c r="U872" s="93"/>
      <c r="V872" s="93"/>
      <c r="W872" s="93"/>
      <c r="X872" s="93"/>
      <c r="Y872" s="93"/>
      <c r="Z872" s="93"/>
    </row>
    <row r="873" ht="10.5" customHeight="1">
      <c r="A873" s="48"/>
      <c r="B873" s="48"/>
      <c r="C873" s="103"/>
      <c r="D873" s="103"/>
      <c r="E873" s="103"/>
      <c r="F873" s="103"/>
      <c r="G873" s="103"/>
      <c r="H873" s="103"/>
      <c r="I873" s="103"/>
      <c r="J873" s="93"/>
      <c r="K873" s="93"/>
      <c r="L873" s="93"/>
      <c r="M873" s="93"/>
      <c r="N873" s="93"/>
      <c r="O873" s="93"/>
      <c r="P873" s="93"/>
      <c r="Q873" s="93"/>
      <c r="R873" s="93"/>
      <c r="S873" s="93"/>
      <c r="T873" s="93"/>
      <c r="U873" s="93"/>
      <c r="V873" s="93"/>
      <c r="W873" s="93"/>
      <c r="X873" s="93"/>
      <c r="Y873" s="93"/>
      <c r="Z873" s="93"/>
    </row>
    <row r="874" ht="10.5" customHeight="1">
      <c r="A874" s="48"/>
      <c r="B874" s="48"/>
      <c r="C874" s="103"/>
      <c r="D874" s="103"/>
      <c r="E874" s="103"/>
      <c r="F874" s="103"/>
      <c r="G874" s="103"/>
      <c r="H874" s="103"/>
      <c r="I874" s="103"/>
      <c r="J874" s="93"/>
      <c r="K874" s="93"/>
      <c r="L874" s="93"/>
      <c r="M874" s="93"/>
      <c r="N874" s="93"/>
      <c r="O874" s="93"/>
      <c r="P874" s="93"/>
      <c r="Q874" s="93"/>
      <c r="R874" s="93"/>
      <c r="S874" s="93"/>
      <c r="T874" s="93"/>
      <c r="U874" s="93"/>
      <c r="V874" s="93"/>
      <c r="W874" s="93"/>
      <c r="X874" s="93"/>
      <c r="Y874" s="93"/>
      <c r="Z874" s="93"/>
    </row>
    <row r="875" ht="10.5" customHeight="1">
      <c r="A875" s="48"/>
      <c r="B875" s="48"/>
      <c r="C875" s="103"/>
      <c r="D875" s="103"/>
      <c r="E875" s="103"/>
      <c r="F875" s="103"/>
      <c r="G875" s="103"/>
      <c r="H875" s="103"/>
      <c r="I875" s="103"/>
      <c r="J875" s="93"/>
      <c r="K875" s="93"/>
      <c r="L875" s="93"/>
      <c r="M875" s="93"/>
      <c r="N875" s="93"/>
      <c r="O875" s="93"/>
      <c r="P875" s="93"/>
      <c r="Q875" s="93"/>
      <c r="R875" s="93"/>
      <c r="S875" s="93"/>
      <c r="T875" s="93"/>
      <c r="U875" s="93"/>
      <c r="V875" s="93"/>
      <c r="W875" s="93"/>
      <c r="X875" s="93"/>
      <c r="Y875" s="93"/>
      <c r="Z875" s="93"/>
    </row>
    <row r="876" ht="10.5" customHeight="1">
      <c r="A876" s="48"/>
      <c r="B876" s="48"/>
      <c r="C876" s="103"/>
      <c r="D876" s="103"/>
      <c r="E876" s="103"/>
      <c r="F876" s="103"/>
      <c r="G876" s="103"/>
      <c r="H876" s="103"/>
      <c r="I876" s="103"/>
      <c r="J876" s="93"/>
      <c r="K876" s="93"/>
      <c r="L876" s="93"/>
      <c r="M876" s="93"/>
      <c r="N876" s="93"/>
      <c r="O876" s="93"/>
      <c r="P876" s="93"/>
      <c r="Q876" s="93"/>
      <c r="R876" s="93"/>
      <c r="S876" s="93"/>
      <c r="T876" s="93"/>
      <c r="U876" s="93"/>
      <c r="V876" s="93"/>
      <c r="W876" s="93"/>
      <c r="X876" s="93"/>
      <c r="Y876" s="93"/>
      <c r="Z876" s="93"/>
    </row>
    <row r="877" ht="10.5" customHeight="1">
      <c r="A877" s="48"/>
      <c r="B877" s="48"/>
      <c r="C877" s="103"/>
      <c r="D877" s="103"/>
      <c r="E877" s="103"/>
      <c r="F877" s="103"/>
      <c r="G877" s="103"/>
      <c r="H877" s="103"/>
      <c r="I877" s="103"/>
      <c r="J877" s="93"/>
      <c r="K877" s="93"/>
      <c r="L877" s="93"/>
      <c r="M877" s="93"/>
      <c r="N877" s="93"/>
      <c r="O877" s="93"/>
      <c r="P877" s="93"/>
      <c r="Q877" s="93"/>
      <c r="R877" s="93"/>
      <c r="S877" s="93"/>
      <c r="T877" s="93"/>
      <c r="U877" s="93"/>
      <c r="V877" s="93"/>
      <c r="W877" s="93"/>
      <c r="X877" s="93"/>
      <c r="Y877" s="93"/>
      <c r="Z877" s="93"/>
    </row>
    <row r="878" ht="10.5" customHeight="1">
      <c r="A878" s="48"/>
      <c r="B878" s="48"/>
      <c r="C878" s="103"/>
      <c r="D878" s="103"/>
      <c r="E878" s="103"/>
      <c r="F878" s="103"/>
      <c r="G878" s="103"/>
      <c r="H878" s="103"/>
      <c r="I878" s="103"/>
      <c r="J878" s="93"/>
      <c r="K878" s="93"/>
      <c r="L878" s="93"/>
      <c r="M878" s="93"/>
      <c r="N878" s="93"/>
      <c r="O878" s="93"/>
      <c r="P878" s="93"/>
      <c r="Q878" s="93"/>
      <c r="R878" s="93"/>
      <c r="S878" s="93"/>
      <c r="T878" s="93"/>
      <c r="U878" s="93"/>
      <c r="V878" s="93"/>
      <c r="W878" s="93"/>
      <c r="X878" s="93"/>
      <c r="Y878" s="93"/>
      <c r="Z878" s="93"/>
    </row>
    <row r="879" ht="10.5" customHeight="1">
      <c r="A879" s="48"/>
      <c r="B879" s="48"/>
      <c r="C879" s="103"/>
      <c r="D879" s="103"/>
      <c r="E879" s="103"/>
      <c r="F879" s="103"/>
      <c r="G879" s="103"/>
      <c r="H879" s="103"/>
      <c r="I879" s="103"/>
      <c r="J879" s="93"/>
      <c r="K879" s="93"/>
      <c r="L879" s="93"/>
      <c r="M879" s="93"/>
      <c r="N879" s="93"/>
      <c r="O879" s="93"/>
      <c r="P879" s="93"/>
      <c r="Q879" s="93"/>
      <c r="R879" s="93"/>
      <c r="S879" s="93"/>
      <c r="T879" s="93"/>
      <c r="U879" s="93"/>
      <c r="V879" s="93"/>
      <c r="W879" s="93"/>
      <c r="X879" s="93"/>
      <c r="Y879" s="93"/>
      <c r="Z879" s="93"/>
    </row>
    <row r="880" ht="10.5" customHeight="1">
      <c r="A880" s="48"/>
      <c r="B880" s="48"/>
      <c r="C880" s="103"/>
      <c r="D880" s="103"/>
      <c r="E880" s="103"/>
      <c r="F880" s="103"/>
      <c r="G880" s="103"/>
      <c r="H880" s="103"/>
      <c r="I880" s="103"/>
      <c r="J880" s="93"/>
      <c r="K880" s="93"/>
      <c r="L880" s="93"/>
      <c r="M880" s="93"/>
      <c r="N880" s="93"/>
      <c r="O880" s="93"/>
      <c r="P880" s="93"/>
      <c r="Q880" s="93"/>
      <c r="R880" s="93"/>
      <c r="S880" s="93"/>
      <c r="T880" s="93"/>
      <c r="U880" s="93"/>
      <c r="V880" s="93"/>
      <c r="W880" s="93"/>
      <c r="X880" s="93"/>
      <c r="Y880" s="93"/>
      <c r="Z880" s="93"/>
    </row>
    <row r="881" ht="10.5" customHeight="1">
      <c r="A881" s="48"/>
      <c r="B881" s="48"/>
      <c r="C881" s="103"/>
      <c r="D881" s="103"/>
      <c r="E881" s="103"/>
      <c r="F881" s="103"/>
      <c r="G881" s="103"/>
      <c r="H881" s="103"/>
      <c r="I881" s="103"/>
      <c r="J881" s="93"/>
      <c r="K881" s="93"/>
      <c r="L881" s="93"/>
      <c r="M881" s="93"/>
      <c r="N881" s="93"/>
      <c r="O881" s="93"/>
      <c r="P881" s="93"/>
      <c r="Q881" s="93"/>
      <c r="R881" s="93"/>
      <c r="S881" s="93"/>
      <c r="T881" s="93"/>
      <c r="U881" s="93"/>
      <c r="V881" s="93"/>
      <c r="W881" s="93"/>
      <c r="X881" s="93"/>
      <c r="Y881" s="93"/>
      <c r="Z881" s="93"/>
    </row>
    <row r="882" ht="10.5" customHeight="1">
      <c r="A882" s="48"/>
      <c r="B882" s="48"/>
      <c r="C882" s="103"/>
      <c r="D882" s="103"/>
      <c r="E882" s="103"/>
      <c r="F882" s="103"/>
      <c r="G882" s="103"/>
      <c r="H882" s="103"/>
      <c r="I882" s="103"/>
      <c r="J882" s="93"/>
      <c r="K882" s="93"/>
      <c r="L882" s="93"/>
      <c r="M882" s="93"/>
      <c r="N882" s="93"/>
      <c r="O882" s="93"/>
      <c r="P882" s="93"/>
      <c r="Q882" s="93"/>
      <c r="R882" s="93"/>
      <c r="S882" s="93"/>
      <c r="T882" s="93"/>
      <c r="U882" s="93"/>
      <c r="V882" s="93"/>
      <c r="W882" s="93"/>
      <c r="X882" s="93"/>
      <c r="Y882" s="93"/>
      <c r="Z882" s="93"/>
    </row>
    <row r="883" ht="10.5" customHeight="1">
      <c r="A883" s="48"/>
      <c r="B883" s="48"/>
      <c r="C883" s="103"/>
      <c r="D883" s="103"/>
      <c r="E883" s="103"/>
      <c r="F883" s="103"/>
      <c r="G883" s="103"/>
      <c r="H883" s="103"/>
      <c r="I883" s="103"/>
      <c r="J883" s="93"/>
      <c r="K883" s="93"/>
      <c r="L883" s="93"/>
      <c r="M883" s="93"/>
      <c r="N883" s="93"/>
      <c r="O883" s="93"/>
      <c r="P883" s="93"/>
      <c r="Q883" s="93"/>
      <c r="R883" s="93"/>
      <c r="S883" s="93"/>
      <c r="T883" s="93"/>
      <c r="U883" s="93"/>
      <c r="V883" s="93"/>
      <c r="W883" s="93"/>
      <c r="X883" s="93"/>
      <c r="Y883" s="93"/>
      <c r="Z883" s="93"/>
    </row>
    <row r="884" ht="10.5" customHeight="1">
      <c r="A884" s="48"/>
      <c r="B884" s="48"/>
      <c r="C884" s="103"/>
      <c r="D884" s="103"/>
      <c r="E884" s="103"/>
      <c r="F884" s="103"/>
      <c r="G884" s="103"/>
      <c r="H884" s="103"/>
      <c r="I884" s="103"/>
      <c r="J884" s="93"/>
      <c r="K884" s="93"/>
      <c r="L884" s="93"/>
      <c r="M884" s="93"/>
      <c r="N884" s="93"/>
      <c r="O884" s="93"/>
      <c r="P884" s="93"/>
      <c r="Q884" s="93"/>
      <c r="R884" s="93"/>
      <c r="S884" s="93"/>
      <c r="T884" s="93"/>
      <c r="U884" s="93"/>
      <c r="V884" s="93"/>
      <c r="W884" s="93"/>
      <c r="X884" s="93"/>
      <c r="Y884" s="93"/>
      <c r="Z884" s="93"/>
    </row>
    <row r="885" ht="10.5" customHeight="1">
      <c r="A885" s="48"/>
      <c r="B885" s="48"/>
      <c r="C885" s="103"/>
      <c r="D885" s="103"/>
      <c r="E885" s="103"/>
      <c r="F885" s="103"/>
      <c r="G885" s="103"/>
      <c r="H885" s="103"/>
      <c r="I885" s="103"/>
      <c r="J885" s="93"/>
      <c r="K885" s="93"/>
      <c r="L885" s="93"/>
      <c r="M885" s="93"/>
      <c r="N885" s="93"/>
      <c r="O885" s="93"/>
      <c r="P885" s="93"/>
      <c r="Q885" s="93"/>
      <c r="R885" s="93"/>
      <c r="S885" s="93"/>
      <c r="T885" s="93"/>
      <c r="U885" s="93"/>
      <c r="V885" s="93"/>
      <c r="W885" s="93"/>
      <c r="X885" s="93"/>
      <c r="Y885" s="93"/>
      <c r="Z885" s="93"/>
    </row>
    <row r="886" ht="10.5" customHeight="1">
      <c r="A886" s="48"/>
      <c r="B886" s="48"/>
      <c r="C886" s="103"/>
      <c r="D886" s="103"/>
      <c r="E886" s="103"/>
      <c r="F886" s="103"/>
      <c r="G886" s="103"/>
      <c r="H886" s="103"/>
      <c r="I886" s="103"/>
      <c r="J886" s="93"/>
      <c r="K886" s="93"/>
      <c r="L886" s="93"/>
      <c r="M886" s="93"/>
      <c r="N886" s="93"/>
      <c r="O886" s="93"/>
      <c r="P886" s="93"/>
      <c r="Q886" s="93"/>
      <c r="R886" s="93"/>
      <c r="S886" s="93"/>
      <c r="T886" s="93"/>
      <c r="U886" s="93"/>
      <c r="V886" s="93"/>
      <c r="W886" s="93"/>
      <c r="X886" s="93"/>
      <c r="Y886" s="93"/>
      <c r="Z886" s="93"/>
    </row>
    <row r="887" ht="10.5" customHeight="1">
      <c r="A887" s="48"/>
      <c r="B887" s="48"/>
      <c r="C887" s="103"/>
      <c r="D887" s="103"/>
      <c r="E887" s="103"/>
      <c r="F887" s="103"/>
      <c r="G887" s="103"/>
      <c r="H887" s="103"/>
      <c r="I887" s="103"/>
      <c r="J887" s="93"/>
      <c r="K887" s="93"/>
      <c r="L887" s="93"/>
      <c r="M887" s="93"/>
      <c r="N887" s="93"/>
      <c r="O887" s="93"/>
      <c r="P887" s="93"/>
      <c r="Q887" s="93"/>
      <c r="R887" s="93"/>
      <c r="S887" s="93"/>
      <c r="T887" s="93"/>
      <c r="U887" s="93"/>
      <c r="V887" s="93"/>
      <c r="W887" s="93"/>
      <c r="X887" s="93"/>
      <c r="Y887" s="93"/>
      <c r="Z887" s="93"/>
    </row>
    <row r="888" ht="10.5" customHeight="1">
      <c r="A888" s="48"/>
      <c r="B888" s="48"/>
      <c r="C888" s="103"/>
      <c r="D888" s="103"/>
      <c r="E888" s="103"/>
      <c r="F888" s="103"/>
      <c r="G888" s="103"/>
      <c r="H888" s="103"/>
      <c r="I888" s="103"/>
      <c r="J888" s="93"/>
      <c r="K888" s="93"/>
      <c r="L888" s="93"/>
      <c r="M888" s="93"/>
      <c r="N888" s="93"/>
      <c r="O888" s="93"/>
      <c r="P888" s="93"/>
      <c r="Q888" s="93"/>
      <c r="R888" s="93"/>
      <c r="S888" s="93"/>
      <c r="T888" s="93"/>
      <c r="U888" s="93"/>
      <c r="V888" s="93"/>
      <c r="W888" s="93"/>
      <c r="X888" s="93"/>
      <c r="Y888" s="93"/>
      <c r="Z888" s="93"/>
    </row>
    <row r="889" ht="10.5" customHeight="1">
      <c r="A889" s="48"/>
      <c r="B889" s="48"/>
      <c r="C889" s="103"/>
      <c r="D889" s="103"/>
      <c r="E889" s="103"/>
      <c r="F889" s="103"/>
      <c r="G889" s="103"/>
      <c r="H889" s="103"/>
      <c r="I889" s="103"/>
      <c r="J889" s="93"/>
      <c r="K889" s="93"/>
      <c r="L889" s="93"/>
      <c r="M889" s="93"/>
      <c r="N889" s="93"/>
      <c r="O889" s="93"/>
      <c r="P889" s="93"/>
      <c r="Q889" s="93"/>
      <c r="R889" s="93"/>
      <c r="S889" s="93"/>
      <c r="T889" s="93"/>
      <c r="U889" s="93"/>
      <c r="V889" s="93"/>
      <c r="W889" s="93"/>
      <c r="X889" s="93"/>
      <c r="Y889" s="93"/>
      <c r="Z889" s="93"/>
    </row>
    <row r="890" ht="10.5" customHeight="1">
      <c r="A890" s="48"/>
      <c r="B890" s="48"/>
      <c r="C890" s="103"/>
      <c r="D890" s="103"/>
      <c r="E890" s="103"/>
      <c r="F890" s="103"/>
      <c r="G890" s="103"/>
      <c r="H890" s="103"/>
      <c r="I890" s="103"/>
      <c r="J890" s="93"/>
      <c r="K890" s="93"/>
      <c r="L890" s="93"/>
      <c r="M890" s="93"/>
      <c r="N890" s="93"/>
      <c r="O890" s="93"/>
      <c r="P890" s="93"/>
      <c r="Q890" s="93"/>
      <c r="R890" s="93"/>
      <c r="S890" s="93"/>
      <c r="T890" s="93"/>
      <c r="U890" s="93"/>
      <c r="V890" s="93"/>
      <c r="W890" s="93"/>
      <c r="X890" s="93"/>
      <c r="Y890" s="93"/>
      <c r="Z890" s="93"/>
    </row>
    <row r="891" ht="10.5" customHeight="1">
      <c r="A891" s="48"/>
      <c r="B891" s="48"/>
      <c r="C891" s="103"/>
      <c r="D891" s="103"/>
      <c r="E891" s="103"/>
      <c r="F891" s="103"/>
      <c r="G891" s="103"/>
      <c r="H891" s="103"/>
      <c r="I891" s="103"/>
      <c r="J891" s="93"/>
      <c r="K891" s="93"/>
      <c r="L891" s="93"/>
      <c r="M891" s="93"/>
      <c r="N891" s="93"/>
      <c r="O891" s="93"/>
      <c r="P891" s="93"/>
      <c r="Q891" s="93"/>
      <c r="R891" s="93"/>
      <c r="S891" s="93"/>
      <c r="T891" s="93"/>
      <c r="U891" s="93"/>
      <c r="V891" s="93"/>
      <c r="W891" s="93"/>
      <c r="X891" s="93"/>
      <c r="Y891" s="93"/>
      <c r="Z891" s="93"/>
    </row>
    <row r="892" ht="10.5" customHeight="1">
      <c r="A892" s="48"/>
      <c r="B892" s="48"/>
      <c r="C892" s="103"/>
      <c r="D892" s="103"/>
      <c r="E892" s="103"/>
      <c r="F892" s="103"/>
      <c r="G892" s="103"/>
      <c r="H892" s="103"/>
      <c r="I892" s="103"/>
      <c r="J892" s="93"/>
      <c r="K892" s="93"/>
      <c r="L892" s="93"/>
      <c r="M892" s="93"/>
      <c r="N892" s="93"/>
      <c r="O892" s="93"/>
      <c r="P892" s="93"/>
      <c r="Q892" s="93"/>
      <c r="R892" s="93"/>
      <c r="S892" s="93"/>
      <c r="T892" s="93"/>
      <c r="U892" s="93"/>
      <c r="V892" s="93"/>
      <c r="W892" s="93"/>
      <c r="X892" s="93"/>
      <c r="Y892" s="93"/>
      <c r="Z892" s="93"/>
    </row>
    <row r="893" ht="10.5" customHeight="1">
      <c r="A893" s="48"/>
      <c r="B893" s="48"/>
      <c r="C893" s="103"/>
      <c r="D893" s="103"/>
      <c r="E893" s="103"/>
      <c r="F893" s="103"/>
      <c r="G893" s="103"/>
      <c r="H893" s="103"/>
      <c r="I893" s="103"/>
      <c r="J893" s="93"/>
      <c r="K893" s="93"/>
      <c r="L893" s="93"/>
      <c r="M893" s="93"/>
      <c r="N893" s="93"/>
      <c r="O893" s="93"/>
      <c r="P893" s="93"/>
      <c r="Q893" s="93"/>
      <c r="R893" s="93"/>
      <c r="S893" s="93"/>
      <c r="T893" s="93"/>
      <c r="U893" s="93"/>
      <c r="V893" s="93"/>
      <c r="W893" s="93"/>
      <c r="X893" s="93"/>
      <c r="Y893" s="93"/>
      <c r="Z893" s="93"/>
    </row>
    <row r="894" ht="10.5" customHeight="1">
      <c r="A894" s="48"/>
      <c r="B894" s="48"/>
      <c r="C894" s="103"/>
      <c r="D894" s="103"/>
      <c r="E894" s="103"/>
      <c r="F894" s="103"/>
      <c r="G894" s="103"/>
      <c r="H894" s="103"/>
      <c r="I894" s="103"/>
      <c r="J894" s="93"/>
      <c r="K894" s="93"/>
      <c r="L894" s="93"/>
      <c r="M894" s="93"/>
      <c r="N894" s="93"/>
      <c r="O894" s="93"/>
      <c r="P894" s="93"/>
      <c r="Q894" s="93"/>
      <c r="R894" s="93"/>
      <c r="S894" s="93"/>
      <c r="T894" s="93"/>
      <c r="U894" s="93"/>
      <c r="V894" s="93"/>
      <c r="W894" s="93"/>
      <c r="X894" s="93"/>
      <c r="Y894" s="93"/>
      <c r="Z894" s="93"/>
    </row>
    <row r="895" ht="10.5" customHeight="1">
      <c r="A895" s="48"/>
      <c r="B895" s="48"/>
      <c r="C895" s="103"/>
      <c r="D895" s="103"/>
      <c r="E895" s="103"/>
      <c r="F895" s="103"/>
      <c r="G895" s="103"/>
      <c r="H895" s="103"/>
      <c r="I895" s="103"/>
      <c r="J895" s="93"/>
      <c r="K895" s="93"/>
      <c r="L895" s="93"/>
      <c r="M895" s="93"/>
      <c r="N895" s="93"/>
      <c r="O895" s="93"/>
      <c r="P895" s="93"/>
      <c r="Q895" s="93"/>
      <c r="R895" s="93"/>
      <c r="S895" s="93"/>
      <c r="T895" s="93"/>
      <c r="U895" s="93"/>
      <c r="V895" s="93"/>
      <c r="W895" s="93"/>
      <c r="X895" s="93"/>
      <c r="Y895" s="93"/>
      <c r="Z895" s="93"/>
    </row>
    <row r="896" ht="10.5" customHeight="1">
      <c r="A896" s="48"/>
      <c r="B896" s="48"/>
      <c r="C896" s="103"/>
      <c r="D896" s="103"/>
      <c r="E896" s="103"/>
      <c r="F896" s="103"/>
      <c r="G896" s="103"/>
      <c r="H896" s="103"/>
      <c r="I896" s="103"/>
      <c r="J896" s="93"/>
      <c r="K896" s="93"/>
      <c r="L896" s="93"/>
      <c r="M896" s="93"/>
      <c r="N896" s="93"/>
      <c r="O896" s="93"/>
      <c r="P896" s="93"/>
      <c r="Q896" s="93"/>
      <c r="R896" s="93"/>
      <c r="S896" s="93"/>
      <c r="T896" s="93"/>
      <c r="U896" s="93"/>
      <c r="V896" s="93"/>
      <c r="W896" s="93"/>
      <c r="X896" s="93"/>
      <c r="Y896" s="93"/>
      <c r="Z896" s="93"/>
    </row>
    <row r="897" ht="10.5" customHeight="1">
      <c r="A897" s="48"/>
      <c r="B897" s="48"/>
      <c r="C897" s="103"/>
      <c r="D897" s="103"/>
      <c r="E897" s="103"/>
      <c r="F897" s="103"/>
      <c r="G897" s="103"/>
      <c r="H897" s="103"/>
      <c r="I897" s="103"/>
      <c r="J897" s="93"/>
      <c r="K897" s="93"/>
      <c r="L897" s="93"/>
      <c r="M897" s="93"/>
      <c r="N897" s="93"/>
      <c r="O897" s="93"/>
      <c r="P897" s="93"/>
      <c r="Q897" s="93"/>
      <c r="R897" s="93"/>
      <c r="S897" s="93"/>
      <c r="T897" s="93"/>
      <c r="U897" s="93"/>
      <c r="V897" s="93"/>
      <c r="W897" s="93"/>
      <c r="X897" s="93"/>
      <c r="Y897" s="93"/>
      <c r="Z897" s="93"/>
    </row>
    <row r="898" ht="10.5" customHeight="1">
      <c r="A898" s="48"/>
      <c r="B898" s="48"/>
      <c r="C898" s="103"/>
      <c r="D898" s="103"/>
      <c r="E898" s="103"/>
      <c r="F898" s="103"/>
      <c r="G898" s="103"/>
      <c r="H898" s="103"/>
      <c r="I898" s="103"/>
      <c r="J898" s="93"/>
      <c r="K898" s="93"/>
      <c r="L898" s="93"/>
      <c r="M898" s="93"/>
      <c r="N898" s="93"/>
      <c r="O898" s="93"/>
      <c r="P898" s="93"/>
      <c r="Q898" s="93"/>
      <c r="R898" s="93"/>
      <c r="S898" s="93"/>
      <c r="T898" s="93"/>
      <c r="U898" s="93"/>
      <c r="V898" s="93"/>
      <c r="W898" s="93"/>
      <c r="X898" s="93"/>
      <c r="Y898" s="93"/>
      <c r="Z898" s="93"/>
    </row>
    <row r="899" ht="10.5" customHeight="1">
      <c r="A899" s="48"/>
      <c r="B899" s="48"/>
      <c r="C899" s="103"/>
      <c r="D899" s="103"/>
      <c r="E899" s="103"/>
      <c r="F899" s="103"/>
      <c r="G899" s="103"/>
      <c r="H899" s="103"/>
      <c r="I899" s="103"/>
      <c r="J899" s="93"/>
      <c r="K899" s="93"/>
      <c r="L899" s="93"/>
      <c r="M899" s="93"/>
      <c r="N899" s="93"/>
      <c r="O899" s="93"/>
      <c r="P899" s="93"/>
      <c r="Q899" s="93"/>
      <c r="R899" s="93"/>
      <c r="S899" s="93"/>
      <c r="T899" s="93"/>
      <c r="U899" s="93"/>
      <c r="V899" s="93"/>
      <c r="W899" s="93"/>
      <c r="X899" s="93"/>
      <c r="Y899" s="93"/>
      <c r="Z899" s="93"/>
    </row>
    <row r="900" ht="10.5" customHeight="1">
      <c r="A900" s="48"/>
      <c r="B900" s="48"/>
      <c r="C900" s="103"/>
      <c r="D900" s="103"/>
      <c r="E900" s="103"/>
      <c r="F900" s="103"/>
      <c r="G900" s="103"/>
      <c r="H900" s="103"/>
      <c r="I900" s="103"/>
      <c r="J900" s="93"/>
      <c r="K900" s="93"/>
      <c r="L900" s="93"/>
      <c r="M900" s="93"/>
      <c r="N900" s="93"/>
      <c r="O900" s="93"/>
      <c r="P900" s="93"/>
      <c r="Q900" s="93"/>
      <c r="R900" s="93"/>
      <c r="S900" s="93"/>
      <c r="T900" s="93"/>
      <c r="U900" s="93"/>
      <c r="V900" s="93"/>
      <c r="W900" s="93"/>
      <c r="X900" s="93"/>
      <c r="Y900" s="93"/>
      <c r="Z900" s="93"/>
    </row>
    <row r="901" ht="10.5" customHeight="1">
      <c r="A901" s="48"/>
      <c r="B901" s="48"/>
      <c r="C901" s="103"/>
      <c r="D901" s="103"/>
      <c r="E901" s="103"/>
      <c r="F901" s="103"/>
      <c r="G901" s="103"/>
      <c r="H901" s="103"/>
      <c r="I901" s="103"/>
      <c r="J901" s="93"/>
      <c r="K901" s="93"/>
      <c r="L901" s="93"/>
      <c r="M901" s="93"/>
      <c r="N901" s="93"/>
      <c r="O901" s="93"/>
      <c r="P901" s="93"/>
      <c r="Q901" s="93"/>
      <c r="R901" s="93"/>
      <c r="S901" s="93"/>
      <c r="T901" s="93"/>
      <c r="U901" s="93"/>
      <c r="V901" s="93"/>
      <c r="W901" s="93"/>
      <c r="X901" s="93"/>
      <c r="Y901" s="93"/>
      <c r="Z901" s="93"/>
    </row>
    <row r="902" ht="10.5" customHeight="1">
      <c r="A902" s="48"/>
      <c r="B902" s="48"/>
      <c r="C902" s="103"/>
      <c r="D902" s="103"/>
      <c r="E902" s="103"/>
      <c r="F902" s="103"/>
      <c r="G902" s="103"/>
      <c r="H902" s="103"/>
      <c r="I902" s="103"/>
      <c r="J902" s="93"/>
      <c r="K902" s="93"/>
      <c r="L902" s="93"/>
      <c r="M902" s="93"/>
      <c r="N902" s="93"/>
      <c r="O902" s="93"/>
      <c r="P902" s="93"/>
      <c r="Q902" s="93"/>
      <c r="R902" s="93"/>
      <c r="S902" s="93"/>
      <c r="T902" s="93"/>
      <c r="U902" s="93"/>
      <c r="V902" s="93"/>
      <c r="W902" s="93"/>
      <c r="X902" s="93"/>
      <c r="Y902" s="93"/>
      <c r="Z902" s="93"/>
    </row>
    <row r="903" ht="10.5" customHeight="1">
      <c r="A903" s="48"/>
      <c r="B903" s="48"/>
      <c r="C903" s="103"/>
      <c r="D903" s="103"/>
      <c r="E903" s="103"/>
      <c r="F903" s="103"/>
      <c r="G903" s="103"/>
      <c r="H903" s="103"/>
      <c r="I903" s="103"/>
      <c r="J903" s="93"/>
      <c r="K903" s="93"/>
      <c r="L903" s="93"/>
      <c r="M903" s="93"/>
      <c r="N903" s="93"/>
      <c r="O903" s="93"/>
      <c r="P903" s="93"/>
      <c r="Q903" s="93"/>
      <c r="R903" s="93"/>
      <c r="S903" s="93"/>
      <c r="T903" s="93"/>
      <c r="U903" s="93"/>
      <c r="V903" s="93"/>
      <c r="W903" s="93"/>
      <c r="X903" s="93"/>
      <c r="Y903" s="93"/>
      <c r="Z903" s="93"/>
    </row>
    <row r="904" ht="10.5" customHeight="1">
      <c r="A904" s="48"/>
      <c r="B904" s="48"/>
      <c r="C904" s="103"/>
      <c r="D904" s="103"/>
      <c r="E904" s="103"/>
      <c r="F904" s="103"/>
      <c r="G904" s="103"/>
      <c r="H904" s="103"/>
      <c r="I904" s="103"/>
      <c r="J904" s="93"/>
      <c r="K904" s="93"/>
      <c r="L904" s="93"/>
      <c r="M904" s="93"/>
      <c r="N904" s="93"/>
      <c r="O904" s="93"/>
      <c r="P904" s="93"/>
      <c r="Q904" s="93"/>
      <c r="R904" s="93"/>
      <c r="S904" s="93"/>
      <c r="T904" s="93"/>
      <c r="U904" s="93"/>
      <c r="V904" s="93"/>
      <c r="W904" s="93"/>
      <c r="X904" s="93"/>
      <c r="Y904" s="93"/>
      <c r="Z904" s="93"/>
    </row>
    <row r="905" ht="10.5" customHeight="1">
      <c r="A905" s="48"/>
      <c r="B905" s="48"/>
      <c r="C905" s="103"/>
      <c r="D905" s="103"/>
      <c r="E905" s="103"/>
      <c r="F905" s="103"/>
      <c r="G905" s="103"/>
      <c r="H905" s="103"/>
      <c r="I905" s="103"/>
      <c r="J905" s="93"/>
      <c r="K905" s="93"/>
      <c r="L905" s="93"/>
      <c r="M905" s="93"/>
      <c r="N905" s="93"/>
      <c r="O905" s="93"/>
      <c r="P905" s="93"/>
      <c r="Q905" s="93"/>
      <c r="R905" s="93"/>
      <c r="S905" s="93"/>
      <c r="T905" s="93"/>
      <c r="U905" s="93"/>
      <c r="V905" s="93"/>
      <c r="W905" s="93"/>
      <c r="X905" s="93"/>
      <c r="Y905" s="93"/>
      <c r="Z905" s="93"/>
    </row>
    <row r="906" ht="10.5" customHeight="1">
      <c r="A906" s="48"/>
      <c r="B906" s="48"/>
      <c r="C906" s="103"/>
      <c r="D906" s="103"/>
      <c r="E906" s="103"/>
      <c r="F906" s="103"/>
      <c r="G906" s="103"/>
      <c r="H906" s="103"/>
      <c r="I906" s="103"/>
      <c r="J906" s="93"/>
      <c r="K906" s="93"/>
      <c r="L906" s="93"/>
      <c r="M906" s="93"/>
      <c r="N906" s="93"/>
      <c r="O906" s="93"/>
      <c r="P906" s="93"/>
      <c r="Q906" s="93"/>
      <c r="R906" s="93"/>
      <c r="S906" s="93"/>
      <c r="T906" s="93"/>
      <c r="U906" s="93"/>
      <c r="V906" s="93"/>
      <c r="W906" s="93"/>
      <c r="X906" s="93"/>
      <c r="Y906" s="93"/>
      <c r="Z906" s="93"/>
    </row>
    <row r="907" ht="10.5" customHeight="1">
      <c r="A907" s="48"/>
      <c r="B907" s="48"/>
      <c r="C907" s="103"/>
      <c r="D907" s="103"/>
      <c r="E907" s="103"/>
      <c r="F907" s="103"/>
      <c r="G907" s="103"/>
      <c r="H907" s="103"/>
      <c r="I907" s="103"/>
      <c r="J907" s="93"/>
      <c r="K907" s="93"/>
      <c r="L907" s="93"/>
      <c r="M907" s="93"/>
      <c r="N907" s="93"/>
      <c r="O907" s="93"/>
      <c r="P907" s="93"/>
      <c r="Q907" s="93"/>
      <c r="R907" s="93"/>
      <c r="S907" s="93"/>
      <c r="T907" s="93"/>
      <c r="U907" s="93"/>
      <c r="V907" s="93"/>
      <c r="W907" s="93"/>
      <c r="X907" s="93"/>
      <c r="Y907" s="93"/>
      <c r="Z907" s="93"/>
    </row>
    <row r="908" ht="10.5" customHeight="1">
      <c r="A908" s="48"/>
      <c r="B908" s="48"/>
      <c r="C908" s="103"/>
      <c r="D908" s="103"/>
      <c r="E908" s="103"/>
      <c r="F908" s="103"/>
      <c r="G908" s="103"/>
      <c r="H908" s="103"/>
      <c r="I908" s="103"/>
      <c r="J908" s="93"/>
      <c r="K908" s="93"/>
      <c r="L908" s="93"/>
      <c r="M908" s="93"/>
      <c r="N908" s="93"/>
      <c r="O908" s="93"/>
      <c r="P908" s="93"/>
      <c r="Q908" s="93"/>
      <c r="R908" s="93"/>
      <c r="S908" s="93"/>
      <c r="T908" s="93"/>
      <c r="U908" s="93"/>
      <c r="V908" s="93"/>
      <c r="W908" s="93"/>
      <c r="X908" s="93"/>
      <c r="Y908" s="93"/>
      <c r="Z908" s="93"/>
    </row>
    <row r="909" ht="10.5" customHeight="1">
      <c r="A909" s="48"/>
      <c r="B909" s="48"/>
      <c r="C909" s="103"/>
      <c r="D909" s="103"/>
      <c r="E909" s="103"/>
      <c r="F909" s="103"/>
      <c r="G909" s="103"/>
      <c r="H909" s="103"/>
      <c r="I909" s="103"/>
      <c r="J909" s="93"/>
      <c r="K909" s="93"/>
      <c r="L909" s="93"/>
      <c r="M909" s="93"/>
      <c r="N909" s="93"/>
      <c r="O909" s="93"/>
      <c r="P909" s="93"/>
      <c r="Q909" s="93"/>
      <c r="R909" s="93"/>
      <c r="S909" s="93"/>
      <c r="T909" s="93"/>
      <c r="U909" s="93"/>
      <c r="V909" s="93"/>
      <c r="W909" s="93"/>
      <c r="X909" s="93"/>
      <c r="Y909" s="93"/>
      <c r="Z909" s="93"/>
    </row>
    <row r="910" ht="10.5" customHeight="1">
      <c r="A910" s="48"/>
      <c r="B910" s="48"/>
      <c r="C910" s="103"/>
      <c r="D910" s="103"/>
      <c r="E910" s="103"/>
      <c r="F910" s="103"/>
      <c r="G910" s="103"/>
      <c r="H910" s="103"/>
      <c r="I910" s="103"/>
      <c r="J910" s="93"/>
      <c r="K910" s="93"/>
      <c r="L910" s="93"/>
      <c r="M910" s="93"/>
      <c r="N910" s="93"/>
      <c r="O910" s="93"/>
      <c r="P910" s="93"/>
      <c r="Q910" s="93"/>
      <c r="R910" s="93"/>
      <c r="S910" s="93"/>
      <c r="T910" s="93"/>
      <c r="U910" s="93"/>
      <c r="V910" s="93"/>
      <c r="W910" s="93"/>
      <c r="X910" s="93"/>
      <c r="Y910" s="93"/>
      <c r="Z910" s="93"/>
    </row>
    <row r="911" ht="10.5" customHeight="1">
      <c r="A911" s="48"/>
      <c r="B911" s="48"/>
      <c r="C911" s="103"/>
      <c r="D911" s="103"/>
      <c r="E911" s="103"/>
      <c r="F911" s="103"/>
      <c r="G911" s="103"/>
      <c r="H911" s="103"/>
      <c r="I911" s="103"/>
      <c r="J911" s="93"/>
      <c r="K911" s="93"/>
      <c r="L911" s="93"/>
      <c r="M911" s="93"/>
      <c r="N911" s="93"/>
      <c r="O911" s="93"/>
      <c r="P911" s="93"/>
      <c r="Q911" s="93"/>
      <c r="R911" s="93"/>
      <c r="S911" s="93"/>
      <c r="T911" s="93"/>
      <c r="U911" s="93"/>
      <c r="V911" s="93"/>
      <c r="W911" s="93"/>
      <c r="X911" s="93"/>
      <c r="Y911" s="93"/>
      <c r="Z911" s="93"/>
    </row>
    <row r="912" ht="10.5" customHeight="1">
      <c r="A912" s="48"/>
      <c r="B912" s="48"/>
      <c r="C912" s="103"/>
      <c r="D912" s="103"/>
      <c r="E912" s="103"/>
      <c r="F912" s="103"/>
      <c r="G912" s="103"/>
      <c r="H912" s="103"/>
      <c r="I912" s="103"/>
      <c r="J912" s="93"/>
      <c r="K912" s="93"/>
      <c r="L912" s="93"/>
      <c r="M912" s="93"/>
      <c r="N912" s="93"/>
      <c r="O912" s="93"/>
      <c r="P912" s="93"/>
      <c r="Q912" s="93"/>
      <c r="R912" s="93"/>
      <c r="S912" s="93"/>
      <c r="T912" s="93"/>
      <c r="U912" s="93"/>
      <c r="V912" s="93"/>
      <c r="W912" s="93"/>
      <c r="X912" s="93"/>
      <c r="Y912" s="93"/>
      <c r="Z912" s="93"/>
    </row>
    <row r="913" ht="10.5" customHeight="1">
      <c r="A913" s="48"/>
      <c r="B913" s="48"/>
      <c r="C913" s="103"/>
      <c r="D913" s="103"/>
      <c r="E913" s="103"/>
      <c r="F913" s="103"/>
      <c r="G913" s="103"/>
      <c r="H913" s="103"/>
      <c r="I913" s="103"/>
      <c r="J913" s="93"/>
      <c r="K913" s="93"/>
      <c r="L913" s="93"/>
      <c r="M913" s="93"/>
      <c r="N913" s="93"/>
      <c r="O913" s="93"/>
      <c r="P913" s="93"/>
      <c r="Q913" s="93"/>
      <c r="R913" s="93"/>
      <c r="S913" s="93"/>
      <c r="T913" s="93"/>
      <c r="U913" s="93"/>
      <c r="V913" s="93"/>
      <c r="W913" s="93"/>
      <c r="X913" s="93"/>
      <c r="Y913" s="93"/>
      <c r="Z913" s="93"/>
    </row>
    <row r="914" ht="10.5" customHeight="1">
      <c r="A914" s="48"/>
      <c r="B914" s="48"/>
      <c r="C914" s="103"/>
      <c r="D914" s="103"/>
      <c r="E914" s="103"/>
      <c r="F914" s="103"/>
      <c r="G914" s="103"/>
      <c r="H914" s="103"/>
      <c r="I914" s="103"/>
      <c r="J914" s="93"/>
      <c r="K914" s="93"/>
      <c r="L914" s="93"/>
      <c r="M914" s="93"/>
      <c r="N914" s="93"/>
      <c r="O914" s="93"/>
      <c r="P914" s="93"/>
      <c r="Q914" s="93"/>
      <c r="R914" s="93"/>
      <c r="S914" s="93"/>
      <c r="T914" s="93"/>
      <c r="U914" s="93"/>
      <c r="V914" s="93"/>
      <c r="W914" s="93"/>
      <c r="X914" s="93"/>
      <c r="Y914" s="93"/>
      <c r="Z914" s="93"/>
    </row>
    <row r="915" ht="10.5" customHeight="1">
      <c r="A915" s="48"/>
      <c r="B915" s="48"/>
      <c r="C915" s="103"/>
      <c r="D915" s="103"/>
      <c r="E915" s="103"/>
      <c r="F915" s="103"/>
      <c r="G915" s="103"/>
      <c r="H915" s="103"/>
      <c r="I915" s="103"/>
      <c r="J915" s="93"/>
      <c r="K915" s="93"/>
      <c r="L915" s="93"/>
      <c r="M915" s="93"/>
      <c r="N915" s="93"/>
      <c r="O915" s="93"/>
      <c r="P915" s="93"/>
      <c r="Q915" s="93"/>
      <c r="R915" s="93"/>
      <c r="S915" s="93"/>
      <c r="T915" s="93"/>
      <c r="U915" s="93"/>
      <c r="V915" s="93"/>
      <c r="W915" s="93"/>
      <c r="X915" s="93"/>
      <c r="Y915" s="93"/>
      <c r="Z915" s="93"/>
    </row>
    <row r="916" ht="10.5" customHeight="1">
      <c r="A916" s="48"/>
      <c r="B916" s="48"/>
      <c r="C916" s="103"/>
      <c r="D916" s="103"/>
      <c r="E916" s="103"/>
      <c r="F916" s="103"/>
      <c r="G916" s="103"/>
      <c r="H916" s="103"/>
      <c r="I916" s="103"/>
      <c r="J916" s="93"/>
      <c r="K916" s="93"/>
      <c r="L916" s="93"/>
      <c r="M916" s="93"/>
      <c r="N916" s="93"/>
      <c r="O916" s="93"/>
      <c r="P916" s="93"/>
      <c r="Q916" s="93"/>
      <c r="R916" s="93"/>
      <c r="S916" s="93"/>
      <c r="T916" s="93"/>
      <c r="U916" s="93"/>
      <c r="V916" s="93"/>
      <c r="W916" s="93"/>
      <c r="X916" s="93"/>
      <c r="Y916" s="93"/>
      <c r="Z916" s="93"/>
    </row>
    <row r="917" ht="10.5" customHeight="1">
      <c r="A917" s="48"/>
      <c r="B917" s="48"/>
      <c r="C917" s="103"/>
      <c r="D917" s="103"/>
      <c r="E917" s="103"/>
      <c r="F917" s="103"/>
      <c r="G917" s="103"/>
      <c r="H917" s="103"/>
      <c r="I917" s="103"/>
      <c r="J917" s="93"/>
      <c r="K917" s="93"/>
      <c r="L917" s="93"/>
      <c r="M917" s="93"/>
      <c r="N917" s="93"/>
      <c r="O917" s="93"/>
      <c r="P917" s="93"/>
      <c r="Q917" s="93"/>
      <c r="R917" s="93"/>
      <c r="S917" s="93"/>
      <c r="T917" s="93"/>
      <c r="U917" s="93"/>
      <c r="V917" s="93"/>
      <c r="W917" s="93"/>
      <c r="X917" s="93"/>
      <c r="Y917" s="93"/>
      <c r="Z917" s="93"/>
    </row>
    <row r="918" ht="10.5" customHeight="1">
      <c r="A918" s="48"/>
      <c r="B918" s="48"/>
      <c r="C918" s="103"/>
      <c r="D918" s="103"/>
      <c r="E918" s="103"/>
      <c r="F918" s="103"/>
      <c r="G918" s="103"/>
      <c r="H918" s="103"/>
      <c r="I918" s="103"/>
      <c r="J918" s="93"/>
      <c r="K918" s="93"/>
      <c r="L918" s="93"/>
      <c r="M918" s="93"/>
      <c r="N918" s="93"/>
      <c r="O918" s="93"/>
      <c r="P918" s="93"/>
      <c r="Q918" s="93"/>
      <c r="R918" s="93"/>
      <c r="S918" s="93"/>
      <c r="T918" s="93"/>
      <c r="U918" s="93"/>
      <c r="V918" s="93"/>
      <c r="W918" s="93"/>
      <c r="X918" s="93"/>
      <c r="Y918" s="93"/>
      <c r="Z918" s="93"/>
    </row>
    <row r="919" ht="10.5" customHeight="1">
      <c r="A919" s="48"/>
      <c r="B919" s="48"/>
      <c r="C919" s="103"/>
      <c r="D919" s="103"/>
      <c r="E919" s="103"/>
      <c r="F919" s="103"/>
      <c r="G919" s="103"/>
      <c r="H919" s="103"/>
      <c r="I919" s="103"/>
      <c r="J919" s="93"/>
      <c r="K919" s="93"/>
      <c r="L919" s="93"/>
      <c r="M919" s="93"/>
      <c r="N919" s="93"/>
      <c r="O919" s="93"/>
      <c r="P919" s="93"/>
      <c r="Q919" s="93"/>
      <c r="R919" s="93"/>
      <c r="S919" s="93"/>
      <c r="T919" s="93"/>
      <c r="U919" s="93"/>
      <c r="V919" s="93"/>
      <c r="W919" s="93"/>
      <c r="X919" s="93"/>
      <c r="Y919" s="93"/>
      <c r="Z919" s="93"/>
    </row>
    <row r="920" ht="10.5" customHeight="1">
      <c r="A920" s="48"/>
      <c r="B920" s="48"/>
      <c r="C920" s="103"/>
      <c r="D920" s="103"/>
      <c r="E920" s="103"/>
      <c r="F920" s="103"/>
      <c r="G920" s="103"/>
      <c r="H920" s="103"/>
      <c r="I920" s="103"/>
      <c r="J920" s="93"/>
      <c r="K920" s="93"/>
      <c r="L920" s="93"/>
      <c r="M920" s="93"/>
      <c r="N920" s="93"/>
      <c r="O920" s="93"/>
      <c r="P920" s="93"/>
      <c r="Q920" s="93"/>
      <c r="R920" s="93"/>
      <c r="S920" s="93"/>
      <c r="T920" s="93"/>
      <c r="U920" s="93"/>
      <c r="V920" s="93"/>
      <c r="W920" s="93"/>
      <c r="X920" s="93"/>
      <c r="Y920" s="93"/>
      <c r="Z920" s="93"/>
    </row>
    <row r="921" ht="10.5" customHeight="1">
      <c r="A921" s="48"/>
      <c r="B921" s="48"/>
      <c r="C921" s="103"/>
      <c r="D921" s="103"/>
      <c r="E921" s="103"/>
      <c r="F921" s="103"/>
      <c r="G921" s="103"/>
      <c r="H921" s="103"/>
      <c r="I921" s="103"/>
      <c r="J921" s="93"/>
      <c r="K921" s="93"/>
      <c r="L921" s="93"/>
      <c r="M921" s="93"/>
      <c r="N921" s="93"/>
      <c r="O921" s="93"/>
      <c r="P921" s="93"/>
      <c r="Q921" s="93"/>
      <c r="R921" s="93"/>
      <c r="S921" s="93"/>
      <c r="T921" s="93"/>
      <c r="U921" s="93"/>
      <c r="V921" s="93"/>
      <c r="W921" s="93"/>
      <c r="X921" s="93"/>
      <c r="Y921" s="93"/>
      <c r="Z921" s="93"/>
    </row>
    <row r="922" ht="10.5" customHeight="1">
      <c r="A922" s="48"/>
      <c r="B922" s="48"/>
      <c r="C922" s="103"/>
      <c r="D922" s="103"/>
      <c r="E922" s="103"/>
      <c r="F922" s="103"/>
      <c r="G922" s="103"/>
      <c r="H922" s="103"/>
      <c r="I922" s="103"/>
      <c r="J922" s="93"/>
      <c r="K922" s="93"/>
      <c r="L922" s="93"/>
      <c r="M922" s="93"/>
      <c r="N922" s="93"/>
      <c r="O922" s="93"/>
      <c r="P922" s="93"/>
      <c r="Q922" s="93"/>
      <c r="R922" s="93"/>
      <c r="S922" s="93"/>
      <c r="T922" s="93"/>
      <c r="U922" s="93"/>
      <c r="V922" s="93"/>
      <c r="W922" s="93"/>
      <c r="X922" s="93"/>
      <c r="Y922" s="93"/>
      <c r="Z922" s="93"/>
    </row>
    <row r="923" ht="10.5" customHeight="1">
      <c r="A923" s="48"/>
      <c r="B923" s="48"/>
      <c r="C923" s="103"/>
      <c r="D923" s="103"/>
      <c r="E923" s="103"/>
      <c r="F923" s="103"/>
      <c r="G923" s="103"/>
      <c r="H923" s="103"/>
      <c r="I923" s="103"/>
      <c r="J923" s="93"/>
      <c r="K923" s="93"/>
      <c r="L923" s="93"/>
      <c r="M923" s="93"/>
      <c r="N923" s="93"/>
      <c r="O923" s="93"/>
      <c r="P923" s="93"/>
      <c r="Q923" s="93"/>
      <c r="R923" s="93"/>
      <c r="S923" s="93"/>
      <c r="T923" s="93"/>
      <c r="U923" s="93"/>
      <c r="V923" s="93"/>
      <c r="W923" s="93"/>
      <c r="X923" s="93"/>
      <c r="Y923" s="93"/>
      <c r="Z923" s="93"/>
    </row>
    <row r="924" ht="10.5" customHeight="1">
      <c r="A924" s="48"/>
      <c r="B924" s="48"/>
      <c r="C924" s="103"/>
      <c r="D924" s="103"/>
      <c r="E924" s="103"/>
      <c r="F924" s="103"/>
      <c r="G924" s="103"/>
      <c r="H924" s="103"/>
      <c r="I924" s="103"/>
      <c r="J924" s="93"/>
      <c r="K924" s="93"/>
      <c r="L924" s="93"/>
      <c r="M924" s="93"/>
      <c r="N924" s="93"/>
      <c r="O924" s="93"/>
      <c r="P924" s="93"/>
      <c r="Q924" s="93"/>
      <c r="R924" s="93"/>
      <c r="S924" s="93"/>
      <c r="T924" s="93"/>
      <c r="U924" s="93"/>
      <c r="V924" s="93"/>
      <c r="W924" s="93"/>
      <c r="X924" s="93"/>
      <c r="Y924" s="93"/>
      <c r="Z924" s="93"/>
    </row>
    <row r="925" ht="10.5" customHeight="1">
      <c r="A925" s="48"/>
      <c r="B925" s="48"/>
      <c r="C925" s="103"/>
      <c r="D925" s="103"/>
      <c r="E925" s="103"/>
      <c r="F925" s="103"/>
      <c r="G925" s="103"/>
      <c r="H925" s="103"/>
      <c r="I925" s="103"/>
      <c r="J925" s="93"/>
      <c r="K925" s="93"/>
      <c r="L925" s="93"/>
      <c r="M925" s="93"/>
      <c r="N925" s="93"/>
      <c r="O925" s="93"/>
      <c r="P925" s="93"/>
      <c r="Q925" s="93"/>
      <c r="R925" s="93"/>
      <c r="S925" s="93"/>
      <c r="T925" s="93"/>
      <c r="U925" s="93"/>
      <c r="V925" s="93"/>
      <c r="W925" s="93"/>
      <c r="X925" s="93"/>
      <c r="Y925" s="93"/>
      <c r="Z925" s="93"/>
    </row>
    <row r="926" ht="10.5" customHeight="1">
      <c r="A926" s="48"/>
      <c r="B926" s="48"/>
      <c r="C926" s="103"/>
      <c r="D926" s="103"/>
      <c r="E926" s="103"/>
      <c r="F926" s="103"/>
      <c r="G926" s="103"/>
      <c r="H926" s="103"/>
      <c r="I926" s="103"/>
      <c r="J926" s="93"/>
      <c r="K926" s="93"/>
      <c r="L926" s="93"/>
      <c r="M926" s="93"/>
      <c r="N926" s="93"/>
      <c r="O926" s="93"/>
      <c r="P926" s="93"/>
      <c r="Q926" s="93"/>
      <c r="R926" s="93"/>
      <c r="S926" s="93"/>
      <c r="T926" s="93"/>
      <c r="U926" s="93"/>
      <c r="V926" s="93"/>
      <c r="W926" s="93"/>
      <c r="X926" s="93"/>
      <c r="Y926" s="93"/>
      <c r="Z926" s="93"/>
    </row>
    <row r="927" ht="10.5" customHeight="1">
      <c r="A927" s="48"/>
      <c r="B927" s="48"/>
      <c r="C927" s="103"/>
      <c r="D927" s="103"/>
      <c r="E927" s="103"/>
      <c r="F927" s="103"/>
      <c r="G927" s="103"/>
      <c r="H927" s="103"/>
      <c r="I927" s="103"/>
      <c r="J927" s="93"/>
      <c r="K927" s="93"/>
      <c r="L927" s="93"/>
      <c r="M927" s="93"/>
      <c r="N927" s="93"/>
      <c r="O927" s="93"/>
      <c r="P927" s="93"/>
      <c r="Q927" s="93"/>
      <c r="R927" s="93"/>
      <c r="S927" s="93"/>
      <c r="T927" s="93"/>
      <c r="U927" s="93"/>
      <c r="V927" s="93"/>
      <c r="W927" s="93"/>
      <c r="X927" s="93"/>
      <c r="Y927" s="93"/>
      <c r="Z927" s="93"/>
    </row>
    <row r="928" ht="10.5" customHeight="1">
      <c r="A928" s="48"/>
      <c r="B928" s="48"/>
      <c r="C928" s="103"/>
      <c r="D928" s="103"/>
      <c r="E928" s="103"/>
      <c r="F928" s="103"/>
      <c r="G928" s="103"/>
      <c r="H928" s="103"/>
      <c r="I928" s="103"/>
      <c r="J928" s="93"/>
      <c r="K928" s="93"/>
      <c r="L928" s="93"/>
      <c r="M928" s="93"/>
      <c r="N928" s="93"/>
      <c r="O928" s="93"/>
      <c r="P928" s="93"/>
      <c r="Q928" s="93"/>
      <c r="R928" s="93"/>
      <c r="S928" s="93"/>
      <c r="T928" s="93"/>
      <c r="U928" s="93"/>
      <c r="V928" s="93"/>
      <c r="W928" s="93"/>
      <c r="X928" s="93"/>
      <c r="Y928" s="93"/>
      <c r="Z928" s="93"/>
    </row>
    <row r="929" ht="10.5" customHeight="1">
      <c r="A929" s="48"/>
      <c r="B929" s="48"/>
      <c r="C929" s="103"/>
      <c r="D929" s="103"/>
      <c r="E929" s="103"/>
      <c r="F929" s="103"/>
      <c r="G929" s="103"/>
      <c r="H929" s="103"/>
      <c r="I929" s="103"/>
      <c r="J929" s="93"/>
      <c r="K929" s="93"/>
      <c r="L929" s="93"/>
      <c r="M929" s="93"/>
      <c r="N929" s="93"/>
      <c r="O929" s="93"/>
      <c r="P929" s="93"/>
      <c r="Q929" s="93"/>
      <c r="R929" s="93"/>
      <c r="S929" s="93"/>
      <c r="T929" s="93"/>
      <c r="U929" s="93"/>
      <c r="V929" s="93"/>
      <c r="W929" s="93"/>
      <c r="X929" s="93"/>
      <c r="Y929" s="93"/>
      <c r="Z929" s="93"/>
    </row>
    <row r="930" ht="10.5" customHeight="1">
      <c r="A930" s="48"/>
      <c r="B930" s="48"/>
      <c r="C930" s="103"/>
      <c r="D930" s="103"/>
      <c r="E930" s="103"/>
      <c r="F930" s="103"/>
      <c r="G930" s="103"/>
      <c r="H930" s="103"/>
      <c r="I930" s="103"/>
      <c r="J930" s="93"/>
      <c r="K930" s="93"/>
      <c r="L930" s="93"/>
      <c r="M930" s="93"/>
      <c r="N930" s="93"/>
      <c r="O930" s="93"/>
      <c r="P930" s="93"/>
      <c r="Q930" s="93"/>
      <c r="R930" s="93"/>
      <c r="S930" s="93"/>
      <c r="T930" s="93"/>
      <c r="U930" s="93"/>
      <c r="V930" s="93"/>
      <c r="W930" s="93"/>
      <c r="X930" s="93"/>
      <c r="Y930" s="93"/>
      <c r="Z930" s="93"/>
    </row>
    <row r="931" ht="10.5" customHeight="1">
      <c r="A931" s="48"/>
      <c r="B931" s="48"/>
      <c r="C931" s="103"/>
      <c r="D931" s="103"/>
      <c r="E931" s="103"/>
      <c r="F931" s="103"/>
      <c r="G931" s="103"/>
      <c r="H931" s="103"/>
      <c r="I931" s="103"/>
      <c r="J931" s="93"/>
      <c r="K931" s="93"/>
      <c r="L931" s="93"/>
      <c r="M931" s="93"/>
      <c r="N931" s="93"/>
      <c r="O931" s="93"/>
      <c r="P931" s="93"/>
      <c r="Q931" s="93"/>
      <c r="R931" s="93"/>
      <c r="S931" s="93"/>
      <c r="T931" s="93"/>
      <c r="U931" s="93"/>
      <c r="V931" s="93"/>
      <c r="W931" s="93"/>
      <c r="X931" s="93"/>
      <c r="Y931" s="93"/>
      <c r="Z931" s="93"/>
    </row>
    <row r="932" ht="10.5" customHeight="1">
      <c r="A932" s="48"/>
      <c r="B932" s="48"/>
      <c r="C932" s="103"/>
      <c r="D932" s="103"/>
      <c r="E932" s="103"/>
      <c r="F932" s="103"/>
      <c r="G932" s="103"/>
      <c r="H932" s="103"/>
      <c r="I932" s="103"/>
      <c r="J932" s="93"/>
      <c r="K932" s="93"/>
      <c r="L932" s="93"/>
      <c r="M932" s="93"/>
      <c r="N932" s="93"/>
      <c r="O932" s="93"/>
      <c r="P932" s="93"/>
      <c r="Q932" s="93"/>
      <c r="R932" s="93"/>
      <c r="S932" s="93"/>
      <c r="T932" s="93"/>
      <c r="U932" s="93"/>
      <c r="V932" s="93"/>
      <c r="W932" s="93"/>
      <c r="X932" s="93"/>
      <c r="Y932" s="93"/>
      <c r="Z932" s="93"/>
    </row>
    <row r="933" ht="10.5" customHeight="1">
      <c r="A933" s="48"/>
      <c r="B933" s="48"/>
      <c r="C933" s="103"/>
      <c r="D933" s="103"/>
      <c r="E933" s="103"/>
      <c r="F933" s="103"/>
      <c r="G933" s="103"/>
      <c r="H933" s="103"/>
      <c r="I933" s="103"/>
      <c r="J933" s="93"/>
      <c r="K933" s="93"/>
      <c r="L933" s="93"/>
      <c r="M933" s="93"/>
      <c r="N933" s="93"/>
      <c r="O933" s="93"/>
      <c r="P933" s="93"/>
      <c r="Q933" s="93"/>
      <c r="R933" s="93"/>
      <c r="S933" s="93"/>
      <c r="T933" s="93"/>
      <c r="U933" s="93"/>
      <c r="V933" s="93"/>
      <c r="W933" s="93"/>
      <c r="X933" s="93"/>
      <c r="Y933" s="93"/>
      <c r="Z933" s="93"/>
    </row>
    <row r="934" ht="10.5" customHeight="1">
      <c r="A934" s="48"/>
      <c r="B934" s="48"/>
      <c r="C934" s="103"/>
      <c r="D934" s="103"/>
      <c r="E934" s="103"/>
      <c r="F934" s="103"/>
      <c r="G934" s="103"/>
      <c r="H934" s="103"/>
      <c r="I934" s="103"/>
      <c r="J934" s="93"/>
      <c r="K934" s="93"/>
      <c r="L934" s="93"/>
      <c r="M934" s="93"/>
      <c r="N934" s="93"/>
      <c r="O934" s="93"/>
      <c r="P934" s="93"/>
      <c r="Q934" s="93"/>
      <c r="R934" s="93"/>
      <c r="S934" s="93"/>
      <c r="T934" s="93"/>
      <c r="U934" s="93"/>
      <c r="V934" s="93"/>
      <c r="W934" s="93"/>
      <c r="X934" s="93"/>
      <c r="Y934" s="93"/>
      <c r="Z934" s="93"/>
    </row>
    <row r="935" ht="10.5" customHeight="1">
      <c r="A935" s="48"/>
      <c r="B935" s="48"/>
      <c r="C935" s="103"/>
      <c r="D935" s="103"/>
      <c r="E935" s="103"/>
      <c r="F935" s="103"/>
      <c r="G935" s="103"/>
      <c r="H935" s="103"/>
      <c r="I935" s="103"/>
      <c r="J935" s="93"/>
      <c r="K935" s="93"/>
      <c r="L935" s="93"/>
      <c r="M935" s="93"/>
      <c r="N935" s="93"/>
      <c r="O935" s="93"/>
      <c r="P935" s="93"/>
      <c r="Q935" s="93"/>
      <c r="R935" s="93"/>
      <c r="S935" s="93"/>
      <c r="T935" s="93"/>
      <c r="U935" s="93"/>
      <c r="V935" s="93"/>
      <c r="W935" s="93"/>
      <c r="X935" s="93"/>
      <c r="Y935" s="93"/>
      <c r="Z935" s="93"/>
    </row>
    <row r="936" ht="10.5" customHeight="1">
      <c r="A936" s="48"/>
      <c r="B936" s="48"/>
      <c r="C936" s="103"/>
      <c r="D936" s="103"/>
      <c r="E936" s="103"/>
      <c r="F936" s="103"/>
      <c r="G936" s="103"/>
      <c r="H936" s="103"/>
      <c r="I936" s="103"/>
      <c r="J936" s="93"/>
      <c r="K936" s="93"/>
      <c r="L936" s="93"/>
      <c r="M936" s="93"/>
      <c r="N936" s="93"/>
      <c r="O936" s="93"/>
      <c r="P936" s="93"/>
      <c r="Q936" s="93"/>
      <c r="R936" s="93"/>
      <c r="S936" s="93"/>
      <c r="T936" s="93"/>
      <c r="U936" s="93"/>
      <c r="V936" s="93"/>
      <c r="W936" s="93"/>
      <c r="X936" s="93"/>
      <c r="Y936" s="93"/>
      <c r="Z936" s="93"/>
    </row>
    <row r="937" ht="10.5" customHeight="1">
      <c r="A937" s="48"/>
      <c r="B937" s="48"/>
      <c r="C937" s="103"/>
      <c r="D937" s="103"/>
      <c r="E937" s="103"/>
      <c r="F937" s="103"/>
      <c r="G937" s="103"/>
      <c r="H937" s="103"/>
      <c r="I937" s="103"/>
      <c r="J937" s="93"/>
      <c r="K937" s="93"/>
      <c r="L937" s="93"/>
      <c r="M937" s="93"/>
      <c r="N937" s="93"/>
      <c r="O937" s="93"/>
      <c r="P937" s="93"/>
      <c r="Q937" s="93"/>
      <c r="R937" s="93"/>
      <c r="S937" s="93"/>
      <c r="T937" s="93"/>
      <c r="U937" s="93"/>
      <c r="V937" s="93"/>
      <c r="W937" s="93"/>
      <c r="X937" s="93"/>
      <c r="Y937" s="93"/>
      <c r="Z937" s="93"/>
    </row>
    <row r="938" ht="10.5" customHeight="1">
      <c r="A938" s="48"/>
      <c r="B938" s="48"/>
      <c r="C938" s="103"/>
      <c r="D938" s="103"/>
      <c r="E938" s="103"/>
      <c r="F938" s="103"/>
      <c r="G938" s="103"/>
      <c r="H938" s="103"/>
      <c r="I938" s="103"/>
      <c r="J938" s="93"/>
      <c r="K938" s="93"/>
      <c r="L938" s="93"/>
      <c r="M938" s="93"/>
      <c r="N938" s="93"/>
      <c r="O938" s="93"/>
      <c r="P938" s="93"/>
      <c r="Q938" s="93"/>
      <c r="R938" s="93"/>
      <c r="S938" s="93"/>
      <c r="T938" s="93"/>
      <c r="U938" s="93"/>
      <c r="V938" s="93"/>
      <c r="W938" s="93"/>
      <c r="X938" s="93"/>
      <c r="Y938" s="93"/>
      <c r="Z938" s="93"/>
    </row>
    <row r="939" ht="10.5" customHeight="1">
      <c r="A939" s="48"/>
      <c r="B939" s="48"/>
      <c r="C939" s="103"/>
      <c r="D939" s="103"/>
      <c r="E939" s="103"/>
      <c r="F939" s="103"/>
      <c r="G939" s="103"/>
      <c r="H939" s="103"/>
      <c r="I939" s="103"/>
      <c r="J939" s="93"/>
      <c r="K939" s="93"/>
      <c r="L939" s="93"/>
      <c r="M939" s="93"/>
      <c r="N939" s="93"/>
      <c r="O939" s="93"/>
      <c r="P939" s="93"/>
      <c r="Q939" s="93"/>
      <c r="R939" s="93"/>
      <c r="S939" s="93"/>
      <c r="T939" s="93"/>
      <c r="U939" s="93"/>
      <c r="V939" s="93"/>
      <c r="W939" s="93"/>
      <c r="X939" s="93"/>
      <c r="Y939" s="93"/>
      <c r="Z939" s="93"/>
    </row>
    <row r="940" ht="10.5" customHeight="1">
      <c r="A940" s="48"/>
      <c r="B940" s="48"/>
      <c r="C940" s="103"/>
      <c r="D940" s="103"/>
      <c r="E940" s="103"/>
      <c r="F940" s="103"/>
      <c r="G940" s="103"/>
      <c r="H940" s="103"/>
      <c r="I940" s="103"/>
      <c r="J940" s="93"/>
      <c r="K940" s="93"/>
      <c r="L940" s="93"/>
      <c r="M940" s="93"/>
      <c r="N940" s="93"/>
      <c r="O940" s="93"/>
      <c r="P940" s="93"/>
      <c r="Q940" s="93"/>
      <c r="R940" s="93"/>
      <c r="S940" s="93"/>
      <c r="T940" s="93"/>
      <c r="U940" s="93"/>
      <c r="V940" s="93"/>
      <c r="W940" s="93"/>
      <c r="X940" s="93"/>
      <c r="Y940" s="93"/>
      <c r="Z940" s="93"/>
    </row>
    <row r="941" ht="10.5" customHeight="1">
      <c r="A941" s="48"/>
      <c r="B941" s="48"/>
      <c r="C941" s="103"/>
      <c r="D941" s="103"/>
      <c r="E941" s="103"/>
      <c r="F941" s="103"/>
      <c r="G941" s="103"/>
      <c r="H941" s="103"/>
      <c r="I941" s="103"/>
      <c r="J941" s="93"/>
      <c r="K941" s="93"/>
      <c r="L941" s="93"/>
      <c r="M941" s="93"/>
      <c r="N941" s="93"/>
      <c r="O941" s="93"/>
      <c r="P941" s="93"/>
      <c r="Q941" s="93"/>
      <c r="R941" s="93"/>
      <c r="S941" s="93"/>
      <c r="T941" s="93"/>
      <c r="U941" s="93"/>
      <c r="V941" s="93"/>
      <c r="W941" s="93"/>
      <c r="X941" s="93"/>
      <c r="Y941" s="93"/>
      <c r="Z941" s="93"/>
    </row>
    <row r="942" ht="10.5" customHeight="1">
      <c r="A942" s="48"/>
      <c r="B942" s="48"/>
      <c r="C942" s="103"/>
      <c r="D942" s="103"/>
      <c r="E942" s="103"/>
      <c r="F942" s="103"/>
      <c r="G942" s="103"/>
      <c r="H942" s="103"/>
      <c r="I942" s="103"/>
      <c r="J942" s="93"/>
      <c r="K942" s="93"/>
      <c r="L942" s="93"/>
      <c r="M942" s="93"/>
      <c r="N942" s="93"/>
      <c r="O942" s="93"/>
      <c r="P942" s="93"/>
      <c r="Q942" s="93"/>
      <c r="R942" s="93"/>
      <c r="S942" s="93"/>
      <c r="T942" s="93"/>
      <c r="U942" s="93"/>
      <c r="V942" s="93"/>
      <c r="W942" s="93"/>
      <c r="X942" s="93"/>
      <c r="Y942" s="93"/>
      <c r="Z942" s="93"/>
    </row>
    <row r="943" ht="10.5" customHeight="1">
      <c r="A943" s="48"/>
      <c r="B943" s="48"/>
      <c r="C943" s="103"/>
      <c r="D943" s="103"/>
      <c r="E943" s="103"/>
      <c r="F943" s="103"/>
      <c r="G943" s="103"/>
      <c r="H943" s="103"/>
      <c r="I943" s="103"/>
      <c r="J943" s="93"/>
      <c r="K943" s="93"/>
      <c r="L943" s="93"/>
      <c r="M943" s="93"/>
      <c r="N943" s="93"/>
      <c r="O943" s="93"/>
      <c r="P943" s="93"/>
      <c r="Q943" s="93"/>
      <c r="R943" s="93"/>
      <c r="S943" s="93"/>
      <c r="T943" s="93"/>
      <c r="U943" s="93"/>
      <c r="V943" s="93"/>
      <c r="W943" s="93"/>
      <c r="X943" s="93"/>
      <c r="Y943" s="93"/>
      <c r="Z943" s="93"/>
    </row>
    <row r="944" ht="10.5" customHeight="1">
      <c r="A944" s="48"/>
      <c r="B944" s="48"/>
      <c r="C944" s="103"/>
      <c r="D944" s="103"/>
      <c r="E944" s="103"/>
      <c r="F944" s="103"/>
      <c r="G944" s="103"/>
      <c r="H944" s="103"/>
      <c r="I944" s="103"/>
      <c r="J944" s="93"/>
      <c r="K944" s="93"/>
      <c r="L944" s="93"/>
      <c r="M944" s="93"/>
      <c r="N944" s="93"/>
      <c r="O944" s="93"/>
      <c r="P944" s="93"/>
      <c r="Q944" s="93"/>
      <c r="R944" s="93"/>
      <c r="S944" s="93"/>
      <c r="T944" s="93"/>
      <c r="U944" s="93"/>
      <c r="V944" s="93"/>
      <c r="W944" s="93"/>
      <c r="X944" s="93"/>
      <c r="Y944" s="93"/>
      <c r="Z944" s="93"/>
    </row>
    <row r="945" ht="10.5" customHeight="1">
      <c r="A945" s="48"/>
      <c r="B945" s="48"/>
      <c r="C945" s="103"/>
      <c r="D945" s="103"/>
      <c r="E945" s="103"/>
      <c r="F945" s="103"/>
      <c r="G945" s="103"/>
      <c r="H945" s="103"/>
      <c r="I945" s="103"/>
      <c r="J945" s="93"/>
      <c r="K945" s="93"/>
      <c r="L945" s="93"/>
      <c r="M945" s="93"/>
      <c r="N945" s="93"/>
      <c r="O945" s="93"/>
      <c r="P945" s="93"/>
      <c r="Q945" s="93"/>
      <c r="R945" s="93"/>
      <c r="S945" s="93"/>
      <c r="T945" s="93"/>
      <c r="U945" s="93"/>
      <c r="V945" s="93"/>
      <c r="W945" s="93"/>
      <c r="X945" s="93"/>
      <c r="Y945" s="93"/>
      <c r="Z945" s="93"/>
    </row>
    <row r="946" ht="10.5" customHeight="1">
      <c r="A946" s="48"/>
      <c r="B946" s="48"/>
      <c r="C946" s="103"/>
      <c r="D946" s="103"/>
      <c r="E946" s="103"/>
      <c r="F946" s="103"/>
      <c r="G946" s="103"/>
      <c r="H946" s="103"/>
      <c r="I946" s="103"/>
      <c r="J946" s="93"/>
      <c r="K946" s="93"/>
      <c r="L946" s="93"/>
      <c r="M946" s="93"/>
      <c r="N946" s="93"/>
      <c r="O946" s="93"/>
      <c r="P946" s="93"/>
      <c r="Q946" s="93"/>
      <c r="R946" s="93"/>
      <c r="S946" s="93"/>
      <c r="T946" s="93"/>
      <c r="U946" s="93"/>
      <c r="V946" s="93"/>
      <c r="W946" s="93"/>
      <c r="X946" s="93"/>
      <c r="Y946" s="93"/>
      <c r="Z946" s="93"/>
    </row>
    <row r="947" ht="10.5" customHeight="1">
      <c r="A947" s="48"/>
      <c r="B947" s="48"/>
      <c r="C947" s="103"/>
      <c r="D947" s="103"/>
      <c r="E947" s="103"/>
      <c r="F947" s="103"/>
      <c r="G947" s="103"/>
      <c r="H947" s="103"/>
      <c r="I947" s="103"/>
      <c r="J947" s="93"/>
      <c r="K947" s="93"/>
      <c r="L947" s="93"/>
      <c r="M947" s="93"/>
      <c r="N947" s="93"/>
      <c r="O947" s="93"/>
      <c r="P947" s="93"/>
      <c r="Q947" s="93"/>
      <c r="R947" s="93"/>
      <c r="S947" s="93"/>
      <c r="T947" s="93"/>
      <c r="U947" s="93"/>
      <c r="V947" s="93"/>
      <c r="W947" s="93"/>
      <c r="X947" s="93"/>
      <c r="Y947" s="93"/>
      <c r="Z947" s="93"/>
    </row>
    <row r="948" ht="10.5" customHeight="1">
      <c r="A948" s="48"/>
      <c r="B948" s="48"/>
      <c r="C948" s="103"/>
      <c r="D948" s="103"/>
      <c r="E948" s="103"/>
      <c r="F948" s="103"/>
      <c r="G948" s="103"/>
      <c r="H948" s="103"/>
      <c r="I948" s="103"/>
      <c r="J948" s="93"/>
      <c r="K948" s="93"/>
      <c r="L948" s="93"/>
      <c r="M948" s="93"/>
      <c r="N948" s="93"/>
      <c r="O948" s="93"/>
      <c r="P948" s="93"/>
      <c r="Q948" s="93"/>
      <c r="R948" s="93"/>
      <c r="S948" s="93"/>
      <c r="T948" s="93"/>
      <c r="U948" s="93"/>
      <c r="V948" s="93"/>
      <c r="W948" s="93"/>
      <c r="X948" s="93"/>
      <c r="Y948" s="93"/>
      <c r="Z948" s="93"/>
    </row>
    <row r="949" ht="10.5" customHeight="1">
      <c r="A949" s="48"/>
      <c r="B949" s="48"/>
      <c r="C949" s="103"/>
      <c r="D949" s="103"/>
      <c r="E949" s="103"/>
      <c r="F949" s="103"/>
      <c r="G949" s="103"/>
      <c r="H949" s="103"/>
      <c r="I949" s="103"/>
      <c r="J949" s="93"/>
      <c r="K949" s="93"/>
      <c r="L949" s="93"/>
      <c r="M949" s="93"/>
      <c r="N949" s="93"/>
      <c r="O949" s="93"/>
      <c r="P949" s="93"/>
      <c r="Q949" s="93"/>
      <c r="R949" s="93"/>
      <c r="S949" s="93"/>
      <c r="T949" s="93"/>
      <c r="U949" s="93"/>
      <c r="V949" s="93"/>
      <c r="W949" s="93"/>
      <c r="X949" s="93"/>
      <c r="Y949" s="93"/>
      <c r="Z949" s="93"/>
    </row>
    <row r="950" ht="10.5" customHeight="1">
      <c r="A950" s="48"/>
      <c r="B950" s="48"/>
      <c r="C950" s="103"/>
      <c r="D950" s="103"/>
      <c r="E950" s="103"/>
      <c r="F950" s="103"/>
      <c r="G950" s="103"/>
      <c r="H950" s="103"/>
      <c r="I950" s="103"/>
      <c r="J950" s="93"/>
      <c r="K950" s="93"/>
      <c r="L950" s="93"/>
      <c r="M950" s="93"/>
      <c r="N950" s="93"/>
      <c r="O950" s="93"/>
      <c r="P950" s="93"/>
      <c r="Q950" s="93"/>
      <c r="R950" s="93"/>
      <c r="S950" s="93"/>
      <c r="T950" s="93"/>
      <c r="U950" s="93"/>
      <c r="V950" s="93"/>
      <c r="W950" s="93"/>
      <c r="X950" s="93"/>
      <c r="Y950" s="93"/>
      <c r="Z950" s="93"/>
    </row>
    <row r="951" ht="10.5" customHeight="1">
      <c r="A951" s="48"/>
      <c r="B951" s="48"/>
      <c r="C951" s="103"/>
      <c r="D951" s="103"/>
      <c r="E951" s="103"/>
      <c r="F951" s="103"/>
      <c r="G951" s="103"/>
      <c r="H951" s="103"/>
      <c r="I951" s="103"/>
      <c r="J951" s="93"/>
      <c r="K951" s="93"/>
      <c r="L951" s="93"/>
      <c r="M951" s="93"/>
      <c r="N951" s="93"/>
      <c r="O951" s="93"/>
      <c r="P951" s="93"/>
      <c r="Q951" s="93"/>
      <c r="R951" s="93"/>
      <c r="S951" s="93"/>
      <c r="T951" s="93"/>
      <c r="U951" s="93"/>
      <c r="V951" s="93"/>
      <c r="W951" s="93"/>
      <c r="X951" s="93"/>
      <c r="Y951" s="93"/>
      <c r="Z951" s="93"/>
    </row>
    <row r="952" ht="10.5" customHeight="1">
      <c r="A952" s="48"/>
      <c r="B952" s="48"/>
      <c r="C952" s="103"/>
      <c r="D952" s="103"/>
      <c r="E952" s="103"/>
      <c r="F952" s="103"/>
      <c r="G952" s="103"/>
      <c r="H952" s="103"/>
      <c r="I952" s="103"/>
      <c r="J952" s="93"/>
      <c r="K952" s="93"/>
      <c r="L952" s="93"/>
      <c r="M952" s="93"/>
      <c r="N952" s="93"/>
      <c r="O952" s="93"/>
      <c r="P952" s="93"/>
      <c r="Q952" s="93"/>
      <c r="R952" s="93"/>
      <c r="S952" s="93"/>
      <c r="T952" s="93"/>
      <c r="U952" s="93"/>
      <c r="V952" s="93"/>
      <c r="W952" s="93"/>
      <c r="X952" s="93"/>
      <c r="Y952" s="93"/>
      <c r="Z952" s="93"/>
    </row>
    <row r="953" ht="10.5" customHeight="1">
      <c r="A953" s="48"/>
      <c r="B953" s="48"/>
      <c r="C953" s="103"/>
      <c r="D953" s="103"/>
      <c r="E953" s="103"/>
      <c r="F953" s="103"/>
      <c r="G953" s="103"/>
      <c r="H953" s="103"/>
      <c r="I953" s="103"/>
      <c r="J953" s="93"/>
      <c r="K953" s="93"/>
      <c r="L953" s="93"/>
      <c r="M953" s="93"/>
      <c r="N953" s="93"/>
      <c r="O953" s="93"/>
      <c r="P953" s="93"/>
      <c r="Q953" s="93"/>
      <c r="R953" s="93"/>
      <c r="S953" s="93"/>
      <c r="T953" s="93"/>
      <c r="U953" s="93"/>
      <c r="V953" s="93"/>
      <c r="W953" s="93"/>
      <c r="X953" s="93"/>
      <c r="Y953" s="93"/>
      <c r="Z953" s="93"/>
    </row>
    <row r="954" ht="10.5" customHeight="1">
      <c r="A954" s="48"/>
      <c r="B954" s="48"/>
      <c r="C954" s="103"/>
      <c r="D954" s="103"/>
      <c r="E954" s="103"/>
      <c r="F954" s="103"/>
      <c r="G954" s="103"/>
      <c r="H954" s="103"/>
      <c r="I954" s="103"/>
      <c r="J954" s="93"/>
      <c r="K954" s="93"/>
      <c r="L954" s="93"/>
      <c r="M954" s="93"/>
      <c r="N954" s="93"/>
      <c r="O954" s="93"/>
      <c r="P954" s="93"/>
      <c r="Q954" s="93"/>
      <c r="R954" s="93"/>
      <c r="S954" s="93"/>
      <c r="T954" s="93"/>
      <c r="U954" s="93"/>
      <c r="V954" s="93"/>
      <c r="W954" s="93"/>
      <c r="X954" s="93"/>
      <c r="Y954" s="93"/>
      <c r="Z954" s="93"/>
    </row>
    <row r="955" ht="10.5" customHeight="1">
      <c r="A955" s="48"/>
      <c r="B955" s="48"/>
      <c r="C955" s="103"/>
      <c r="D955" s="103"/>
      <c r="E955" s="103"/>
      <c r="F955" s="103"/>
      <c r="G955" s="103"/>
      <c r="H955" s="103"/>
      <c r="I955" s="103"/>
      <c r="J955" s="93"/>
      <c r="K955" s="93"/>
      <c r="L955" s="93"/>
      <c r="M955" s="93"/>
      <c r="N955" s="93"/>
      <c r="O955" s="93"/>
      <c r="P955" s="93"/>
      <c r="Q955" s="93"/>
      <c r="R955" s="93"/>
      <c r="S955" s="93"/>
      <c r="T955" s="93"/>
      <c r="U955" s="93"/>
      <c r="V955" s="93"/>
      <c r="W955" s="93"/>
      <c r="X955" s="93"/>
      <c r="Y955" s="93"/>
      <c r="Z955" s="93"/>
    </row>
    <row r="956" ht="10.5" customHeight="1">
      <c r="A956" s="48"/>
      <c r="B956" s="48"/>
      <c r="C956" s="103"/>
      <c r="D956" s="103"/>
      <c r="E956" s="103"/>
      <c r="F956" s="103"/>
      <c r="G956" s="103"/>
      <c r="H956" s="103"/>
      <c r="I956" s="103"/>
      <c r="J956" s="93"/>
      <c r="K956" s="93"/>
      <c r="L956" s="93"/>
      <c r="M956" s="93"/>
      <c r="N956" s="93"/>
      <c r="O956" s="93"/>
      <c r="P956" s="93"/>
      <c r="Q956" s="93"/>
      <c r="R956" s="93"/>
      <c r="S956" s="93"/>
      <c r="T956" s="93"/>
      <c r="U956" s="93"/>
      <c r="V956" s="93"/>
      <c r="W956" s="93"/>
      <c r="X956" s="93"/>
      <c r="Y956" s="93"/>
      <c r="Z956" s="93"/>
    </row>
    <row r="957" ht="10.5" customHeight="1">
      <c r="A957" s="48"/>
      <c r="B957" s="48"/>
      <c r="C957" s="103"/>
      <c r="D957" s="103"/>
      <c r="E957" s="103"/>
      <c r="F957" s="103"/>
      <c r="G957" s="103"/>
      <c r="H957" s="103"/>
      <c r="I957" s="103"/>
      <c r="J957" s="93"/>
      <c r="K957" s="93"/>
      <c r="L957" s="93"/>
      <c r="M957" s="93"/>
      <c r="N957" s="93"/>
      <c r="O957" s="93"/>
      <c r="P957" s="93"/>
      <c r="Q957" s="93"/>
      <c r="R957" s="93"/>
      <c r="S957" s="93"/>
      <c r="T957" s="93"/>
      <c r="U957" s="93"/>
      <c r="V957" s="93"/>
      <c r="W957" s="93"/>
      <c r="X957" s="93"/>
      <c r="Y957" s="93"/>
      <c r="Z957" s="93"/>
    </row>
    <row r="958" ht="10.5" customHeight="1">
      <c r="A958" s="48"/>
      <c r="B958" s="48"/>
      <c r="C958" s="103"/>
      <c r="D958" s="103"/>
      <c r="E958" s="103"/>
      <c r="F958" s="103"/>
      <c r="G958" s="103"/>
      <c r="H958" s="103"/>
      <c r="I958" s="103"/>
      <c r="J958" s="93"/>
      <c r="K958" s="93"/>
      <c r="L958" s="93"/>
      <c r="M958" s="93"/>
      <c r="N958" s="93"/>
      <c r="O958" s="93"/>
      <c r="P958" s="93"/>
      <c r="Q958" s="93"/>
      <c r="R958" s="93"/>
      <c r="S958" s="93"/>
      <c r="T958" s="93"/>
      <c r="U958" s="93"/>
      <c r="V958" s="93"/>
      <c r="W958" s="93"/>
      <c r="X958" s="93"/>
      <c r="Y958" s="93"/>
      <c r="Z958" s="93"/>
    </row>
    <row r="959" ht="10.5" customHeight="1">
      <c r="A959" s="48"/>
      <c r="B959" s="48"/>
      <c r="C959" s="103"/>
      <c r="D959" s="103"/>
      <c r="E959" s="103"/>
      <c r="F959" s="103"/>
      <c r="G959" s="103"/>
      <c r="H959" s="103"/>
      <c r="I959" s="103"/>
      <c r="J959" s="93"/>
      <c r="K959" s="93"/>
      <c r="L959" s="93"/>
      <c r="M959" s="93"/>
      <c r="N959" s="93"/>
      <c r="O959" s="93"/>
      <c r="P959" s="93"/>
      <c r="Q959" s="93"/>
      <c r="R959" s="93"/>
      <c r="S959" s="93"/>
      <c r="T959" s="93"/>
      <c r="U959" s="93"/>
      <c r="V959" s="93"/>
      <c r="W959" s="93"/>
      <c r="X959" s="93"/>
      <c r="Y959" s="93"/>
      <c r="Z959" s="93"/>
    </row>
    <row r="960" ht="10.5" customHeight="1">
      <c r="A960" s="48"/>
      <c r="B960" s="48"/>
      <c r="C960" s="103"/>
      <c r="D960" s="103"/>
      <c r="E960" s="103"/>
      <c r="F960" s="103"/>
      <c r="G960" s="103"/>
      <c r="H960" s="103"/>
      <c r="I960" s="103"/>
      <c r="J960" s="93"/>
      <c r="K960" s="93"/>
      <c r="L960" s="93"/>
      <c r="M960" s="93"/>
      <c r="N960" s="93"/>
      <c r="O960" s="93"/>
      <c r="P960" s="93"/>
      <c r="Q960" s="93"/>
      <c r="R960" s="93"/>
      <c r="S960" s="93"/>
      <c r="T960" s="93"/>
      <c r="U960" s="93"/>
      <c r="V960" s="93"/>
      <c r="W960" s="93"/>
      <c r="X960" s="93"/>
      <c r="Y960" s="93"/>
      <c r="Z960" s="93"/>
    </row>
    <row r="961" ht="10.5" customHeight="1">
      <c r="A961" s="48"/>
      <c r="B961" s="48"/>
      <c r="C961" s="103"/>
      <c r="D961" s="103"/>
      <c r="E961" s="103"/>
      <c r="F961" s="103"/>
      <c r="G961" s="103"/>
      <c r="H961" s="103"/>
      <c r="I961" s="103"/>
      <c r="J961" s="93"/>
      <c r="K961" s="93"/>
      <c r="L961" s="93"/>
      <c r="M961" s="93"/>
      <c r="N961" s="93"/>
      <c r="O961" s="93"/>
      <c r="P961" s="93"/>
      <c r="Q961" s="93"/>
      <c r="R961" s="93"/>
      <c r="S961" s="93"/>
      <c r="T961" s="93"/>
      <c r="U961" s="93"/>
      <c r="V961" s="93"/>
      <c r="W961" s="93"/>
      <c r="X961" s="93"/>
      <c r="Y961" s="93"/>
      <c r="Z961" s="93"/>
    </row>
    <row r="962" ht="10.5" customHeight="1">
      <c r="A962" s="48"/>
      <c r="B962" s="48"/>
      <c r="C962" s="103"/>
      <c r="D962" s="103"/>
      <c r="E962" s="103"/>
      <c r="F962" s="103"/>
      <c r="G962" s="103"/>
      <c r="H962" s="103"/>
      <c r="I962" s="103"/>
      <c r="J962" s="93"/>
      <c r="K962" s="93"/>
      <c r="L962" s="93"/>
      <c r="M962" s="93"/>
      <c r="N962" s="93"/>
      <c r="O962" s="93"/>
      <c r="P962" s="93"/>
      <c r="Q962" s="93"/>
      <c r="R962" s="93"/>
      <c r="S962" s="93"/>
      <c r="T962" s="93"/>
      <c r="U962" s="93"/>
      <c r="V962" s="93"/>
      <c r="W962" s="93"/>
      <c r="X962" s="93"/>
      <c r="Y962" s="93"/>
      <c r="Z962" s="93"/>
    </row>
    <row r="963" ht="10.5" customHeight="1">
      <c r="A963" s="48"/>
      <c r="B963" s="48"/>
      <c r="C963" s="103"/>
      <c r="D963" s="103"/>
      <c r="E963" s="103"/>
      <c r="F963" s="103"/>
      <c r="G963" s="103"/>
      <c r="H963" s="103"/>
      <c r="I963" s="103"/>
      <c r="J963" s="93"/>
      <c r="K963" s="93"/>
      <c r="L963" s="93"/>
      <c r="M963" s="93"/>
      <c r="N963" s="93"/>
      <c r="O963" s="93"/>
      <c r="P963" s="93"/>
      <c r="Q963" s="93"/>
      <c r="R963" s="93"/>
      <c r="S963" s="93"/>
      <c r="T963" s="93"/>
      <c r="U963" s="93"/>
      <c r="V963" s="93"/>
      <c r="W963" s="93"/>
      <c r="X963" s="93"/>
      <c r="Y963" s="93"/>
      <c r="Z963" s="93"/>
    </row>
    <row r="964" ht="10.5" customHeight="1">
      <c r="A964" s="48"/>
      <c r="B964" s="48"/>
      <c r="C964" s="103"/>
      <c r="D964" s="103"/>
      <c r="E964" s="103"/>
      <c r="F964" s="103"/>
      <c r="G964" s="103"/>
      <c r="H964" s="103"/>
      <c r="I964" s="103"/>
      <c r="J964" s="93"/>
      <c r="K964" s="93"/>
      <c r="L964" s="93"/>
      <c r="M964" s="93"/>
      <c r="N964" s="93"/>
      <c r="O964" s="93"/>
      <c r="P964" s="93"/>
      <c r="Q964" s="93"/>
      <c r="R964" s="93"/>
      <c r="S964" s="93"/>
      <c r="T964" s="93"/>
      <c r="U964" s="93"/>
      <c r="V964" s="93"/>
      <c r="W964" s="93"/>
      <c r="X964" s="93"/>
      <c r="Y964" s="93"/>
      <c r="Z964" s="93"/>
    </row>
    <row r="965" ht="10.5" customHeight="1">
      <c r="A965" s="48"/>
      <c r="B965" s="48"/>
      <c r="C965" s="103"/>
      <c r="D965" s="103"/>
      <c r="E965" s="103"/>
      <c r="F965" s="103"/>
      <c r="G965" s="103"/>
      <c r="H965" s="103"/>
      <c r="I965" s="103"/>
      <c r="J965" s="93"/>
      <c r="K965" s="93"/>
      <c r="L965" s="93"/>
      <c r="M965" s="93"/>
      <c r="N965" s="93"/>
      <c r="O965" s="93"/>
      <c r="P965" s="93"/>
      <c r="Q965" s="93"/>
      <c r="R965" s="93"/>
      <c r="S965" s="93"/>
      <c r="T965" s="93"/>
      <c r="U965" s="93"/>
      <c r="V965" s="93"/>
      <c r="W965" s="93"/>
      <c r="X965" s="93"/>
      <c r="Y965" s="93"/>
      <c r="Z965" s="93"/>
    </row>
    <row r="966" ht="10.5" customHeight="1">
      <c r="A966" s="48"/>
      <c r="B966" s="48"/>
      <c r="C966" s="103"/>
      <c r="D966" s="103"/>
      <c r="E966" s="103"/>
      <c r="F966" s="103"/>
      <c r="G966" s="103"/>
      <c r="H966" s="103"/>
      <c r="I966" s="103"/>
      <c r="J966" s="93"/>
      <c r="K966" s="93"/>
      <c r="L966" s="93"/>
      <c r="M966" s="93"/>
      <c r="N966" s="93"/>
      <c r="O966" s="93"/>
      <c r="P966" s="93"/>
      <c r="Q966" s="93"/>
      <c r="R966" s="93"/>
      <c r="S966" s="93"/>
      <c r="T966" s="93"/>
      <c r="U966" s="93"/>
      <c r="V966" s="93"/>
      <c r="W966" s="93"/>
      <c r="X966" s="93"/>
      <c r="Y966" s="93"/>
      <c r="Z966" s="93"/>
    </row>
    <row r="967" ht="10.5" customHeight="1">
      <c r="A967" s="48"/>
      <c r="B967" s="48"/>
      <c r="C967" s="103"/>
      <c r="D967" s="103"/>
      <c r="E967" s="103"/>
      <c r="F967" s="103"/>
      <c r="G967" s="103"/>
      <c r="H967" s="103"/>
      <c r="I967" s="103"/>
      <c r="J967" s="93"/>
      <c r="K967" s="93"/>
      <c r="L967" s="93"/>
      <c r="M967" s="93"/>
      <c r="N967" s="93"/>
      <c r="O967" s="93"/>
      <c r="P967" s="93"/>
      <c r="Q967" s="93"/>
      <c r="R967" s="93"/>
      <c r="S967" s="93"/>
      <c r="T967" s="93"/>
      <c r="U967" s="93"/>
      <c r="V967" s="93"/>
      <c r="W967" s="93"/>
      <c r="X967" s="93"/>
      <c r="Y967" s="93"/>
      <c r="Z967" s="93"/>
    </row>
    <row r="968" ht="10.5" customHeight="1">
      <c r="A968" s="48"/>
      <c r="B968" s="48"/>
      <c r="C968" s="103"/>
      <c r="D968" s="103"/>
      <c r="E968" s="103"/>
      <c r="F968" s="103"/>
      <c r="G968" s="103"/>
      <c r="H968" s="103"/>
      <c r="I968" s="103"/>
      <c r="J968" s="93"/>
      <c r="K968" s="93"/>
      <c r="L968" s="93"/>
      <c r="M968" s="93"/>
      <c r="N968" s="93"/>
      <c r="O968" s="93"/>
      <c r="P968" s="93"/>
      <c r="Q968" s="93"/>
      <c r="R968" s="93"/>
      <c r="S968" s="93"/>
      <c r="T968" s="93"/>
      <c r="U968" s="93"/>
      <c r="V968" s="93"/>
      <c r="W968" s="93"/>
      <c r="X968" s="93"/>
      <c r="Y968" s="93"/>
      <c r="Z968" s="93"/>
    </row>
    <row r="969" ht="10.5" customHeight="1">
      <c r="A969" s="48"/>
      <c r="B969" s="48"/>
      <c r="C969" s="103"/>
      <c r="D969" s="103"/>
      <c r="E969" s="103"/>
      <c r="F969" s="103"/>
      <c r="G969" s="103"/>
      <c r="H969" s="103"/>
      <c r="I969" s="103"/>
      <c r="J969" s="93"/>
      <c r="K969" s="93"/>
      <c r="L969" s="93"/>
      <c r="M969" s="93"/>
      <c r="N969" s="93"/>
      <c r="O969" s="93"/>
      <c r="P969" s="93"/>
      <c r="Q969" s="93"/>
      <c r="R969" s="93"/>
      <c r="S969" s="93"/>
      <c r="T969" s="93"/>
      <c r="U969" s="93"/>
      <c r="V969" s="93"/>
      <c r="W969" s="93"/>
      <c r="X969" s="93"/>
      <c r="Y969" s="93"/>
      <c r="Z969" s="93"/>
    </row>
    <row r="970" ht="10.5" customHeight="1">
      <c r="A970" s="48"/>
      <c r="B970" s="48"/>
      <c r="C970" s="103"/>
      <c r="D970" s="103"/>
      <c r="E970" s="103"/>
      <c r="F970" s="103"/>
      <c r="G970" s="103"/>
      <c r="H970" s="103"/>
      <c r="I970" s="103"/>
      <c r="J970" s="93"/>
      <c r="K970" s="93"/>
      <c r="L970" s="93"/>
      <c r="M970" s="93"/>
      <c r="N970" s="93"/>
      <c r="O970" s="93"/>
      <c r="P970" s="93"/>
      <c r="Q970" s="93"/>
      <c r="R970" s="93"/>
      <c r="S970" s="93"/>
      <c r="T970" s="93"/>
      <c r="U970" s="93"/>
      <c r="V970" s="93"/>
      <c r="W970" s="93"/>
      <c r="X970" s="93"/>
      <c r="Y970" s="93"/>
      <c r="Z970" s="93"/>
    </row>
    <row r="971" ht="10.5" customHeight="1">
      <c r="A971" s="48"/>
      <c r="B971" s="48"/>
      <c r="C971" s="103"/>
      <c r="D971" s="103"/>
      <c r="E971" s="103"/>
      <c r="F971" s="103"/>
      <c r="G971" s="103"/>
      <c r="H971" s="103"/>
      <c r="I971" s="103"/>
      <c r="J971" s="93"/>
      <c r="K971" s="93"/>
      <c r="L971" s="93"/>
      <c r="M971" s="93"/>
      <c r="N971" s="93"/>
      <c r="O971" s="93"/>
      <c r="P971" s="93"/>
      <c r="Q971" s="93"/>
      <c r="R971" s="93"/>
      <c r="S971" s="93"/>
      <c r="T971" s="93"/>
      <c r="U971" s="93"/>
      <c r="V971" s="93"/>
      <c r="W971" s="93"/>
      <c r="X971" s="93"/>
      <c r="Y971" s="93"/>
      <c r="Z971" s="93"/>
    </row>
    <row r="972" ht="10.5" customHeight="1">
      <c r="A972" s="48"/>
      <c r="B972" s="48"/>
      <c r="C972" s="103"/>
      <c r="D972" s="103"/>
      <c r="E972" s="103"/>
      <c r="F972" s="103"/>
      <c r="G972" s="103"/>
      <c r="H972" s="103"/>
      <c r="I972" s="103"/>
      <c r="J972" s="93"/>
      <c r="K972" s="93"/>
      <c r="L972" s="93"/>
      <c r="M972" s="93"/>
      <c r="N972" s="93"/>
      <c r="O972" s="93"/>
      <c r="P972" s="93"/>
      <c r="Q972" s="93"/>
      <c r="R972" s="93"/>
      <c r="S972" s="93"/>
      <c r="T972" s="93"/>
      <c r="U972" s="93"/>
      <c r="V972" s="93"/>
      <c r="W972" s="93"/>
      <c r="X972" s="93"/>
      <c r="Y972" s="93"/>
      <c r="Z972" s="93"/>
    </row>
    <row r="973" ht="10.5" customHeight="1">
      <c r="A973" s="48"/>
      <c r="B973" s="48"/>
      <c r="C973" s="103"/>
      <c r="D973" s="103"/>
      <c r="E973" s="103"/>
      <c r="F973" s="103"/>
      <c r="G973" s="103"/>
      <c r="H973" s="103"/>
      <c r="I973" s="103"/>
      <c r="J973" s="93"/>
      <c r="K973" s="93"/>
      <c r="L973" s="93"/>
      <c r="M973" s="93"/>
      <c r="N973" s="93"/>
      <c r="O973" s="93"/>
      <c r="P973" s="93"/>
      <c r="Q973" s="93"/>
      <c r="R973" s="93"/>
      <c r="S973" s="93"/>
      <c r="T973" s="93"/>
      <c r="U973" s="93"/>
      <c r="V973" s="93"/>
      <c r="W973" s="93"/>
      <c r="X973" s="93"/>
      <c r="Y973" s="93"/>
      <c r="Z973" s="93"/>
    </row>
    <row r="974" ht="10.5" customHeight="1">
      <c r="A974" s="48"/>
      <c r="B974" s="48"/>
      <c r="C974" s="103"/>
      <c r="D974" s="103"/>
      <c r="E974" s="103"/>
      <c r="F974" s="103"/>
      <c r="G974" s="103"/>
      <c r="H974" s="103"/>
      <c r="I974" s="103"/>
      <c r="J974" s="93"/>
      <c r="K974" s="93"/>
      <c r="L974" s="93"/>
      <c r="M974" s="93"/>
      <c r="N974" s="93"/>
      <c r="O974" s="93"/>
      <c r="P974" s="93"/>
      <c r="Q974" s="93"/>
      <c r="R974" s="93"/>
      <c r="S974" s="93"/>
      <c r="T974" s="93"/>
      <c r="U974" s="93"/>
      <c r="V974" s="93"/>
      <c r="W974" s="93"/>
      <c r="X974" s="93"/>
      <c r="Y974" s="93"/>
      <c r="Z974" s="93"/>
    </row>
    <row r="975" ht="10.5" customHeight="1">
      <c r="A975" s="48"/>
      <c r="B975" s="48"/>
      <c r="C975" s="103"/>
      <c r="D975" s="103"/>
      <c r="E975" s="103"/>
      <c r="F975" s="103"/>
      <c r="G975" s="103"/>
      <c r="H975" s="103"/>
      <c r="I975" s="103"/>
      <c r="J975" s="93"/>
      <c r="K975" s="93"/>
      <c r="L975" s="93"/>
      <c r="M975" s="93"/>
      <c r="N975" s="93"/>
      <c r="O975" s="93"/>
      <c r="P975" s="93"/>
      <c r="Q975" s="93"/>
      <c r="R975" s="93"/>
      <c r="S975" s="93"/>
      <c r="T975" s="93"/>
      <c r="U975" s="93"/>
      <c r="V975" s="93"/>
      <c r="W975" s="93"/>
      <c r="X975" s="93"/>
      <c r="Y975" s="93"/>
      <c r="Z975" s="93"/>
    </row>
    <row r="976" ht="10.5" customHeight="1">
      <c r="A976" s="48"/>
      <c r="B976" s="48"/>
      <c r="C976" s="103"/>
      <c r="D976" s="103"/>
      <c r="E976" s="103"/>
      <c r="F976" s="103"/>
      <c r="G976" s="103"/>
      <c r="H976" s="103"/>
      <c r="I976" s="103"/>
      <c r="J976" s="93"/>
      <c r="K976" s="93"/>
      <c r="L976" s="93"/>
      <c r="M976" s="93"/>
      <c r="N976" s="93"/>
      <c r="O976" s="93"/>
      <c r="P976" s="93"/>
      <c r="Q976" s="93"/>
      <c r="R976" s="93"/>
      <c r="S976" s="93"/>
      <c r="T976" s="93"/>
      <c r="U976" s="93"/>
      <c r="V976" s="93"/>
      <c r="W976" s="93"/>
      <c r="X976" s="93"/>
      <c r="Y976" s="93"/>
      <c r="Z976" s="93"/>
    </row>
    <row r="977" ht="10.5" customHeight="1">
      <c r="A977" s="48"/>
      <c r="B977" s="48"/>
      <c r="C977" s="103"/>
      <c r="D977" s="103"/>
      <c r="E977" s="103"/>
      <c r="F977" s="103"/>
      <c r="G977" s="103"/>
      <c r="H977" s="103"/>
      <c r="I977" s="103"/>
      <c r="J977" s="93"/>
      <c r="K977" s="93"/>
      <c r="L977" s="93"/>
      <c r="M977" s="93"/>
      <c r="N977" s="93"/>
      <c r="O977" s="93"/>
      <c r="P977" s="93"/>
      <c r="Q977" s="93"/>
      <c r="R977" s="93"/>
      <c r="S977" s="93"/>
      <c r="T977" s="93"/>
      <c r="U977" s="93"/>
      <c r="V977" s="93"/>
      <c r="W977" s="93"/>
      <c r="X977" s="93"/>
      <c r="Y977" s="93"/>
      <c r="Z977" s="93"/>
    </row>
    <row r="978" ht="10.5" customHeight="1">
      <c r="A978" s="48"/>
      <c r="B978" s="48"/>
      <c r="C978" s="103"/>
      <c r="D978" s="103"/>
      <c r="E978" s="103"/>
      <c r="F978" s="103"/>
      <c r="G978" s="103"/>
      <c r="H978" s="103"/>
      <c r="I978" s="103"/>
      <c r="J978" s="93"/>
      <c r="K978" s="93"/>
      <c r="L978" s="93"/>
      <c r="M978" s="93"/>
      <c r="N978" s="93"/>
      <c r="O978" s="93"/>
      <c r="P978" s="93"/>
      <c r="Q978" s="93"/>
      <c r="R978" s="93"/>
      <c r="S978" s="93"/>
      <c r="T978" s="93"/>
      <c r="U978" s="93"/>
      <c r="V978" s="93"/>
      <c r="W978" s="93"/>
      <c r="X978" s="93"/>
      <c r="Y978" s="93"/>
      <c r="Z978" s="93"/>
    </row>
    <row r="979" ht="10.5" customHeight="1">
      <c r="A979" s="48"/>
      <c r="B979" s="48"/>
      <c r="C979" s="103"/>
      <c r="D979" s="103"/>
      <c r="E979" s="103"/>
      <c r="F979" s="103"/>
      <c r="G979" s="103"/>
      <c r="H979" s="103"/>
      <c r="I979" s="103"/>
      <c r="J979" s="93"/>
      <c r="K979" s="93"/>
      <c r="L979" s="93"/>
      <c r="M979" s="93"/>
      <c r="N979" s="93"/>
      <c r="O979" s="93"/>
      <c r="P979" s="93"/>
      <c r="Q979" s="93"/>
      <c r="R979" s="93"/>
      <c r="S979" s="93"/>
      <c r="T979" s="93"/>
      <c r="U979" s="93"/>
      <c r="V979" s="93"/>
      <c r="W979" s="93"/>
      <c r="X979" s="93"/>
      <c r="Y979" s="93"/>
      <c r="Z979" s="93"/>
    </row>
    <row r="980" ht="10.5" customHeight="1">
      <c r="A980" s="48"/>
      <c r="B980" s="48"/>
      <c r="C980" s="103"/>
      <c r="D980" s="103"/>
      <c r="E980" s="103"/>
      <c r="F980" s="103"/>
      <c r="G980" s="103"/>
      <c r="H980" s="103"/>
      <c r="I980" s="103"/>
      <c r="J980" s="93"/>
      <c r="K980" s="93"/>
      <c r="L980" s="93"/>
      <c r="M980" s="93"/>
      <c r="N980" s="93"/>
      <c r="O980" s="93"/>
      <c r="P980" s="93"/>
      <c r="Q980" s="93"/>
      <c r="R980" s="93"/>
      <c r="S980" s="93"/>
      <c r="T980" s="93"/>
      <c r="U980" s="93"/>
      <c r="V980" s="93"/>
      <c r="W980" s="93"/>
      <c r="X980" s="93"/>
      <c r="Y980" s="93"/>
      <c r="Z980" s="93"/>
    </row>
    <row r="981" ht="10.5" customHeight="1">
      <c r="A981" s="48"/>
      <c r="B981" s="48"/>
      <c r="C981" s="103"/>
      <c r="D981" s="103"/>
      <c r="E981" s="103"/>
      <c r="F981" s="103"/>
      <c r="G981" s="103"/>
      <c r="H981" s="103"/>
      <c r="I981" s="103"/>
      <c r="J981" s="93"/>
      <c r="K981" s="93"/>
      <c r="L981" s="93"/>
      <c r="M981" s="93"/>
      <c r="N981" s="93"/>
      <c r="O981" s="93"/>
      <c r="P981" s="93"/>
      <c r="Q981" s="93"/>
      <c r="R981" s="93"/>
      <c r="S981" s="93"/>
      <c r="T981" s="93"/>
      <c r="U981" s="93"/>
      <c r="V981" s="93"/>
      <c r="W981" s="93"/>
      <c r="X981" s="93"/>
      <c r="Y981" s="93"/>
      <c r="Z981" s="93"/>
    </row>
    <row r="982" ht="10.5" customHeight="1">
      <c r="A982" s="48"/>
      <c r="B982" s="48"/>
      <c r="C982" s="103"/>
      <c r="D982" s="103"/>
      <c r="E982" s="103"/>
      <c r="F982" s="103"/>
      <c r="G982" s="103"/>
      <c r="H982" s="103"/>
      <c r="I982" s="103"/>
      <c r="J982" s="93"/>
      <c r="K982" s="93"/>
      <c r="L982" s="93"/>
      <c r="M982" s="93"/>
      <c r="N982" s="93"/>
      <c r="O982" s="93"/>
      <c r="P982" s="93"/>
      <c r="Q982" s="93"/>
      <c r="R982" s="93"/>
      <c r="S982" s="93"/>
      <c r="T982" s="93"/>
      <c r="U982" s="93"/>
      <c r="V982" s="93"/>
      <c r="W982" s="93"/>
      <c r="X982" s="93"/>
      <c r="Y982" s="93"/>
      <c r="Z982" s="93"/>
    </row>
    <row r="983" ht="10.5" customHeight="1">
      <c r="A983" s="48"/>
      <c r="B983" s="48"/>
      <c r="C983" s="103"/>
      <c r="D983" s="103"/>
      <c r="E983" s="103"/>
      <c r="F983" s="103"/>
      <c r="G983" s="103"/>
      <c r="H983" s="103"/>
      <c r="I983" s="103"/>
      <c r="J983" s="93"/>
      <c r="K983" s="93"/>
      <c r="L983" s="93"/>
      <c r="M983" s="93"/>
      <c r="N983" s="93"/>
      <c r="O983" s="93"/>
      <c r="P983" s="93"/>
      <c r="Q983" s="93"/>
      <c r="R983" s="93"/>
      <c r="S983" s="93"/>
      <c r="T983" s="93"/>
      <c r="U983" s="93"/>
      <c r="V983" s="93"/>
      <c r="W983" s="93"/>
      <c r="X983" s="93"/>
      <c r="Y983" s="93"/>
      <c r="Z983" s="93"/>
    </row>
    <row r="984" ht="10.5" customHeight="1">
      <c r="A984" s="48"/>
      <c r="B984" s="48"/>
      <c r="C984" s="103"/>
      <c r="D984" s="103"/>
      <c r="E984" s="103"/>
      <c r="F984" s="103"/>
      <c r="G984" s="103"/>
      <c r="H984" s="103"/>
      <c r="I984" s="103"/>
      <c r="J984" s="93"/>
      <c r="K984" s="93"/>
      <c r="L984" s="93"/>
      <c r="M984" s="93"/>
      <c r="N984" s="93"/>
      <c r="O984" s="93"/>
      <c r="P984" s="93"/>
      <c r="Q984" s="93"/>
      <c r="R984" s="93"/>
      <c r="S984" s="93"/>
      <c r="T984" s="93"/>
      <c r="U984" s="93"/>
      <c r="V984" s="93"/>
      <c r="W984" s="93"/>
      <c r="X984" s="93"/>
      <c r="Y984" s="93"/>
      <c r="Z984" s="93"/>
    </row>
    <row r="985" ht="10.5" customHeight="1">
      <c r="A985" s="48"/>
      <c r="B985" s="48"/>
      <c r="C985" s="103"/>
      <c r="D985" s="103"/>
      <c r="E985" s="103"/>
      <c r="F985" s="103"/>
      <c r="G985" s="103"/>
      <c r="H985" s="103"/>
      <c r="I985" s="103"/>
      <c r="J985" s="93"/>
      <c r="K985" s="93"/>
      <c r="L985" s="93"/>
      <c r="M985" s="93"/>
      <c r="N985" s="93"/>
      <c r="O985" s="93"/>
      <c r="P985" s="93"/>
      <c r="Q985" s="93"/>
      <c r="R985" s="93"/>
      <c r="S985" s="93"/>
      <c r="T985" s="93"/>
      <c r="U985" s="93"/>
      <c r="V985" s="93"/>
      <c r="W985" s="93"/>
      <c r="X985" s="93"/>
      <c r="Y985" s="93"/>
      <c r="Z985" s="93"/>
    </row>
    <row r="986" ht="10.5" customHeight="1">
      <c r="A986" s="48"/>
      <c r="B986" s="48"/>
      <c r="C986" s="103"/>
      <c r="D986" s="103"/>
      <c r="E986" s="103"/>
      <c r="F986" s="103"/>
      <c r="G986" s="103"/>
      <c r="H986" s="103"/>
      <c r="I986" s="103"/>
      <c r="J986" s="93"/>
      <c r="K986" s="93"/>
      <c r="L986" s="93"/>
      <c r="M986" s="93"/>
      <c r="N986" s="93"/>
      <c r="O986" s="93"/>
      <c r="P986" s="93"/>
      <c r="Q986" s="93"/>
      <c r="R986" s="93"/>
      <c r="S986" s="93"/>
      <c r="T986" s="93"/>
      <c r="U986" s="93"/>
      <c r="V986" s="93"/>
      <c r="W986" s="93"/>
      <c r="X986" s="93"/>
      <c r="Y986" s="93"/>
      <c r="Z986" s="93"/>
    </row>
    <row r="987" ht="10.5" customHeight="1">
      <c r="A987" s="48"/>
      <c r="B987" s="48"/>
      <c r="C987" s="103"/>
      <c r="D987" s="103"/>
      <c r="E987" s="103"/>
      <c r="F987" s="103"/>
      <c r="G987" s="103"/>
      <c r="H987" s="103"/>
      <c r="I987" s="103"/>
      <c r="J987" s="93"/>
      <c r="K987" s="93"/>
      <c r="L987" s="93"/>
      <c r="M987" s="93"/>
      <c r="N987" s="93"/>
      <c r="O987" s="93"/>
      <c r="P987" s="93"/>
      <c r="Q987" s="93"/>
      <c r="R987" s="93"/>
      <c r="S987" s="93"/>
      <c r="T987" s="93"/>
      <c r="U987" s="93"/>
      <c r="V987" s="93"/>
      <c r="W987" s="93"/>
      <c r="X987" s="93"/>
      <c r="Y987" s="93"/>
      <c r="Z987" s="93"/>
    </row>
    <row r="988" ht="10.5" customHeight="1">
      <c r="A988" s="48"/>
      <c r="B988" s="48"/>
      <c r="C988" s="103"/>
      <c r="D988" s="103"/>
      <c r="E988" s="103"/>
      <c r="F988" s="103"/>
      <c r="G988" s="103"/>
      <c r="H988" s="103"/>
      <c r="I988" s="103"/>
      <c r="J988" s="93"/>
      <c r="K988" s="93"/>
      <c r="L988" s="93"/>
      <c r="M988" s="93"/>
      <c r="N988" s="93"/>
      <c r="O988" s="93"/>
      <c r="P988" s="93"/>
      <c r="Q988" s="93"/>
      <c r="R988" s="93"/>
      <c r="S988" s="93"/>
      <c r="T988" s="93"/>
      <c r="U988" s="93"/>
      <c r="V988" s="93"/>
      <c r="W988" s="93"/>
      <c r="X988" s="93"/>
      <c r="Y988" s="93"/>
      <c r="Z988" s="93"/>
    </row>
    <row r="989" ht="10.5" customHeight="1">
      <c r="A989" s="48"/>
      <c r="B989" s="48"/>
      <c r="C989" s="103"/>
      <c r="D989" s="103"/>
      <c r="E989" s="103"/>
      <c r="F989" s="103"/>
      <c r="G989" s="103"/>
      <c r="H989" s="103"/>
      <c r="I989" s="103"/>
      <c r="J989" s="93"/>
      <c r="K989" s="93"/>
      <c r="L989" s="93"/>
      <c r="M989" s="93"/>
      <c r="N989" s="93"/>
      <c r="O989" s="93"/>
      <c r="P989" s="93"/>
      <c r="Q989" s="93"/>
      <c r="R989" s="93"/>
      <c r="S989" s="93"/>
      <c r="T989" s="93"/>
      <c r="U989" s="93"/>
      <c r="V989" s="93"/>
      <c r="W989" s="93"/>
      <c r="X989" s="93"/>
      <c r="Y989" s="93"/>
      <c r="Z989" s="93"/>
    </row>
    <row r="990" ht="10.5" customHeight="1">
      <c r="A990" s="48"/>
      <c r="B990" s="48"/>
      <c r="C990" s="103"/>
      <c r="D990" s="103"/>
      <c r="E990" s="103"/>
      <c r="F990" s="103"/>
      <c r="G990" s="103"/>
      <c r="H990" s="103"/>
      <c r="I990" s="103"/>
      <c r="J990" s="93"/>
      <c r="K990" s="93"/>
      <c r="L990" s="93"/>
      <c r="M990" s="93"/>
      <c r="N990" s="93"/>
      <c r="O990" s="93"/>
      <c r="P990" s="93"/>
      <c r="Q990" s="93"/>
      <c r="R990" s="93"/>
      <c r="S990" s="93"/>
      <c r="T990" s="93"/>
      <c r="U990" s="93"/>
      <c r="V990" s="93"/>
      <c r="W990" s="93"/>
      <c r="X990" s="93"/>
      <c r="Y990" s="93"/>
      <c r="Z990" s="93"/>
    </row>
    <row r="991" ht="10.5" customHeight="1">
      <c r="A991" s="48"/>
      <c r="B991" s="48"/>
      <c r="C991" s="103"/>
      <c r="D991" s="103"/>
      <c r="E991" s="103"/>
      <c r="F991" s="103"/>
      <c r="G991" s="103"/>
      <c r="H991" s="103"/>
      <c r="I991" s="103"/>
      <c r="J991" s="93"/>
      <c r="K991" s="93"/>
      <c r="L991" s="93"/>
      <c r="M991" s="93"/>
      <c r="N991" s="93"/>
      <c r="O991" s="93"/>
      <c r="P991" s="93"/>
      <c r="Q991" s="93"/>
      <c r="R991" s="93"/>
      <c r="S991" s="93"/>
      <c r="T991" s="93"/>
      <c r="U991" s="93"/>
      <c r="V991" s="93"/>
      <c r="W991" s="93"/>
      <c r="X991" s="93"/>
      <c r="Y991" s="93"/>
      <c r="Z991" s="93"/>
    </row>
    <row r="992" ht="10.5" customHeight="1">
      <c r="A992" s="48"/>
      <c r="B992" s="48"/>
      <c r="C992" s="103"/>
      <c r="D992" s="103"/>
      <c r="E992" s="103"/>
      <c r="F992" s="103"/>
      <c r="G992" s="103"/>
      <c r="H992" s="103"/>
      <c r="I992" s="103"/>
      <c r="J992" s="93"/>
      <c r="K992" s="93"/>
      <c r="L992" s="93"/>
      <c r="M992" s="93"/>
      <c r="N992" s="93"/>
      <c r="O992" s="93"/>
      <c r="P992" s="93"/>
      <c r="Q992" s="93"/>
      <c r="R992" s="93"/>
      <c r="S992" s="93"/>
      <c r="T992" s="93"/>
      <c r="U992" s="93"/>
      <c r="V992" s="93"/>
      <c r="W992" s="93"/>
      <c r="X992" s="93"/>
      <c r="Y992" s="93"/>
      <c r="Z992" s="93"/>
    </row>
    <row r="993" ht="10.5" customHeight="1">
      <c r="A993" s="48"/>
      <c r="B993" s="48"/>
      <c r="C993" s="103"/>
      <c r="D993" s="103"/>
      <c r="E993" s="103"/>
      <c r="F993" s="103"/>
      <c r="G993" s="103"/>
      <c r="H993" s="103"/>
      <c r="I993" s="103"/>
      <c r="J993" s="93"/>
      <c r="K993" s="93"/>
      <c r="L993" s="93"/>
      <c r="M993" s="93"/>
      <c r="N993" s="93"/>
      <c r="O993" s="93"/>
      <c r="P993" s="93"/>
      <c r="Q993" s="93"/>
      <c r="R993" s="93"/>
      <c r="S993" s="93"/>
      <c r="T993" s="93"/>
      <c r="U993" s="93"/>
      <c r="V993" s="93"/>
      <c r="W993" s="93"/>
      <c r="X993" s="93"/>
      <c r="Y993" s="93"/>
      <c r="Z993" s="93"/>
    </row>
    <row r="994" ht="10.5" customHeight="1">
      <c r="A994" s="48"/>
      <c r="B994" s="48"/>
      <c r="C994" s="103"/>
      <c r="D994" s="103"/>
      <c r="E994" s="103"/>
      <c r="F994" s="103"/>
      <c r="G994" s="103"/>
      <c r="H994" s="103"/>
      <c r="I994" s="103"/>
      <c r="J994" s="93"/>
      <c r="K994" s="93"/>
      <c r="L994" s="93"/>
      <c r="M994" s="93"/>
      <c r="N994" s="93"/>
      <c r="O994" s="93"/>
      <c r="P994" s="93"/>
      <c r="Q994" s="93"/>
      <c r="R994" s="93"/>
      <c r="S994" s="93"/>
      <c r="T994" s="93"/>
      <c r="U994" s="93"/>
      <c r="V994" s="93"/>
      <c r="W994" s="93"/>
      <c r="X994" s="93"/>
      <c r="Y994" s="93"/>
      <c r="Z994" s="93"/>
    </row>
    <row r="995" ht="10.5" customHeight="1">
      <c r="A995" s="48"/>
      <c r="B995" s="48"/>
      <c r="C995" s="103"/>
      <c r="D995" s="103"/>
      <c r="E995" s="103"/>
      <c r="F995" s="103"/>
      <c r="G995" s="103"/>
      <c r="H995" s="103"/>
      <c r="I995" s="103"/>
      <c r="J995" s="93"/>
      <c r="K995" s="93"/>
      <c r="L995" s="93"/>
      <c r="M995" s="93"/>
      <c r="N995" s="93"/>
      <c r="O995" s="93"/>
      <c r="P995" s="93"/>
      <c r="Q995" s="93"/>
      <c r="R995" s="93"/>
      <c r="S995" s="93"/>
      <c r="T995" s="93"/>
      <c r="U995" s="93"/>
      <c r="V995" s="93"/>
      <c r="W995" s="93"/>
      <c r="X995" s="93"/>
      <c r="Y995" s="93"/>
      <c r="Z995" s="93"/>
    </row>
    <row r="996" ht="10.5" customHeight="1">
      <c r="A996" s="48"/>
      <c r="B996" s="48"/>
      <c r="C996" s="103"/>
      <c r="D996" s="103"/>
      <c r="E996" s="103"/>
      <c r="F996" s="103"/>
      <c r="G996" s="103"/>
      <c r="H996" s="103"/>
      <c r="I996" s="103"/>
      <c r="J996" s="93"/>
      <c r="K996" s="93"/>
      <c r="L996" s="93"/>
      <c r="M996" s="93"/>
      <c r="N996" s="93"/>
      <c r="O996" s="93"/>
      <c r="P996" s="93"/>
      <c r="Q996" s="93"/>
      <c r="R996" s="93"/>
      <c r="S996" s="93"/>
      <c r="T996" s="93"/>
      <c r="U996" s="93"/>
      <c r="V996" s="93"/>
      <c r="W996" s="93"/>
      <c r="X996" s="93"/>
      <c r="Y996" s="93"/>
      <c r="Z996" s="93"/>
    </row>
    <row r="997" ht="10.5" customHeight="1">
      <c r="A997" s="48"/>
      <c r="B997" s="48"/>
      <c r="C997" s="103"/>
      <c r="D997" s="103"/>
      <c r="E997" s="103"/>
      <c r="F997" s="103"/>
      <c r="G997" s="103"/>
      <c r="H997" s="103"/>
      <c r="I997" s="103"/>
      <c r="J997" s="93"/>
      <c r="K997" s="93"/>
      <c r="L997" s="93"/>
      <c r="M997" s="93"/>
      <c r="N997" s="93"/>
      <c r="O997" s="93"/>
      <c r="P997" s="93"/>
      <c r="Q997" s="93"/>
      <c r="R997" s="93"/>
      <c r="S997" s="93"/>
      <c r="T997" s="93"/>
      <c r="U997" s="93"/>
      <c r="V997" s="93"/>
      <c r="W997" s="93"/>
      <c r="X997" s="93"/>
      <c r="Y997" s="93"/>
      <c r="Z997" s="93"/>
    </row>
    <row r="998" ht="10.5" customHeight="1">
      <c r="A998" s="48"/>
      <c r="B998" s="48"/>
      <c r="C998" s="103"/>
      <c r="D998" s="103"/>
      <c r="E998" s="103"/>
      <c r="F998" s="103"/>
      <c r="G998" s="103"/>
      <c r="H998" s="103"/>
      <c r="I998" s="103"/>
      <c r="J998" s="93"/>
      <c r="K998" s="93"/>
      <c r="L998" s="93"/>
      <c r="M998" s="93"/>
      <c r="N998" s="93"/>
      <c r="O998" s="93"/>
      <c r="P998" s="93"/>
      <c r="Q998" s="93"/>
      <c r="R998" s="93"/>
      <c r="S998" s="93"/>
      <c r="T998" s="93"/>
      <c r="U998" s="93"/>
      <c r="V998" s="93"/>
      <c r="W998" s="93"/>
      <c r="X998" s="93"/>
      <c r="Y998" s="93"/>
      <c r="Z998" s="93"/>
    </row>
    <row r="999" ht="10.5" customHeight="1">
      <c r="A999" s="48"/>
      <c r="B999" s="48"/>
      <c r="C999" s="103"/>
      <c r="D999" s="103"/>
      <c r="E999" s="103"/>
      <c r="F999" s="103"/>
      <c r="G999" s="103"/>
      <c r="H999" s="103"/>
      <c r="I999" s="103"/>
      <c r="J999" s="93"/>
      <c r="K999" s="93"/>
      <c r="L999" s="93"/>
      <c r="M999" s="93"/>
      <c r="N999" s="93"/>
      <c r="O999" s="93"/>
      <c r="P999" s="93"/>
      <c r="Q999" s="93"/>
      <c r="R999" s="93"/>
      <c r="S999" s="93"/>
      <c r="T999" s="93"/>
      <c r="U999" s="93"/>
      <c r="V999" s="93"/>
      <c r="W999" s="93"/>
      <c r="X999" s="93"/>
      <c r="Y999" s="93"/>
      <c r="Z999" s="93"/>
    </row>
    <row r="1000" ht="10.5" customHeight="1">
      <c r="A1000" s="48"/>
      <c r="B1000" s="48"/>
      <c r="C1000" s="103"/>
      <c r="D1000" s="103"/>
      <c r="E1000" s="103"/>
      <c r="F1000" s="103"/>
      <c r="G1000" s="103"/>
      <c r="H1000" s="103"/>
      <c r="I1000" s="103"/>
      <c r="J1000" s="93"/>
      <c r="K1000" s="93"/>
      <c r="L1000" s="93"/>
      <c r="M1000" s="93"/>
      <c r="N1000" s="93"/>
      <c r="O1000" s="93"/>
      <c r="P1000" s="93"/>
      <c r="Q1000" s="93"/>
      <c r="R1000" s="93"/>
      <c r="S1000" s="93"/>
      <c r="T1000" s="93"/>
      <c r="U1000" s="93"/>
      <c r="V1000" s="93"/>
      <c r="W1000" s="93"/>
      <c r="X1000" s="93"/>
      <c r="Y1000" s="93"/>
      <c r="Z1000" s="93"/>
    </row>
  </sheetData>
  <mergeCells count="30">
    <mergeCell ref="A1:I1"/>
    <mergeCell ref="C3:F3"/>
    <mergeCell ref="E9:F9"/>
    <mergeCell ref="E10:F10"/>
    <mergeCell ref="E11:F11"/>
    <mergeCell ref="E12:F12"/>
    <mergeCell ref="E13:F13"/>
    <mergeCell ref="E14:F14"/>
    <mergeCell ref="B16:H16"/>
    <mergeCell ref="B17:H17"/>
    <mergeCell ref="B18:H18"/>
    <mergeCell ref="B19:H19"/>
    <mergeCell ref="B20:H20"/>
    <mergeCell ref="B21:H21"/>
    <mergeCell ref="B22:H22"/>
    <mergeCell ref="B23:H23"/>
    <mergeCell ref="B24:H24"/>
    <mergeCell ref="B25:H25"/>
    <mergeCell ref="B26:H26"/>
    <mergeCell ref="B27:H27"/>
    <mergeCell ref="B28:H28"/>
    <mergeCell ref="D140:I140"/>
    <mergeCell ref="D141:I141"/>
    <mergeCell ref="B29:H29"/>
    <mergeCell ref="B30:H30"/>
    <mergeCell ref="B31:H31"/>
    <mergeCell ref="B32:H32"/>
    <mergeCell ref="B33:H33"/>
    <mergeCell ref="B34:H34"/>
    <mergeCell ref="A50:I50"/>
  </mergeCells>
  <conditionalFormatting sqref="C41:I41 C46:I46">
    <cfRule type="cellIs" dxfId="1" priority="1" stopIfTrue="1" operator="lessThanOrEqual">
      <formula>0</formula>
    </cfRule>
  </conditionalFormatting>
  <conditionalFormatting sqref="C41:I41 C46:I46">
    <cfRule type="cellIs" dxfId="2" priority="2" stopIfTrue="1" operator="greaterThan">
      <formula>0</formula>
    </cfRule>
  </conditionalFormatting>
  <conditionalFormatting sqref="D53:D129">
    <cfRule type="expression" dxfId="1" priority="3" stopIfTrue="1">
      <formula>$C53=$D53</formula>
    </cfRule>
  </conditionalFormatting>
  <conditionalFormatting sqref="D53:D129">
    <cfRule type="expression" dxfId="2" priority="4" stopIfTrue="1">
      <formula>$C53&lt;&gt;$D53</formula>
    </cfRule>
  </conditionalFormatting>
  <conditionalFormatting sqref="E9:F9">
    <cfRule type="expression" dxfId="3" priority="5" stopIfTrue="1">
      <formula>SUM($E$10:$F$14)&gt;0</formula>
    </cfRule>
  </conditionalFormatting>
  <conditionalFormatting sqref="G53:G129">
    <cfRule type="expression" dxfId="1" priority="6" stopIfTrue="1">
      <formula>$C53=$G53</formula>
    </cfRule>
  </conditionalFormatting>
  <conditionalFormatting sqref="G53:G129">
    <cfRule type="expression" dxfId="2" priority="7" stopIfTrue="1">
      <formula>$C53&lt;&gt;$G53</formula>
    </cfRule>
  </conditionalFormatting>
  <conditionalFormatting sqref="I42">
    <cfRule type="cellIs" dxfId="2" priority="8" stopIfTrue="1" operator="greaterThan">
      <formula>0</formula>
    </cfRule>
  </conditionalFormatting>
  <conditionalFormatting sqref="I47">
    <cfRule type="cellIs" dxfId="2" priority="9" stopIfTrue="1" operator="greaterThan">
      <formula>0</formula>
    </cfRule>
  </conditionalFormatting>
  <conditionalFormatting sqref="I53:I129">
    <cfRule type="cellIs" dxfId="1" priority="10" stopIfTrue="1" operator="equal">
      <formula>0</formula>
    </cfRule>
  </conditionalFormatting>
  <conditionalFormatting sqref="I53:I129">
    <cfRule type="cellIs" dxfId="2" priority="11" stopIfTrue="1" operator="greaterThan">
      <formula>0</formula>
    </cfRule>
  </conditionalFormatting>
  <printOptions horizontalCentered="1"/>
  <pageMargins bottom="0.4724409448818898" footer="0.0" header="0.0" left="0.1968503937007874" right="0.1968503937007874" top="0.3937007874015748"/>
  <pageSetup paperSize="9" scale="95" orientation="landscape"/>
  <headerFooter>
    <oddFooter/>
  </headerFoo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14"/>
    <col customWidth="1" min="2" max="2" width="10.86"/>
    <col customWidth="1" min="3" max="3" width="12.0"/>
    <col customWidth="1" min="4" max="5" width="10.14"/>
    <col customWidth="1" min="6" max="6" width="31.43"/>
    <col customWidth="1" min="7" max="7" width="9.43"/>
    <col customWidth="1" min="8" max="8" width="23.86"/>
    <col customWidth="1" min="9" max="9" width="11.43"/>
    <col customWidth="1" min="10" max="10" width="4.43"/>
    <col customWidth="1" min="11" max="11" width="7.14"/>
    <col customWidth="1" min="12" max="12" width="7.43"/>
    <col customWidth="1" min="13" max="13" width="8.0"/>
    <col customWidth="1" min="14" max="14" width="8.14"/>
    <col customWidth="1" min="15" max="25" width="5.43"/>
    <col customWidth="1" min="26" max="26" width="11.43"/>
  </cols>
  <sheetData>
    <row r="1" ht="10.5" hidden="1" customHeight="1">
      <c r="A1" s="169" t="str">
        <f t="array" ref="A1">IF(ROW()&lt;=B$3,INDEX(FP!F:F,B$2+ROW()-1)&amp;" - "&amp;INDEX(FP!C:C,B$2+ROW()-1),"")</f>
        <v>a - taekwondo - bežné transfery</v>
      </c>
      <c r="B1" s="170" t="str">
        <f t="array" ref="B1">INDEX(Adr!A:A,B102+1)</f>
        <v>30814910</v>
      </c>
      <c r="C1" s="171">
        <f t="array" ref="C1">IF(ROW()&lt;=B$3,INDEX(FP!E:E,B$2+ROW()-1),"")</f>
        <v>0</v>
      </c>
      <c r="D1" s="172" t="str">
        <f t="array" ref="D1">IF(ROW()&lt;=B$3,INDEX(FP!F:F,B$2+ROW()-1),"")</f>
        <v>a</v>
      </c>
      <c r="E1" s="173"/>
      <c r="F1" s="173" t="str">
        <f t="array" ref="F1">IF(ROW()&lt;=B$3,INDEX(FP!G:G,B$2+ROW()-1),"")</f>
        <v>026 02</v>
      </c>
      <c r="G1" s="173"/>
      <c r="H1" s="174" t="str">
        <f t="array" ref="H1">IF(ROW()&lt;=B$3,INDEX(FP!C:C,B$2+ROW()-1),"")</f>
        <v>taekwondo - bežné transfery</v>
      </c>
      <c r="I1" s="175">
        <f t="shared" ref="I1:I94" si="1">IF(ROW()&lt;=B$3,SUMIF(A$107:A$10033,A1,I$107:I$10033),"")</f>
        <v>41363.7</v>
      </c>
      <c r="J1" s="175">
        <f t="shared" ref="J1:J94" si="2">IF(ROW()&lt;=B$3,SUMIFS(I$103:I$50033,A$103:A$50033,K1,J$103:J$50033,L1),"")</f>
        <v>0</v>
      </c>
      <c r="K1" s="176" t="str">
        <f t="shared" ref="K1:K94" si="3">$A1</f>
        <v>a - taekwondo - bežné transfery</v>
      </c>
      <c r="L1" s="177">
        <v>99.0</v>
      </c>
      <c r="M1" s="93"/>
      <c r="N1" s="93"/>
      <c r="O1" s="93"/>
      <c r="P1" s="93"/>
      <c r="Q1" s="93"/>
      <c r="R1" s="93"/>
      <c r="S1" s="93"/>
      <c r="T1" s="93"/>
      <c r="U1" s="93"/>
      <c r="V1" s="93"/>
      <c r="W1" s="93"/>
      <c r="X1" s="93"/>
      <c r="Y1" s="93"/>
      <c r="Z1" s="48"/>
    </row>
    <row r="2" ht="10.5" hidden="1" customHeight="1">
      <c r="A2" s="169" t="str">
        <f t="array" ref="A2">IF(ROW()&lt;=B$3,INDEX(FP!F:F,B$2+ROW()-1)&amp;" - "&amp;INDEX(FP!C:C,B$2+ROW()-1),"")</f>
        <v>c - zabezpečenie a rozvoj športu taekwondo zdravotne postihnutých športovcov</v>
      </c>
      <c r="B2" s="178">
        <f>MATCH(B1,FP!A:A,0)</f>
        <v>43</v>
      </c>
      <c r="C2" s="171">
        <f t="array" ref="C2">IF(ROW()&lt;=B$3,INDEX(FP!E:E,B$2+ROW()-1),"")</f>
        <v>0</v>
      </c>
      <c r="D2" s="172" t="str">
        <f t="array" ref="D2">IF(ROW()&lt;=B$3,INDEX(FP!F:F,B$2+ROW()-1),"")</f>
        <v>c</v>
      </c>
      <c r="E2" s="173"/>
      <c r="F2" s="173" t="str">
        <f t="array" ref="F2">IF(ROW()&lt;=B$3,INDEX(FP!G:G,B$2+ROW()-1),"")</f>
        <v>026 03</v>
      </c>
      <c r="G2" s="173"/>
      <c r="H2" s="174" t="str">
        <f t="array" ref="H2">IF(ROW()&lt;=B$3,INDEX(FP!C:C,B$2+ROW()-1),"")</f>
        <v>zabezpečenie a rozvoj športu taekwondo zdravotne postihnutých športovcov</v>
      </c>
      <c r="I2" s="175">
        <f t="shared" si="1"/>
        <v>2024.53</v>
      </c>
      <c r="J2" s="175">
        <f t="shared" si="2"/>
        <v>0</v>
      </c>
      <c r="K2" s="176" t="str">
        <f t="shared" si="3"/>
        <v>c - zabezpečenie a rozvoj športu taekwondo zdravotne postihnutých športovcov</v>
      </c>
      <c r="L2" s="177">
        <v>99.0</v>
      </c>
      <c r="M2" s="179" t="s">
        <v>359</v>
      </c>
      <c r="N2" s="180" t="s">
        <v>403</v>
      </c>
      <c r="O2" s="93"/>
      <c r="P2" s="93"/>
      <c r="Q2" s="93"/>
      <c r="R2" s="93"/>
      <c r="S2" s="93"/>
      <c r="T2" s="93"/>
      <c r="U2" s="93"/>
      <c r="V2" s="93"/>
      <c r="W2" s="93"/>
      <c r="X2" s="93"/>
      <c r="Y2" s="93"/>
      <c r="Z2" s="48"/>
    </row>
    <row r="3" ht="10.5" hidden="1" customHeight="1">
      <c r="A3" s="169" t="str">
        <f t="array" ref="A3">IF(ROW()&lt;=B$3,INDEX(FP!F:F,B$2+ROW()-1)&amp;" - "&amp;INDEX(FP!C:C,B$2+ROW()-1),"")</f>
        <v>d - Bérešová Adriana</v>
      </c>
      <c r="B3" s="181">
        <f>COUNTIF(FP!A:A,Doklady!B1)</f>
        <v>3</v>
      </c>
      <c r="C3" s="171">
        <f t="array" ref="C3">IF(ROW()&lt;=B$3,INDEX(FP!E:E,B$2+ROW()-1),"")</f>
        <v>0</v>
      </c>
      <c r="D3" s="172" t="str">
        <f t="array" ref="D3">IF(ROW()&lt;=B$3,INDEX(FP!F:F,B$2+ROW()-1),"")</f>
        <v>d</v>
      </c>
      <c r="E3" s="173"/>
      <c r="F3" s="173" t="str">
        <f t="array" ref="F3">IF(ROW()&lt;=B$3,INDEX(FP!G:G,B$2+ROW()-1),"")</f>
        <v>026 03</v>
      </c>
      <c r="G3" s="173"/>
      <c r="H3" s="174" t="str">
        <f t="array" ref="H3">IF(ROW()&lt;=B$3,INDEX(FP!C:C,B$2+ROW()-1),"")</f>
        <v>Bérešová Adriana</v>
      </c>
      <c r="I3" s="175">
        <f t="shared" si="1"/>
        <v>14269.26</v>
      </c>
      <c r="J3" s="175">
        <f t="shared" si="2"/>
        <v>0</v>
      </c>
      <c r="K3" s="176" t="str">
        <f t="shared" si="3"/>
        <v>d - Bérešová Adriana</v>
      </c>
      <c r="L3" s="177">
        <v>99.0</v>
      </c>
      <c r="M3" s="182" t="str">
        <f>$A2</f>
        <v>c - zabezpečenie a rozvoj športu taekwondo zdravotne postihnutých športovcov</v>
      </c>
      <c r="N3" s="183">
        <v>99.0</v>
      </c>
      <c r="O3" s="93"/>
      <c r="P3" s="93"/>
      <c r="Q3" s="93"/>
      <c r="R3" s="93"/>
      <c r="S3" s="93"/>
      <c r="T3" s="93"/>
      <c r="U3" s="93"/>
      <c r="V3" s="93"/>
      <c r="W3" s="93"/>
      <c r="X3" s="93"/>
      <c r="Y3" s="93"/>
      <c r="Z3" s="48"/>
    </row>
    <row r="4" ht="10.5" hidden="1" customHeight="1">
      <c r="A4" s="174" t="str">
        <f t="array" ref="A4">IF(ROW()&lt;=B$3,INDEX(FP!F:F,B$2+ROW()-1)&amp;" - "&amp;INDEX(FP!C:C,B$2+ROW()-1),"")</f>
        <v/>
      </c>
      <c r="B4" s="184"/>
      <c r="C4" s="185" t="str">
        <f t="array" ref="C4">IF(ROW()&lt;=B$3,INDEX(FP!E:E,B$2+ROW()-1),"")</f>
        <v/>
      </c>
      <c r="D4" s="173" t="str">
        <f t="array" ref="D4">IF(ROW()&lt;=B$3,INDEX(FP!F:F,B$2+ROW()-1),"")</f>
        <v/>
      </c>
      <c r="E4" s="173"/>
      <c r="F4" s="173" t="str">
        <f t="array" ref="F4">IF(ROW()&lt;=B$3,INDEX(FP!G:G,B$2+ROW()-1),"")</f>
        <v/>
      </c>
      <c r="G4" s="173"/>
      <c r="H4" s="174" t="str">
        <f t="array" ref="H4">IF(ROW()&lt;=B$3,INDEX(FP!C:C,B$2+ROW()-1),"")</f>
        <v/>
      </c>
      <c r="I4" s="175" t="str">
        <f t="shared" si="1"/>
        <v/>
      </c>
      <c r="J4" s="175" t="str">
        <f t="shared" si="2"/>
        <v/>
      </c>
      <c r="K4" s="176" t="str">
        <f t="shared" si="3"/>
        <v/>
      </c>
      <c r="L4" s="177">
        <v>99.0</v>
      </c>
      <c r="M4" s="186" t="s">
        <v>359</v>
      </c>
      <c r="N4" s="187" t="s">
        <v>403</v>
      </c>
      <c r="O4" s="48"/>
      <c r="P4" s="48"/>
      <c r="Q4" s="48"/>
      <c r="R4" s="48"/>
      <c r="S4" s="48"/>
      <c r="T4" s="48"/>
      <c r="U4" s="48"/>
      <c r="V4" s="48"/>
      <c r="W4" s="48"/>
      <c r="X4" s="48"/>
      <c r="Y4" s="48"/>
      <c r="Z4" s="48"/>
    </row>
    <row r="5" ht="10.5" hidden="1" customHeight="1">
      <c r="A5" s="174" t="str">
        <f t="array" ref="A5">IF(ROW()&lt;=B$3,INDEX(FP!F:F,B$2+ROW()-1)&amp;" - "&amp;INDEX(FP!C:C,B$2+ROW()-1),"")</f>
        <v/>
      </c>
      <c r="B5" s="174"/>
      <c r="C5" s="185" t="str">
        <f t="array" ref="C5">IF(ROW()&lt;=B$3,INDEX(FP!E:E,B$2+ROW()-1),"")</f>
        <v/>
      </c>
      <c r="D5" s="173" t="str">
        <f t="array" ref="D5">IF(ROW()&lt;=B$3,INDEX(FP!F:F,B$2+ROW()-1),"")</f>
        <v/>
      </c>
      <c r="E5" s="173"/>
      <c r="F5" s="173" t="str">
        <f t="array" ref="F5">IF(ROW()&lt;=B$3,INDEX(FP!G:G,B$2+ROW()-1),"")</f>
        <v/>
      </c>
      <c r="G5" s="173"/>
      <c r="H5" s="174" t="str">
        <f t="array" ref="H5">IF(ROW()&lt;=B$3,INDEX(FP!C:C,B$2+ROW()-1),"")</f>
        <v/>
      </c>
      <c r="I5" s="175" t="str">
        <f t="shared" si="1"/>
        <v/>
      </c>
      <c r="J5" s="175" t="str">
        <f t="shared" si="2"/>
        <v/>
      </c>
      <c r="K5" s="176" t="str">
        <f t="shared" si="3"/>
        <v/>
      </c>
      <c r="L5" s="177">
        <v>99.0</v>
      </c>
      <c r="M5" s="188" t="str">
        <f>$A4</f>
        <v/>
      </c>
      <c r="N5" s="189">
        <v>99.0</v>
      </c>
      <c r="O5" s="93"/>
      <c r="P5" s="93"/>
      <c r="Q5" s="93"/>
      <c r="R5" s="93"/>
      <c r="S5" s="93"/>
      <c r="T5" s="93"/>
      <c r="U5" s="93"/>
      <c r="V5" s="93"/>
      <c r="W5" s="93"/>
      <c r="X5" s="93"/>
      <c r="Y5" s="93"/>
      <c r="Z5" s="48"/>
    </row>
    <row r="6" ht="10.5" hidden="1" customHeight="1">
      <c r="A6" s="174" t="str">
        <f t="array" ref="A6">IF(ROW()&lt;=B$3,INDEX(FP!F:F,B$2+ROW()-1)&amp;" - "&amp;INDEX(FP!C:C,B$2+ROW()-1),"")</f>
        <v/>
      </c>
      <c r="B6" s="174"/>
      <c r="C6" s="185" t="str">
        <f t="array" ref="C6">IF(ROW()&lt;=B$3,INDEX(FP!E:E,B$2+ROW()-1),"")</f>
        <v/>
      </c>
      <c r="D6" s="173" t="str">
        <f t="array" ref="D6">IF(ROW()&lt;=B$3,INDEX(FP!F:F,B$2+ROW()-1),"")</f>
        <v/>
      </c>
      <c r="E6" s="173"/>
      <c r="F6" s="173" t="str">
        <f t="array" ref="F6">IF(ROW()&lt;=B$3,INDEX(FP!G:G,B$2+ROW()-1),"")</f>
        <v/>
      </c>
      <c r="G6" s="173"/>
      <c r="H6" s="174" t="str">
        <f t="array" ref="H6">IF(ROW()&lt;=B$3,INDEX(FP!C:C,B$2+ROW()-1),"")</f>
        <v/>
      </c>
      <c r="I6" s="175" t="str">
        <f t="shared" si="1"/>
        <v/>
      </c>
      <c r="J6" s="175" t="str">
        <f t="shared" si="2"/>
        <v/>
      </c>
      <c r="K6" s="176" t="str">
        <f t="shared" si="3"/>
        <v/>
      </c>
      <c r="L6" s="177">
        <v>99.0</v>
      </c>
      <c r="M6" s="179" t="s">
        <v>359</v>
      </c>
      <c r="N6" s="180" t="s">
        <v>403</v>
      </c>
      <c r="O6" s="48"/>
      <c r="P6" s="48"/>
      <c r="Q6" s="93"/>
      <c r="R6" s="93"/>
      <c r="S6" s="93"/>
      <c r="T6" s="93"/>
      <c r="U6" s="93"/>
      <c r="V6" s="93"/>
      <c r="W6" s="93"/>
      <c r="X6" s="93"/>
      <c r="Y6" s="93"/>
      <c r="Z6" s="48"/>
    </row>
    <row r="7" ht="10.5" hidden="1" customHeight="1">
      <c r="A7" s="174" t="str">
        <f t="array" ref="A7">IF(ROW()&lt;=B$3,INDEX(FP!F:F,B$2+ROW()-1)&amp;" - "&amp;INDEX(FP!C:C,B$2+ROW()-1),"")</f>
        <v/>
      </c>
      <c r="B7" s="174"/>
      <c r="C7" s="185" t="str">
        <f t="array" ref="C7">IF(ROW()&lt;=B$3,INDEX(FP!E:E,B$2+ROW()-1),"")</f>
        <v/>
      </c>
      <c r="D7" s="173" t="str">
        <f t="array" ref="D7">IF(ROW()&lt;=B$3,INDEX(FP!F:F,B$2+ROW()-1),"")</f>
        <v/>
      </c>
      <c r="E7" s="173"/>
      <c r="F7" s="173" t="str">
        <f t="array" ref="F7">IF(ROW()&lt;=B$3,INDEX(FP!G:G,B$2+ROW()-1),"")</f>
        <v/>
      </c>
      <c r="G7" s="173"/>
      <c r="H7" s="174" t="str">
        <f t="array" ref="H7">IF(ROW()&lt;=B$3,INDEX(FP!C:C,B$2+ROW()-1),"")</f>
        <v/>
      </c>
      <c r="I7" s="175" t="str">
        <f t="shared" si="1"/>
        <v/>
      </c>
      <c r="J7" s="175" t="str">
        <f t="shared" si="2"/>
        <v/>
      </c>
      <c r="K7" s="176" t="str">
        <f t="shared" si="3"/>
        <v/>
      </c>
      <c r="L7" s="177">
        <v>99.0</v>
      </c>
      <c r="M7" s="182" t="str">
        <f>$A6</f>
        <v/>
      </c>
      <c r="N7" s="183">
        <v>99.0</v>
      </c>
      <c r="O7" s="48"/>
      <c r="P7" s="48"/>
      <c r="Q7" s="48"/>
      <c r="R7" s="48"/>
      <c r="S7" s="93"/>
      <c r="T7" s="93"/>
      <c r="U7" s="93"/>
      <c r="V7" s="93"/>
      <c r="W7" s="93"/>
      <c r="X7" s="93"/>
      <c r="Y7" s="93"/>
      <c r="Z7" s="48"/>
    </row>
    <row r="8" ht="10.5" hidden="1" customHeight="1">
      <c r="A8" s="174" t="str">
        <f t="array" ref="A8">IF(ROW()&lt;=B$3,INDEX(FP!F:F,B$2+ROW()-1)&amp;" - "&amp;INDEX(FP!C:C,B$2+ROW()-1),"")</f>
        <v/>
      </c>
      <c r="B8" s="174"/>
      <c r="C8" s="185" t="str">
        <f t="array" ref="C8">IF(ROW()&lt;=B$3,INDEX(FP!E:E,B$2+ROW()-1),"")</f>
        <v/>
      </c>
      <c r="D8" s="173" t="str">
        <f t="array" ref="D8">IF(ROW()&lt;=B$3,INDEX(FP!F:F,B$2+ROW()-1),"")</f>
        <v/>
      </c>
      <c r="E8" s="173"/>
      <c r="F8" s="173" t="str">
        <f t="array" ref="F8">IF(ROW()&lt;=B$3,INDEX(FP!G:G,B$2+ROW()-1),"")</f>
        <v/>
      </c>
      <c r="G8" s="173"/>
      <c r="H8" s="174" t="str">
        <f t="array" ref="H8">IF(ROW()&lt;=B$3,INDEX(FP!C:C,B$2+ROW()-1),"")</f>
        <v/>
      </c>
      <c r="I8" s="175" t="str">
        <f t="shared" si="1"/>
        <v/>
      </c>
      <c r="J8" s="175" t="str">
        <f t="shared" si="2"/>
        <v/>
      </c>
      <c r="K8" s="176" t="str">
        <f t="shared" si="3"/>
        <v/>
      </c>
      <c r="L8" s="177">
        <v>99.0</v>
      </c>
      <c r="M8" s="186" t="s">
        <v>359</v>
      </c>
      <c r="N8" s="187" t="s">
        <v>403</v>
      </c>
      <c r="O8" s="93"/>
      <c r="P8" s="93"/>
      <c r="Q8" s="48"/>
      <c r="R8" s="48"/>
      <c r="S8" s="48"/>
      <c r="T8" s="48"/>
      <c r="U8" s="93"/>
      <c r="V8" s="93"/>
      <c r="W8" s="93"/>
      <c r="X8" s="93"/>
      <c r="Y8" s="93"/>
      <c r="Z8" s="48"/>
    </row>
    <row r="9" ht="10.5" hidden="1" customHeight="1">
      <c r="A9" s="174" t="str">
        <f t="array" ref="A9">IF(ROW()&lt;=B$3,INDEX(FP!F:F,B$2+ROW()-1)&amp;" - "&amp;INDEX(FP!C:C,B$2+ROW()-1),"")</f>
        <v/>
      </c>
      <c r="B9" s="174"/>
      <c r="C9" s="185" t="str">
        <f t="array" ref="C9">IF(ROW()&lt;=B$3,INDEX(FP!E:E,B$2+ROW()-1),"")</f>
        <v/>
      </c>
      <c r="D9" s="173" t="str">
        <f t="array" ref="D9">IF(ROW()&lt;=B$3,INDEX(FP!F:F,B$2+ROW()-1),"")</f>
        <v/>
      </c>
      <c r="E9" s="173"/>
      <c r="F9" s="173" t="str">
        <f t="array" ref="F9">IF(ROW()&lt;=B$3,INDEX(FP!G:G,B$2+ROW()-1),"")</f>
        <v/>
      </c>
      <c r="G9" s="173"/>
      <c r="H9" s="174" t="str">
        <f t="array" ref="H9">IF(ROW()&lt;=B$3,INDEX(FP!C:C,B$2+ROW()-1),"")</f>
        <v/>
      </c>
      <c r="I9" s="175" t="str">
        <f t="shared" si="1"/>
        <v/>
      </c>
      <c r="J9" s="175" t="str">
        <f t="shared" si="2"/>
        <v/>
      </c>
      <c r="K9" s="176" t="str">
        <f t="shared" si="3"/>
        <v/>
      </c>
      <c r="L9" s="177">
        <v>99.0</v>
      </c>
      <c r="M9" s="190" t="str">
        <f>$A8</f>
        <v/>
      </c>
      <c r="N9" s="191">
        <v>99.0</v>
      </c>
      <c r="O9" s="93"/>
      <c r="P9" s="93"/>
      <c r="Q9" s="93"/>
      <c r="R9" s="93"/>
      <c r="S9" s="48"/>
      <c r="T9" s="48"/>
      <c r="U9" s="48"/>
      <c r="V9" s="48"/>
      <c r="W9" s="93"/>
      <c r="X9" s="93"/>
      <c r="Y9" s="93"/>
      <c r="Z9" s="48"/>
    </row>
    <row r="10" ht="10.5" hidden="1" customHeight="1">
      <c r="A10" s="174" t="str">
        <f t="array" ref="A10">IF(ROW()&lt;=B$3,INDEX(FP!F:F,B$2+ROW()-1)&amp;" - "&amp;INDEX(FP!C:C,B$2+ROW()-1),"")</f>
        <v/>
      </c>
      <c r="B10" s="174"/>
      <c r="C10" s="185" t="str">
        <f t="array" ref="C10">IF(ROW()&lt;=B$3,INDEX(FP!E:E,B$2+ROW()-1),"")</f>
        <v/>
      </c>
      <c r="D10" s="173" t="str">
        <f t="array" ref="D10">IF(ROW()&lt;=B$3,INDEX(FP!F:F,B$2+ROW()-1),"")</f>
        <v/>
      </c>
      <c r="E10" s="173"/>
      <c r="F10" s="173" t="str">
        <f t="array" ref="F10">IF(ROW()&lt;=B$3,INDEX(FP!G:G,B$2+ROW()-1),"")</f>
        <v/>
      </c>
      <c r="G10" s="173"/>
      <c r="H10" s="174" t="str">
        <f t="array" ref="H10">IF(ROW()&lt;=B$3,INDEX(FP!C:C,B$2+ROW()-1),"")</f>
        <v/>
      </c>
      <c r="I10" s="175" t="str">
        <f t="shared" si="1"/>
        <v/>
      </c>
      <c r="J10" s="175" t="str">
        <f t="shared" si="2"/>
        <v/>
      </c>
      <c r="K10" s="176" t="str">
        <f t="shared" si="3"/>
        <v/>
      </c>
      <c r="L10" s="177">
        <v>99.0</v>
      </c>
      <c r="M10" s="179" t="s">
        <v>359</v>
      </c>
      <c r="N10" s="180" t="s">
        <v>403</v>
      </c>
      <c r="O10" s="93"/>
      <c r="P10" s="93"/>
      <c r="Q10" s="93"/>
      <c r="R10" s="93"/>
      <c r="S10" s="93"/>
      <c r="T10" s="93"/>
      <c r="U10" s="48"/>
      <c r="V10" s="48"/>
      <c r="W10" s="48"/>
      <c r="X10" s="48"/>
      <c r="Y10" s="93"/>
      <c r="Z10" s="48"/>
    </row>
    <row r="11" ht="10.5" hidden="1" customHeight="1">
      <c r="A11" s="174" t="str">
        <f t="array" ref="A11">IF(ROW()&lt;=B$3,INDEX(FP!F:F,B$2+ROW()-1)&amp;" - "&amp;INDEX(FP!C:C,B$2+ROW()-1),"")</f>
        <v/>
      </c>
      <c r="B11" s="174"/>
      <c r="C11" s="185" t="str">
        <f t="array" ref="C11">IF(ROW()&lt;=B$3,INDEX(FP!E:E,B$2+ROW()-1),"")</f>
        <v/>
      </c>
      <c r="D11" s="173" t="str">
        <f t="array" ref="D11">IF(ROW()&lt;=B$3,INDEX(FP!F:F,B$2+ROW()-1),"")</f>
        <v/>
      </c>
      <c r="E11" s="173"/>
      <c r="F11" s="173" t="str">
        <f t="array" ref="F11">IF(ROW()&lt;=B$3,INDEX(FP!G:G,B$2+ROW()-1),"")</f>
        <v/>
      </c>
      <c r="G11" s="173"/>
      <c r="H11" s="174" t="str">
        <f t="array" ref="H11">IF(ROW()&lt;=B$3,INDEX(FP!C:C,B$2+ROW()-1),"")</f>
        <v/>
      </c>
      <c r="I11" s="175" t="str">
        <f t="shared" si="1"/>
        <v/>
      </c>
      <c r="J11" s="175" t="str">
        <f t="shared" si="2"/>
        <v/>
      </c>
      <c r="K11" s="176" t="str">
        <f t="shared" si="3"/>
        <v/>
      </c>
      <c r="L11" s="177">
        <v>99.0</v>
      </c>
      <c r="M11" s="182" t="str">
        <f>$A10</f>
        <v/>
      </c>
      <c r="N11" s="183">
        <v>99.0</v>
      </c>
      <c r="O11" s="93"/>
      <c r="P11" s="93"/>
      <c r="Q11" s="93"/>
      <c r="R11" s="93"/>
      <c r="S11" s="93"/>
      <c r="T11" s="93"/>
      <c r="U11" s="48"/>
      <c r="V11" s="48"/>
      <c r="W11" s="48"/>
      <c r="X11" s="48"/>
      <c r="Y11" s="93"/>
      <c r="Z11" s="48"/>
    </row>
    <row r="12" ht="10.5" hidden="1" customHeight="1">
      <c r="A12" s="174" t="str">
        <f t="array" ref="A12">IF(ROW()&lt;=B$3,INDEX(FP!F:F,B$2+ROW()-1)&amp;" - "&amp;INDEX(FP!C:C,B$2+ROW()-1),"")</f>
        <v/>
      </c>
      <c r="B12" s="174"/>
      <c r="C12" s="185" t="str">
        <f t="array" ref="C12">IF(ROW()&lt;=B$3,INDEX(FP!E:E,B$2+ROW()-1),"")</f>
        <v/>
      </c>
      <c r="D12" s="173" t="str">
        <f t="array" ref="D12">IF(ROW()&lt;=B$3,INDEX(FP!F:F,B$2+ROW()-1),"")</f>
        <v/>
      </c>
      <c r="E12" s="173"/>
      <c r="F12" s="173" t="str">
        <f t="array" ref="F12">IF(ROW()&lt;=B$3,INDEX(FP!G:G,B$2+ROW()-1),"")</f>
        <v/>
      </c>
      <c r="G12" s="173"/>
      <c r="H12" s="174" t="str">
        <f t="array" ref="H12">IF(ROW()&lt;=B$3,INDEX(FP!C:C,B$2+ROW()-1),"")</f>
        <v/>
      </c>
      <c r="I12" s="175" t="str">
        <f t="shared" si="1"/>
        <v/>
      </c>
      <c r="J12" s="175" t="str">
        <f t="shared" si="2"/>
        <v/>
      </c>
      <c r="K12" s="176" t="str">
        <f t="shared" si="3"/>
        <v/>
      </c>
      <c r="L12" s="177">
        <v>99.0</v>
      </c>
      <c r="M12" s="186" t="s">
        <v>359</v>
      </c>
      <c r="N12" s="187" t="s">
        <v>403</v>
      </c>
      <c r="O12" s="93"/>
      <c r="P12" s="93"/>
      <c r="Q12" s="93"/>
      <c r="R12" s="93"/>
      <c r="S12" s="48"/>
      <c r="T12" s="48"/>
      <c r="U12" s="48"/>
      <c r="V12" s="48"/>
      <c r="W12" s="93"/>
      <c r="X12" s="93"/>
      <c r="Y12" s="48"/>
      <c r="Z12" s="48"/>
    </row>
    <row r="13" ht="10.5" hidden="1" customHeight="1">
      <c r="A13" s="174" t="str">
        <f t="array" ref="A13">IF(ROW()&lt;=B$3,INDEX(FP!F:F,B$2+ROW()-1)&amp;" - "&amp;INDEX(FP!C:C,B$2+ROW()-1),"")</f>
        <v/>
      </c>
      <c r="B13" s="174"/>
      <c r="C13" s="185" t="str">
        <f t="array" ref="C13">IF(ROW()&lt;=B$3,INDEX(FP!E:E,B$2+ROW()-1),"")</f>
        <v/>
      </c>
      <c r="D13" s="173" t="str">
        <f t="array" ref="D13">IF(ROW()&lt;=B$3,INDEX(FP!F:F,B$2+ROW()-1),"")</f>
        <v/>
      </c>
      <c r="E13" s="173"/>
      <c r="F13" s="173" t="str">
        <f t="array" ref="F13">IF(ROW()&lt;=B$3,INDEX(FP!G:G,B$2+ROW()-1),"")</f>
        <v/>
      </c>
      <c r="G13" s="173"/>
      <c r="H13" s="174" t="str">
        <f t="array" ref="H13">IF(ROW()&lt;=B$3,INDEX(FP!C:C,B$2+ROW()-1),"")</f>
        <v/>
      </c>
      <c r="I13" s="175" t="str">
        <f t="shared" si="1"/>
        <v/>
      </c>
      <c r="J13" s="175" t="str">
        <f t="shared" si="2"/>
        <v/>
      </c>
      <c r="K13" s="176" t="str">
        <f t="shared" si="3"/>
        <v/>
      </c>
      <c r="L13" s="177">
        <v>99.0</v>
      </c>
      <c r="M13" s="188" t="str">
        <f>$A12</f>
        <v/>
      </c>
      <c r="N13" s="189">
        <v>99.0</v>
      </c>
      <c r="O13" s="93"/>
      <c r="P13" s="93"/>
      <c r="Q13" s="48"/>
      <c r="R13" s="48"/>
      <c r="S13" s="48"/>
      <c r="T13" s="48"/>
      <c r="U13" s="93"/>
      <c r="V13" s="93"/>
      <c r="W13" s="93"/>
      <c r="X13" s="93"/>
      <c r="Y13" s="93"/>
      <c r="Z13" s="48"/>
    </row>
    <row r="14" ht="10.5" hidden="1" customHeight="1">
      <c r="A14" s="174" t="str">
        <f t="array" ref="A14">IF(ROW()&lt;=B$3,INDEX(FP!F:F,B$2+ROW()-1)&amp;" - "&amp;INDEX(FP!C:C,B$2+ROW()-1),"")</f>
        <v/>
      </c>
      <c r="B14" s="174"/>
      <c r="C14" s="185" t="str">
        <f t="array" ref="C14">IF(ROW()&lt;=B$3,INDEX(FP!E:E,B$2+ROW()-1),"")</f>
        <v/>
      </c>
      <c r="D14" s="173" t="str">
        <f t="array" ref="D14">IF(ROW()&lt;=B$3,INDEX(FP!F:F,B$2+ROW()-1),"")</f>
        <v/>
      </c>
      <c r="E14" s="173"/>
      <c r="F14" s="173" t="str">
        <f t="array" ref="F14">IF(ROW()&lt;=B$3,INDEX(FP!G:G,B$2+ROW()-1),"")</f>
        <v/>
      </c>
      <c r="G14" s="173"/>
      <c r="H14" s="174" t="str">
        <f t="array" ref="H14">IF(ROW()&lt;=B$3,INDEX(FP!C:C,B$2+ROW()-1),"")</f>
        <v/>
      </c>
      <c r="I14" s="175" t="str">
        <f t="shared" si="1"/>
        <v/>
      </c>
      <c r="J14" s="175" t="str">
        <f t="shared" si="2"/>
        <v/>
      </c>
      <c r="K14" s="176" t="str">
        <f t="shared" si="3"/>
        <v/>
      </c>
      <c r="L14" s="177">
        <v>99.0</v>
      </c>
      <c r="M14" s="179" t="s">
        <v>359</v>
      </c>
      <c r="N14" s="180" t="s">
        <v>403</v>
      </c>
      <c r="O14" s="48"/>
      <c r="P14" s="48"/>
      <c r="Q14" s="48"/>
      <c r="R14" s="48"/>
      <c r="S14" s="93"/>
      <c r="T14" s="93"/>
      <c r="U14" s="93"/>
      <c r="V14" s="93"/>
      <c r="W14" s="93"/>
      <c r="X14" s="93"/>
      <c r="Y14" s="93"/>
      <c r="Z14" s="48"/>
    </row>
    <row r="15" ht="10.5" hidden="1" customHeight="1">
      <c r="A15" s="174" t="str">
        <f t="array" ref="A15">IF(ROW()&lt;=B$3,INDEX(FP!F:F,B$2+ROW()-1)&amp;" - "&amp;INDEX(FP!C:C,B$2+ROW()-1),"")</f>
        <v/>
      </c>
      <c r="B15" s="174"/>
      <c r="C15" s="185" t="str">
        <f t="array" ref="C15">IF(ROW()&lt;=B$3,INDEX(FP!E:E,B$2+ROW()-1),"")</f>
        <v/>
      </c>
      <c r="D15" s="173" t="str">
        <f t="array" ref="D15">IF(ROW()&lt;=B$3,INDEX(FP!F:F,B$2+ROW()-1),"")</f>
        <v/>
      </c>
      <c r="E15" s="173"/>
      <c r="F15" s="173" t="str">
        <f t="array" ref="F15">IF(ROW()&lt;=B$3,INDEX(FP!G:G,B$2+ROW()-1),"")</f>
        <v/>
      </c>
      <c r="G15" s="173"/>
      <c r="H15" s="174" t="str">
        <f t="array" ref="H15">IF(ROW()&lt;=B$3,INDEX(FP!C:C,B$2+ROW()-1),"")</f>
        <v/>
      </c>
      <c r="I15" s="175" t="str">
        <f t="shared" si="1"/>
        <v/>
      </c>
      <c r="J15" s="175" t="str">
        <f t="shared" si="2"/>
        <v/>
      </c>
      <c r="K15" s="176" t="str">
        <f t="shared" si="3"/>
        <v/>
      </c>
      <c r="L15" s="177">
        <v>99.0</v>
      </c>
      <c r="M15" s="182" t="str">
        <f>$A14</f>
        <v/>
      </c>
      <c r="N15" s="183">
        <v>99.0</v>
      </c>
      <c r="O15" s="48"/>
      <c r="P15" s="48"/>
      <c r="Q15" s="93"/>
      <c r="R15" s="93"/>
      <c r="S15" s="93"/>
      <c r="T15" s="93"/>
      <c r="U15" s="93"/>
      <c r="V15" s="93"/>
      <c r="W15" s="93"/>
      <c r="X15" s="93"/>
      <c r="Y15" s="93"/>
      <c r="Z15" s="48"/>
    </row>
    <row r="16" ht="10.5" hidden="1" customHeight="1">
      <c r="A16" s="174" t="str">
        <f t="array" ref="A16">IF(ROW()&lt;=B$3,INDEX(FP!F:F,B$2+ROW()-1)&amp;" - "&amp;INDEX(FP!C:C,B$2+ROW()-1),"")</f>
        <v/>
      </c>
      <c r="B16" s="174"/>
      <c r="C16" s="185" t="str">
        <f t="array" ref="C16">IF(ROW()&lt;=B$3,INDEX(FP!E:E,B$2+ROW()-1),"")</f>
        <v/>
      </c>
      <c r="D16" s="173" t="str">
        <f t="array" ref="D16">IF(ROW()&lt;=B$3,INDEX(FP!F:F,B$2+ROW()-1),"")</f>
        <v/>
      </c>
      <c r="E16" s="173"/>
      <c r="F16" s="173" t="str">
        <f t="array" ref="F16">IF(ROW()&lt;=B$3,INDEX(FP!G:G,B$2+ROW()-1),"")</f>
        <v/>
      </c>
      <c r="G16" s="173"/>
      <c r="H16" s="174" t="str">
        <f t="array" ref="H16">IF(ROW()&lt;=B$3,INDEX(FP!C:C,B$2+ROW()-1),"")</f>
        <v/>
      </c>
      <c r="I16" s="175" t="str">
        <f t="shared" si="1"/>
        <v/>
      </c>
      <c r="J16" s="175" t="str">
        <f t="shared" si="2"/>
        <v/>
      </c>
      <c r="K16" s="176" t="str">
        <f t="shared" si="3"/>
        <v/>
      </c>
      <c r="L16" s="177">
        <v>99.0</v>
      </c>
      <c r="M16" s="186" t="s">
        <v>359</v>
      </c>
      <c r="N16" s="187" t="s">
        <v>403</v>
      </c>
      <c r="O16" s="93"/>
      <c r="P16" s="93"/>
      <c r="Q16" s="93"/>
      <c r="R16" s="93"/>
      <c r="S16" s="93"/>
      <c r="T16" s="93"/>
      <c r="U16" s="93"/>
      <c r="V16" s="93"/>
      <c r="W16" s="93"/>
      <c r="X16" s="93"/>
      <c r="Y16" s="93"/>
      <c r="Z16" s="48"/>
    </row>
    <row r="17" ht="10.5" hidden="1" customHeight="1">
      <c r="A17" s="174" t="str">
        <f t="array" ref="A17">IF(ROW()&lt;=B$3,INDEX(FP!F:F,B$2+ROW()-1)&amp;" - "&amp;INDEX(FP!C:C,B$2+ROW()-1),"")</f>
        <v/>
      </c>
      <c r="B17" s="174"/>
      <c r="C17" s="185" t="str">
        <f t="array" ref="C17">IF(ROW()&lt;=B$3,INDEX(FP!E:E,B$2+ROW()-1),"")</f>
        <v/>
      </c>
      <c r="D17" s="173" t="str">
        <f t="array" ref="D17">IF(ROW()&lt;=B$3,INDEX(FP!F:F,B$2+ROW()-1),"")</f>
        <v/>
      </c>
      <c r="E17" s="173"/>
      <c r="F17" s="173" t="str">
        <f t="array" ref="F17">IF(ROW()&lt;=B$3,INDEX(FP!G:G,B$2+ROW()-1),"")</f>
        <v/>
      </c>
      <c r="G17" s="173"/>
      <c r="H17" s="174" t="str">
        <f t="array" ref="H17">IF(ROW()&lt;=B$3,INDEX(FP!C:C,B$2+ROW()-1),"")</f>
        <v/>
      </c>
      <c r="I17" s="175" t="str">
        <f t="shared" si="1"/>
        <v/>
      </c>
      <c r="J17" s="175" t="str">
        <f t="shared" si="2"/>
        <v/>
      </c>
      <c r="K17" s="176" t="str">
        <f t="shared" si="3"/>
        <v/>
      </c>
      <c r="L17" s="177">
        <v>99.0</v>
      </c>
      <c r="M17" s="188" t="str">
        <f>$A16</f>
        <v/>
      </c>
      <c r="N17" s="189">
        <v>99.0</v>
      </c>
      <c r="O17" s="93"/>
      <c r="P17" s="93"/>
      <c r="Q17" s="93"/>
      <c r="R17" s="93"/>
      <c r="S17" s="93"/>
      <c r="T17" s="93"/>
      <c r="U17" s="93"/>
      <c r="V17" s="93"/>
      <c r="W17" s="93"/>
      <c r="X17" s="93"/>
      <c r="Y17" s="93"/>
      <c r="Z17" s="48"/>
    </row>
    <row r="18" ht="10.5" hidden="1" customHeight="1">
      <c r="A18" s="174" t="str">
        <f t="array" ref="A18">IF(ROW()&lt;=B$3,INDEX(FP!F:F,B$2+ROW()-1)&amp;" - "&amp;INDEX(FP!C:C,B$2+ROW()-1),"")</f>
        <v/>
      </c>
      <c r="B18" s="174"/>
      <c r="C18" s="185" t="str">
        <f t="array" ref="C18">IF(ROW()&lt;=B$3,INDEX(FP!E:E,B$2+ROW()-1),"")</f>
        <v/>
      </c>
      <c r="D18" s="173" t="str">
        <f t="array" ref="D18">IF(ROW()&lt;=B$3,INDEX(FP!F:F,B$2+ROW()-1),"")</f>
        <v/>
      </c>
      <c r="E18" s="173"/>
      <c r="F18" s="173" t="str">
        <f t="array" ref="F18">IF(ROW()&lt;=B$3,INDEX(FP!G:G,B$2+ROW()-1),"")</f>
        <v/>
      </c>
      <c r="G18" s="173"/>
      <c r="H18" s="174" t="str">
        <f t="array" ref="H18">IF(ROW()&lt;=B$3,INDEX(FP!C:C,B$2+ROW()-1),"")</f>
        <v/>
      </c>
      <c r="I18" s="175" t="str">
        <f t="shared" si="1"/>
        <v/>
      </c>
      <c r="J18" s="175" t="str">
        <f t="shared" si="2"/>
        <v/>
      </c>
      <c r="K18" s="176" t="str">
        <f t="shared" si="3"/>
        <v/>
      </c>
      <c r="L18" s="177">
        <v>99.0</v>
      </c>
      <c r="M18" s="179" t="s">
        <v>359</v>
      </c>
      <c r="N18" s="180" t="s">
        <v>403</v>
      </c>
      <c r="O18" s="48"/>
      <c r="P18" s="48"/>
      <c r="Q18" s="93"/>
      <c r="R18" s="93"/>
      <c r="S18" s="93"/>
      <c r="T18" s="93"/>
      <c r="U18" s="93"/>
      <c r="V18" s="93"/>
      <c r="W18" s="93"/>
      <c r="X18" s="93"/>
      <c r="Y18" s="93"/>
      <c r="Z18" s="48"/>
    </row>
    <row r="19" ht="10.5" hidden="1" customHeight="1">
      <c r="A19" s="174" t="str">
        <f t="array" ref="A19">IF(ROW()&lt;=B$3,INDEX(FP!F:F,B$2+ROW()-1)&amp;" - "&amp;INDEX(FP!C:C,B$2+ROW()-1),"")</f>
        <v/>
      </c>
      <c r="B19" s="174"/>
      <c r="C19" s="185" t="str">
        <f t="array" ref="C19">IF(ROW()&lt;=B$3,INDEX(FP!E:E,B$2+ROW()-1),"")</f>
        <v/>
      </c>
      <c r="D19" s="173" t="str">
        <f t="array" ref="D19">IF(ROW()&lt;=B$3,INDEX(FP!F:F,B$2+ROW()-1),"")</f>
        <v/>
      </c>
      <c r="E19" s="173"/>
      <c r="F19" s="173" t="str">
        <f t="array" ref="F19">IF(ROW()&lt;=B$3,INDEX(FP!G:G,B$2+ROW()-1),"")</f>
        <v/>
      </c>
      <c r="G19" s="173"/>
      <c r="H19" s="174" t="str">
        <f t="array" ref="H19">IF(ROW()&lt;=B$3,INDEX(FP!C:C,B$2+ROW()-1),"")</f>
        <v/>
      </c>
      <c r="I19" s="175" t="str">
        <f t="shared" si="1"/>
        <v/>
      </c>
      <c r="J19" s="175" t="str">
        <f t="shared" si="2"/>
        <v/>
      </c>
      <c r="K19" s="176" t="str">
        <f t="shared" si="3"/>
        <v/>
      </c>
      <c r="L19" s="177">
        <v>99.0</v>
      </c>
      <c r="M19" s="192" t="str">
        <f>$A18</f>
        <v/>
      </c>
      <c r="N19" s="193">
        <v>99.0</v>
      </c>
      <c r="O19" s="48"/>
      <c r="P19" s="48"/>
      <c r="Q19" s="48"/>
      <c r="R19" s="48"/>
      <c r="S19" s="93"/>
      <c r="T19" s="93"/>
      <c r="U19" s="93"/>
      <c r="V19" s="93"/>
      <c r="W19" s="93"/>
      <c r="X19" s="93"/>
      <c r="Y19" s="93"/>
      <c r="Z19" s="48"/>
    </row>
    <row r="20" ht="10.5" hidden="1" customHeight="1">
      <c r="A20" s="174" t="str">
        <f t="array" ref="A20">IF(ROW()&lt;=B$3,INDEX(FP!F:F,B$2+ROW()-1)&amp;" - "&amp;INDEX(FP!C:C,B$2+ROW()-1),"")</f>
        <v/>
      </c>
      <c r="B20" s="174"/>
      <c r="C20" s="185" t="str">
        <f t="array" ref="C20">IF(ROW()&lt;=B$3,INDEX(FP!E:E,B$2+ROW()-1),"")</f>
        <v/>
      </c>
      <c r="D20" s="173" t="str">
        <f t="array" ref="D20">IF(ROW()&lt;=B$3,INDEX(FP!F:F,B$2+ROW()-1),"")</f>
        <v/>
      </c>
      <c r="E20" s="173"/>
      <c r="F20" s="173" t="str">
        <f t="array" ref="F20">IF(ROW()&lt;=B$3,INDEX(FP!G:G,B$2+ROW()-1),"")</f>
        <v/>
      </c>
      <c r="G20" s="173"/>
      <c r="H20" s="174" t="str">
        <f t="array" ref="H20">IF(ROW()&lt;=B$3,INDEX(FP!C:C,B$2+ROW()-1),"")</f>
        <v/>
      </c>
      <c r="I20" s="175" t="str">
        <f t="shared" si="1"/>
        <v/>
      </c>
      <c r="J20" s="175" t="str">
        <f t="shared" si="2"/>
        <v/>
      </c>
      <c r="K20" s="176" t="str">
        <f t="shared" si="3"/>
        <v/>
      </c>
      <c r="L20" s="177">
        <v>99.0</v>
      </c>
      <c r="M20" s="186" t="s">
        <v>359</v>
      </c>
      <c r="N20" s="187" t="s">
        <v>403</v>
      </c>
      <c r="O20" s="93"/>
      <c r="P20" s="93"/>
      <c r="Q20" s="48"/>
      <c r="R20" s="48"/>
      <c r="S20" s="48"/>
      <c r="T20" s="48"/>
      <c r="U20" s="93"/>
      <c r="V20" s="93"/>
      <c r="W20" s="93"/>
      <c r="X20" s="93"/>
      <c r="Y20" s="93"/>
      <c r="Z20" s="48"/>
    </row>
    <row r="21" ht="10.5" hidden="1" customHeight="1">
      <c r="A21" s="174" t="str">
        <f t="array" ref="A21">IF(ROW()&lt;=B$3,INDEX(FP!F:F,B$2+ROW()-1)&amp;" - "&amp;INDEX(FP!C:C,B$2+ROW()-1),"")</f>
        <v/>
      </c>
      <c r="B21" s="174"/>
      <c r="C21" s="185" t="str">
        <f t="array" ref="C21">IF(ROW()&lt;=B$3,INDEX(FP!E:E,B$2+ROW()-1),"")</f>
        <v/>
      </c>
      <c r="D21" s="173" t="str">
        <f t="array" ref="D21">IF(ROW()&lt;=B$3,INDEX(FP!F:F,B$2+ROW()-1),"")</f>
        <v/>
      </c>
      <c r="E21" s="173"/>
      <c r="F21" s="173" t="str">
        <f t="array" ref="F21">IF(ROW()&lt;=B$3,INDEX(FP!G:G,B$2+ROW()-1),"")</f>
        <v/>
      </c>
      <c r="G21" s="173"/>
      <c r="H21" s="174" t="str">
        <f t="array" ref="H21">IF(ROW()&lt;=B$3,INDEX(FP!C:C,B$2+ROW()-1),"")</f>
        <v/>
      </c>
      <c r="I21" s="175" t="str">
        <f t="shared" si="1"/>
        <v/>
      </c>
      <c r="J21" s="175" t="str">
        <f t="shared" si="2"/>
        <v/>
      </c>
      <c r="K21" s="176" t="str">
        <f t="shared" si="3"/>
        <v/>
      </c>
      <c r="L21" s="177">
        <v>99.0</v>
      </c>
      <c r="M21" s="188" t="str">
        <f>$A20</f>
        <v/>
      </c>
      <c r="N21" s="189">
        <v>99.0</v>
      </c>
      <c r="O21" s="93"/>
      <c r="P21" s="93"/>
      <c r="Q21" s="93"/>
      <c r="R21" s="93"/>
      <c r="S21" s="48"/>
      <c r="T21" s="48"/>
      <c r="U21" s="48"/>
      <c r="V21" s="48"/>
      <c r="W21" s="93"/>
      <c r="X21" s="93"/>
      <c r="Y21" s="93"/>
      <c r="Z21" s="48"/>
    </row>
    <row r="22" ht="10.5" hidden="1" customHeight="1">
      <c r="A22" s="174" t="str">
        <f t="array" ref="A22">IF(ROW()&lt;=B$3,INDEX(FP!F:F,B$2+ROW()-1)&amp;" - "&amp;INDEX(FP!C:C,B$2+ROW()-1),"")</f>
        <v/>
      </c>
      <c r="B22" s="174"/>
      <c r="C22" s="185" t="str">
        <f t="array" ref="C22">IF(ROW()&lt;=B$3,INDEX(FP!E:E,B$2+ROW()-1),"")</f>
        <v/>
      </c>
      <c r="D22" s="173" t="str">
        <f t="array" ref="D22">IF(ROW()&lt;=B$3,INDEX(FP!F:F,B$2+ROW()-1),"")</f>
        <v/>
      </c>
      <c r="E22" s="173"/>
      <c r="F22" s="173" t="str">
        <f t="array" ref="F22">IF(ROW()&lt;=B$3,INDEX(FP!G:G,B$2+ROW()-1),"")</f>
        <v/>
      </c>
      <c r="G22" s="173"/>
      <c r="H22" s="174" t="str">
        <f t="array" ref="H22">IF(ROW()&lt;=B$3,INDEX(FP!C:C,B$2+ROW()-1),"")</f>
        <v/>
      </c>
      <c r="I22" s="175" t="str">
        <f t="shared" si="1"/>
        <v/>
      </c>
      <c r="J22" s="175" t="str">
        <f t="shared" si="2"/>
        <v/>
      </c>
      <c r="K22" s="176" t="str">
        <f t="shared" si="3"/>
        <v/>
      </c>
      <c r="L22" s="177">
        <v>99.0</v>
      </c>
      <c r="M22" s="194" t="s">
        <v>359</v>
      </c>
      <c r="N22" s="195" t="s">
        <v>403</v>
      </c>
      <c r="O22" s="93"/>
      <c r="P22" s="93"/>
      <c r="Q22" s="93"/>
      <c r="R22" s="93"/>
      <c r="S22" s="93"/>
      <c r="T22" s="93"/>
      <c r="U22" s="48"/>
      <c r="V22" s="48"/>
      <c r="W22" s="48"/>
      <c r="X22" s="48"/>
      <c r="Y22" s="93"/>
      <c r="Z22" s="48"/>
    </row>
    <row r="23" ht="10.5" hidden="1" customHeight="1">
      <c r="A23" s="174" t="str">
        <f t="array" ref="A23">IF(ROW()&lt;=B$3,INDEX(FP!F:F,B$2+ROW()-1)&amp;" - "&amp;INDEX(FP!C:C,B$2+ROW()-1),"")</f>
        <v/>
      </c>
      <c r="B23" s="174"/>
      <c r="C23" s="185" t="str">
        <f t="array" ref="C23">IF(ROW()&lt;=B$3,INDEX(FP!E:E,B$2+ROW()-1),"")</f>
        <v/>
      </c>
      <c r="D23" s="173" t="str">
        <f t="array" ref="D23">IF(ROW()&lt;=B$3,INDEX(FP!F:F,B$2+ROW()-1),"")</f>
        <v/>
      </c>
      <c r="E23" s="173"/>
      <c r="F23" s="173" t="str">
        <f t="array" ref="F23">IF(ROW()&lt;=B$3,INDEX(FP!G:G,B$2+ROW()-1),"")</f>
        <v/>
      </c>
      <c r="G23" s="173"/>
      <c r="H23" s="174" t="str">
        <f t="array" ref="H23">IF(ROW()&lt;=B$3,INDEX(FP!C:C,B$2+ROW()-1),"")</f>
        <v/>
      </c>
      <c r="I23" s="175" t="str">
        <f t="shared" si="1"/>
        <v/>
      </c>
      <c r="J23" s="175" t="str">
        <f t="shared" si="2"/>
        <v/>
      </c>
      <c r="K23" s="176" t="str">
        <f t="shared" si="3"/>
        <v/>
      </c>
      <c r="L23" s="177">
        <v>99.0</v>
      </c>
      <c r="M23" s="196" t="str">
        <f>$A22</f>
        <v/>
      </c>
      <c r="N23" s="196">
        <v>99.0</v>
      </c>
      <c r="O23" s="93"/>
      <c r="P23" s="93"/>
      <c r="Q23" s="93"/>
      <c r="R23" s="93"/>
      <c r="S23" s="93"/>
      <c r="T23" s="93"/>
      <c r="U23" s="48"/>
      <c r="V23" s="48"/>
      <c r="W23" s="48"/>
      <c r="X23" s="48"/>
      <c r="Y23" s="93"/>
      <c r="Z23" s="48"/>
    </row>
    <row r="24" ht="10.5" hidden="1" customHeight="1">
      <c r="A24" s="174" t="str">
        <f t="array" ref="A24">IF(ROW()&lt;=B$3,INDEX(FP!F:F,B$2+ROW()-1)&amp;" - "&amp;INDEX(FP!C:C,B$2+ROW()-1),"")</f>
        <v/>
      </c>
      <c r="B24" s="174"/>
      <c r="C24" s="185" t="str">
        <f t="array" ref="C24">IF(ROW()&lt;=B$3,INDEX(FP!E:E,B$2+ROW()-1),"")</f>
        <v/>
      </c>
      <c r="D24" s="173" t="str">
        <f t="array" ref="D24">IF(ROW()&lt;=B$3,INDEX(FP!F:F,B$2+ROW()-1),"")</f>
        <v/>
      </c>
      <c r="E24" s="173"/>
      <c r="F24" s="173" t="str">
        <f t="array" ref="F24">IF(ROW()&lt;=B$3,INDEX(FP!G:G,B$2+ROW()-1),"")</f>
        <v/>
      </c>
      <c r="G24" s="173"/>
      <c r="H24" s="174" t="str">
        <f t="array" ref="H24">IF(ROW()&lt;=B$3,INDEX(FP!C:C,B$2+ROW()-1),"")</f>
        <v/>
      </c>
      <c r="I24" s="175" t="str">
        <f t="shared" si="1"/>
        <v/>
      </c>
      <c r="J24" s="175" t="str">
        <f t="shared" si="2"/>
        <v/>
      </c>
      <c r="K24" s="176" t="str">
        <f t="shared" si="3"/>
        <v/>
      </c>
      <c r="L24" s="177">
        <v>99.0</v>
      </c>
      <c r="M24" s="186" t="s">
        <v>359</v>
      </c>
      <c r="N24" s="187" t="s">
        <v>403</v>
      </c>
      <c r="O24" s="93"/>
      <c r="P24" s="93"/>
      <c r="Q24" s="93"/>
      <c r="R24" s="93"/>
      <c r="S24" s="48"/>
      <c r="T24" s="48"/>
      <c r="U24" s="48"/>
      <c r="V24" s="48"/>
      <c r="W24" s="93"/>
      <c r="X24" s="93"/>
      <c r="Y24" s="93"/>
      <c r="Z24" s="48"/>
    </row>
    <row r="25" ht="10.5" hidden="1" customHeight="1">
      <c r="A25" s="174" t="str">
        <f t="array" ref="A25">IF(ROW()&lt;=B$3,INDEX(FP!F:F,B$2+ROW()-1)&amp;" - "&amp;INDEX(FP!C:C,B$2+ROW()-1),"")</f>
        <v/>
      </c>
      <c r="B25" s="174"/>
      <c r="C25" s="185" t="str">
        <f t="array" ref="C25">IF(ROW()&lt;=B$3,INDEX(FP!E:E,B$2+ROW()-1),"")</f>
        <v/>
      </c>
      <c r="D25" s="173" t="str">
        <f t="array" ref="D25">IF(ROW()&lt;=B$3,INDEX(FP!F:F,B$2+ROW()-1),"")</f>
        <v/>
      </c>
      <c r="E25" s="173"/>
      <c r="F25" s="173" t="str">
        <f t="array" ref="F25">IF(ROW()&lt;=B$3,INDEX(FP!G:G,B$2+ROW()-1),"")</f>
        <v/>
      </c>
      <c r="G25" s="173"/>
      <c r="H25" s="174" t="str">
        <f t="array" ref="H25">IF(ROW()&lt;=B$3,INDEX(FP!C:C,B$2+ROW()-1),"")</f>
        <v/>
      </c>
      <c r="I25" s="175" t="str">
        <f t="shared" si="1"/>
        <v/>
      </c>
      <c r="J25" s="175" t="str">
        <f t="shared" si="2"/>
        <v/>
      </c>
      <c r="K25" s="176" t="str">
        <f t="shared" si="3"/>
        <v/>
      </c>
      <c r="L25" s="177">
        <v>99.0</v>
      </c>
      <c r="M25" s="188" t="str">
        <f>$A24</f>
        <v/>
      </c>
      <c r="N25" s="189">
        <v>99.0</v>
      </c>
      <c r="O25" s="93"/>
      <c r="P25" s="93"/>
      <c r="Q25" s="48"/>
      <c r="R25" s="48"/>
      <c r="S25" s="48"/>
      <c r="T25" s="48"/>
      <c r="U25" s="93"/>
      <c r="V25" s="93"/>
      <c r="W25" s="93"/>
      <c r="X25" s="93"/>
      <c r="Y25" s="93"/>
      <c r="Z25" s="48"/>
    </row>
    <row r="26" ht="10.5" hidden="1" customHeight="1">
      <c r="A26" s="174" t="str">
        <f t="array" ref="A26">IF(ROW()&lt;=B$3,INDEX(FP!F:F,B$2+ROW()-1)&amp;" - "&amp;INDEX(FP!C:C,B$2+ROW()-1),"")</f>
        <v/>
      </c>
      <c r="B26" s="174"/>
      <c r="C26" s="185" t="str">
        <f t="array" ref="C26">IF(ROW()&lt;=B$3,INDEX(FP!E:E,B$2+ROW()-1),"")</f>
        <v/>
      </c>
      <c r="D26" s="173" t="str">
        <f t="array" ref="D26">IF(ROW()&lt;=B$3,INDEX(FP!F:F,B$2+ROW()-1),"")</f>
        <v/>
      </c>
      <c r="E26" s="173"/>
      <c r="F26" s="173" t="str">
        <f t="array" ref="F26">IF(ROW()&lt;=B$3,INDEX(FP!G:G,B$2+ROW()-1),"")</f>
        <v/>
      </c>
      <c r="G26" s="173"/>
      <c r="H26" s="174" t="str">
        <f t="array" ref="H26">IF(ROW()&lt;=B$3,INDEX(FP!C:C,B$2+ROW()-1),"")</f>
        <v/>
      </c>
      <c r="I26" s="175" t="str">
        <f t="shared" si="1"/>
        <v/>
      </c>
      <c r="J26" s="175" t="str">
        <f t="shared" si="2"/>
        <v/>
      </c>
      <c r="K26" s="176" t="str">
        <f t="shared" si="3"/>
        <v/>
      </c>
      <c r="L26" s="177">
        <v>99.0</v>
      </c>
      <c r="M26" s="194" t="s">
        <v>359</v>
      </c>
      <c r="N26" s="195" t="s">
        <v>403</v>
      </c>
      <c r="O26" s="48"/>
      <c r="P26" s="48"/>
      <c r="Q26" s="48"/>
      <c r="R26" s="48"/>
      <c r="S26" s="93"/>
      <c r="T26" s="93"/>
      <c r="U26" s="93"/>
      <c r="V26" s="93"/>
      <c r="W26" s="93"/>
      <c r="X26" s="93"/>
      <c r="Y26" s="93"/>
      <c r="Z26" s="48"/>
    </row>
    <row r="27" ht="10.5" hidden="1" customHeight="1">
      <c r="A27" s="174" t="str">
        <f t="array" ref="A27">IF(ROW()&lt;=B$3,INDEX(FP!F:F,B$2+ROW()-1)&amp;" - "&amp;INDEX(FP!C:C,B$2+ROW()-1),"")</f>
        <v/>
      </c>
      <c r="B27" s="174"/>
      <c r="C27" s="185" t="str">
        <f t="array" ref="C27">IF(ROW()&lt;=B$3,INDEX(FP!E:E,B$2+ROW()-1),"")</f>
        <v/>
      </c>
      <c r="D27" s="173" t="str">
        <f t="array" ref="D27">IF(ROW()&lt;=B$3,INDEX(FP!F:F,B$2+ROW()-1),"")</f>
        <v/>
      </c>
      <c r="E27" s="173"/>
      <c r="F27" s="173" t="str">
        <f t="array" ref="F27">IF(ROW()&lt;=B$3,INDEX(FP!G:G,B$2+ROW()-1),"")</f>
        <v/>
      </c>
      <c r="G27" s="173"/>
      <c r="H27" s="174" t="str">
        <f t="array" ref="H27">IF(ROW()&lt;=B$3,INDEX(FP!C:C,B$2+ROW()-1),"")</f>
        <v/>
      </c>
      <c r="I27" s="175" t="str">
        <f t="shared" si="1"/>
        <v/>
      </c>
      <c r="J27" s="175" t="str">
        <f t="shared" si="2"/>
        <v/>
      </c>
      <c r="K27" s="176" t="str">
        <f t="shared" si="3"/>
        <v/>
      </c>
      <c r="L27" s="177">
        <v>99.0</v>
      </c>
      <c r="M27" s="196" t="str">
        <f>$A26</f>
        <v/>
      </c>
      <c r="N27" s="196">
        <v>99.0</v>
      </c>
      <c r="O27" s="48"/>
      <c r="P27" s="48"/>
      <c r="Q27" s="93"/>
      <c r="R27" s="93"/>
      <c r="S27" s="93"/>
      <c r="T27" s="93"/>
      <c r="U27" s="93"/>
      <c r="V27" s="93"/>
      <c r="W27" s="93"/>
      <c r="X27" s="93"/>
      <c r="Y27" s="93"/>
      <c r="Z27" s="48"/>
    </row>
    <row r="28" ht="10.5" hidden="1" customHeight="1">
      <c r="A28" s="174" t="str">
        <f t="array" ref="A28">IF(ROW()&lt;=B$3,INDEX(FP!F:F,B$2+ROW()-1)&amp;" - "&amp;INDEX(FP!C:C,B$2+ROW()-1),"")</f>
        <v/>
      </c>
      <c r="B28" s="174"/>
      <c r="C28" s="185" t="str">
        <f t="array" ref="C28">IF(ROW()&lt;=B$3,INDEX(FP!E:E,B$2+ROW()-1),"")</f>
        <v/>
      </c>
      <c r="D28" s="173" t="str">
        <f t="array" ref="D28">IF(ROW()&lt;=B$3,INDEX(FP!F:F,B$2+ROW()-1),"")</f>
        <v/>
      </c>
      <c r="E28" s="173"/>
      <c r="F28" s="173" t="str">
        <f t="array" ref="F28">IF(ROW()&lt;=B$3,INDEX(FP!G:G,B$2+ROW()-1),"")</f>
        <v/>
      </c>
      <c r="G28" s="173"/>
      <c r="H28" s="174" t="str">
        <f t="array" ref="H28">IF(ROW()&lt;=B$3,INDEX(FP!C:C,B$2+ROW()-1),"")</f>
        <v/>
      </c>
      <c r="I28" s="175" t="str">
        <f t="shared" si="1"/>
        <v/>
      </c>
      <c r="J28" s="175" t="str">
        <f t="shared" si="2"/>
        <v/>
      </c>
      <c r="K28" s="176" t="str">
        <f t="shared" si="3"/>
        <v/>
      </c>
      <c r="L28" s="177">
        <v>99.0</v>
      </c>
      <c r="M28" s="186" t="s">
        <v>359</v>
      </c>
      <c r="N28" s="187" t="s">
        <v>403</v>
      </c>
      <c r="O28" s="93"/>
      <c r="P28" s="93"/>
      <c r="Q28" s="93"/>
      <c r="R28" s="93"/>
      <c r="S28" s="93"/>
      <c r="T28" s="93"/>
      <c r="U28" s="93"/>
      <c r="V28" s="93"/>
      <c r="W28" s="93"/>
      <c r="X28" s="93"/>
      <c r="Y28" s="93"/>
      <c r="Z28" s="48"/>
    </row>
    <row r="29" ht="10.5" hidden="1" customHeight="1">
      <c r="A29" s="174" t="str">
        <f t="array" ref="A29">IF(ROW()&lt;=B$3,INDEX(FP!F:F,B$2+ROW()-1)&amp;" - "&amp;INDEX(FP!C:C,B$2+ROW()-1),"")</f>
        <v/>
      </c>
      <c r="B29" s="174"/>
      <c r="C29" s="185" t="str">
        <f t="array" ref="C29">IF(ROW()&lt;=B$3,INDEX(FP!E:E,B$2+ROW()-1),"")</f>
        <v/>
      </c>
      <c r="D29" s="173" t="str">
        <f t="array" ref="D29">IF(ROW()&lt;=B$3,INDEX(FP!F:F,B$2+ROW()-1),"")</f>
        <v/>
      </c>
      <c r="E29" s="173"/>
      <c r="F29" s="173" t="str">
        <f t="array" ref="F29">IF(ROW()&lt;=B$3,INDEX(FP!G:G,B$2+ROW()-1),"")</f>
        <v/>
      </c>
      <c r="G29" s="173"/>
      <c r="H29" s="174" t="str">
        <f t="array" ref="H29">IF(ROW()&lt;=B$3,INDEX(FP!C:C,B$2+ROW()-1),"")</f>
        <v/>
      </c>
      <c r="I29" s="175" t="str">
        <f t="shared" si="1"/>
        <v/>
      </c>
      <c r="J29" s="175" t="str">
        <f t="shared" si="2"/>
        <v/>
      </c>
      <c r="K29" s="176" t="str">
        <f t="shared" si="3"/>
        <v/>
      </c>
      <c r="L29" s="177">
        <v>99.0</v>
      </c>
      <c r="M29" s="188" t="str">
        <f>$A28</f>
        <v/>
      </c>
      <c r="N29" s="189">
        <v>99.0</v>
      </c>
      <c r="O29" s="93"/>
      <c r="P29" s="93"/>
      <c r="Q29" s="93"/>
      <c r="R29" s="93"/>
      <c r="S29" s="93"/>
      <c r="T29" s="93"/>
      <c r="U29" s="93"/>
      <c r="V29" s="93"/>
      <c r="W29" s="93"/>
      <c r="X29" s="93"/>
      <c r="Y29" s="93"/>
      <c r="Z29" s="48"/>
    </row>
    <row r="30" ht="10.5" hidden="1" customHeight="1">
      <c r="A30" s="174" t="str">
        <f t="array" ref="A30">IF(ROW()&lt;=B$3,INDEX(FP!F:F,B$2+ROW()-1)&amp;" - "&amp;INDEX(FP!C:C,B$2+ROW()-1),"")</f>
        <v/>
      </c>
      <c r="B30" s="174"/>
      <c r="C30" s="185" t="str">
        <f t="array" ref="C30">IF(ROW()&lt;=B$3,INDEX(FP!E:E,B$2+ROW()-1),"")</f>
        <v/>
      </c>
      <c r="D30" s="173" t="str">
        <f t="array" ref="D30">IF(ROW()&lt;=B$3,INDEX(FP!F:F,B$2+ROW()-1),"")</f>
        <v/>
      </c>
      <c r="E30" s="173"/>
      <c r="F30" s="173" t="str">
        <f t="array" ref="F30">IF(ROW()&lt;=B$3,INDEX(FP!G:G,B$2+ROW()-1),"")</f>
        <v/>
      </c>
      <c r="G30" s="173"/>
      <c r="H30" s="174" t="str">
        <f t="array" ref="H30">IF(ROW()&lt;=B$3,INDEX(FP!C:C,B$2+ROW()-1),"")</f>
        <v/>
      </c>
      <c r="I30" s="175" t="str">
        <f t="shared" si="1"/>
        <v/>
      </c>
      <c r="J30" s="175" t="str">
        <f t="shared" si="2"/>
        <v/>
      </c>
      <c r="K30" s="176" t="str">
        <f t="shared" si="3"/>
        <v/>
      </c>
      <c r="L30" s="177">
        <v>99.0</v>
      </c>
      <c r="M30" s="194" t="s">
        <v>359</v>
      </c>
      <c r="N30" s="195" t="s">
        <v>403</v>
      </c>
      <c r="O30" s="48"/>
      <c r="P30" s="48"/>
      <c r="Q30" s="93"/>
      <c r="R30" s="93"/>
      <c r="S30" s="93"/>
      <c r="T30" s="93"/>
      <c r="U30" s="93"/>
      <c r="V30" s="93"/>
      <c r="W30" s="93"/>
      <c r="X30" s="93"/>
      <c r="Y30" s="93"/>
      <c r="Z30" s="48"/>
    </row>
    <row r="31" ht="10.5" hidden="1" customHeight="1">
      <c r="A31" s="174" t="str">
        <f t="array" ref="A31">IF(ROW()&lt;=B$3,INDEX(FP!F:F,B$2+ROW()-1)&amp;" - "&amp;INDEX(FP!C:C,B$2+ROW()-1),"")</f>
        <v/>
      </c>
      <c r="B31" s="174"/>
      <c r="C31" s="185" t="str">
        <f t="array" ref="C31">IF(ROW()&lt;=B$3,INDEX(FP!E:E,B$2+ROW()-1),"")</f>
        <v/>
      </c>
      <c r="D31" s="173" t="str">
        <f t="array" ref="D31">IF(ROW()&lt;=B$3,INDEX(FP!F:F,B$2+ROW()-1),"")</f>
        <v/>
      </c>
      <c r="E31" s="173"/>
      <c r="F31" s="173" t="str">
        <f t="array" ref="F31">IF(ROW()&lt;=B$3,INDEX(FP!G:G,B$2+ROW()-1),"")</f>
        <v/>
      </c>
      <c r="G31" s="173"/>
      <c r="H31" s="174" t="str">
        <f t="array" ref="H31">IF(ROW()&lt;=B$3,INDEX(FP!C:C,B$2+ROW()-1),"")</f>
        <v/>
      </c>
      <c r="I31" s="175" t="str">
        <f t="shared" si="1"/>
        <v/>
      </c>
      <c r="J31" s="175" t="str">
        <f t="shared" si="2"/>
        <v/>
      </c>
      <c r="K31" s="176" t="str">
        <f t="shared" si="3"/>
        <v/>
      </c>
      <c r="L31" s="177">
        <v>99.0</v>
      </c>
      <c r="M31" s="196" t="str">
        <f>$A30</f>
        <v/>
      </c>
      <c r="N31" s="196">
        <v>99.0</v>
      </c>
      <c r="O31" s="48"/>
      <c r="P31" s="48"/>
      <c r="Q31" s="48"/>
      <c r="R31" s="48"/>
      <c r="S31" s="93"/>
      <c r="T31" s="93"/>
      <c r="U31" s="93"/>
      <c r="V31" s="93"/>
      <c r="W31" s="93"/>
      <c r="X31" s="93"/>
      <c r="Y31" s="93"/>
      <c r="Z31" s="48"/>
    </row>
    <row r="32" ht="10.5" hidden="1" customHeight="1">
      <c r="A32" s="174" t="str">
        <f t="array" ref="A32">IF(ROW()&lt;=B$3,INDEX(FP!F:F,B$2+ROW()-1)&amp;" - "&amp;INDEX(FP!C:C,B$2+ROW()-1),"")</f>
        <v/>
      </c>
      <c r="B32" s="174"/>
      <c r="C32" s="185" t="str">
        <f t="array" ref="C32">IF(ROW()&lt;=B$3,INDEX(FP!E:E,B$2+ROW()-1),"")</f>
        <v/>
      </c>
      <c r="D32" s="173" t="str">
        <f t="array" ref="D32">IF(ROW()&lt;=B$3,INDEX(FP!F:F,B$2+ROW()-1),"")</f>
        <v/>
      </c>
      <c r="E32" s="173"/>
      <c r="F32" s="173" t="str">
        <f t="array" ref="F32">IF(ROW()&lt;=B$3,INDEX(FP!G:G,B$2+ROW()-1),"")</f>
        <v/>
      </c>
      <c r="G32" s="173"/>
      <c r="H32" s="174" t="str">
        <f t="array" ref="H32">IF(ROW()&lt;=B$3,INDEX(FP!C:C,B$2+ROW()-1),"")</f>
        <v/>
      </c>
      <c r="I32" s="175" t="str">
        <f t="shared" si="1"/>
        <v/>
      </c>
      <c r="J32" s="175" t="str">
        <f t="shared" si="2"/>
        <v/>
      </c>
      <c r="K32" s="176" t="str">
        <f t="shared" si="3"/>
        <v/>
      </c>
      <c r="L32" s="177">
        <v>99.0</v>
      </c>
      <c r="M32" s="186" t="s">
        <v>359</v>
      </c>
      <c r="N32" s="187" t="s">
        <v>403</v>
      </c>
      <c r="O32" s="93"/>
      <c r="P32" s="93"/>
      <c r="Q32" s="48"/>
      <c r="R32" s="48"/>
      <c r="S32" s="48"/>
      <c r="T32" s="48"/>
      <c r="U32" s="93"/>
      <c r="V32" s="93"/>
      <c r="W32" s="93"/>
      <c r="X32" s="93"/>
      <c r="Y32" s="93"/>
      <c r="Z32" s="48"/>
    </row>
    <row r="33" ht="10.5" hidden="1" customHeight="1">
      <c r="A33" s="174" t="str">
        <f t="array" ref="A33">IF(ROW()&lt;=B$3,INDEX(FP!F:F,B$2+ROW()-1)&amp;" - "&amp;INDEX(FP!C:C,B$2+ROW()-1),"")</f>
        <v/>
      </c>
      <c r="B33" s="174"/>
      <c r="C33" s="185" t="str">
        <f t="array" ref="C33">IF(ROW()&lt;=B$3,INDEX(FP!E:E,B$2+ROW()-1),"")</f>
        <v/>
      </c>
      <c r="D33" s="173" t="str">
        <f t="array" ref="D33">IF(ROW()&lt;=B$3,INDEX(FP!F:F,B$2+ROW()-1),"")</f>
        <v/>
      </c>
      <c r="E33" s="173"/>
      <c r="F33" s="173" t="str">
        <f t="array" ref="F33">IF(ROW()&lt;=B$3,INDEX(FP!G:G,B$2+ROW()-1),"")</f>
        <v/>
      </c>
      <c r="G33" s="173"/>
      <c r="H33" s="174" t="str">
        <f t="array" ref="H33">IF(ROW()&lt;=B$3,INDEX(FP!C:C,B$2+ROW()-1),"")</f>
        <v/>
      </c>
      <c r="I33" s="175" t="str">
        <f t="shared" si="1"/>
        <v/>
      </c>
      <c r="J33" s="175" t="str">
        <f t="shared" si="2"/>
        <v/>
      </c>
      <c r="K33" s="176" t="str">
        <f t="shared" si="3"/>
        <v/>
      </c>
      <c r="L33" s="177">
        <v>99.0</v>
      </c>
      <c r="M33" s="188" t="str">
        <f>$A32</f>
        <v/>
      </c>
      <c r="N33" s="189">
        <v>99.0</v>
      </c>
      <c r="O33" s="93"/>
      <c r="P33" s="93"/>
      <c r="Q33" s="93"/>
      <c r="R33" s="93"/>
      <c r="S33" s="48"/>
      <c r="T33" s="48"/>
      <c r="U33" s="48"/>
      <c r="V33" s="48"/>
      <c r="W33" s="93"/>
      <c r="X33" s="93"/>
      <c r="Y33" s="93"/>
      <c r="Z33" s="48"/>
    </row>
    <row r="34" ht="10.5" hidden="1" customHeight="1">
      <c r="A34" s="174" t="str">
        <f t="array" ref="A34">IF(ROW()&lt;=B$3,INDEX(FP!F:F,B$2+ROW()-1)&amp;" - "&amp;INDEX(FP!C:C,B$2+ROW()-1),"")</f>
        <v/>
      </c>
      <c r="B34" s="174"/>
      <c r="C34" s="185" t="str">
        <f t="array" ref="C34">IF(ROW()&lt;=B$3,INDEX(FP!E:E,B$2+ROW()-1),"")</f>
        <v/>
      </c>
      <c r="D34" s="173" t="str">
        <f t="array" ref="D34">IF(ROW()&lt;=B$3,INDEX(FP!F:F,B$2+ROW()-1),"")</f>
        <v/>
      </c>
      <c r="E34" s="173"/>
      <c r="F34" s="173" t="str">
        <f t="array" ref="F34">IF(ROW()&lt;=B$3,INDEX(FP!G:G,B$2+ROW()-1),"")</f>
        <v/>
      </c>
      <c r="G34" s="173"/>
      <c r="H34" s="174" t="str">
        <f t="array" ref="H34">IF(ROW()&lt;=B$3,INDEX(FP!C:C,B$2+ROW()-1),"")</f>
        <v/>
      </c>
      <c r="I34" s="175" t="str">
        <f t="shared" si="1"/>
        <v/>
      </c>
      <c r="J34" s="175" t="str">
        <f t="shared" si="2"/>
        <v/>
      </c>
      <c r="K34" s="176" t="str">
        <f t="shared" si="3"/>
        <v/>
      </c>
      <c r="L34" s="177">
        <v>99.0</v>
      </c>
      <c r="M34" s="194" t="s">
        <v>359</v>
      </c>
      <c r="N34" s="195" t="s">
        <v>403</v>
      </c>
      <c r="O34" s="93"/>
      <c r="P34" s="93"/>
      <c r="Q34" s="93"/>
      <c r="R34" s="93"/>
      <c r="S34" s="93"/>
      <c r="T34" s="93"/>
      <c r="U34" s="48"/>
      <c r="V34" s="48"/>
      <c r="W34" s="48"/>
      <c r="X34" s="48"/>
      <c r="Y34" s="93"/>
      <c r="Z34" s="48"/>
    </row>
    <row r="35" ht="10.5" hidden="1" customHeight="1">
      <c r="A35" s="174" t="str">
        <f t="array" ref="A35">IF(ROW()&lt;=B$3,INDEX(FP!F:F,B$2+ROW()-1)&amp;" - "&amp;INDEX(FP!C:C,B$2+ROW()-1),"")</f>
        <v/>
      </c>
      <c r="B35" s="174"/>
      <c r="C35" s="185" t="str">
        <f t="array" ref="C35">IF(ROW()&lt;=B$3,INDEX(FP!E:E,B$2+ROW()-1),"")</f>
        <v/>
      </c>
      <c r="D35" s="173" t="str">
        <f t="array" ref="D35">IF(ROW()&lt;=B$3,INDEX(FP!F:F,B$2+ROW()-1),"")</f>
        <v/>
      </c>
      <c r="E35" s="173"/>
      <c r="F35" s="173" t="str">
        <f t="array" ref="F35">IF(ROW()&lt;=B$3,INDEX(FP!G:G,B$2+ROW()-1),"")</f>
        <v/>
      </c>
      <c r="G35" s="173"/>
      <c r="H35" s="174" t="str">
        <f t="array" ref="H35">IF(ROW()&lt;=B$3,INDEX(FP!C:C,B$2+ROW()-1),"")</f>
        <v/>
      </c>
      <c r="I35" s="175" t="str">
        <f t="shared" si="1"/>
        <v/>
      </c>
      <c r="J35" s="175" t="str">
        <f t="shared" si="2"/>
        <v/>
      </c>
      <c r="K35" s="176" t="str">
        <f t="shared" si="3"/>
        <v/>
      </c>
      <c r="L35" s="177">
        <v>99.0</v>
      </c>
      <c r="M35" s="196" t="str">
        <f>$A34</f>
        <v/>
      </c>
      <c r="N35" s="196">
        <v>99.0</v>
      </c>
      <c r="O35" s="93"/>
      <c r="P35" s="93"/>
      <c r="Q35" s="93"/>
      <c r="R35" s="93"/>
      <c r="S35" s="93"/>
      <c r="T35" s="93"/>
      <c r="U35" s="48"/>
      <c r="V35" s="48"/>
      <c r="W35" s="48"/>
      <c r="X35" s="48"/>
      <c r="Y35" s="93"/>
      <c r="Z35" s="48"/>
    </row>
    <row r="36" ht="10.5" hidden="1" customHeight="1">
      <c r="A36" s="174" t="str">
        <f t="array" ref="A36">IF(ROW()&lt;=B$3,INDEX(FP!F:F,B$2+ROW()-1)&amp;" - "&amp;INDEX(FP!C:C,B$2+ROW()-1),"")</f>
        <v/>
      </c>
      <c r="B36" s="174"/>
      <c r="C36" s="185" t="str">
        <f t="array" ref="C36">IF(ROW()&lt;=B$3,INDEX(FP!E:E,B$2+ROW()-1),"")</f>
        <v/>
      </c>
      <c r="D36" s="173" t="str">
        <f t="array" ref="D36">IF(ROW()&lt;=B$3,INDEX(FP!F:F,B$2+ROW()-1),"")</f>
        <v/>
      </c>
      <c r="E36" s="173"/>
      <c r="F36" s="173" t="str">
        <f t="array" ref="F36">IF(ROW()&lt;=B$3,INDEX(FP!G:G,B$2+ROW()-1),"")</f>
        <v/>
      </c>
      <c r="G36" s="173"/>
      <c r="H36" s="174" t="str">
        <f t="array" ref="H36">IF(ROW()&lt;=B$3,INDEX(FP!C:C,B$2+ROW()-1),"")</f>
        <v/>
      </c>
      <c r="I36" s="175" t="str">
        <f t="shared" si="1"/>
        <v/>
      </c>
      <c r="J36" s="175" t="str">
        <f t="shared" si="2"/>
        <v/>
      </c>
      <c r="K36" s="176" t="str">
        <f t="shared" si="3"/>
        <v/>
      </c>
      <c r="L36" s="177">
        <v>99.0</v>
      </c>
      <c r="M36" s="186" t="s">
        <v>359</v>
      </c>
      <c r="N36" s="187" t="s">
        <v>403</v>
      </c>
      <c r="O36" s="93"/>
      <c r="P36" s="93"/>
      <c r="Q36" s="93"/>
      <c r="R36" s="93"/>
      <c r="S36" s="48"/>
      <c r="T36" s="48"/>
      <c r="U36" s="48"/>
      <c r="V36" s="48"/>
      <c r="W36" s="93"/>
      <c r="X36" s="93"/>
      <c r="Y36" s="93"/>
      <c r="Z36" s="48"/>
    </row>
    <row r="37" ht="10.5" hidden="1" customHeight="1">
      <c r="A37" s="174" t="str">
        <f t="array" ref="A37">IF(ROW()&lt;=B$3,INDEX(FP!F:F,B$2+ROW()-1)&amp;" - "&amp;INDEX(FP!C:C,B$2+ROW()-1),"")</f>
        <v/>
      </c>
      <c r="B37" s="174"/>
      <c r="C37" s="185" t="str">
        <f t="array" ref="C37">IF(ROW()&lt;=B$3,INDEX(FP!E:E,B$2+ROW()-1),"")</f>
        <v/>
      </c>
      <c r="D37" s="173" t="str">
        <f t="array" ref="D37">IF(ROW()&lt;=B$3,INDEX(FP!F:F,B$2+ROW()-1),"")</f>
        <v/>
      </c>
      <c r="E37" s="173"/>
      <c r="F37" s="173" t="str">
        <f t="array" ref="F37">IF(ROW()&lt;=B$3,INDEX(FP!G:G,B$2+ROW()-1),"")</f>
        <v/>
      </c>
      <c r="G37" s="173"/>
      <c r="H37" s="174" t="str">
        <f t="array" ref="H37">IF(ROW()&lt;=B$3,INDEX(FP!C:C,B$2+ROW()-1),"")</f>
        <v/>
      </c>
      <c r="I37" s="175" t="str">
        <f t="shared" si="1"/>
        <v/>
      </c>
      <c r="J37" s="175" t="str">
        <f t="shared" si="2"/>
        <v/>
      </c>
      <c r="K37" s="176" t="str">
        <f t="shared" si="3"/>
        <v/>
      </c>
      <c r="L37" s="177">
        <v>99.0</v>
      </c>
      <c r="M37" s="188" t="str">
        <f>$A36</f>
        <v/>
      </c>
      <c r="N37" s="189">
        <v>99.0</v>
      </c>
      <c r="O37" s="93"/>
      <c r="P37" s="93"/>
      <c r="Q37" s="48"/>
      <c r="R37" s="48"/>
      <c r="S37" s="48"/>
      <c r="T37" s="48"/>
      <c r="U37" s="93"/>
      <c r="V37" s="93"/>
      <c r="W37" s="93"/>
      <c r="X37" s="93"/>
      <c r="Y37" s="93"/>
      <c r="Z37" s="48"/>
    </row>
    <row r="38" ht="10.5" hidden="1" customHeight="1">
      <c r="A38" s="174" t="str">
        <f t="array" ref="A38">IF(ROW()&lt;=B$3,INDEX(FP!F:F,B$2+ROW()-1)&amp;" - "&amp;INDEX(FP!C:C,B$2+ROW()-1),"")</f>
        <v/>
      </c>
      <c r="B38" s="174"/>
      <c r="C38" s="185" t="str">
        <f t="array" ref="C38">IF(ROW()&lt;=B$3,INDEX(FP!E:E,B$2+ROW()-1),"")</f>
        <v/>
      </c>
      <c r="D38" s="173" t="str">
        <f t="array" ref="D38">IF(ROW()&lt;=B$3,INDEX(FP!F:F,B$2+ROW()-1),"")</f>
        <v/>
      </c>
      <c r="E38" s="173"/>
      <c r="F38" s="173" t="str">
        <f t="array" ref="F38">IF(ROW()&lt;=B$3,INDEX(FP!G:G,B$2+ROW()-1),"")</f>
        <v/>
      </c>
      <c r="G38" s="173"/>
      <c r="H38" s="174" t="str">
        <f t="array" ref="H38">IF(ROW()&lt;=B$3,INDEX(FP!C:C,B$2+ROW()-1),"")</f>
        <v/>
      </c>
      <c r="I38" s="175" t="str">
        <f t="shared" si="1"/>
        <v/>
      </c>
      <c r="J38" s="175" t="str">
        <f t="shared" si="2"/>
        <v/>
      </c>
      <c r="K38" s="176" t="str">
        <f t="shared" si="3"/>
        <v/>
      </c>
      <c r="L38" s="177">
        <v>99.0</v>
      </c>
      <c r="M38" s="194" t="s">
        <v>359</v>
      </c>
      <c r="N38" s="195" t="s">
        <v>403</v>
      </c>
      <c r="O38" s="48"/>
      <c r="P38" s="48"/>
      <c r="Q38" s="48"/>
      <c r="R38" s="48"/>
      <c r="S38" s="93"/>
      <c r="T38" s="93"/>
      <c r="U38" s="93"/>
      <c r="V38" s="93"/>
      <c r="W38" s="93"/>
      <c r="X38" s="93"/>
      <c r="Y38" s="93"/>
      <c r="Z38" s="48"/>
    </row>
    <row r="39" ht="10.5" hidden="1" customHeight="1">
      <c r="A39" s="174" t="str">
        <f t="array" ref="A39">IF(ROW()&lt;=B$3,INDEX(FP!F:F,B$2+ROW()-1)&amp;" - "&amp;INDEX(FP!C:C,B$2+ROW()-1),"")</f>
        <v/>
      </c>
      <c r="B39" s="174"/>
      <c r="C39" s="185" t="str">
        <f t="array" ref="C39">IF(ROW()&lt;=B$3,INDEX(FP!E:E,B$2+ROW()-1),"")</f>
        <v/>
      </c>
      <c r="D39" s="173" t="str">
        <f t="array" ref="D39">IF(ROW()&lt;=B$3,INDEX(FP!F:F,B$2+ROW()-1),"")</f>
        <v/>
      </c>
      <c r="E39" s="173"/>
      <c r="F39" s="173" t="str">
        <f t="array" ref="F39">IF(ROW()&lt;=B$3,INDEX(FP!G:G,B$2+ROW()-1),"")</f>
        <v/>
      </c>
      <c r="G39" s="173"/>
      <c r="H39" s="174" t="str">
        <f t="array" ref="H39">IF(ROW()&lt;=B$3,INDEX(FP!C:C,B$2+ROW()-1),"")</f>
        <v/>
      </c>
      <c r="I39" s="175" t="str">
        <f t="shared" si="1"/>
        <v/>
      </c>
      <c r="J39" s="175" t="str">
        <f t="shared" si="2"/>
        <v/>
      </c>
      <c r="K39" s="176" t="str">
        <f t="shared" si="3"/>
        <v/>
      </c>
      <c r="L39" s="177">
        <v>99.0</v>
      </c>
      <c r="M39" s="196" t="str">
        <f>$A38</f>
        <v/>
      </c>
      <c r="N39" s="196">
        <v>99.0</v>
      </c>
      <c r="O39" s="48"/>
      <c r="P39" s="48"/>
      <c r="Q39" s="93"/>
      <c r="R39" s="93"/>
      <c r="S39" s="93"/>
      <c r="T39" s="93"/>
      <c r="U39" s="93"/>
      <c r="V39" s="93"/>
      <c r="W39" s="93"/>
      <c r="X39" s="93"/>
      <c r="Y39" s="93"/>
      <c r="Z39" s="48"/>
    </row>
    <row r="40" ht="10.5" hidden="1" customHeight="1">
      <c r="A40" s="174" t="str">
        <f t="array" ref="A40">IF(ROW()&lt;=B$3,INDEX(FP!F:F,B$2+ROW()-1)&amp;" - "&amp;INDEX(FP!C:C,B$2+ROW()-1),"")</f>
        <v/>
      </c>
      <c r="B40" s="174"/>
      <c r="C40" s="185" t="str">
        <f t="array" ref="C40">IF(ROW()&lt;=B$3,INDEX(FP!E:E,B$2+ROW()-1),"")</f>
        <v/>
      </c>
      <c r="D40" s="173" t="str">
        <f t="array" ref="D40">IF(ROW()&lt;=B$3,INDEX(FP!F:F,B$2+ROW()-1),"")</f>
        <v/>
      </c>
      <c r="E40" s="173"/>
      <c r="F40" s="173" t="str">
        <f t="array" ref="F40">IF(ROW()&lt;=B$3,INDEX(FP!G:G,B$2+ROW()-1),"")</f>
        <v/>
      </c>
      <c r="G40" s="173"/>
      <c r="H40" s="174" t="str">
        <f t="array" ref="H40">IF(ROW()&lt;=B$3,INDEX(FP!C:C,B$2+ROW()-1),"")</f>
        <v/>
      </c>
      <c r="I40" s="175" t="str">
        <f t="shared" si="1"/>
        <v/>
      </c>
      <c r="J40" s="175" t="str">
        <f t="shared" si="2"/>
        <v/>
      </c>
      <c r="K40" s="176" t="str">
        <f t="shared" si="3"/>
        <v/>
      </c>
      <c r="L40" s="177">
        <v>99.0</v>
      </c>
      <c r="M40" s="186" t="s">
        <v>359</v>
      </c>
      <c r="N40" s="187" t="s">
        <v>403</v>
      </c>
      <c r="O40" s="93"/>
      <c r="P40" s="93"/>
      <c r="Q40" s="93"/>
      <c r="R40" s="93"/>
      <c r="S40" s="93"/>
      <c r="T40" s="93"/>
      <c r="U40" s="93"/>
      <c r="V40" s="93"/>
      <c r="W40" s="93"/>
      <c r="X40" s="93"/>
      <c r="Y40" s="93"/>
      <c r="Z40" s="48"/>
    </row>
    <row r="41" ht="10.5" hidden="1" customHeight="1">
      <c r="A41" s="174" t="str">
        <f t="array" ref="A41">IF(ROW()&lt;=B$3,INDEX(FP!F:F,B$2+ROW()-1)&amp;" - "&amp;INDEX(FP!C:C,B$2+ROW()-1),"")</f>
        <v/>
      </c>
      <c r="B41" s="174"/>
      <c r="C41" s="185" t="str">
        <f t="array" ref="C41">IF(ROW()&lt;=B$3,INDEX(FP!E:E,B$2+ROW()-1),"")</f>
        <v/>
      </c>
      <c r="D41" s="173" t="str">
        <f t="array" ref="D41">IF(ROW()&lt;=B$3,INDEX(FP!F:F,B$2+ROW()-1),"")</f>
        <v/>
      </c>
      <c r="E41" s="173"/>
      <c r="F41" s="173" t="str">
        <f t="array" ref="F41">IF(ROW()&lt;=B$3,INDEX(FP!G:G,B$2+ROW()-1),"")</f>
        <v/>
      </c>
      <c r="G41" s="173"/>
      <c r="H41" s="174" t="str">
        <f t="array" ref="H41">IF(ROW()&lt;=B$3,INDEX(FP!C:C,B$2+ROW()-1),"")</f>
        <v/>
      </c>
      <c r="I41" s="175" t="str">
        <f t="shared" si="1"/>
        <v/>
      </c>
      <c r="J41" s="175" t="str">
        <f t="shared" si="2"/>
        <v/>
      </c>
      <c r="K41" s="176" t="str">
        <f t="shared" si="3"/>
        <v/>
      </c>
      <c r="L41" s="177">
        <v>99.0</v>
      </c>
      <c r="M41" s="188" t="str">
        <f>$A40</f>
        <v/>
      </c>
      <c r="N41" s="189">
        <v>99.0</v>
      </c>
      <c r="O41" s="93"/>
      <c r="P41" s="93"/>
      <c r="Q41" s="93"/>
      <c r="R41" s="93"/>
      <c r="S41" s="93"/>
      <c r="T41" s="93"/>
      <c r="U41" s="93"/>
      <c r="V41" s="93"/>
      <c r="W41" s="93"/>
      <c r="X41" s="93"/>
      <c r="Y41" s="93"/>
      <c r="Z41" s="48"/>
    </row>
    <row r="42" ht="10.5" hidden="1" customHeight="1">
      <c r="A42" s="174" t="str">
        <f t="array" ref="A42">IF(ROW()&lt;=B$3,INDEX(FP!F:F,B$2+ROW()-1)&amp;" - "&amp;INDEX(FP!C:C,B$2+ROW()-1),"")</f>
        <v/>
      </c>
      <c r="B42" s="174"/>
      <c r="C42" s="185" t="str">
        <f t="array" ref="C42">IF(ROW()&lt;=B$3,INDEX(FP!E:E,B$2+ROW()-1),"")</f>
        <v/>
      </c>
      <c r="D42" s="173" t="str">
        <f t="array" ref="D42">IF(ROW()&lt;=B$3,INDEX(FP!F:F,B$2+ROW()-1),"")</f>
        <v/>
      </c>
      <c r="E42" s="173"/>
      <c r="F42" s="173" t="str">
        <f t="array" ref="F42">IF(ROW()&lt;=B$3,INDEX(FP!G:G,B$2+ROW()-1),"")</f>
        <v/>
      </c>
      <c r="G42" s="173"/>
      <c r="H42" s="174" t="str">
        <f t="array" ref="H42">IF(ROW()&lt;=B$3,INDEX(FP!C:C,B$2+ROW()-1),"")</f>
        <v/>
      </c>
      <c r="I42" s="175" t="str">
        <f t="shared" si="1"/>
        <v/>
      </c>
      <c r="J42" s="175" t="str">
        <f t="shared" si="2"/>
        <v/>
      </c>
      <c r="K42" s="176" t="str">
        <f t="shared" si="3"/>
        <v/>
      </c>
      <c r="L42" s="177">
        <v>99.0</v>
      </c>
      <c r="M42" s="194" t="s">
        <v>359</v>
      </c>
      <c r="N42" s="195" t="s">
        <v>403</v>
      </c>
      <c r="O42" s="48"/>
      <c r="P42" s="48"/>
      <c r="Q42" s="93"/>
      <c r="R42" s="93"/>
      <c r="S42" s="93"/>
      <c r="T42" s="93"/>
      <c r="U42" s="93"/>
      <c r="V42" s="93"/>
      <c r="W42" s="93"/>
      <c r="X42" s="93"/>
      <c r="Y42" s="93"/>
      <c r="Z42" s="48"/>
    </row>
    <row r="43" ht="10.5" hidden="1" customHeight="1">
      <c r="A43" s="174" t="str">
        <f t="array" ref="A43">IF(ROW()&lt;=B$3,INDEX(FP!F:F,B$2+ROW()-1)&amp;" - "&amp;INDEX(FP!C:C,B$2+ROW()-1),"")</f>
        <v/>
      </c>
      <c r="B43" s="174"/>
      <c r="C43" s="185" t="str">
        <f t="array" ref="C43">IF(ROW()&lt;=B$3,INDEX(FP!E:E,B$2+ROW()-1),"")</f>
        <v/>
      </c>
      <c r="D43" s="173" t="str">
        <f t="array" ref="D43">IF(ROW()&lt;=B$3,INDEX(FP!F:F,B$2+ROW()-1),"")</f>
        <v/>
      </c>
      <c r="E43" s="173"/>
      <c r="F43" s="173" t="str">
        <f t="array" ref="F43">IF(ROW()&lt;=B$3,INDEX(FP!G:G,B$2+ROW()-1),"")</f>
        <v/>
      </c>
      <c r="G43" s="173"/>
      <c r="H43" s="174" t="str">
        <f t="array" ref="H43">IF(ROW()&lt;=B$3,INDEX(FP!C:C,B$2+ROW()-1),"")</f>
        <v/>
      </c>
      <c r="I43" s="175" t="str">
        <f t="shared" si="1"/>
        <v/>
      </c>
      <c r="J43" s="175" t="str">
        <f t="shared" si="2"/>
        <v/>
      </c>
      <c r="K43" s="176" t="str">
        <f t="shared" si="3"/>
        <v/>
      </c>
      <c r="L43" s="177">
        <v>99.0</v>
      </c>
      <c r="M43" s="196" t="str">
        <f>$A42</f>
        <v/>
      </c>
      <c r="N43" s="196">
        <v>99.0</v>
      </c>
      <c r="O43" s="48"/>
      <c r="P43" s="48"/>
      <c r="Q43" s="48"/>
      <c r="R43" s="48"/>
      <c r="S43" s="93"/>
      <c r="T43" s="93"/>
      <c r="U43" s="93"/>
      <c r="V43" s="93"/>
      <c r="W43" s="93"/>
      <c r="X43" s="93"/>
      <c r="Y43" s="93"/>
      <c r="Z43" s="48"/>
    </row>
    <row r="44" ht="10.5" hidden="1" customHeight="1">
      <c r="A44" s="174" t="str">
        <f t="array" ref="A44">IF(ROW()&lt;=B$3,INDEX(FP!F:F,B$2+ROW()-1)&amp;" - "&amp;INDEX(FP!C:C,B$2+ROW()-1),"")</f>
        <v/>
      </c>
      <c r="B44" s="174"/>
      <c r="C44" s="185" t="str">
        <f t="array" ref="C44">IF(ROW()&lt;=B$3,INDEX(FP!E:E,B$2+ROW()-1),"")</f>
        <v/>
      </c>
      <c r="D44" s="173" t="str">
        <f t="array" ref="D44">IF(ROW()&lt;=B$3,INDEX(FP!F:F,B$2+ROW()-1),"")</f>
        <v/>
      </c>
      <c r="E44" s="173"/>
      <c r="F44" s="173" t="str">
        <f t="array" ref="F44">IF(ROW()&lt;=B$3,INDEX(FP!G:G,B$2+ROW()-1),"")</f>
        <v/>
      </c>
      <c r="G44" s="173"/>
      <c r="H44" s="174" t="str">
        <f t="array" ref="H44">IF(ROW()&lt;=B$3,INDEX(FP!C:C,B$2+ROW()-1),"")</f>
        <v/>
      </c>
      <c r="I44" s="175" t="str">
        <f t="shared" si="1"/>
        <v/>
      </c>
      <c r="J44" s="175" t="str">
        <f t="shared" si="2"/>
        <v/>
      </c>
      <c r="K44" s="176" t="str">
        <f t="shared" si="3"/>
        <v/>
      </c>
      <c r="L44" s="177">
        <v>99.0</v>
      </c>
      <c r="M44" s="186" t="s">
        <v>359</v>
      </c>
      <c r="N44" s="187" t="s">
        <v>403</v>
      </c>
      <c r="O44" s="93"/>
      <c r="P44" s="93"/>
      <c r="Q44" s="48"/>
      <c r="R44" s="48"/>
      <c r="S44" s="48"/>
      <c r="T44" s="48"/>
      <c r="U44" s="93"/>
      <c r="V44" s="93"/>
      <c r="W44" s="93"/>
      <c r="X44" s="93"/>
      <c r="Y44" s="93"/>
      <c r="Z44" s="48"/>
    </row>
    <row r="45" ht="10.5" hidden="1" customHeight="1">
      <c r="A45" s="174" t="str">
        <f t="array" ref="A45">IF(ROW()&lt;=B$3,INDEX(FP!F:F,B$2+ROW()-1)&amp;" - "&amp;INDEX(FP!C:C,B$2+ROW()-1),"")</f>
        <v/>
      </c>
      <c r="B45" s="174"/>
      <c r="C45" s="185" t="str">
        <f t="array" ref="C45">IF(ROW()&lt;=B$3,INDEX(FP!E:E,B$2+ROW()-1),"")</f>
        <v/>
      </c>
      <c r="D45" s="173" t="str">
        <f t="array" ref="D45">IF(ROW()&lt;=B$3,INDEX(FP!F:F,B$2+ROW()-1),"")</f>
        <v/>
      </c>
      <c r="E45" s="173"/>
      <c r="F45" s="173" t="str">
        <f t="array" ref="F45">IF(ROW()&lt;=B$3,INDEX(FP!G:G,B$2+ROW()-1),"")</f>
        <v/>
      </c>
      <c r="G45" s="173"/>
      <c r="H45" s="174" t="str">
        <f t="array" ref="H45">IF(ROW()&lt;=B$3,INDEX(FP!C:C,B$2+ROW()-1),"")</f>
        <v/>
      </c>
      <c r="I45" s="175" t="str">
        <f t="shared" si="1"/>
        <v/>
      </c>
      <c r="J45" s="175" t="str">
        <f t="shared" si="2"/>
        <v/>
      </c>
      <c r="K45" s="176" t="str">
        <f t="shared" si="3"/>
        <v/>
      </c>
      <c r="L45" s="177">
        <v>99.0</v>
      </c>
      <c r="M45" s="188" t="str">
        <f>$A44</f>
        <v/>
      </c>
      <c r="N45" s="189">
        <v>99.0</v>
      </c>
      <c r="O45" s="93"/>
      <c r="P45" s="93"/>
      <c r="Q45" s="93"/>
      <c r="R45" s="93"/>
      <c r="S45" s="48"/>
      <c r="T45" s="48"/>
      <c r="U45" s="48"/>
      <c r="V45" s="48"/>
      <c r="W45" s="93"/>
      <c r="X45" s="93"/>
      <c r="Y45" s="93"/>
      <c r="Z45" s="48"/>
    </row>
    <row r="46" ht="10.5" hidden="1" customHeight="1">
      <c r="A46" s="174" t="str">
        <f t="array" ref="A46">IF(ROW()&lt;=B$3,INDEX(FP!F:F,B$2+ROW()-1)&amp;" - "&amp;INDEX(FP!C:C,B$2+ROW()-1),"")</f>
        <v/>
      </c>
      <c r="B46" s="174"/>
      <c r="C46" s="185" t="str">
        <f t="array" ref="C46">IF(ROW()&lt;=B$3,INDEX(FP!E:E,B$2+ROW()-1),"")</f>
        <v/>
      </c>
      <c r="D46" s="173" t="str">
        <f t="array" ref="D46">IF(ROW()&lt;=B$3,INDEX(FP!F:F,B$2+ROW()-1),"")</f>
        <v/>
      </c>
      <c r="E46" s="173"/>
      <c r="F46" s="173" t="str">
        <f t="array" ref="F46">IF(ROW()&lt;=B$3,INDEX(FP!G:G,B$2+ROW()-1),"")</f>
        <v/>
      </c>
      <c r="G46" s="173"/>
      <c r="H46" s="174" t="str">
        <f t="array" ref="H46">IF(ROW()&lt;=B$3,INDEX(FP!C:C,B$2+ROW()-1),"")</f>
        <v/>
      </c>
      <c r="I46" s="175" t="str">
        <f t="shared" si="1"/>
        <v/>
      </c>
      <c r="J46" s="175" t="str">
        <f t="shared" si="2"/>
        <v/>
      </c>
      <c r="K46" s="176" t="str">
        <f t="shared" si="3"/>
        <v/>
      </c>
      <c r="L46" s="177">
        <v>99.0</v>
      </c>
      <c r="M46" s="194" t="s">
        <v>359</v>
      </c>
      <c r="N46" s="195" t="s">
        <v>403</v>
      </c>
      <c r="O46" s="93"/>
      <c r="P46" s="93"/>
      <c r="Q46" s="93"/>
      <c r="R46" s="93"/>
      <c r="S46" s="93"/>
      <c r="T46" s="93"/>
      <c r="U46" s="48"/>
      <c r="V46" s="48"/>
      <c r="W46" s="48"/>
      <c r="X46" s="48"/>
      <c r="Y46" s="93"/>
      <c r="Z46" s="48"/>
    </row>
    <row r="47" ht="10.5" hidden="1" customHeight="1">
      <c r="A47" s="174" t="str">
        <f t="array" ref="A47">IF(ROW()&lt;=B$3,INDEX(FP!F:F,B$2+ROW()-1)&amp;" - "&amp;INDEX(FP!C:C,B$2+ROW()-1),"")</f>
        <v/>
      </c>
      <c r="B47" s="174"/>
      <c r="C47" s="185" t="str">
        <f t="array" ref="C47">IF(ROW()&lt;=B$3,INDEX(FP!E:E,B$2+ROW()-1),"")</f>
        <v/>
      </c>
      <c r="D47" s="173" t="str">
        <f t="array" ref="D47">IF(ROW()&lt;=B$3,INDEX(FP!F:F,B$2+ROW()-1),"")</f>
        <v/>
      </c>
      <c r="E47" s="173"/>
      <c r="F47" s="173" t="str">
        <f t="array" ref="F47">IF(ROW()&lt;=B$3,INDEX(FP!G:G,B$2+ROW()-1),"")</f>
        <v/>
      </c>
      <c r="G47" s="173"/>
      <c r="H47" s="174" t="str">
        <f t="array" ref="H47">IF(ROW()&lt;=B$3,INDEX(FP!C:C,B$2+ROW()-1),"")</f>
        <v/>
      </c>
      <c r="I47" s="175" t="str">
        <f t="shared" si="1"/>
        <v/>
      </c>
      <c r="J47" s="175" t="str">
        <f t="shared" si="2"/>
        <v/>
      </c>
      <c r="K47" s="176" t="str">
        <f t="shared" si="3"/>
        <v/>
      </c>
      <c r="L47" s="177">
        <v>99.0</v>
      </c>
      <c r="M47" s="196" t="str">
        <f>$A46</f>
        <v/>
      </c>
      <c r="N47" s="196">
        <v>99.0</v>
      </c>
      <c r="O47" s="93"/>
      <c r="P47" s="93"/>
      <c r="Q47" s="93"/>
      <c r="R47" s="93"/>
      <c r="S47" s="93"/>
      <c r="T47" s="93"/>
      <c r="U47" s="48"/>
      <c r="V47" s="48"/>
      <c r="W47" s="48"/>
      <c r="X47" s="48"/>
      <c r="Y47" s="93"/>
      <c r="Z47" s="48"/>
    </row>
    <row r="48" ht="10.5" hidden="1" customHeight="1">
      <c r="A48" s="174" t="str">
        <f t="array" ref="A48">IF(ROW()&lt;=B$3,INDEX(FP!F:F,B$2+ROW()-1)&amp;" - "&amp;INDEX(FP!C:C,B$2+ROW()-1),"")</f>
        <v/>
      </c>
      <c r="B48" s="174"/>
      <c r="C48" s="185" t="str">
        <f t="array" ref="C48">IF(ROW()&lt;=B$3,INDEX(FP!E:E,B$2+ROW()-1),"")</f>
        <v/>
      </c>
      <c r="D48" s="173" t="str">
        <f t="array" ref="D48">IF(ROW()&lt;=B$3,INDEX(FP!F:F,B$2+ROW()-1),"")</f>
        <v/>
      </c>
      <c r="E48" s="173"/>
      <c r="F48" s="173" t="str">
        <f t="array" ref="F48">IF(ROW()&lt;=B$3,INDEX(FP!G:G,B$2+ROW()-1),"")</f>
        <v/>
      </c>
      <c r="G48" s="173"/>
      <c r="H48" s="174" t="str">
        <f t="array" ref="H48">IF(ROW()&lt;=B$3,INDEX(FP!C:C,B$2+ROW()-1),"")</f>
        <v/>
      </c>
      <c r="I48" s="175" t="str">
        <f t="shared" si="1"/>
        <v/>
      </c>
      <c r="J48" s="175" t="str">
        <f t="shared" si="2"/>
        <v/>
      </c>
      <c r="K48" s="176" t="str">
        <f t="shared" si="3"/>
        <v/>
      </c>
      <c r="L48" s="177">
        <v>99.0</v>
      </c>
      <c r="M48" s="186" t="s">
        <v>359</v>
      </c>
      <c r="N48" s="187" t="s">
        <v>403</v>
      </c>
      <c r="O48" s="93"/>
      <c r="P48" s="93"/>
      <c r="Q48" s="93"/>
      <c r="R48" s="93"/>
      <c r="S48" s="48"/>
      <c r="T48" s="48"/>
      <c r="U48" s="48"/>
      <c r="V48" s="48"/>
      <c r="W48" s="93"/>
      <c r="X48" s="93"/>
      <c r="Y48" s="93"/>
      <c r="Z48" s="48"/>
    </row>
    <row r="49" ht="10.5" hidden="1" customHeight="1">
      <c r="A49" s="174" t="str">
        <f t="array" ref="A49">IF(ROW()&lt;=B$3,INDEX(FP!F:F,B$2+ROW()-1)&amp;" - "&amp;INDEX(FP!C:C,B$2+ROW()-1),"")</f>
        <v/>
      </c>
      <c r="B49" s="174"/>
      <c r="C49" s="185" t="str">
        <f t="array" ref="C49">IF(ROW()&lt;=B$3,INDEX(FP!E:E,B$2+ROW()-1),"")</f>
        <v/>
      </c>
      <c r="D49" s="173" t="str">
        <f t="array" ref="D49">IF(ROW()&lt;=B$3,INDEX(FP!F:F,B$2+ROW()-1),"")</f>
        <v/>
      </c>
      <c r="E49" s="173"/>
      <c r="F49" s="173" t="str">
        <f t="array" ref="F49">IF(ROW()&lt;=B$3,INDEX(FP!G:G,B$2+ROW()-1),"")</f>
        <v/>
      </c>
      <c r="G49" s="173"/>
      <c r="H49" s="174" t="str">
        <f t="array" ref="H49">IF(ROW()&lt;=B$3,INDEX(FP!C:C,B$2+ROW()-1),"")</f>
        <v/>
      </c>
      <c r="I49" s="175" t="str">
        <f t="shared" si="1"/>
        <v/>
      </c>
      <c r="J49" s="175" t="str">
        <f t="shared" si="2"/>
        <v/>
      </c>
      <c r="K49" s="176" t="str">
        <f t="shared" si="3"/>
        <v/>
      </c>
      <c r="L49" s="177">
        <v>99.0</v>
      </c>
      <c r="M49" s="188" t="str">
        <f>$A48</f>
        <v/>
      </c>
      <c r="N49" s="189">
        <v>99.0</v>
      </c>
      <c r="O49" s="93"/>
      <c r="P49" s="93"/>
      <c r="Q49" s="48"/>
      <c r="R49" s="48"/>
      <c r="S49" s="48"/>
      <c r="T49" s="48"/>
      <c r="U49" s="93"/>
      <c r="V49" s="93"/>
      <c r="W49" s="93"/>
      <c r="X49" s="93"/>
      <c r="Y49" s="93"/>
      <c r="Z49" s="48"/>
    </row>
    <row r="50" ht="10.5" hidden="1" customHeight="1">
      <c r="A50" s="174" t="str">
        <f t="array" ref="A50">IF(ROW()&lt;=B$3,INDEX(FP!F:F,B$2+ROW()-1)&amp;" - "&amp;INDEX(FP!C:C,B$2+ROW()-1),"")</f>
        <v/>
      </c>
      <c r="B50" s="174"/>
      <c r="C50" s="185" t="str">
        <f t="array" ref="C50">IF(ROW()&lt;=B$3,INDEX(FP!E:E,B$2+ROW()-1),"")</f>
        <v/>
      </c>
      <c r="D50" s="173" t="str">
        <f t="array" ref="D50">IF(ROW()&lt;=B$3,INDEX(FP!F:F,B$2+ROW()-1),"")</f>
        <v/>
      </c>
      <c r="E50" s="173"/>
      <c r="F50" s="173" t="str">
        <f t="array" ref="F50">IF(ROW()&lt;=B$3,INDEX(FP!G:G,B$2+ROW()-1),"")</f>
        <v/>
      </c>
      <c r="G50" s="173"/>
      <c r="H50" s="174" t="str">
        <f t="array" ref="H50">IF(ROW()&lt;=B$3,INDEX(FP!C:C,B$2+ROW()-1),"")</f>
        <v/>
      </c>
      <c r="I50" s="175" t="str">
        <f t="shared" si="1"/>
        <v/>
      </c>
      <c r="J50" s="175" t="str">
        <f t="shared" si="2"/>
        <v/>
      </c>
      <c r="K50" s="176" t="str">
        <f t="shared" si="3"/>
        <v/>
      </c>
      <c r="L50" s="177">
        <v>99.0</v>
      </c>
      <c r="M50" s="194" t="s">
        <v>359</v>
      </c>
      <c r="N50" s="195" t="s">
        <v>403</v>
      </c>
      <c r="O50" s="48"/>
      <c r="P50" s="48"/>
      <c r="Q50" s="48"/>
      <c r="R50" s="48"/>
      <c r="S50" s="93"/>
      <c r="T50" s="93"/>
      <c r="U50" s="93"/>
      <c r="V50" s="93"/>
      <c r="W50" s="93"/>
      <c r="X50" s="93"/>
      <c r="Y50" s="93"/>
      <c r="Z50" s="48"/>
    </row>
    <row r="51" ht="10.5" hidden="1" customHeight="1">
      <c r="A51" s="174" t="str">
        <f t="array" ref="A51">IF(ROW()&lt;=B$3,INDEX(FP!F:F,B$2+ROW()-1)&amp;" - "&amp;INDEX(FP!C:C,B$2+ROW()-1),"")</f>
        <v/>
      </c>
      <c r="B51" s="174"/>
      <c r="C51" s="185" t="str">
        <f t="array" ref="C51">IF(ROW()&lt;=B$3,INDEX(FP!E:E,B$2+ROW()-1),"")</f>
        <v/>
      </c>
      <c r="D51" s="173" t="str">
        <f t="array" ref="D51">IF(ROW()&lt;=B$3,INDEX(FP!F:F,B$2+ROW()-1),"")</f>
        <v/>
      </c>
      <c r="E51" s="173"/>
      <c r="F51" s="173" t="str">
        <f t="array" ref="F51">IF(ROW()&lt;=B$3,INDEX(FP!G:G,B$2+ROW()-1),"")</f>
        <v/>
      </c>
      <c r="G51" s="173"/>
      <c r="H51" s="174" t="str">
        <f t="array" ref="H51">IF(ROW()&lt;=B$3,INDEX(FP!C:C,B$2+ROW()-1),"")</f>
        <v/>
      </c>
      <c r="I51" s="175" t="str">
        <f t="shared" si="1"/>
        <v/>
      </c>
      <c r="J51" s="175" t="str">
        <f t="shared" si="2"/>
        <v/>
      </c>
      <c r="K51" s="176" t="str">
        <f t="shared" si="3"/>
        <v/>
      </c>
      <c r="L51" s="177">
        <v>99.0</v>
      </c>
      <c r="M51" s="196" t="str">
        <f>$A50</f>
        <v/>
      </c>
      <c r="N51" s="196">
        <v>99.0</v>
      </c>
      <c r="O51" s="48"/>
      <c r="P51" s="48"/>
      <c r="Q51" s="93"/>
      <c r="R51" s="93"/>
      <c r="S51" s="93"/>
      <c r="T51" s="93"/>
      <c r="U51" s="93"/>
      <c r="V51" s="93"/>
      <c r="W51" s="93"/>
      <c r="X51" s="93"/>
      <c r="Y51" s="93"/>
      <c r="Z51" s="48"/>
    </row>
    <row r="52" ht="10.5" hidden="1" customHeight="1">
      <c r="A52" s="174" t="str">
        <f t="array" ref="A52">IF(ROW()&lt;=B$3,INDEX(FP!F:F,B$2+ROW()-1)&amp;" - "&amp;INDEX(FP!C:C,B$2+ROW()-1),"")</f>
        <v/>
      </c>
      <c r="B52" s="174"/>
      <c r="C52" s="185" t="str">
        <f t="array" ref="C52">IF(ROW()&lt;=B$3,INDEX(FP!E:E,B$2+ROW()-1),"")</f>
        <v/>
      </c>
      <c r="D52" s="173" t="str">
        <f t="array" ref="D52">IF(ROW()&lt;=B$3,INDEX(FP!F:F,B$2+ROW()-1),"")</f>
        <v/>
      </c>
      <c r="E52" s="173"/>
      <c r="F52" s="173" t="str">
        <f t="array" ref="F52">IF(ROW()&lt;=B$3,INDEX(FP!G:G,B$2+ROW()-1),"")</f>
        <v/>
      </c>
      <c r="G52" s="173"/>
      <c r="H52" s="174" t="str">
        <f t="array" ref="H52">IF(ROW()&lt;=B$3,INDEX(FP!C:C,B$2+ROW()-1),"")</f>
        <v/>
      </c>
      <c r="I52" s="175" t="str">
        <f t="shared" si="1"/>
        <v/>
      </c>
      <c r="J52" s="175" t="str">
        <f t="shared" si="2"/>
        <v/>
      </c>
      <c r="K52" s="176" t="str">
        <f t="shared" si="3"/>
        <v/>
      </c>
      <c r="L52" s="177">
        <v>99.0</v>
      </c>
      <c r="M52" s="186" t="s">
        <v>359</v>
      </c>
      <c r="N52" s="187" t="s">
        <v>403</v>
      </c>
      <c r="O52" s="93"/>
      <c r="P52" s="93"/>
      <c r="Q52" s="93"/>
      <c r="R52" s="93"/>
      <c r="S52" s="93"/>
      <c r="T52" s="93"/>
      <c r="U52" s="93"/>
      <c r="V52" s="93"/>
      <c r="W52" s="93"/>
      <c r="X52" s="93"/>
      <c r="Y52" s="93"/>
      <c r="Z52" s="48"/>
    </row>
    <row r="53" ht="10.5" hidden="1" customHeight="1">
      <c r="A53" s="174" t="str">
        <f t="array" ref="A53">IF(ROW()&lt;=B$3,INDEX(FP!F:F,B$2+ROW()-1)&amp;" - "&amp;INDEX(FP!C:C,B$2+ROW()-1),"")</f>
        <v/>
      </c>
      <c r="B53" s="174"/>
      <c r="C53" s="185" t="str">
        <f t="array" ref="C53">IF(ROW()&lt;=B$3,INDEX(FP!E:E,B$2+ROW()-1),"")</f>
        <v/>
      </c>
      <c r="D53" s="173" t="str">
        <f t="array" ref="D53">IF(ROW()&lt;=B$3,INDEX(FP!F:F,B$2+ROW()-1),"")</f>
        <v/>
      </c>
      <c r="E53" s="173"/>
      <c r="F53" s="173" t="str">
        <f t="array" ref="F53">IF(ROW()&lt;=B$3,INDEX(FP!G:G,B$2+ROW()-1),"")</f>
        <v/>
      </c>
      <c r="G53" s="173"/>
      <c r="H53" s="174" t="str">
        <f t="array" ref="H53">IF(ROW()&lt;=B$3,INDEX(FP!C:C,B$2+ROW()-1),"")</f>
        <v/>
      </c>
      <c r="I53" s="175" t="str">
        <f t="shared" si="1"/>
        <v/>
      </c>
      <c r="J53" s="175" t="str">
        <f t="shared" si="2"/>
        <v/>
      </c>
      <c r="K53" s="176" t="str">
        <f t="shared" si="3"/>
        <v/>
      </c>
      <c r="L53" s="177">
        <v>99.0</v>
      </c>
      <c r="M53" s="188" t="str">
        <f>$A52</f>
        <v/>
      </c>
      <c r="N53" s="189">
        <v>99.0</v>
      </c>
      <c r="O53" s="93"/>
      <c r="P53" s="93"/>
      <c r="Q53" s="93"/>
      <c r="R53" s="93"/>
      <c r="S53" s="93"/>
      <c r="T53" s="93"/>
      <c r="U53" s="93"/>
      <c r="V53" s="93"/>
      <c r="W53" s="93"/>
      <c r="X53" s="93"/>
      <c r="Y53" s="93"/>
      <c r="Z53" s="48"/>
    </row>
    <row r="54" ht="10.5" hidden="1" customHeight="1">
      <c r="A54" s="174" t="str">
        <f t="array" ref="A54">IF(ROW()&lt;=B$3,INDEX(FP!F:F,B$2+ROW()-1)&amp;" - "&amp;INDEX(FP!C:C,B$2+ROW()-1),"")</f>
        <v/>
      </c>
      <c r="B54" s="174"/>
      <c r="C54" s="185" t="str">
        <f t="array" ref="C54">IF(ROW()&lt;=B$3,INDEX(FP!E:E,B$2+ROW()-1),"")</f>
        <v/>
      </c>
      <c r="D54" s="173" t="str">
        <f t="array" ref="D54">IF(ROW()&lt;=B$3,INDEX(FP!F:F,B$2+ROW()-1),"")</f>
        <v/>
      </c>
      <c r="E54" s="173"/>
      <c r="F54" s="173" t="str">
        <f t="array" ref="F54">IF(ROW()&lt;=B$3,INDEX(FP!G:G,B$2+ROW()-1),"")</f>
        <v/>
      </c>
      <c r="G54" s="173"/>
      <c r="H54" s="174" t="str">
        <f t="array" ref="H54">IF(ROW()&lt;=B$3,INDEX(FP!C:C,B$2+ROW()-1),"")</f>
        <v/>
      </c>
      <c r="I54" s="175" t="str">
        <f t="shared" si="1"/>
        <v/>
      </c>
      <c r="J54" s="175" t="str">
        <f t="shared" si="2"/>
        <v/>
      </c>
      <c r="K54" s="176" t="str">
        <f t="shared" si="3"/>
        <v/>
      </c>
      <c r="L54" s="177">
        <v>99.0</v>
      </c>
      <c r="M54" s="194" t="s">
        <v>359</v>
      </c>
      <c r="N54" s="195" t="s">
        <v>403</v>
      </c>
      <c r="O54" s="93"/>
      <c r="P54" s="93"/>
      <c r="Q54" s="93"/>
      <c r="R54" s="93"/>
      <c r="S54" s="93"/>
      <c r="T54" s="93"/>
      <c r="U54" s="93"/>
      <c r="V54" s="93"/>
      <c r="W54" s="93"/>
      <c r="X54" s="93"/>
      <c r="Y54" s="93"/>
      <c r="Z54" s="48"/>
    </row>
    <row r="55" ht="10.5" hidden="1" customHeight="1">
      <c r="A55" s="174" t="str">
        <f t="array" ref="A55">IF(ROW()&lt;=B$3,INDEX(FP!F:F,B$2+ROW()-1)&amp;" - "&amp;INDEX(FP!C:C,B$2+ROW()-1),"")</f>
        <v/>
      </c>
      <c r="B55" s="174"/>
      <c r="C55" s="185" t="str">
        <f t="array" ref="C55">IF(ROW()&lt;=B$3,INDEX(FP!E:E,B$2+ROW()-1),"")</f>
        <v/>
      </c>
      <c r="D55" s="173" t="str">
        <f t="array" ref="D55">IF(ROW()&lt;=B$3,INDEX(FP!F:F,B$2+ROW()-1),"")</f>
        <v/>
      </c>
      <c r="E55" s="173"/>
      <c r="F55" s="173" t="str">
        <f t="array" ref="F55">IF(ROW()&lt;=B$3,INDEX(FP!G:G,B$2+ROW()-1),"")</f>
        <v/>
      </c>
      <c r="G55" s="173"/>
      <c r="H55" s="174" t="str">
        <f t="array" ref="H55">IF(ROW()&lt;=B$3,INDEX(FP!C:C,B$2+ROW()-1),"")</f>
        <v/>
      </c>
      <c r="I55" s="175" t="str">
        <f t="shared" si="1"/>
        <v/>
      </c>
      <c r="J55" s="175" t="str">
        <f t="shared" si="2"/>
        <v/>
      </c>
      <c r="K55" s="176" t="str">
        <f t="shared" si="3"/>
        <v/>
      </c>
      <c r="L55" s="177">
        <v>99.0</v>
      </c>
      <c r="M55" s="196" t="str">
        <f>$A54</f>
        <v/>
      </c>
      <c r="N55" s="196">
        <v>99.0</v>
      </c>
      <c r="O55" s="93"/>
      <c r="P55" s="93"/>
      <c r="Q55" s="93"/>
      <c r="R55" s="93"/>
      <c r="S55" s="93"/>
      <c r="T55" s="93"/>
      <c r="U55" s="93"/>
      <c r="V55" s="93"/>
      <c r="W55" s="93"/>
      <c r="X55" s="93"/>
      <c r="Y55" s="93"/>
      <c r="Z55" s="48"/>
    </row>
    <row r="56" ht="10.5" hidden="1" customHeight="1">
      <c r="A56" s="174" t="str">
        <f t="array" ref="A56">IF(ROW()&lt;=B$3,INDEX(FP!F:F,B$2+ROW()-1)&amp;" - "&amp;INDEX(FP!C:C,B$2+ROW()-1),"")</f>
        <v/>
      </c>
      <c r="B56" s="174"/>
      <c r="C56" s="185" t="str">
        <f t="array" ref="C56">IF(ROW()&lt;=B$3,INDEX(FP!E:E,B$2+ROW()-1),"")</f>
        <v/>
      </c>
      <c r="D56" s="173" t="str">
        <f t="array" ref="D56">IF(ROW()&lt;=B$3,INDEX(FP!F:F,B$2+ROW()-1),"")</f>
        <v/>
      </c>
      <c r="E56" s="173"/>
      <c r="F56" s="173" t="str">
        <f t="array" ref="F56">IF(ROW()&lt;=B$3,INDEX(FP!G:G,B$2+ROW()-1),"")</f>
        <v/>
      </c>
      <c r="G56" s="173"/>
      <c r="H56" s="174" t="str">
        <f t="array" ref="H56">IF(ROW()&lt;=B$3,INDEX(FP!C:C,B$2+ROW()-1),"")</f>
        <v/>
      </c>
      <c r="I56" s="175" t="str">
        <f t="shared" si="1"/>
        <v/>
      </c>
      <c r="J56" s="175" t="str">
        <f t="shared" si="2"/>
        <v/>
      </c>
      <c r="K56" s="176" t="str">
        <f t="shared" si="3"/>
        <v/>
      </c>
      <c r="L56" s="177">
        <v>99.0</v>
      </c>
      <c r="M56" s="186" t="s">
        <v>359</v>
      </c>
      <c r="N56" s="187" t="s">
        <v>403</v>
      </c>
      <c r="O56" s="93"/>
      <c r="P56" s="93"/>
      <c r="Q56" s="93"/>
      <c r="R56" s="93"/>
      <c r="S56" s="93"/>
      <c r="T56" s="93"/>
      <c r="U56" s="93"/>
      <c r="V56" s="93"/>
      <c r="W56" s="93"/>
      <c r="X56" s="93"/>
      <c r="Y56" s="93"/>
      <c r="Z56" s="48"/>
    </row>
    <row r="57" ht="10.5" hidden="1" customHeight="1">
      <c r="A57" s="174" t="str">
        <f t="array" ref="A57">IF(ROW()&lt;=B$3,INDEX(FP!F:F,B$2+ROW()-1)&amp;" - "&amp;INDEX(FP!C:C,B$2+ROW()-1),"")</f>
        <v/>
      </c>
      <c r="B57" s="174"/>
      <c r="C57" s="185" t="str">
        <f t="array" ref="C57">IF(ROW()&lt;=B$3,INDEX(FP!E:E,B$2+ROW()-1),"")</f>
        <v/>
      </c>
      <c r="D57" s="173" t="str">
        <f t="array" ref="D57">IF(ROW()&lt;=B$3,INDEX(FP!F:F,B$2+ROW()-1),"")</f>
        <v/>
      </c>
      <c r="E57" s="173"/>
      <c r="F57" s="173" t="str">
        <f t="array" ref="F57">IF(ROW()&lt;=B$3,INDEX(FP!G:G,B$2+ROW()-1),"")</f>
        <v/>
      </c>
      <c r="G57" s="173"/>
      <c r="H57" s="174" t="str">
        <f t="array" ref="H57">IF(ROW()&lt;=B$3,INDEX(FP!C:C,B$2+ROW()-1),"")</f>
        <v/>
      </c>
      <c r="I57" s="175" t="str">
        <f t="shared" si="1"/>
        <v/>
      </c>
      <c r="J57" s="175" t="str">
        <f t="shared" si="2"/>
        <v/>
      </c>
      <c r="K57" s="176" t="str">
        <f t="shared" si="3"/>
        <v/>
      </c>
      <c r="L57" s="177">
        <v>99.0</v>
      </c>
      <c r="M57" s="188" t="str">
        <f>$A56</f>
        <v/>
      </c>
      <c r="N57" s="189">
        <v>99.0</v>
      </c>
      <c r="O57" s="93"/>
      <c r="P57" s="93"/>
      <c r="Q57" s="93"/>
      <c r="R57" s="93"/>
      <c r="S57" s="93"/>
      <c r="T57" s="93"/>
      <c r="U57" s="93"/>
      <c r="V57" s="93"/>
      <c r="W57" s="93"/>
      <c r="X57" s="93"/>
      <c r="Y57" s="93"/>
      <c r="Z57" s="48"/>
    </row>
    <row r="58" ht="10.5" hidden="1" customHeight="1">
      <c r="A58" s="174" t="str">
        <f t="array" ref="A58">IF(ROW()&lt;=B$3,INDEX(FP!F:F,B$2+ROW()-1)&amp;" - "&amp;INDEX(FP!C:C,B$2+ROW()-1),"")</f>
        <v/>
      </c>
      <c r="B58" s="174"/>
      <c r="C58" s="185" t="str">
        <f t="array" ref="C58">IF(ROW()&lt;=B$3,INDEX(FP!E:E,B$2+ROW()-1),"")</f>
        <v/>
      </c>
      <c r="D58" s="173" t="str">
        <f t="array" ref="D58">IF(ROW()&lt;=B$3,INDEX(FP!F:F,B$2+ROW()-1),"")</f>
        <v/>
      </c>
      <c r="E58" s="173"/>
      <c r="F58" s="173" t="str">
        <f t="array" ref="F58">IF(ROW()&lt;=B$3,INDEX(FP!G:G,B$2+ROW()-1),"")</f>
        <v/>
      </c>
      <c r="G58" s="173"/>
      <c r="H58" s="174" t="str">
        <f t="array" ref="H58">IF(ROW()&lt;=B$3,INDEX(FP!C:C,B$2+ROW()-1),"")</f>
        <v/>
      </c>
      <c r="I58" s="175" t="str">
        <f t="shared" si="1"/>
        <v/>
      </c>
      <c r="J58" s="175" t="str">
        <f t="shared" si="2"/>
        <v/>
      </c>
      <c r="K58" s="176" t="str">
        <f t="shared" si="3"/>
        <v/>
      </c>
      <c r="L58" s="177">
        <v>99.0</v>
      </c>
      <c r="M58" s="194" t="s">
        <v>359</v>
      </c>
      <c r="N58" s="195" t="s">
        <v>403</v>
      </c>
      <c r="O58" s="93"/>
      <c r="P58" s="93"/>
      <c r="Q58" s="93"/>
      <c r="R58" s="93"/>
      <c r="S58" s="93"/>
      <c r="T58" s="93"/>
      <c r="U58" s="93"/>
      <c r="V58" s="93"/>
      <c r="W58" s="93"/>
      <c r="X58" s="93"/>
      <c r="Y58" s="93"/>
      <c r="Z58" s="48"/>
    </row>
    <row r="59" ht="10.5" hidden="1" customHeight="1">
      <c r="A59" s="174" t="str">
        <f t="array" ref="A59">IF(ROW()&lt;=B$3,INDEX(FP!F:F,B$2+ROW()-1)&amp;" - "&amp;INDEX(FP!C:C,B$2+ROW()-1),"")</f>
        <v/>
      </c>
      <c r="B59" s="174"/>
      <c r="C59" s="185" t="str">
        <f t="array" ref="C59">IF(ROW()&lt;=B$3,INDEX(FP!E:E,B$2+ROW()-1),"")</f>
        <v/>
      </c>
      <c r="D59" s="173" t="str">
        <f t="array" ref="D59">IF(ROW()&lt;=B$3,INDEX(FP!F:F,B$2+ROW()-1),"")</f>
        <v/>
      </c>
      <c r="E59" s="173"/>
      <c r="F59" s="173" t="str">
        <f t="array" ref="F59">IF(ROW()&lt;=B$3,INDEX(FP!G:G,B$2+ROW()-1),"")</f>
        <v/>
      </c>
      <c r="G59" s="173"/>
      <c r="H59" s="174" t="str">
        <f t="array" ref="H59">IF(ROW()&lt;=B$3,INDEX(FP!C:C,B$2+ROW()-1),"")</f>
        <v/>
      </c>
      <c r="I59" s="175" t="str">
        <f t="shared" si="1"/>
        <v/>
      </c>
      <c r="J59" s="175" t="str">
        <f t="shared" si="2"/>
        <v/>
      </c>
      <c r="K59" s="176" t="str">
        <f t="shared" si="3"/>
        <v/>
      </c>
      <c r="L59" s="177">
        <v>99.0</v>
      </c>
      <c r="M59" s="196" t="str">
        <f>$A58</f>
        <v/>
      </c>
      <c r="N59" s="196">
        <v>99.0</v>
      </c>
      <c r="O59" s="93"/>
      <c r="P59" s="93"/>
      <c r="Q59" s="93"/>
      <c r="R59" s="93"/>
      <c r="S59" s="93"/>
      <c r="T59" s="93"/>
      <c r="U59" s="93"/>
      <c r="V59" s="93"/>
      <c r="W59" s="93"/>
      <c r="X59" s="93"/>
      <c r="Y59" s="93"/>
      <c r="Z59" s="48"/>
    </row>
    <row r="60" ht="10.5" hidden="1" customHeight="1">
      <c r="A60" s="174" t="str">
        <f t="array" ref="A60">IF(ROW()&lt;=B$3,INDEX(FP!F:F,B$2+ROW()-1)&amp;" - "&amp;INDEX(FP!C:C,B$2+ROW()-1),"")</f>
        <v/>
      </c>
      <c r="B60" s="174"/>
      <c r="C60" s="185" t="str">
        <f t="array" ref="C60">IF(ROW()&lt;=B$3,INDEX(FP!E:E,B$2+ROW()-1),"")</f>
        <v/>
      </c>
      <c r="D60" s="173" t="str">
        <f t="array" ref="D60">IF(ROW()&lt;=B$3,INDEX(FP!F:F,B$2+ROW()-1),"")</f>
        <v/>
      </c>
      <c r="E60" s="173"/>
      <c r="F60" s="173" t="str">
        <f t="array" ref="F60">IF(ROW()&lt;=B$3,INDEX(FP!G:G,B$2+ROW()-1),"")</f>
        <v/>
      </c>
      <c r="G60" s="173"/>
      <c r="H60" s="174" t="str">
        <f t="array" ref="H60">IF(ROW()&lt;=B$3,INDEX(FP!C:C,B$2+ROW()-1),"")</f>
        <v/>
      </c>
      <c r="I60" s="175" t="str">
        <f t="shared" si="1"/>
        <v/>
      </c>
      <c r="J60" s="175" t="str">
        <f t="shared" si="2"/>
        <v/>
      </c>
      <c r="K60" s="176" t="str">
        <f t="shared" si="3"/>
        <v/>
      </c>
      <c r="L60" s="177">
        <v>99.0</v>
      </c>
      <c r="M60" s="186" t="s">
        <v>359</v>
      </c>
      <c r="N60" s="187" t="s">
        <v>403</v>
      </c>
      <c r="O60" s="93"/>
      <c r="P60" s="93"/>
      <c r="Q60" s="93"/>
      <c r="R60" s="93"/>
      <c r="S60" s="93"/>
      <c r="T60" s="93"/>
      <c r="U60" s="93"/>
      <c r="V60" s="93"/>
      <c r="W60" s="93"/>
      <c r="X60" s="93"/>
      <c r="Y60" s="93"/>
      <c r="Z60" s="48"/>
    </row>
    <row r="61" ht="10.5" hidden="1" customHeight="1">
      <c r="A61" s="174" t="str">
        <f t="array" ref="A61">IF(ROW()&lt;=B$3,INDEX(FP!F:F,B$2+ROW()-1)&amp;" - "&amp;INDEX(FP!C:C,B$2+ROW()-1),"")</f>
        <v/>
      </c>
      <c r="B61" s="174"/>
      <c r="C61" s="185" t="str">
        <f t="array" ref="C61">IF(ROW()&lt;=B$3,INDEX(FP!E:E,B$2+ROW()-1),"")</f>
        <v/>
      </c>
      <c r="D61" s="173" t="str">
        <f t="array" ref="D61">IF(ROW()&lt;=B$3,INDEX(FP!F:F,B$2+ROW()-1),"")</f>
        <v/>
      </c>
      <c r="E61" s="173"/>
      <c r="F61" s="173" t="str">
        <f t="array" ref="F61">IF(ROW()&lt;=B$3,INDEX(FP!G:G,B$2+ROW()-1),"")</f>
        <v/>
      </c>
      <c r="G61" s="173"/>
      <c r="H61" s="174" t="str">
        <f t="array" ref="H61">IF(ROW()&lt;=B$3,INDEX(FP!C:C,B$2+ROW()-1),"")</f>
        <v/>
      </c>
      <c r="I61" s="175" t="str">
        <f t="shared" si="1"/>
        <v/>
      </c>
      <c r="J61" s="175" t="str">
        <f t="shared" si="2"/>
        <v/>
      </c>
      <c r="K61" s="176" t="str">
        <f t="shared" si="3"/>
        <v/>
      </c>
      <c r="L61" s="177">
        <v>99.0</v>
      </c>
      <c r="M61" s="188" t="str">
        <f>$A60</f>
        <v/>
      </c>
      <c r="N61" s="189">
        <v>99.0</v>
      </c>
      <c r="O61" s="93"/>
      <c r="P61" s="93"/>
      <c r="Q61" s="93"/>
      <c r="R61" s="93"/>
      <c r="S61" s="93"/>
      <c r="T61" s="93"/>
      <c r="U61" s="93"/>
      <c r="V61" s="93"/>
      <c r="W61" s="93"/>
      <c r="X61" s="93"/>
      <c r="Y61" s="93"/>
      <c r="Z61" s="48"/>
    </row>
    <row r="62" ht="10.5" hidden="1" customHeight="1">
      <c r="A62" s="174" t="str">
        <f t="array" ref="A62">IF(ROW()&lt;=B$3,INDEX(FP!F:F,B$2+ROW()-1)&amp;" - "&amp;INDEX(FP!C:C,B$2+ROW()-1),"")</f>
        <v/>
      </c>
      <c r="B62" s="174"/>
      <c r="C62" s="185" t="str">
        <f t="array" ref="C62">IF(ROW()&lt;=B$3,INDEX(FP!E:E,B$2+ROW()-1),"")</f>
        <v/>
      </c>
      <c r="D62" s="173" t="str">
        <f t="array" ref="D62">IF(ROW()&lt;=B$3,INDEX(FP!F:F,B$2+ROW()-1),"")</f>
        <v/>
      </c>
      <c r="E62" s="173"/>
      <c r="F62" s="173" t="str">
        <f t="array" ref="F62">IF(ROW()&lt;=B$3,INDEX(FP!G:G,B$2+ROW()-1),"")</f>
        <v/>
      </c>
      <c r="G62" s="173"/>
      <c r="H62" s="174" t="str">
        <f t="array" ref="H62">IF(ROW()&lt;=B$3,INDEX(FP!C:C,B$2+ROW()-1),"")</f>
        <v/>
      </c>
      <c r="I62" s="175" t="str">
        <f t="shared" si="1"/>
        <v/>
      </c>
      <c r="J62" s="175" t="str">
        <f t="shared" si="2"/>
        <v/>
      </c>
      <c r="K62" s="176" t="str">
        <f t="shared" si="3"/>
        <v/>
      </c>
      <c r="L62" s="177">
        <v>99.0</v>
      </c>
      <c r="M62" s="194" t="s">
        <v>359</v>
      </c>
      <c r="N62" s="195" t="s">
        <v>403</v>
      </c>
      <c r="O62" s="93"/>
      <c r="P62" s="93"/>
      <c r="Q62" s="93"/>
      <c r="R62" s="93"/>
      <c r="S62" s="93"/>
      <c r="T62" s="93"/>
      <c r="U62" s="93"/>
      <c r="V62" s="93"/>
      <c r="W62" s="93"/>
      <c r="X62" s="93"/>
      <c r="Y62" s="93"/>
      <c r="Z62" s="48"/>
    </row>
    <row r="63" ht="10.5" hidden="1" customHeight="1">
      <c r="A63" s="174" t="str">
        <f t="array" ref="A63">IF(ROW()&lt;=B$3,INDEX(FP!F:F,B$2+ROW()-1)&amp;" - "&amp;INDEX(FP!C:C,B$2+ROW()-1),"")</f>
        <v/>
      </c>
      <c r="B63" s="174"/>
      <c r="C63" s="185" t="str">
        <f t="array" ref="C63">IF(ROW()&lt;=B$3,INDEX(FP!E:E,B$2+ROW()-1),"")</f>
        <v/>
      </c>
      <c r="D63" s="173" t="str">
        <f t="array" ref="D63">IF(ROW()&lt;=B$3,INDEX(FP!F:F,B$2+ROW()-1),"")</f>
        <v/>
      </c>
      <c r="E63" s="173"/>
      <c r="F63" s="173" t="str">
        <f t="array" ref="F63">IF(ROW()&lt;=B$3,INDEX(FP!G:G,B$2+ROW()-1),"")</f>
        <v/>
      </c>
      <c r="G63" s="173"/>
      <c r="H63" s="174" t="str">
        <f t="array" ref="H63">IF(ROW()&lt;=B$3,INDEX(FP!C:C,B$2+ROW()-1),"")</f>
        <v/>
      </c>
      <c r="I63" s="175" t="str">
        <f t="shared" si="1"/>
        <v/>
      </c>
      <c r="J63" s="175" t="str">
        <f t="shared" si="2"/>
        <v/>
      </c>
      <c r="K63" s="176" t="str">
        <f t="shared" si="3"/>
        <v/>
      </c>
      <c r="L63" s="177">
        <v>99.0</v>
      </c>
      <c r="M63" s="196" t="str">
        <f>$A62</f>
        <v/>
      </c>
      <c r="N63" s="196">
        <v>99.0</v>
      </c>
      <c r="O63" s="93"/>
      <c r="P63" s="93"/>
      <c r="Q63" s="93"/>
      <c r="R63" s="93"/>
      <c r="S63" s="93"/>
      <c r="T63" s="93"/>
      <c r="U63" s="93"/>
      <c r="V63" s="93"/>
      <c r="W63" s="93"/>
      <c r="X63" s="93"/>
      <c r="Y63" s="93"/>
      <c r="Z63" s="48"/>
    </row>
    <row r="64" ht="10.5" hidden="1" customHeight="1">
      <c r="A64" s="174" t="str">
        <f t="array" ref="A64">IF(ROW()&lt;=B$3,INDEX(FP!F:F,B$2+ROW()-1)&amp;" - "&amp;INDEX(FP!C:C,B$2+ROW()-1),"")</f>
        <v/>
      </c>
      <c r="B64" s="174"/>
      <c r="C64" s="185" t="str">
        <f t="array" ref="C64">IF(ROW()&lt;=B$3,INDEX(FP!E:E,B$2+ROW()-1),"")</f>
        <v/>
      </c>
      <c r="D64" s="173" t="str">
        <f t="array" ref="D64">IF(ROW()&lt;=B$3,INDEX(FP!F:F,B$2+ROW()-1),"")</f>
        <v/>
      </c>
      <c r="E64" s="173"/>
      <c r="F64" s="173" t="str">
        <f t="array" ref="F64">IF(ROW()&lt;=B$3,INDEX(FP!G:G,B$2+ROW()-1),"")</f>
        <v/>
      </c>
      <c r="G64" s="173"/>
      <c r="H64" s="174" t="str">
        <f t="array" ref="H64">IF(ROW()&lt;=B$3,INDEX(FP!C:C,B$2+ROW()-1),"")</f>
        <v/>
      </c>
      <c r="I64" s="175" t="str">
        <f t="shared" si="1"/>
        <v/>
      </c>
      <c r="J64" s="175" t="str">
        <f t="shared" si="2"/>
        <v/>
      </c>
      <c r="K64" s="176" t="str">
        <f t="shared" si="3"/>
        <v/>
      </c>
      <c r="L64" s="177">
        <v>99.0</v>
      </c>
      <c r="M64" s="186" t="s">
        <v>359</v>
      </c>
      <c r="N64" s="187" t="s">
        <v>403</v>
      </c>
      <c r="O64" s="93"/>
      <c r="P64" s="93"/>
      <c r="Q64" s="93"/>
      <c r="R64" s="93"/>
      <c r="S64" s="93"/>
      <c r="T64" s="93"/>
      <c r="U64" s="93"/>
      <c r="V64" s="93"/>
      <c r="W64" s="93"/>
      <c r="X64" s="93"/>
      <c r="Y64" s="93"/>
      <c r="Z64" s="48"/>
    </row>
    <row r="65" ht="10.5" hidden="1" customHeight="1">
      <c r="A65" s="174" t="str">
        <f t="array" ref="A65">IF(ROW()&lt;=B$3,INDEX(FP!F:F,B$2+ROW()-1)&amp;" - "&amp;INDEX(FP!C:C,B$2+ROW()-1),"")</f>
        <v/>
      </c>
      <c r="B65" s="174"/>
      <c r="C65" s="185" t="str">
        <f t="array" ref="C65">IF(ROW()&lt;=B$3,INDEX(FP!E:E,B$2+ROW()-1),"")</f>
        <v/>
      </c>
      <c r="D65" s="173" t="str">
        <f t="array" ref="D65">IF(ROW()&lt;=B$3,INDEX(FP!F:F,B$2+ROW()-1),"")</f>
        <v/>
      </c>
      <c r="E65" s="173"/>
      <c r="F65" s="173" t="str">
        <f t="array" ref="F65">IF(ROW()&lt;=B$3,INDEX(FP!G:G,B$2+ROW()-1),"")</f>
        <v/>
      </c>
      <c r="G65" s="173"/>
      <c r="H65" s="174" t="str">
        <f t="array" ref="H65">IF(ROW()&lt;=B$3,INDEX(FP!C:C,B$2+ROW()-1),"")</f>
        <v/>
      </c>
      <c r="I65" s="175" t="str">
        <f t="shared" si="1"/>
        <v/>
      </c>
      <c r="J65" s="175" t="str">
        <f t="shared" si="2"/>
        <v/>
      </c>
      <c r="K65" s="176" t="str">
        <f t="shared" si="3"/>
        <v/>
      </c>
      <c r="L65" s="177">
        <v>99.0</v>
      </c>
      <c r="M65" s="188" t="str">
        <f>$A64</f>
        <v/>
      </c>
      <c r="N65" s="189">
        <v>99.0</v>
      </c>
      <c r="O65" s="93"/>
      <c r="P65" s="93"/>
      <c r="Q65" s="93"/>
      <c r="R65" s="93"/>
      <c r="S65" s="93"/>
      <c r="T65" s="93"/>
      <c r="U65" s="93"/>
      <c r="V65" s="93"/>
      <c r="W65" s="93"/>
      <c r="X65" s="93"/>
      <c r="Y65" s="93"/>
      <c r="Z65" s="48"/>
    </row>
    <row r="66" ht="10.5" hidden="1" customHeight="1">
      <c r="A66" s="174" t="str">
        <f t="array" ref="A66">IF(ROW()&lt;=B$3,INDEX(FP!F:F,B$2+ROW()-1)&amp;" - "&amp;INDEX(FP!C:C,B$2+ROW()-1),"")</f>
        <v/>
      </c>
      <c r="B66" s="174"/>
      <c r="C66" s="185" t="str">
        <f t="array" ref="C66">IF(ROW()&lt;=B$3,INDEX(FP!E:E,B$2+ROW()-1),"")</f>
        <v/>
      </c>
      <c r="D66" s="173" t="str">
        <f t="array" ref="D66">IF(ROW()&lt;=B$3,INDEX(FP!F:F,B$2+ROW()-1),"")</f>
        <v/>
      </c>
      <c r="E66" s="173"/>
      <c r="F66" s="173" t="str">
        <f t="array" ref="F66">IF(ROW()&lt;=B$3,INDEX(FP!G:G,B$2+ROW()-1),"")</f>
        <v/>
      </c>
      <c r="G66" s="173"/>
      <c r="H66" s="174" t="str">
        <f t="array" ref="H66">IF(ROW()&lt;=B$3,INDEX(FP!C:C,B$2+ROW()-1),"")</f>
        <v/>
      </c>
      <c r="I66" s="175" t="str">
        <f t="shared" si="1"/>
        <v/>
      </c>
      <c r="J66" s="175" t="str">
        <f t="shared" si="2"/>
        <v/>
      </c>
      <c r="K66" s="176" t="str">
        <f t="shared" si="3"/>
        <v/>
      </c>
      <c r="L66" s="177">
        <v>99.0</v>
      </c>
      <c r="M66" s="194" t="s">
        <v>359</v>
      </c>
      <c r="N66" s="195" t="s">
        <v>403</v>
      </c>
      <c r="O66" s="93"/>
      <c r="P66" s="93"/>
      <c r="Q66" s="93"/>
      <c r="R66" s="93"/>
      <c r="S66" s="93"/>
      <c r="T66" s="93"/>
      <c r="U66" s="93"/>
      <c r="V66" s="93"/>
      <c r="W66" s="93"/>
      <c r="X66" s="93"/>
      <c r="Y66" s="93"/>
      <c r="Z66" s="48"/>
    </row>
    <row r="67" ht="10.5" hidden="1" customHeight="1">
      <c r="A67" s="174" t="str">
        <f t="array" ref="A67">IF(ROW()&lt;=B$3,INDEX(FP!F:F,B$2+ROW()-1)&amp;" - "&amp;INDEX(FP!C:C,B$2+ROW()-1),"")</f>
        <v/>
      </c>
      <c r="B67" s="174"/>
      <c r="C67" s="185" t="str">
        <f t="array" ref="C67">IF(ROW()&lt;=B$3,INDEX(FP!E:E,B$2+ROW()-1),"")</f>
        <v/>
      </c>
      <c r="D67" s="173" t="str">
        <f t="array" ref="D67">IF(ROW()&lt;=B$3,INDEX(FP!F:F,B$2+ROW()-1),"")</f>
        <v/>
      </c>
      <c r="E67" s="173"/>
      <c r="F67" s="173" t="str">
        <f t="array" ref="F67">IF(ROW()&lt;=B$3,INDEX(FP!G:G,B$2+ROW()-1),"")</f>
        <v/>
      </c>
      <c r="G67" s="173"/>
      <c r="H67" s="174" t="str">
        <f t="array" ref="H67">IF(ROW()&lt;=B$3,INDEX(FP!C:C,B$2+ROW()-1),"")</f>
        <v/>
      </c>
      <c r="I67" s="175" t="str">
        <f t="shared" si="1"/>
        <v/>
      </c>
      <c r="J67" s="175" t="str">
        <f t="shared" si="2"/>
        <v/>
      </c>
      <c r="K67" s="176" t="str">
        <f t="shared" si="3"/>
        <v/>
      </c>
      <c r="L67" s="177">
        <v>99.0</v>
      </c>
      <c r="M67" s="196" t="str">
        <f>$A66</f>
        <v/>
      </c>
      <c r="N67" s="196">
        <v>99.0</v>
      </c>
      <c r="O67" s="93"/>
      <c r="P67" s="93"/>
      <c r="Q67" s="93"/>
      <c r="R67" s="93"/>
      <c r="S67" s="93"/>
      <c r="T67" s="93"/>
      <c r="U67" s="93"/>
      <c r="V67" s="93"/>
      <c r="W67" s="93"/>
      <c r="X67" s="93"/>
      <c r="Y67" s="93"/>
      <c r="Z67" s="48"/>
    </row>
    <row r="68" ht="10.5" hidden="1" customHeight="1">
      <c r="A68" s="174" t="str">
        <f t="array" ref="A68">IF(ROW()&lt;=B$3,INDEX(FP!F:F,B$2+ROW()-1)&amp;" - "&amp;INDEX(FP!C:C,B$2+ROW()-1),"")</f>
        <v/>
      </c>
      <c r="B68" s="174"/>
      <c r="C68" s="185" t="str">
        <f t="array" ref="C68">IF(ROW()&lt;=B$3,INDEX(FP!E:E,B$2+ROW()-1),"")</f>
        <v/>
      </c>
      <c r="D68" s="173" t="str">
        <f t="array" ref="D68">IF(ROW()&lt;=B$3,INDEX(FP!F:F,B$2+ROW()-1),"")</f>
        <v/>
      </c>
      <c r="E68" s="173"/>
      <c r="F68" s="173" t="str">
        <f t="array" ref="F68">IF(ROW()&lt;=B$3,INDEX(FP!G:G,B$2+ROW()-1),"")</f>
        <v/>
      </c>
      <c r="G68" s="173"/>
      <c r="H68" s="174" t="str">
        <f t="array" ref="H68">IF(ROW()&lt;=B$3,INDEX(FP!C:C,B$2+ROW()-1),"")</f>
        <v/>
      </c>
      <c r="I68" s="175" t="str">
        <f t="shared" si="1"/>
        <v/>
      </c>
      <c r="J68" s="175" t="str">
        <f t="shared" si="2"/>
        <v/>
      </c>
      <c r="K68" s="176" t="str">
        <f t="shared" si="3"/>
        <v/>
      </c>
      <c r="L68" s="177">
        <v>99.0</v>
      </c>
      <c r="M68" s="186" t="s">
        <v>359</v>
      </c>
      <c r="N68" s="187" t="s">
        <v>403</v>
      </c>
      <c r="O68" s="93"/>
      <c r="P68" s="93"/>
      <c r="Q68" s="93"/>
      <c r="R68" s="93"/>
      <c r="S68" s="93"/>
      <c r="T68" s="93"/>
      <c r="U68" s="93"/>
      <c r="V68" s="93"/>
      <c r="W68" s="93"/>
      <c r="X68" s="93"/>
      <c r="Y68" s="93"/>
      <c r="Z68" s="48"/>
    </row>
    <row r="69" ht="10.5" hidden="1" customHeight="1">
      <c r="A69" s="174" t="str">
        <f t="array" ref="A69">IF(ROW()&lt;=B$3,INDEX(FP!F:F,B$2+ROW()-1)&amp;" - "&amp;INDEX(FP!C:C,B$2+ROW()-1),"")</f>
        <v/>
      </c>
      <c r="B69" s="174"/>
      <c r="C69" s="185" t="str">
        <f t="array" ref="C69">IF(ROW()&lt;=B$3,INDEX(FP!E:E,B$2+ROW()-1),"")</f>
        <v/>
      </c>
      <c r="D69" s="173" t="str">
        <f t="array" ref="D69">IF(ROW()&lt;=B$3,INDEX(FP!F:F,B$2+ROW()-1),"")</f>
        <v/>
      </c>
      <c r="E69" s="173"/>
      <c r="F69" s="173" t="str">
        <f t="array" ref="F69">IF(ROW()&lt;=B$3,INDEX(FP!G:G,B$2+ROW()-1),"")</f>
        <v/>
      </c>
      <c r="G69" s="173"/>
      <c r="H69" s="174" t="str">
        <f t="array" ref="H69">IF(ROW()&lt;=B$3,INDEX(FP!C:C,B$2+ROW()-1),"")</f>
        <v/>
      </c>
      <c r="I69" s="175" t="str">
        <f t="shared" si="1"/>
        <v/>
      </c>
      <c r="J69" s="175" t="str">
        <f t="shared" si="2"/>
        <v/>
      </c>
      <c r="K69" s="176" t="str">
        <f t="shared" si="3"/>
        <v/>
      </c>
      <c r="L69" s="177">
        <v>99.0</v>
      </c>
      <c r="M69" s="188" t="str">
        <f>$A68</f>
        <v/>
      </c>
      <c r="N69" s="189">
        <v>99.0</v>
      </c>
      <c r="O69" s="93"/>
      <c r="P69" s="93"/>
      <c r="Q69" s="93"/>
      <c r="R69" s="93"/>
      <c r="S69" s="93"/>
      <c r="T69" s="93"/>
      <c r="U69" s="93"/>
      <c r="V69" s="93"/>
      <c r="W69" s="93"/>
      <c r="X69" s="93"/>
      <c r="Y69" s="93"/>
      <c r="Z69" s="48"/>
    </row>
    <row r="70" ht="10.5" hidden="1" customHeight="1">
      <c r="A70" s="174" t="str">
        <f t="array" ref="A70">IF(ROW()&lt;=B$3,INDEX(FP!F:F,B$2+ROW()-1)&amp;" - "&amp;INDEX(FP!C:C,B$2+ROW()-1),"")</f>
        <v/>
      </c>
      <c r="B70" s="174"/>
      <c r="C70" s="185" t="str">
        <f t="array" ref="C70">IF(ROW()&lt;=B$3,INDEX(FP!E:E,B$2+ROW()-1),"")</f>
        <v/>
      </c>
      <c r="D70" s="173" t="str">
        <f t="array" ref="D70">IF(ROW()&lt;=B$3,INDEX(FP!F:F,B$2+ROW()-1),"")</f>
        <v/>
      </c>
      <c r="E70" s="173"/>
      <c r="F70" s="173" t="str">
        <f t="array" ref="F70">IF(ROW()&lt;=B$3,INDEX(FP!G:G,B$2+ROW()-1),"")</f>
        <v/>
      </c>
      <c r="G70" s="173"/>
      <c r="H70" s="174" t="str">
        <f t="array" ref="H70">IF(ROW()&lt;=B$3,INDEX(FP!C:C,B$2+ROW()-1),"")</f>
        <v/>
      </c>
      <c r="I70" s="175" t="str">
        <f t="shared" si="1"/>
        <v/>
      </c>
      <c r="J70" s="175" t="str">
        <f t="shared" si="2"/>
        <v/>
      </c>
      <c r="K70" s="176" t="str">
        <f t="shared" si="3"/>
        <v/>
      </c>
      <c r="L70" s="177">
        <v>99.0</v>
      </c>
      <c r="M70" s="194" t="s">
        <v>359</v>
      </c>
      <c r="N70" s="195" t="s">
        <v>403</v>
      </c>
      <c r="O70" s="93"/>
      <c r="P70" s="93"/>
      <c r="Q70" s="93"/>
      <c r="R70" s="93"/>
      <c r="S70" s="93"/>
      <c r="T70" s="93"/>
      <c r="U70" s="93"/>
      <c r="V70" s="93"/>
      <c r="W70" s="93"/>
      <c r="X70" s="93"/>
      <c r="Y70" s="93"/>
      <c r="Z70" s="48"/>
    </row>
    <row r="71" ht="10.5" hidden="1" customHeight="1">
      <c r="A71" s="174" t="str">
        <f t="array" ref="A71">IF(ROW()&lt;=B$3,INDEX(FP!F:F,B$2+ROW()-1)&amp;" - "&amp;INDEX(FP!C:C,B$2+ROW()-1),"")</f>
        <v/>
      </c>
      <c r="B71" s="174"/>
      <c r="C71" s="185" t="str">
        <f t="array" ref="C71">IF(ROW()&lt;=B$3,INDEX(FP!E:E,B$2+ROW()-1),"")</f>
        <v/>
      </c>
      <c r="D71" s="173" t="str">
        <f t="array" ref="D71">IF(ROW()&lt;=B$3,INDEX(FP!F:F,B$2+ROW()-1),"")</f>
        <v/>
      </c>
      <c r="E71" s="173"/>
      <c r="F71" s="173" t="str">
        <f t="array" ref="F71">IF(ROW()&lt;=B$3,INDEX(FP!G:G,B$2+ROW()-1),"")</f>
        <v/>
      </c>
      <c r="G71" s="173"/>
      <c r="H71" s="174" t="str">
        <f t="array" ref="H71">IF(ROW()&lt;=B$3,INDEX(FP!C:C,B$2+ROW()-1),"")</f>
        <v/>
      </c>
      <c r="I71" s="175" t="str">
        <f t="shared" si="1"/>
        <v/>
      </c>
      <c r="J71" s="175" t="str">
        <f t="shared" si="2"/>
        <v/>
      </c>
      <c r="K71" s="176" t="str">
        <f t="shared" si="3"/>
        <v/>
      </c>
      <c r="L71" s="177">
        <v>99.0</v>
      </c>
      <c r="M71" s="196" t="str">
        <f>$A70</f>
        <v/>
      </c>
      <c r="N71" s="196">
        <v>99.0</v>
      </c>
      <c r="O71" s="93"/>
      <c r="P71" s="93"/>
      <c r="Q71" s="93"/>
      <c r="R71" s="93"/>
      <c r="S71" s="93"/>
      <c r="T71" s="93"/>
      <c r="U71" s="93"/>
      <c r="V71" s="93"/>
      <c r="W71" s="93"/>
      <c r="X71" s="93"/>
      <c r="Y71" s="93"/>
      <c r="Z71" s="48"/>
    </row>
    <row r="72" ht="10.5" hidden="1" customHeight="1">
      <c r="A72" s="174" t="str">
        <f t="array" ref="A72">IF(ROW()&lt;=B$3,INDEX(FP!F:F,B$2+ROW()-1)&amp;" - "&amp;INDEX(FP!C:C,B$2+ROW()-1),"")</f>
        <v/>
      </c>
      <c r="B72" s="174"/>
      <c r="C72" s="185" t="str">
        <f t="array" ref="C72">IF(ROW()&lt;=B$3,INDEX(FP!E:E,B$2+ROW()-1),"")</f>
        <v/>
      </c>
      <c r="D72" s="173" t="str">
        <f t="array" ref="D72">IF(ROW()&lt;=B$3,INDEX(FP!F:F,B$2+ROW()-1),"")</f>
        <v/>
      </c>
      <c r="E72" s="173"/>
      <c r="F72" s="173" t="str">
        <f t="array" ref="F72">IF(ROW()&lt;=B$3,INDEX(FP!G:G,B$2+ROW()-1),"")</f>
        <v/>
      </c>
      <c r="G72" s="173"/>
      <c r="H72" s="174" t="str">
        <f t="array" ref="H72">IF(ROW()&lt;=B$3,INDEX(FP!C:C,B$2+ROW()-1),"")</f>
        <v/>
      </c>
      <c r="I72" s="175" t="str">
        <f t="shared" si="1"/>
        <v/>
      </c>
      <c r="J72" s="175" t="str">
        <f t="shared" si="2"/>
        <v/>
      </c>
      <c r="K72" s="176" t="str">
        <f t="shared" si="3"/>
        <v/>
      </c>
      <c r="L72" s="177">
        <v>99.0</v>
      </c>
      <c r="M72" s="186" t="s">
        <v>359</v>
      </c>
      <c r="N72" s="187" t="s">
        <v>403</v>
      </c>
      <c r="O72" s="93"/>
      <c r="P72" s="93"/>
      <c r="Q72" s="93"/>
      <c r="R72" s="93"/>
      <c r="S72" s="93"/>
      <c r="T72" s="93"/>
      <c r="U72" s="93"/>
      <c r="V72" s="93"/>
      <c r="W72" s="93"/>
      <c r="X72" s="93"/>
      <c r="Y72" s="93"/>
      <c r="Z72" s="48"/>
    </row>
    <row r="73" ht="10.5" hidden="1" customHeight="1">
      <c r="A73" s="174" t="str">
        <f t="array" ref="A73">IF(ROW()&lt;=B$3,INDEX(FP!F:F,B$2+ROW()-1)&amp;" - "&amp;INDEX(FP!C:C,B$2+ROW()-1),"")</f>
        <v/>
      </c>
      <c r="B73" s="174"/>
      <c r="C73" s="185" t="str">
        <f t="array" ref="C73">IF(ROW()&lt;=B$3,INDEX(FP!E:E,B$2+ROW()-1),"")</f>
        <v/>
      </c>
      <c r="D73" s="173" t="str">
        <f t="array" ref="D73">IF(ROW()&lt;=B$3,INDEX(FP!F:F,B$2+ROW()-1),"")</f>
        <v/>
      </c>
      <c r="E73" s="173"/>
      <c r="F73" s="173" t="str">
        <f t="array" ref="F73">IF(ROW()&lt;=B$3,INDEX(FP!G:G,B$2+ROW()-1),"")</f>
        <v/>
      </c>
      <c r="G73" s="173"/>
      <c r="H73" s="174" t="str">
        <f t="array" ref="H73">IF(ROW()&lt;=B$3,INDEX(FP!C:C,B$2+ROW()-1),"")</f>
        <v/>
      </c>
      <c r="I73" s="175" t="str">
        <f t="shared" si="1"/>
        <v/>
      </c>
      <c r="J73" s="175" t="str">
        <f t="shared" si="2"/>
        <v/>
      </c>
      <c r="K73" s="176" t="str">
        <f t="shared" si="3"/>
        <v/>
      </c>
      <c r="L73" s="177">
        <v>99.0</v>
      </c>
      <c r="M73" s="188" t="str">
        <f>$A72</f>
        <v/>
      </c>
      <c r="N73" s="189">
        <v>99.0</v>
      </c>
      <c r="O73" s="93"/>
      <c r="P73" s="93"/>
      <c r="Q73" s="93"/>
      <c r="R73" s="93"/>
      <c r="S73" s="93"/>
      <c r="T73" s="93"/>
      <c r="U73" s="93"/>
      <c r="V73" s="93"/>
      <c r="W73" s="93"/>
      <c r="X73" s="93"/>
      <c r="Y73" s="93"/>
      <c r="Z73" s="48"/>
    </row>
    <row r="74" ht="10.5" hidden="1" customHeight="1">
      <c r="A74" s="174" t="str">
        <f t="array" ref="A74">IF(ROW()&lt;=B$3,INDEX(FP!F:F,B$2+ROW()-1)&amp;" - "&amp;INDEX(FP!C:C,B$2+ROW()-1),"")</f>
        <v/>
      </c>
      <c r="B74" s="174"/>
      <c r="C74" s="185" t="str">
        <f t="array" ref="C74">IF(ROW()&lt;=B$3,INDEX(FP!E:E,B$2+ROW()-1),"")</f>
        <v/>
      </c>
      <c r="D74" s="173" t="str">
        <f t="array" ref="D74">IF(ROW()&lt;=B$3,INDEX(FP!F:F,B$2+ROW()-1),"")</f>
        <v/>
      </c>
      <c r="E74" s="173"/>
      <c r="F74" s="173" t="str">
        <f t="array" ref="F74">IF(ROW()&lt;=B$3,INDEX(FP!G:G,B$2+ROW()-1),"")</f>
        <v/>
      </c>
      <c r="G74" s="173"/>
      <c r="H74" s="174" t="str">
        <f t="array" ref="H74">IF(ROW()&lt;=B$3,INDEX(FP!C:C,B$2+ROW()-1),"")</f>
        <v/>
      </c>
      <c r="I74" s="175" t="str">
        <f t="shared" si="1"/>
        <v/>
      </c>
      <c r="J74" s="175" t="str">
        <f t="shared" si="2"/>
        <v/>
      </c>
      <c r="K74" s="176" t="str">
        <f t="shared" si="3"/>
        <v/>
      </c>
      <c r="L74" s="177">
        <v>99.0</v>
      </c>
      <c r="M74" s="194" t="s">
        <v>359</v>
      </c>
      <c r="N74" s="195" t="s">
        <v>403</v>
      </c>
      <c r="O74" s="93"/>
      <c r="P74" s="93"/>
      <c r="Q74" s="93"/>
      <c r="R74" s="93"/>
      <c r="S74" s="93"/>
      <c r="T74" s="93"/>
      <c r="U74" s="93"/>
      <c r="V74" s="93"/>
      <c r="W74" s="93"/>
      <c r="X74" s="93"/>
      <c r="Y74" s="93"/>
      <c r="Z74" s="48"/>
    </row>
    <row r="75" ht="10.5" hidden="1" customHeight="1">
      <c r="A75" s="174" t="str">
        <f t="array" ref="A75">IF(ROW()&lt;=B$3,INDEX(FP!F:F,B$2+ROW()-1)&amp;" - "&amp;INDEX(FP!C:C,B$2+ROW()-1),"")</f>
        <v/>
      </c>
      <c r="B75" s="174"/>
      <c r="C75" s="185" t="str">
        <f t="array" ref="C75">IF(ROW()&lt;=B$3,INDEX(FP!E:E,B$2+ROW()-1),"")</f>
        <v/>
      </c>
      <c r="D75" s="173" t="str">
        <f t="array" ref="D75">IF(ROW()&lt;=B$3,INDEX(FP!F:F,B$2+ROW()-1),"")</f>
        <v/>
      </c>
      <c r="E75" s="173"/>
      <c r="F75" s="173" t="str">
        <f t="array" ref="F75">IF(ROW()&lt;=B$3,INDEX(FP!G:G,B$2+ROW()-1),"")</f>
        <v/>
      </c>
      <c r="G75" s="173"/>
      <c r="H75" s="174" t="str">
        <f t="array" ref="H75">IF(ROW()&lt;=B$3,INDEX(FP!C:C,B$2+ROW()-1),"")</f>
        <v/>
      </c>
      <c r="I75" s="175" t="str">
        <f t="shared" si="1"/>
        <v/>
      </c>
      <c r="J75" s="175" t="str">
        <f t="shared" si="2"/>
        <v/>
      </c>
      <c r="K75" s="176" t="str">
        <f t="shared" si="3"/>
        <v/>
      </c>
      <c r="L75" s="177">
        <v>99.0</v>
      </c>
      <c r="M75" s="196" t="str">
        <f>$A74</f>
        <v/>
      </c>
      <c r="N75" s="196">
        <v>99.0</v>
      </c>
      <c r="O75" s="93"/>
      <c r="P75" s="93"/>
      <c r="Q75" s="93"/>
      <c r="R75" s="93"/>
      <c r="S75" s="93"/>
      <c r="T75" s="93"/>
      <c r="U75" s="93"/>
      <c r="V75" s="93"/>
      <c r="W75" s="93"/>
      <c r="X75" s="93"/>
      <c r="Y75" s="93"/>
      <c r="Z75" s="48"/>
    </row>
    <row r="76" ht="10.5" hidden="1" customHeight="1">
      <c r="A76" s="174" t="str">
        <f t="array" ref="A76">IF(ROW()&lt;=B$3,INDEX(FP!F:F,B$2+ROW()-1)&amp;" - "&amp;INDEX(FP!C:C,B$2+ROW()-1),"")</f>
        <v/>
      </c>
      <c r="B76" s="174"/>
      <c r="C76" s="185" t="str">
        <f t="array" ref="C76">IF(ROW()&lt;=B$3,INDEX(FP!E:E,B$2+ROW()-1),"")</f>
        <v/>
      </c>
      <c r="D76" s="173" t="str">
        <f t="array" ref="D76">IF(ROW()&lt;=B$3,INDEX(FP!F:F,B$2+ROW()-1),"")</f>
        <v/>
      </c>
      <c r="E76" s="173"/>
      <c r="F76" s="173" t="str">
        <f t="array" ref="F76">IF(ROW()&lt;=B$3,INDEX(FP!G:G,B$2+ROW()-1),"")</f>
        <v/>
      </c>
      <c r="G76" s="173"/>
      <c r="H76" s="174" t="str">
        <f t="array" ref="H76">IF(ROW()&lt;=B$3,INDEX(FP!C:C,B$2+ROW()-1),"")</f>
        <v/>
      </c>
      <c r="I76" s="175" t="str">
        <f t="shared" si="1"/>
        <v/>
      </c>
      <c r="J76" s="175" t="str">
        <f t="shared" si="2"/>
        <v/>
      </c>
      <c r="K76" s="176" t="str">
        <f t="shared" si="3"/>
        <v/>
      </c>
      <c r="L76" s="177">
        <v>99.0</v>
      </c>
      <c r="M76" s="186" t="s">
        <v>359</v>
      </c>
      <c r="N76" s="187" t="s">
        <v>403</v>
      </c>
      <c r="O76" s="93"/>
      <c r="P76" s="93"/>
      <c r="Q76" s="93"/>
      <c r="R76" s="93"/>
      <c r="S76" s="93"/>
      <c r="T76" s="93"/>
      <c r="U76" s="93"/>
      <c r="V76" s="93"/>
      <c r="W76" s="93"/>
      <c r="X76" s="93"/>
      <c r="Y76" s="93"/>
      <c r="Z76" s="48"/>
    </row>
    <row r="77" ht="10.5" hidden="1" customHeight="1">
      <c r="A77" s="174" t="str">
        <f t="array" ref="A77">IF(ROW()&lt;=B$3,INDEX(FP!F:F,B$2+ROW()-1)&amp;" - "&amp;INDEX(FP!C:C,B$2+ROW()-1),"")</f>
        <v/>
      </c>
      <c r="B77" s="174"/>
      <c r="C77" s="185" t="str">
        <f t="array" ref="C77">IF(ROW()&lt;=B$3,INDEX(FP!E:E,B$2+ROW()-1),"")</f>
        <v/>
      </c>
      <c r="D77" s="173" t="str">
        <f t="array" ref="D77">IF(ROW()&lt;=B$3,INDEX(FP!F:F,B$2+ROW()-1),"")</f>
        <v/>
      </c>
      <c r="E77" s="173"/>
      <c r="F77" s="173" t="str">
        <f t="array" ref="F77">IF(ROW()&lt;=B$3,INDEX(FP!G:G,B$2+ROW()-1),"")</f>
        <v/>
      </c>
      <c r="G77" s="173"/>
      <c r="H77" s="174" t="str">
        <f t="array" ref="H77">IF(ROW()&lt;=B$3,INDEX(FP!C:C,B$2+ROW()-1),"")</f>
        <v/>
      </c>
      <c r="I77" s="175" t="str">
        <f t="shared" si="1"/>
        <v/>
      </c>
      <c r="J77" s="175" t="str">
        <f t="shared" si="2"/>
        <v/>
      </c>
      <c r="K77" s="176" t="str">
        <f t="shared" si="3"/>
        <v/>
      </c>
      <c r="L77" s="177">
        <v>99.0</v>
      </c>
      <c r="M77" s="188" t="str">
        <f>$A76</f>
        <v/>
      </c>
      <c r="N77" s="189">
        <v>99.0</v>
      </c>
      <c r="O77" s="93"/>
      <c r="P77" s="93"/>
      <c r="Q77" s="93"/>
      <c r="R77" s="93"/>
      <c r="S77" s="93"/>
      <c r="T77" s="93"/>
      <c r="U77" s="93"/>
      <c r="V77" s="93"/>
      <c r="W77" s="93"/>
      <c r="X77" s="93"/>
      <c r="Y77" s="93"/>
      <c r="Z77" s="48"/>
    </row>
    <row r="78" ht="10.5" hidden="1" customHeight="1">
      <c r="A78" s="174" t="str">
        <f t="array" ref="A78">IF(ROW()&lt;=B$3,INDEX(FP!F:F,B$2+ROW()-1)&amp;" - "&amp;INDEX(FP!C:C,B$2+ROW()-1),"")</f>
        <v/>
      </c>
      <c r="B78" s="174"/>
      <c r="C78" s="185" t="str">
        <f t="array" ref="C78">IF(ROW()&lt;=B$3,INDEX(FP!E:E,B$2+ROW()-1),"")</f>
        <v/>
      </c>
      <c r="D78" s="173" t="str">
        <f t="array" ref="D78">IF(ROW()&lt;=B$3,INDEX(FP!F:F,B$2+ROW()-1),"")</f>
        <v/>
      </c>
      <c r="E78" s="173"/>
      <c r="F78" s="173" t="str">
        <f t="array" ref="F78">IF(ROW()&lt;=B$3,INDEX(FP!G:G,B$2+ROW()-1),"")</f>
        <v/>
      </c>
      <c r="G78" s="173"/>
      <c r="H78" s="174" t="str">
        <f t="array" ref="H78">IF(ROW()&lt;=B$3,INDEX(FP!C:C,B$2+ROW()-1),"")</f>
        <v/>
      </c>
      <c r="I78" s="175" t="str">
        <f t="shared" si="1"/>
        <v/>
      </c>
      <c r="J78" s="175" t="str">
        <f t="shared" si="2"/>
        <v/>
      </c>
      <c r="K78" s="176" t="str">
        <f t="shared" si="3"/>
        <v/>
      </c>
      <c r="L78" s="177">
        <v>99.0</v>
      </c>
      <c r="M78" s="194" t="s">
        <v>359</v>
      </c>
      <c r="N78" s="195" t="s">
        <v>403</v>
      </c>
      <c r="O78" s="93"/>
      <c r="P78" s="93"/>
      <c r="Q78" s="93"/>
      <c r="R78" s="93"/>
      <c r="S78" s="93"/>
      <c r="T78" s="93"/>
      <c r="U78" s="93"/>
      <c r="V78" s="93"/>
      <c r="W78" s="93"/>
      <c r="X78" s="93"/>
      <c r="Y78" s="93"/>
      <c r="Z78" s="48"/>
    </row>
    <row r="79" ht="10.5" hidden="1" customHeight="1">
      <c r="A79" s="174" t="str">
        <f t="array" ref="A79">IF(ROW()&lt;=B$3,INDEX(FP!F:F,B$2+ROW()-1)&amp;" - "&amp;INDEX(FP!C:C,B$2+ROW()-1),"")</f>
        <v/>
      </c>
      <c r="B79" s="174"/>
      <c r="C79" s="185" t="str">
        <f t="array" ref="C79">IF(ROW()&lt;=B$3,INDEX(FP!E:E,B$2+ROW()-1),"")</f>
        <v/>
      </c>
      <c r="D79" s="173" t="str">
        <f t="array" ref="D79">IF(ROW()&lt;=B$3,INDEX(FP!F:F,B$2+ROW()-1),"")</f>
        <v/>
      </c>
      <c r="E79" s="173"/>
      <c r="F79" s="173" t="str">
        <f t="array" ref="F79">IF(ROW()&lt;=B$3,INDEX(FP!G:G,B$2+ROW()-1),"")</f>
        <v/>
      </c>
      <c r="G79" s="173"/>
      <c r="H79" s="174" t="str">
        <f t="array" ref="H79">IF(ROW()&lt;=B$3,INDEX(FP!C:C,B$2+ROW()-1),"")</f>
        <v/>
      </c>
      <c r="I79" s="175" t="str">
        <f t="shared" si="1"/>
        <v/>
      </c>
      <c r="J79" s="175" t="str">
        <f t="shared" si="2"/>
        <v/>
      </c>
      <c r="K79" s="176" t="str">
        <f t="shared" si="3"/>
        <v/>
      </c>
      <c r="L79" s="177">
        <v>99.0</v>
      </c>
      <c r="M79" s="196" t="str">
        <f>$A78</f>
        <v/>
      </c>
      <c r="N79" s="196">
        <v>99.0</v>
      </c>
      <c r="O79" s="93"/>
      <c r="P79" s="93"/>
      <c r="Q79" s="93"/>
      <c r="R79" s="93"/>
      <c r="S79" s="93"/>
      <c r="T79" s="93"/>
      <c r="U79" s="93"/>
      <c r="V79" s="93"/>
      <c r="W79" s="93"/>
      <c r="X79" s="93"/>
      <c r="Y79" s="93"/>
      <c r="Z79" s="48"/>
    </row>
    <row r="80" ht="10.5" hidden="1" customHeight="1">
      <c r="A80" s="174" t="str">
        <f t="array" ref="A80">IF(ROW()&lt;=B$3,INDEX(FP!F:F,B$2+ROW()-1)&amp;" - "&amp;INDEX(FP!C:C,B$2+ROW()-1),"")</f>
        <v/>
      </c>
      <c r="B80" s="174"/>
      <c r="C80" s="185" t="str">
        <f t="array" ref="C80">IF(ROW()&lt;=B$3,INDEX(FP!E:E,B$2+ROW()-1),"")</f>
        <v/>
      </c>
      <c r="D80" s="173" t="str">
        <f t="array" ref="D80">IF(ROW()&lt;=B$3,INDEX(FP!F:F,B$2+ROW()-1),"")</f>
        <v/>
      </c>
      <c r="E80" s="173"/>
      <c r="F80" s="173" t="str">
        <f t="array" ref="F80">IF(ROW()&lt;=B$3,INDEX(FP!G:G,B$2+ROW()-1),"")</f>
        <v/>
      </c>
      <c r="G80" s="173"/>
      <c r="H80" s="174" t="str">
        <f t="array" ref="H80">IF(ROW()&lt;=B$3,INDEX(FP!C:C,B$2+ROW()-1),"")</f>
        <v/>
      </c>
      <c r="I80" s="175" t="str">
        <f t="shared" si="1"/>
        <v/>
      </c>
      <c r="J80" s="175" t="str">
        <f t="shared" si="2"/>
        <v/>
      </c>
      <c r="K80" s="176" t="str">
        <f t="shared" si="3"/>
        <v/>
      </c>
      <c r="L80" s="177">
        <v>99.0</v>
      </c>
      <c r="M80" s="186" t="s">
        <v>359</v>
      </c>
      <c r="N80" s="187" t="s">
        <v>403</v>
      </c>
      <c r="O80" s="93"/>
      <c r="P80" s="93"/>
      <c r="Q80" s="93"/>
      <c r="R80" s="93"/>
      <c r="S80" s="93"/>
      <c r="T80" s="93"/>
      <c r="U80" s="93"/>
      <c r="V80" s="93"/>
      <c r="W80" s="93"/>
      <c r="X80" s="93"/>
      <c r="Y80" s="93"/>
      <c r="Z80" s="48"/>
    </row>
    <row r="81" ht="10.5" hidden="1" customHeight="1">
      <c r="A81" s="174" t="str">
        <f t="array" ref="A81">IF(ROW()&lt;=B$3,INDEX(FP!F:F,B$2+ROW()-1)&amp;" - "&amp;INDEX(FP!C:C,B$2+ROW()-1),"")</f>
        <v/>
      </c>
      <c r="B81" s="174"/>
      <c r="C81" s="185" t="str">
        <f t="array" ref="C81">IF(ROW()&lt;=B$3,INDEX(FP!E:E,B$2+ROW()-1),"")</f>
        <v/>
      </c>
      <c r="D81" s="173" t="str">
        <f t="array" ref="D81">IF(ROW()&lt;=B$3,INDEX(FP!F:F,B$2+ROW()-1),"")</f>
        <v/>
      </c>
      <c r="E81" s="173"/>
      <c r="F81" s="173" t="str">
        <f t="array" ref="F81">IF(ROW()&lt;=B$3,INDEX(FP!G:G,B$2+ROW()-1),"")</f>
        <v/>
      </c>
      <c r="G81" s="173"/>
      <c r="H81" s="174" t="str">
        <f t="array" ref="H81">IF(ROW()&lt;=B$3,INDEX(FP!C:C,B$2+ROW()-1),"")</f>
        <v/>
      </c>
      <c r="I81" s="175" t="str">
        <f t="shared" si="1"/>
        <v/>
      </c>
      <c r="J81" s="175" t="str">
        <f t="shared" si="2"/>
        <v/>
      </c>
      <c r="K81" s="176" t="str">
        <f t="shared" si="3"/>
        <v/>
      </c>
      <c r="L81" s="177">
        <v>99.0</v>
      </c>
      <c r="M81" s="188" t="str">
        <f>$A80</f>
        <v/>
      </c>
      <c r="N81" s="189">
        <v>99.0</v>
      </c>
      <c r="O81" s="93"/>
      <c r="P81" s="93"/>
      <c r="Q81" s="93"/>
      <c r="R81" s="93"/>
      <c r="S81" s="93"/>
      <c r="T81" s="93"/>
      <c r="U81" s="93"/>
      <c r="V81" s="93"/>
      <c r="W81" s="93"/>
      <c r="X81" s="93"/>
      <c r="Y81" s="93"/>
      <c r="Z81" s="48"/>
    </row>
    <row r="82" ht="10.5" hidden="1" customHeight="1">
      <c r="A82" s="174" t="str">
        <f t="array" ref="A82">IF(ROW()&lt;=B$3,INDEX(FP!F:F,B$2+ROW()-1)&amp;" - "&amp;INDEX(FP!C:C,B$2+ROW()-1),"")</f>
        <v/>
      </c>
      <c r="B82" s="174"/>
      <c r="C82" s="185" t="str">
        <f t="array" ref="C82">IF(ROW()&lt;=B$3,INDEX(FP!E:E,B$2+ROW()-1),"")</f>
        <v/>
      </c>
      <c r="D82" s="173" t="str">
        <f t="array" ref="D82">IF(ROW()&lt;=B$3,INDEX(FP!F:F,B$2+ROW()-1),"")</f>
        <v/>
      </c>
      <c r="E82" s="173"/>
      <c r="F82" s="173" t="str">
        <f t="array" ref="F82">IF(ROW()&lt;=B$3,INDEX(FP!G:G,B$2+ROW()-1),"")</f>
        <v/>
      </c>
      <c r="G82" s="173"/>
      <c r="H82" s="174" t="str">
        <f t="array" ref="H82">IF(ROW()&lt;=B$3,INDEX(FP!C:C,B$2+ROW()-1),"")</f>
        <v/>
      </c>
      <c r="I82" s="175" t="str">
        <f t="shared" si="1"/>
        <v/>
      </c>
      <c r="J82" s="175" t="str">
        <f t="shared" si="2"/>
        <v/>
      </c>
      <c r="K82" s="176" t="str">
        <f t="shared" si="3"/>
        <v/>
      </c>
      <c r="L82" s="177">
        <v>99.0</v>
      </c>
      <c r="M82" s="194" t="s">
        <v>359</v>
      </c>
      <c r="N82" s="195" t="s">
        <v>403</v>
      </c>
      <c r="O82" s="93"/>
      <c r="P82" s="93"/>
      <c r="Q82" s="93"/>
      <c r="R82" s="93"/>
      <c r="S82" s="93"/>
      <c r="T82" s="93"/>
      <c r="U82" s="93"/>
      <c r="V82" s="93"/>
      <c r="W82" s="93"/>
      <c r="X82" s="93"/>
      <c r="Y82" s="93"/>
      <c r="Z82" s="48"/>
    </row>
    <row r="83" ht="10.5" hidden="1" customHeight="1">
      <c r="A83" s="174" t="str">
        <f t="array" ref="A83">IF(ROW()&lt;=B$3,INDEX(FP!F:F,B$2+ROW()-1)&amp;" - "&amp;INDEX(FP!C:C,B$2+ROW()-1),"")</f>
        <v/>
      </c>
      <c r="B83" s="174"/>
      <c r="C83" s="185" t="str">
        <f t="array" ref="C83">IF(ROW()&lt;=B$3,INDEX(FP!E:E,B$2+ROW()-1),"")</f>
        <v/>
      </c>
      <c r="D83" s="173" t="str">
        <f t="array" ref="D83">IF(ROW()&lt;=B$3,INDEX(FP!F:F,B$2+ROW()-1),"")</f>
        <v/>
      </c>
      <c r="E83" s="173"/>
      <c r="F83" s="173" t="str">
        <f t="array" ref="F83">IF(ROW()&lt;=B$3,INDEX(FP!G:G,B$2+ROW()-1),"")</f>
        <v/>
      </c>
      <c r="G83" s="173"/>
      <c r="H83" s="174" t="str">
        <f t="array" ref="H83">IF(ROW()&lt;=B$3,INDEX(FP!C:C,B$2+ROW()-1),"")</f>
        <v/>
      </c>
      <c r="I83" s="175" t="str">
        <f t="shared" si="1"/>
        <v/>
      </c>
      <c r="J83" s="175" t="str">
        <f t="shared" si="2"/>
        <v/>
      </c>
      <c r="K83" s="176" t="str">
        <f t="shared" si="3"/>
        <v/>
      </c>
      <c r="L83" s="177">
        <v>99.0</v>
      </c>
      <c r="M83" s="196" t="str">
        <f>$A82</f>
        <v/>
      </c>
      <c r="N83" s="196">
        <v>99.0</v>
      </c>
      <c r="O83" s="93"/>
      <c r="P83" s="93"/>
      <c r="Q83" s="93"/>
      <c r="R83" s="93"/>
      <c r="S83" s="93"/>
      <c r="T83" s="93"/>
      <c r="U83" s="93"/>
      <c r="V83" s="93"/>
      <c r="W83" s="93"/>
      <c r="X83" s="93"/>
      <c r="Y83" s="93"/>
      <c r="Z83" s="48"/>
    </row>
    <row r="84" ht="10.5" hidden="1" customHeight="1">
      <c r="A84" s="174" t="str">
        <f t="array" ref="A84">IF(ROW()&lt;=B$3,INDEX(FP!F:F,B$2+ROW()-1)&amp;" - "&amp;INDEX(FP!C:C,B$2+ROW()-1),"")</f>
        <v/>
      </c>
      <c r="B84" s="174"/>
      <c r="C84" s="185" t="str">
        <f t="array" ref="C84">IF(ROW()&lt;=B$3,INDEX(FP!E:E,B$2+ROW()-1),"")</f>
        <v/>
      </c>
      <c r="D84" s="173" t="str">
        <f t="array" ref="D84">IF(ROW()&lt;=B$3,INDEX(FP!F:F,B$2+ROW()-1),"")</f>
        <v/>
      </c>
      <c r="E84" s="173"/>
      <c r="F84" s="173" t="str">
        <f t="array" ref="F84">IF(ROW()&lt;=B$3,INDEX(FP!G:G,B$2+ROW()-1),"")</f>
        <v/>
      </c>
      <c r="G84" s="173"/>
      <c r="H84" s="174" t="str">
        <f t="array" ref="H84">IF(ROW()&lt;=B$3,INDEX(FP!C:C,B$2+ROW()-1),"")</f>
        <v/>
      </c>
      <c r="I84" s="175" t="str">
        <f t="shared" si="1"/>
        <v/>
      </c>
      <c r="J84" s="175" t="str">
        <f t="shared" si="2"/>
        <v/>
      </c>
      <c r="K84" s="176" t="str">
        <f t="shared" si="3"/>
        <v/>
      </c>
      <c r="L84" s="177">
        <v>99.0</v>
      </c>
      <c r="M84" s="186" t="s">
        <v>359</v>
      </c>
      <c r="N84" s="187" t="s">
        <v>403</v>
      </c>
      <c r="O84" s="93"/>
      <c r="P84" s="93"/>
      <c r="Q84" s="93"/>
      <c r="R84" s="93"/>
      <c r="S84" s="93"/>
      <c r="T84" s="93"/>
      <c r="U84" s="93"/>
      <c r="V84" s="93"/>
      <c r="W84" s="93"/>
      <c r="X84" s="93"/>
      <c r="Y84" s="93"/>
      <c r="Z84" s="48"/>
    </row>
    <row r="85" ht="10.5" hidden="1" customHeight="1">
      <c r="A85" s="174" t="str">
        <f t="array" ref="A85">IF(ROW()&lt;=B$3,INDEX(FP!F:F,B$2+ROW()-1)&amp;" - "&amp;INDEX(FP!C:C,B$2+ROW()-1),"")</f>
        <v/>
      </c>
      <c r="B85" s="174"/>
      <c r="C85" s="185" t="str">
        <f t="array" ref="C85">IF(ROW()&lt;=B$3,INDEX(FP!E:E,B$2+ROW()-1),"")</f>
        <v/>
      </c>
      <c r="D85" s="173" t="str">
        <f t="array" ref="D85">IF(ROW()&lt;=B$3,INDEX(FP!F:F,B$2+ROW()-1),"")</f>
        <v/>
      </c>
      <c r="E85" s="173"/>
      <c r="F85" s="173" t="str">
        <f t="array" ref="F85">IF(ROW()&lt;=B$3,INDEX(FP!G:G,B$2+ROW()-1),"")</f>
        <v/>
      </c>
      <c r="G85" s="173"/>
      <c r="H85" s="174" t="str">
        <f t="array" ref="H85">IF(ROW()&lt;=B$3,INDEX(FP!C:C,B$2+ROW()-1),"")</f>
        <v/>
      </c>
      <c r="I85" s="175" t="str">
        <f t="shared" si="1"/>
        <v/>
      </c>
      <c r="J85" s="175" t="str">
        <f t="shared" si="2"/>
        <v/>
      </c>
      <c r="K85" s="176" t="str">
        <f t="shared" si="3"/>
        <v/>
      </c>
      <c r="L85" s="177">
        <v>99.0</v>
      </c>
      <c r="M85" s="188" t="str">
        <f>$A84</f>
        <v/>
      </c>
      <c r="N85" s="189">
        <v>99.0</v>
      </c>
      <c r="O85" s="93"/>
      <c r="P85" s="93"/>
      <c r="Q85" s="93"/>
      <c r="R85" s="93"/>
      <c r="S85" s="93"/>
      <c r="T85" s="93"/>
      <c r="U85" s="93"/>
      <c r="V85" s="93"/>
      <c r="W85" s="93"/>
      <c r="X85" s="93"/>
      <c r="Y85" s="93"/>
      <c r="Z85" s="48"/>
    </row>
    <row r="86" ht="10.5" hidden="1" customHeight="1">
      <c r="A86" s="174" t="str">
        <f t="array" ref="A86">IF(ROW()&lt;=B$3,INDEX(FP!F:F,B$2+ROW()-1)&amp;" - "&amp;INDEX(FP!C:C,B$2+ROW()-1),"")</f>
        <v/>
      </c>
      <c r="B86" s="174"/>
      <c r="C86" s="185" t="str">
        <f t="array" ref="C86">IF(ROW()&lt;=B$3,INDEX(FP!E:E,B$2+ROW()-1),"")</f>
        <v/>
      </c>
      <c r="D86" s="173" t="str">
        <f t="array" ref="D86">IF(ROW()&lt;=B$3,INDEX(FP!F:F,B$2+ROW()-1),"")</f>
        <v/>
      </c>
      <c r="E86" s="173"/>
      <c r="F86" s="173" t="str">
        <f t="array" ref="F86">IF(ROW()&lt;=B$3,INDEX(FP!G:G,B$2+ROW()-1),"")</f>
        <v/>
      </c>
      <c r="G86" s="173"/>
      <c r="H86" s="174" t="str">
        <f t="array" ref="H86">IF(ROW()&lt;=B$3,INDEX(FP!C:C,B$2+ROW()-1),"")</f>
        <v/>
      </c>
      <c r="I86" s="175" t="str">
        <f t="shared" si="1"/>
        <v/>
      </c>
      <c r="J86" s="175" t="str">
        <f t="shared" si="2"/>
        <v/>
      </c>
      <c r="K86" s="176" t="str">
        <f t="shared" si="3"/>
        <v/>
      </c>
      <c r="L86" s="177">
        <v>99.0</v>
      </c>
      <c r="M86" s="194" t="s">
        <v>359</v>
      </c>
      <c r="N86" s="195" t="s">
        <v>403</v>
      </c>
      <c r="O86" s="93"/>
      <c r="P86" s="93"/>
      <c r="Q86" s="93"/>
      <c r="R86" s="93"/>
      <c r="S86" s="93"/>
      <c r="T86" s="93"/>
      <c r="U86" s="93"/>
      <c r="V86" s="93"/>
      <c r="W86" s="93"/>
      <c r="X86" s="93"/>
      <c r="Y86" s="93"/>
      <c r="Z86" s="48"/>
    </row>
    <row r="87" ht="10.5" hidden="1" customHeight="1">
      <c r="A87" s="174" t="str">
        <f t="array" ref="A87">IF(ROW()&lt;=B$3,INDEX(FP!F:F,B$2+ROW()-1)&amp;" - "&amp;INDEX(FP!C:C,B$2+ROW()-1),"")</f>
        <v/>
      </c>
      <c r="B87" s="174"/>
      <c r="C87" s="185" t="str">
        <f t="array" ref="C87">IF(ROW()&lt;=B$3,INDEX(FP!E:E,B$2+ROW()-1),"")</f>
        <v/>
      </c>
      <c r="D87" s="173" t="str">
        <f t="array" ref="D87">IF(ROW()&lt;=B$3,INDEX(FP!F:F,B$2+ROW()-1),"")</f>
        <v/>
      </c>
      <c r="E87" s="173"/>
      <c r="F87" s="173" t="str">
        <f t="array" ref="F87">IF(ROW()&lt;=B$3,INDEX(FP!G:G,B$2+ROW()-1),"")</f>
        <v/>
      </c>
      <c r="G87" s="173"/>
      <c r="H87" s="174" t="str">
        <f t="array" ref="H87">IF(ROW()&lt;=B$3,INDEX(FP!C:C,B$2+ROW()-1),"")</f>
        <v/>
      </c>
      <c r="I87" s="175" t="str">
        <f t="shared" si="1"/>
        <v/>
      </c>
      <c r="J87" s="175" t="str">
        <f t="shared" si="2"/>
        <v/>
      </c>
      <c r="K87" s="176" t="str">
        <f t="shared" si="3"/>
        <v/>
      </c>
      <c r="L87" s="177">
        <v>99.0</v>
      </c>
      <c r="M87" s="196" t="str">
        <f>$A86</f>
        <v/>
      </c>
      <c r="N87" s="196">
        <v>99.0</v>
      </c>
      <c r="O87" s="93"/>
      <c r="P87" s="93"/>
      <c r="Q87" s="93"/>
      <c r="R87" s="93"/>
      <c r="S87" s="93"/>
      <c r="T87" s="93"/>
      <c r="U87" s="93"/>
      <c r="V87" s="93"/>
      <c r="W87" s="93"/>
      <c r="X87" s="93"/>
      <c r="Y87" s="93"/>
      <c r="Z87" s="48"/>
    </row>
    <row r="88" ht="10.5" hidden="1" customHeight="1">
      <c r="A88" s="174" t="str">
        <f t="array" ref="A88">IF(ROW()&lt;=B$3,INDEX(FP!F:F,B$2+ROW()-1)&amp;" - "&amp;INDEX(FP!C:C,B$2+ROW()-1),"")</f>
        <v/>
      </c>
      <c r="B88" s="174"/>
      <c r="C88" s="185" t="str">
        <f t="array" ref="C88">IF(ROW()&lt;=B$3,INDEX(FP!E:E,B$2+ROW()-1),"")</f>
        <v/>
      </c>
      <c r="D88" s="173" t="str">
        <f t="array" ref="D88">IF(ROW()&lt;=B$3,INDEX(FP!F:F,B$2+ROW()-1),"")</f>
        <v/>
      </c>
      <c r="E88" s="173"/>
      <c r="F88" s="173" t="str">
        <f t="array" ref="F88">IF(ROW()&lt;=B$3,INDEX(FP!G:G,B$2+ROW()-1),"")</f>
        <v/>
      </c>
      <c r="G88" s="173"/>
      <c r="H88" s="174" t="str">
        <f t="array" ref="H88">IF(ROW()&lt;=B$3,INDEX(FP!C:C,B$2+ROW()-1),"")</f>
        <v/>
      </c>
      <c r="I88" s="175" t="str">
        <f t="shared" si="1"/>
        <v/>
      </c>
      <c r="J88" s="175" t="str">
        <f t="shared" si="2"/>
        <v/>
      </c>
      <c r="K88" s="176" t="str">
        <f t="shared" si="3"/>
        <v/>
      </c>
      <c r="L88" s="177">
        <v>99.0</v>
      </c>
      <c r="M88" s="186" t="s">
        <v>359</v>
      </c>
      <c r="N88" s="187" t="s">
        <v>403</v>
      </c>
      <c r="O88" s="93"/>
      <c r="P88" s="93"/>
      <c r="Q88" s="93"/>
      <c r="R88" s="93"/>
      <c r="S88" s="93"/>
      <c r="T88" s="93"/>
      <c r="U88" s="93"/>
      <c r="V88" s="93"/>
      <c r="W88" s="93"/>
      <c r="X88" s="93"/>
      <c r="Y88" s="93"/>
      <c r="Z88" s="48"/>
    </row>
    <row r="89" ht="10.5" hidden="1" customHeight="1">
      <c r="A89" s="174" t="str">
        <f t="array" ref="A89">IF(ROW()&lt;=B$3,INDEX(FP!F:F,B$2+ROW()-1)&amp;" - "&amp;INDEX(FP!C:C,B$2+ROW()-1),"")</f>
        <v/>
      </c>
      <c r="B89" s="174"/>
      <c r="C89" s="185" t="str">
        <f t="array" ref="C89">IF(ROW()&lt;=B$3,INDEX(FP!E:E,B$2+ROW()-1),"")</f>
        <v/>
      </c>
      <c r="D89" s="173" t="str">
        <f t="array" ref="D89">IF(ROW()&lt;=B$3,INDEX(FP!F:F,B$2+ROW()-1),"")</f>
        <v/>
      </c>
      <c r="E89" s="173"/>
      <c r="F89" s="173" t="str">
        <f t="array" ref="F89">IF(ROW()&lt;=B$3,INDEX(FP!G:G,B$2+ROW()-1),"")</f>
        <v/>
      </c>
      <c r="G89" s="173"/>
      <c r="H89" s="174" t="str">
        <f t="array" ref="H89">IF(ROW()&lt;=B$3,INDEX(FP!C:C,B$2+ROW()-1),"")</f>
        <v/>
      </c>
      <c r="I89" s="175" t="str">
        <f t="shared" si="1"/>
        <v/>
      </c>
      <c r="J89" s="175" t="str">
        <f t="shared" si="2"/>
        <v/>
      </c>
      <c r="K89" s="176" t="str">
        <f t="shared" si="3"/>
        <v/>
      </c>
      <c r="L89" s="177">
        <v>99.0</v>
      </c>
      <c r="M89" s="188" t="str">
        <f>$A88</f>
        <v/>
      </c>
      <c r="N89" s="189">
        <v>99.0</v>
      </c>
      <c r="O89" s="93"/>
      <c r="P89" s="93"/>
      <c r="Q89" s="93"/>
      <c r="R89" s="93"/>
      <c r="S89" s="93"/>
      <c r="T89" s="93"/>
      <c r="U89" s="93"/>
      <c r="V89" s="93"/>
      <c r="W89" s="93"/>
      <c r="X89" s="93"/>
      <c r="Y89" s="93"/>
      <c r="Z89" s="48"/>
    </row>
    <row r="90" ht="10.5" hidden="1" customHeight="1">
      <c r="A90" s="174" t="str">
        <f t="array" ref="A90">IF(ROW()&lt;=B$3,INDEX(FP!F:F,B$2+ROW()-1)&amp;" - "&amp;INDEX(FP!C:C,B$2+ROW()-1),"")</f>
        <v/>
      </c>
      <c r="B90" s="174"/>
      <c r="C90" s="185" t="str">
        <f t="array" ref="C90">IF(ROW()&lt;=B$3,INDEX(FP!E:E,B$2+ROW()-1),"")</f>
        <v/>
      </c>
      <c r="D90" s="173" t="str">
        <f t="array" ref="D90">IF(ROW()&lt;=B$3,INDEX(FP!F:F,B$2+ROW()-1),"")</f>
        <v/>
      </c>
      <c r="E90" s="173"/>
      <c r="F90" s="173" t="str">
        <f t="array" ref="F90">IF(ROW()&lt;=B$3,INDEX(FP!G:G,B$2+ROW()-1),"")</f>
        <v/>
      </c>
      <c r="G90" s="173"/>
      <c r="H90" s="174" t="str">
        <f t="array" ref="H90">IF(ROW()&lt;=B$3,INDEX(FP!C:C,B$2+ROW()-1),"")</f>
        <v/>
      </c>
      <c r="I90" s="175" t="str">
        <f t="shared" si="1"/>
        <v/>
      </c>
      <c r="J90" s="175" t="str">
        <f t="shared" si="2"/>
        <v/>
      </c>
      <c r="K90" s="176" t="str">
        <f t="shared" si="3"/>
        <v/>
      </c>
      <c r="L90" s="177">
        <v>99.0</v>
      </c>
      <c r="M90" s="194" t="s">
        <v>359</v>
      </c>
      <c r="N90" s="195" t="s">
        <v>403</v>
      </c>
      <c r="O90" s="93"/>
      <c r="P90" s="93"/>
      <c r="Q90" s="93"/>
      <c r="R90" s="93"/>
      <c r="S90" s="93"/>
      <c r="T90" s="93"/>
      <c r="U90" s="93"/>
      <c r="V90" s="93"/>
      <c r="W90" s="93"/>
      <c r="X90" s="93"/>
      <c r="Y90" s="93"/>
      <c r="Z90" s="48"/>
    </row>
    <row r="91" ht="10.5" hidden="1" customHeight="1">
      <c r="A91" s="174" t="str">
        <f t="array" ref="A91">IF(ROW()&lt;=B$3,INDEX(FP!F:F,B$2+ROW()-1)&amp;" - "&amp;INDEX(FP!C:C,B$2+ROW()-1),"")</f>
        <v/>
      </c>
      <c r="B91" s="174"/>
      <c r="C91" s="185" t="str">
        <f t="array" ref="C91">IF(ROW()&lt;=B$3,INDEX(FP!E:E,B$2+ROW()-1),"")</f>
        <v/>
      </c>
      <c r="D91" s="173" t="str">
        <f t="array" ref="D91">IF(ROW()&lt;=B$3,INDEX(FP!F:F,B$2+ROW()-1),"")</f>
        <v/>
      </c>
      <c r="E91" s="173"/>
      <c r="F91" s="173" t="str">
        <f t="array" ref="F91">IF(ROW()&lt;=B$3,INDEX(FP!G:G,B$2+ROW()-1),"")</f>
        <v/>
      </c>
      <c r="G91" s="173"/>
      <c r="H91" s="174" t="str">
        <f t="array" ref="H91">IF(ROW()&lt;=B$3,INDEX(FP!C:C,B$2+ROW()-1),"")</f>
        <v/>
      </c>
      <c r="I91" s="175" t="str">
        <f t="shared" si="1"/>
        <v/>
      </c>
      <c r="J91" s="175" t="str">
        <f t="shared" si="2"/>
        <v/>
      </c>
      <c r="K91" s="176" t="str">
        <f t="shared" si="3"/>
        <v/>
      </c>
      <c r="L91" s="177">
        <v>99.0</v>
      </c>
      <c r="M91" s="196" t="str">
        <f>$A90</f>
        <v/>
      </c>
      <c r="N91" s="196">
        <v>99.0</v>
      </c>
      <c r="O91" s="93"/>
      <c r="P91" s="93"/>
      <c r="Q91" s="93"/>
      <c r="R91" s="93"/>
      <c r="S91" s="93"/>
      <c r="T91" s="93"/>
      <c r="U91" s="93"/>
      <c r="V91" s="93"/>
      <c r="W91" s="93"/>
      <c r="X91" s="93"/>
      <c r="Y91" s="93"/>
      <c r="Z91" s="48"/>
    </row>
    <row r="92" ht="10.5" hidden="1" customHeight="1">
      <c r="A92" s="174" t="str">
        <f t="array" ref="A92">IF(ROW()&lt;=B$3,INDEX(FP!F:F,B$2+ROW()-1)&amp;" - "&amp;INDEX(FP!C:C,B$2+ROW()-1),"")</f>
        <v/>
      </c>
      <c r="B92" s="174"/>
      <c r="C92" s="185" t="str">
        <f t="array" ref="C92">IF(ROW()&lt;=B$3,INDEX(FP!E:E,B$2+ROW()-1),"")</f>
        <v/>
      </c>
      <c r="D92" s="173" t="str">
        <f t="array" ref="D92">IF(ROW()&lt;=B$3,INDEX(FP!F:F,B$2+ROW()-1),"")</f>
        <v/>
      </c>
      <c r="E92" s="173"/>
      <c r="F92" s="173" t="str">
        <f t="array" ref="F92">IF(ROW()&lt;=B$3,INDEX(FP!G:G,B$2+ROW()-1),"")</f>
        <v/>
      </c>
      <c r="G92" s="173"/>
      <c r="H92" s="174" t="str">
        <f t="array" ref="H92">IF(ROW()&lt;=B$3,INDEX(FP!C:C,B$2+ROW()-1),"")</f>
        <v/>
      </c>
      <c r="I92" s="175" t="str">
        <f t="shared" si="1"/>
        <v/>
      </c>
      <c r="J92" s="175" t="str">
        <f t="shared" si="2"/>
        <v/>
      </c>
      <c r="K92" s="176" t="str">
        <f t="shared" si="3"/>
        <v/>
      </c>
      <c r="L92" s="177">
        <v>99.0</v>
      </c>
      <c r="M92" s="186" t="s">
        <v>359</v>
      </c>
      <c r="N92" s="187" t="s">
        <v>403</v>
      </c>
      <c r="O92" s="93"/>
      <c r="P92" s="93"/>
      <c r="Q92" s="93"/>
      <c r="R92" s="93"/>
      <c r="S92" s="93"/>
      <c r="T92" s="93"/>
      <c r="U92" s="93"/>
      <c r="V92" s="93"/>
      <c r="W92" s="93"/>
      <c r="X92" s="93"/>
      <c r="Y92" s="93"/>
      <c r="Z92" s="48"/>
    </row>
    <row r="93" ht="10.5" hidden="1" customHeight="1">
      <c r="A93" s="174" t="str">
        <f t="array" ref="A93">IF(ROW()&lt;=B$3,INDEX(FP!F:F,B$2+ROW()-1)&amp;" - "&amp;INDEX(FP!C:C,B$2+ROW()-1),"")</f>
        <v/>
      </c>
      <c r="B93" s="174"/>
      <c r="C93" s="185" t="str">
        <f t="array" ref="C93">IF(ROW()&lt;=B$3,INDEX(FP!E:E,B$2+ROW()-1),"")</f>
        <v/>
      </c>
      <c r="D93" s="173" t="str">
        <f t="array" ref="D93">IF(ROW()&lt;=B$3,INDEX(FP!F:F,B$2+ROW()-1),"")</f>
        <v/>
      </c>
      <c r="E93" s="173"/>
      <c r="F93" s="173" t="str">
        <f t="array" ref="F93">IF(ROW()&lt;=B$3,INDEX(FP!G:G,B$2+ROW()-1),"")</f>
        <v/>
      </c>
      <c r="G93" s="173"/>
      <c r="H93" s="174" t="str">
        <f t="array" ref="H93">IF(ROW()&lt;=B$3,INDEX(FP!C:C,B$2+ROW()-1),"")</f>
        <v/>
      </c>
      <c r="I93" s="175" t="str">
        <f t="shared" si="1"/>
        <v/>
      </c>
      <c r="J93" s="175" t="str">
        <f t="shared" si="2"/>
        <v/>
      </c>
      <c r="K93" s="176" t="str">
        <f t="shared" si="3"/>
        <v/>
      </c>
      <c r="L93" s="177">
        <v>99.0</v>
      </c>
      <c r="M93" s="188" t="str">
        <f>$A92</f>
        <v/>
      </c>
      <c r="N93" s="189">
        <v>99.0</v>
      </c>
      <c r="O93" s="93"/>
      <c r="P93" s="93"/>
      <c r="Q93" s="93"/>
      <c r="R93" s="93"/>
      <c r="S93" s="93"/>
      <c r="T93" s="93"/>
      <c r="U93" s="93"/>
      <c r="V93" s="93"/>
      <c r="W93" s="93"/>
      <c r="X93" s="93"/>
      <c r="Y93" s="93"/>
      <c r="Z93" s="48"/>
    </row>
    <row r="94" ht="10.5" hidden="1" customHeight="1">
      <c r="A94" s="174" t="str">
        <f t="array" ref="A94">IF(ROW()&lt;=B$3,INDEX(FP!F:F,B$2+ROW()-1)&amp;" - "&amp;INDEX(FP!C:C,B$2+ROW()-1),"")</f>
        <v/>
      </c>
      <c r="B94" s="174"/>
      <c r="C94" s="185" t="str">
        <f t="array" ref="C94">IF(ROW()&lt;=B$3,INDEX(FP!E:E,B$2+ROW()-1),"")</f>
        <v/>
      </c>
      <c r="D94" s="173" t="str">
        <f t="array" ref="D94">IF(ROW()&lt;=B$3,INDEX(FP!F:F,B$2+ROW()-1),"")</f>
        <v/>
      </c>
      <c r="E94" s="173"/>
      <c r="F94" s="173" t="str">
        <f t="array" ref="F94">IF(ROW()&lt;=B$3,INDEX(FP!G:G,B$2+ROW()-1),"")</f>
        <v/>
      </c>
      <c r="G94" s="173"/>
      <c r="H94" s="174" t="str">
        <f t="array" ref="H94">IF(ROW()&lt;=B$3,INDEX(FP!C:C,B$2+ROW()-1),"")</f>
        <v/>
      </c>
      <c r="I94" s="175" t="str">
        <f t="shared" si="1"/>
        <v/>
      </c>
      <c r="J94" s="175" t="str">
        <f t="shared" si="2"/>
        <v/>
      </c>
      <c r="K94" s="176" t="str">
        <f t="shared" si="3"/>
        <v/>
      </c>
      <c r="L94" s="177">
        <v>99.0</v>
      </c>
      <c r="M94" s="194" t="s">
        <v>359</v>
      </c>
      <c r="N94" s="195" t="s">
        <v>403</v>
      </c>
      <c r="O94" s="93"/>
      <c r="P94" s="93"/>
      <c r="Q94" s="93"/>
      <c r="R94" s="93"/>
      <c r="S94" s="93"/>
      <c r="T94" s="93"/>
      <c r="U94" s="93"/>
      <c r="V94" s="93"/>
      <c r="W94" s="93"/>
      <c r="X94" s="93"/>
      <c r="Y94" s="93"/>
      <c r="Z94" s="48"/>
    </row>
    <row r="95" ht="10.5" hidden="1" customHeight="1">
      <c r="A95" s="93"/>
      <c r="B95" s="93"/>
      <c r="C95" s="93"/>
      <c r="D95" s="93"/>
      <c r="E95" s="93"/>
      <c r="F95" s="173" t="str">
        <f t="array" ref="F95">IF(ROW()&lt;=B$3,INDEX(FP!G:G,B$2+ROW()-1),"")</f>
        <v/>
      </c>
      <c r="G95" s="197"/>
      <c r="H95" s="93"/>
      <c r="I95" s="123"/>
      <c r="J95" s="175"/>
      <c r="K95" s="176"/>
      <c r="L95" s="177"/>
      <c r="M95" s="196" t="str">
        <f>$A94</f>
        <v/>
      </c>
      <c r="N95" s="196">
        <v>99.0</v>
      </c>
      <c r="O95" s="93"/>
      <c r="P95" s="93"/>
      <c r="Q95" s="93"/>
      <c r="R95" s="93"/>
      <c r="S95" s="93"/>
      <c r="T95" s="93"/>
      <c r="U95" s="93"/>
      <c r="V95" s="93"/>
      <c r="W95" s="93"/>
      <c r="X95" s="93"/>
      <c r="Y95" s="93"/>
      <c r="Z95" s="48"/>
    </row>
    <row r="96" ht="10.5" hidden="1" customHeight="1">
      <c r="A96" s="93"/>
      <c r="B96" s="93"/>
      <c r="C96" s="93"/>
      <c r="D96" s="93"/>
      <c r="E96" s="93"/>
      <c r="F96" s="198" t="s">
        <v>428</v>
      </c>
      <c r="G96" s="93"/>
      <c r="H96" s="93"/>
      <c r="I96" s="123"/>
      <c r="J96" s="199"/>
      <c r="K96" s="200"/>
      <c r="L96" s="93"/>
      <c r="M96" s="93"/>
      <c r="N96" s="93"/>
      <c r="O96" s="93"/>
      <c r="P96" s="93"/>
      <c r="Q96" s="93"/>
      <c r="R96" s="93"/>
      <c r="S96" s="93"/>
      <c r="T96" s="93"/>
      <c r="U96" s="93"/>
      <c r="V96" s="93"/>
      <c r="W96" s="93"/>
      <c r="X96" s="93"/>
      <c r="Y96" s="93"/>
      <c r="Z96" s="48"/>
    </row>
    <row r="97" ht="10.5" hidden="1" customHeight="1">
      <c r="A97" s="93"/>
      <c r="B97" s="93"/>
      <c r="C97" s="93"/>
      <c r="D97" s="93"/>
      <c r="E97" s="93"/>
      <c r="F97" s="198" t="s">
        <v>429</v>
      </c>
      <c r="G97" s="93"/>
      <c r="H97" s="93"/>
      <c r="I97" s="123"/>
      <c r="J97" s="199"/>
      <c r="K97" s="200"/>
      <c r="L97" s="93"/>
      <c r="M97" s="93"/>
      <c r="N97" s="93"/>
      <c r="O97" s="93"/>
      <c r="P97" s="93"/>
      <c r="Q97" s="93"/>
      <c r="R97" s="93"/>
      <c r="S97" s="93"/>
      <c r="T97" s="93"/>
      <c r="U97" s="93"/>
      <c r="V97" s="93"/>
      <c r="W97" s="93"/>
      <c r="X97" s="93"/>
      <c r="Y97" s="93"/>
      <c r="Z97" s="48"/>
    </row>
    <row r="98" ht="10.5" hidden="1" customHeight="1">
      <c r="A98" s="93"/>
      <c r="B98" s="93"/>
      <c r="C98" s="93"/>
      <c r="D98" s="93"/>
      <c r="E98" s="93"/>
      <c r="F98" s="201" t="s">
        <v>430</v>
      </c>
      <c r="G98" s="202"/>
      <c r="H98" s="93"/>
      <c r="I98" s="123"/>
      <c r="J98" s="199"/>
      <c r="K98" s="200"/>
      <c r="L98" s="93"/>
      <c r="M98" s="93"/>
      <c r="N98" s="93"/>
      <c r="O98" s="93"/>
      <c r="P98" s="93"/>
      <c r="Q98" s="93"/>
      <c r="R98" s="93"/>
      <c r="S98" s="93"/>
      <c r="T98" s="93"/>
      <c r="U98" s="93"/>
      <c r="V98" s="93"/>
      <c r="W98" s="93"/>
      <c r="X98" s="93"/>
      <c r="Y98" s="93"/>
      <c r="Z98" s="48"/>
    </row>
    <row r="99" ht="10.5" hidden="1" customHeight="1">
      <c r="A99" s="93"/>
      <c r="B99" s="203"/>
      <c r="C99" s="203"/>
      <c r="D99" s="93"/>
      <c r="E99" s="93"/>
      <c r="F99" s="198" t="s">
        <v>431</v>
      </c>
      <c r="G99" s="93"/>
      <c r="H99" s="93"/>
      <c r="I99" s="123"/>
      <c r="J99" s="199"/>
      <c r="K99" s="200"/>
      <c r="L99" s="93"/>
      <c r="M99" s="93"/>
      <c r="N99" s="93"/>
      <c r="O99" s="93"/>
      <c r="P99" s="93"/>
      <c r="Q99" s="93"/>
      <c r="R99" s="93"/>
      <c r="S99" s="93"/>
      <c r="T99" s="93"/>
      <c r="U99" s="93"/>
      <c r="V99" s="93"/>
      <c r="W99" s="93"/>
      <c r="X99" s="93"/>
      <c r="Y99" s="93"/>
      <c r="Z99" s="48"/>
    </row>
    <row r="100" ht="10.5" customHeight="1">
      <c r="A100" s="204" t="s">
        <v>432</v>
      </c>
      <c r="B100" s="45"/>
      <c r="C100" s="45"/>
      <c r="D100" s="45"/>
      <c r="E100" s="45"/>
      <c r="F100" s="45"/>
      <c r="G100" s="45"/>
      <c r="H100" s="6"/>
      <c r="I100" s="205" t="s">
        <v>433</v>
      </c>
      <c r="J100" s="6"/>
      <c r="K100" s="206"/>
      <c r="L100" s="93"/>
      <c r="M100" s="93"/>
      <c r="N100" s="93"/>
      <c r="O100" s="93"/>
      <c r="P100" s="93"/>
      <c r="Q100" s="93"/>
      <c r="R100" s="93"/>
      <c r="S100" s="93"/>
      <c r="T100" s="93"/>
      <c r="U100" s="93"/>
      <c r="V100" s="93"/>
      <c r="W100" s="93"/>
      <c r="X100" s="93"/>
      <c r="Y100" s="93"/>
      <c r="Z100" s="48"/>
    </row>
    <row r="101" ht="10.5" customHeight="1">
      <c r="A101" s="204"/>
      <c r="B101" s="45"/>
      <c r="C101" s="45"/>
      <c r="D101" s="45"/>
      <c r="E101" s="45"/>
      <c r="F101" s="45"/>
      <c r="G101" s="45"/>
      <c r="H101" s="6"/>
      <c r="I101" s="207">
        <v>46053.0</v>
      </c>
      <c r="J101" s="6"/>
      <c r="K101" s="200"/>
      <c r="L101" s="93"/>
      <c r="M101" s="93"/>
      <c r="N101" s="93"/>
      <c r="O101" s="93"/>
      <c r="P101" s="93"/>
      <c r="Q101" s="93"/>
      <c r="R101" s="93"/>
      <c r="S101" s="93"/>
      <c r="T101" s="93"/>
      <c r="U101" s="93"/>
      <c r="V101" s="93"/>
      <c r="W101" s="93"/>
      <c r="X101" s="93"/>
      <c r="Y101" s="93"/>
      <c r="Z101" s="48"/>
    </row>
    <row r="102" ht="10.5" customHeight="1">
      <c r="A102" s="208" t="s">
        <v>434</v>
      </c>
      <c r="B102" s="209">
        <v>17.0</v>
      </c>
      <c r="C102" s="209"/>
      <c r="D102" s="209"/>
      <c r="E102" s="209"/>
      <c r="F102" s="209"/>
      <c r="G102" s="209"/>
      <c r="H102" s="209"/>
      <c r="I102" s="123"/>
      <c r="J102" s="129"/>
      <c r="K102" s="200"/>
      <c r="L102" s="93"/>
      <c r="M102" s="93"/>
      <c r="N102" s="93"/>
      <c r="O102" s="93"/>
      <c r="P102" s="93"/>
      <c r="Q102" s="93"/>
      <c r="R102" s="93"/>
      <c r="S102" s="93"/>
      <c r="T102" s="93"/>
      <c r="U102" s="93"/>
      <c r="V102" s="93"/>
      <c r="W102" s="93"/>
      <c r="X102" s="93"/>
      <c r="Y102" s="93"/>
      <c r="Z102" s="48"/>
    </row>
    <row r="103" ht="10.5" customHeight="1">
      <c r="A103" s="210" t="s">
        <v>359</v>
      </c>
      <c r="B103" s="211" t="s">
        <v>435</v>
      </c>
      <c r="C103" s="211" t="s">
        <v>436</v>
      </c>
      <c r="D103" s="211" t="s">
        <v>437</v>
      </c>
      <c r="E103" s="211"/>
      <c r="F103" s="211" t="s">
        <v>438</v>
      </c>
      <c r="G103" s="211"/>
      <c r="H103" s="211" t="s">
        <v>439</v>
      </c>
      <c r="I103" s="212" t="s">
        <v>440</v>
      </c>
      <c r="J103" s="213" t="s">
        <v>403</v>
      </c>
      <c r="K103" s="200"/>
      <c r="L103" s="93"/>
      <c r="M103" s="93"/>
      <c r="N103" s="93"/>
      <c r="O103" s="93"/>
      <c r="P103" s="93"/>
      <c r="Q103" s="93"/>
      <c r="R103" s="93"/>
      <c r="S103" s="93"/>
      <c r="T103" s="93"/>
      <c r="U103" s="93"/>
      <c r="V103" s="93"/>
      <c r="W103" s="93"/>
      <c r="X103" s="93"/>
      <c r="Y103" s="93"/>
      <c r="Z103" s="214"/>
    </row>
    <row r="104" ht="76.5" customHeight="1">
      <c r="A104" s="63" t="s">
        <v>441</v>
      </c>
      <c r="B104" s="63" t="s">
        <v>99</v>
      </c>
      <c r="C104" s="63" t="s">
        <v>100</v>
      </c>
      <c r="D104" s="63" t="s">
        <v>101</v>
      </c>
      <c r="E104" s="63" t="s">
        <v>442</v>
      </c>
      <c r="F104" s="63" t="s">
        <v>443</v>
      </c>
      <c r="G104" s="63" t="s">
        <v>103</v>
      </c>
      <c r="H104" s="63" t="s">
        <v>104</v>
      </c>
      <c r="I104" s="215" t="s">
        <v>444</v>
      </c>
      <c r="J104" s="65" t="s">
        <v>106</v>
      </c>
      <c r="K104" s="98"/>
      <c r="L104" s="155"/>
      <c r="M104" s="155"/>
      <c r="N104" s="155"/>
      <c r="O104" s="155"/>
      <c r="P104" s="155"/>
      <c r="Q104" s="155"/>
      <c r="R104" s="155"/>
      <c r="S104" s="155"/>
      <c r="T104" s="155"/>
      <c r="U104" s="155"/>
      <c r="V104" s="155"/>
      <c r="W104" s="155"/>
      <c r="X104" s="155"/>
      <c r="Y104" s="155"/>
      <c r="Z104" s="66"/>
    </row>
    <row r="105" ht="15.75" customHeight="1">
      <c r="A105" s="216" t="s">
        <v>445</v>
      </c>
      <c r="B105" s="56"/>
      <c r="C105" s="56"/>
      <c r="D105" s="56"/>
      <c r="E105" s="56"/>
      <c r="F105" s="56"/>
      <c r="G105" s="56"/>
      <c r="H105" s="56"/>
      <c r="I105" s="56"/>
      <c r="J105" s="57"/>
      <c r="K105" s="98"/>
      <c r="L105" s="155"/>
      <c r="M105" s="155"/>
      <c r="N105" s="155"/>
      <c r="O105" s="155"/>
      <c r="P105" s="155"/>
      <c r="Q105" s="155"/>
      <c r="R105" s="155"/>
      <c r="S105" s="155"/>
      <c r="T105" s="155"/>
      <c r="U105" s="155"/>
      <c r="V105" s="155"/>
      <c r="W105" s="155"/>
      <c r="X105" s="155"/>
      <c r="Y105" s="155"/>
      <c r="Z105" s="66"/>
    </row>
    <row r="106" ht="10.5" customHeight="1">
      <c r="A106" s="217"/>
      <c r="B106" s="217"/>
      <c r="C106" s="217"/>
      <c r="D106" s="217"/>
      <c r="E106" s="217"/>
      <c r="F106" s="217"/>
      <c r="G106" s="217"/>
      <c r="H106" s="217"/>
      <c r="I106" s="218"/>
      <c r="J106" s="219"/>
      <c r="K106" s="98"/>
      <c r="L106" s="155"/>
      <c r="M106" s="155"/>
      <c r="N106" s="155"/>
      <c r="O106" s="155"/>
      <c r="P106" s="155"/>
      <c r="Q106" s="155"/>
      <c r="R106" s="155"/>
      <c r="S106" s="155"/>
      <c r="T106" s="155"/>
      <c r="U106" s="155"/>
      <c r="V106" s="155"/>
      <c r="W106" s="155"/>
      <c r="X106" s="155"/>
      <c r="Y106" s="155"/>
      <c r="Z106" s="66"/>
    </row>
    <row r="107" ht="10.5" customHeight="1">
      <c r="A107" s="68" t="s">
        <v>446</v>
      </c>
      <c r="B107" s="68" t="s">
        <v>447</v>
      </c>
      <c r="C107" s="68" t="s">
        <v>448</v>
      </c>
      <c r="D107" s="220">
        <v>46056.0</v>
      </c>
      <c r="E107" s="220"/>
      <c r="F107" s="68" t="s">
        <v>449</v>
      </c>
      <c r="G107" s="68" t="s">
        <v>450</v>
      </c>
      <c r="H107" s="68" t="s">
        <v>451</v>
      </c>
      <c r="I107" s="70">
        <v>400.0</v>
      </c>
      <c r="J107" s="221">
        <v>4.0</v>
      </c>
      <c r="K107" s="98"/>
      <c r="L107" s="93"/>
      <c r="M107" s="93"/>
      <c r="N107" s="93"/>
      <c r="O107" s="93"/>
      <c r="P107" s="93"/>
      <c r="Q107" s="93"/>
      <c r="R107" s="93"/>
      <c r="S107" s="93"/>
      <c r="T107" s="93"/>
      <c r="U107" s="93"/>
      <c r="V107" s="93"/>
      <c r="W107" s="93"/>
      <c r="X107" s="93"/>
      <c r="Y107" s="93"/>
      <c r="Z107" s="48"/>
    </row>
    <row r="108" ht="10.5" customHeight="1">
      <c r="A108" s="68" t="s">
        <v>446</v>
      </c>
      <c r="B108" s="68"/>
      <c r="C108" s="68"/>
      <c r="D108" s="220">
        <v>46056.0</v>
      </c>
      <c r="E108" s="220"/>
      <c r="F108" s="68" t="s">
        <v>452</v>
      </c>
      <c r="G108" s="68"/>
      <c r="H108" s="68" t="s">
        <v>453</v>
      </c>
      <c r="I108" s="70">
        <v>392.98</v>
      </c>
      <c r="J108" s="221">
        <v>3.0</v>
      </c>
      <c r="K108" s="98"/>
      <c r="L108" s="93"/>
      <c r="M108" s="93"/>
      <c r="N108" s="93"/>
      <c r="O108" s="93"/>
      <c r="P108" s="93"/>
      <c r="Q108" s="93"/>
      <c r="R108" s="93"/>
      <c r="S108" s="93"/>
      <c r="T108" s="93"/>
      <c r="U108" s="93"/>
      <c r="V108" s="93"/>
      <c r="W108" s="93"/>
      <c r="X108" s="93"/>
      <c r="Y108" s="93"/>
      <c r="Z108" s="48"/>
    </row>
    <row r="109" ht="10.5" customHeight="1">
      <c r="A109" s="68" t="s">
        <v>446</v>
      </c>
      <c r="B109" s="68"/>
      <c r="C109" s="68"/>
      <c r="D109" s="220">
        <v>46056.0</v>
      </c>
      <c r="E109" s="220">
        <v>46180.0</v>
      </c>
      <c r="F109" s="68" t="s">
        <v>454</v>
      </c>
      <c r="G109" s="68"/>
      <c r="H109" s="68" t="s">
        <v>453</v>
      </c>
      <c r="I109" s="70">
        <v>-206.49</v>
      </c>
      <c r="J109" s="221">
        <v>3.0</v>
      </c>
      <c r="K109" s="98"/>
      <c r="L109" s="93"/>
      <c r="M109" s="93"/>
      <c r="N109" s="93"/>
      <c r="O109" s="93"/>
      <c r="P109" s="93"/>
      <c r="Q109" s="93"/>
      <c r="R109" s="93"/>
      <c r="S109" s="93"/>
      <c r="T109" s="93"/>
      <c r="U109" s="93"/>
      <c r="V109" s="93"/>
      <c r="W109" s="93"/>
      <c r="X109" s="93"/>
      <c r="Y109" s="93"/>
      <c r="Z109" s="48"/>
    </row>
    <row r="110" ht="10.5" customHeight="1">
      <c r="A110" s="68" t="s">
        <v>446</v>
      </c>
      <c r="B110" s="68"/>
      <c r="C110" s="68"/>
      <c r="D110" s="220">
        <v>46056.0</v>
      </c>
      <c r="E110" s="220"/>
      <c r="F110" s="68" t="s">
        <v>455</v>
      </c>
      <c r="G110" s="68" t="s">
        <v>456</v>
      </c>
      <c r="H110" s="68" t="s">
        <v>457</v>
      </c>
      <c r="I110" s="70">
        <v>20.0</v>
      </c>
      <c r="J110" s="221">
        <v>3.0</v>
      </c>
      <c r="K110" s="98"/>
      <c r="L110" s="93"/>
      <c r="M110" s="93"/>
      <c r="N110" s="93"/>
      <c r="O110" s="93"/>
      <c r="P110" s="93"/>
      <c r="Q110" s="93"/>
      <c r="R110" s="93"/>
      <c r="S110" s="93"/>
      <c r="T110" s="93"/>
      <c r="U110" s="93"/>
      <c r="V110" s="93"/>
      <c r="W110" s="93"/>
      <c r="X110" s="93"/>
      <c r="Y110" s="93"/>
      <c r="Z110" s="48"/>
    </row>
    <row r="111" ht="10.5" customHeight="1">
      <c r="A111" s="68" t="s">
        <v>446</v>
      </c>
      <c r="B111" s="68" t="s">
        <v>458</v>
      </c>
      <c r="C111" s="68" t="s">
        <v>458</v>
      </c>
      <c r="D111" s="220">
        <v>46057.0</v>
      </c>
      <c r="E111" s="220"/>
      <c r="F111" s="68" t="s">
        <v>459</v>
      </c>
      <c r="G111" s="68"/>
      <c r="H111" s="68" t="s">
        <v>460</v>
      </c>
      <c r="I111" s="70">
        <f>638.6-614.73</f>
        <v>23.87</v>
      </c>
      <c r="J111" s="221">
        <v>5.0</v>
      </c>
      <c r="K111" s="98"/>
      <c r="L111" s="93"/>
      <c r="M111" s="93"/>
      <c r="N111" s="93"/>
      <c r="O111" s="93"/>
      <c r="P111" s="93"/>
      <c r="Q111" s="93"/>
      <c r="R111" s="93"/>
      <c r="S111" s="93"/>
      <c r="T111" s="93"/>
      <c r="U111" s="93"/>
      <c r="V111" s="93"/>
      <c r="W111" s="93"/>
      <c r="X111" s="93"/>
      <c r="Y111" s="93"/>
      <c r="Z111" s="48"/>
    </row>
    <row r="112" ht="10.5" customHeight="1">
      <c r="A112" s="68" t="s">
        <v>446</v>
      </c>
      <c r="B112" s="68" t="s">
        <v>461</v>
      </c>
      <c r="C112" s="68" t="s">
        <v>462</v>
      </c>
      <c r="D112" s="220">
        <v>46058.0</v>
      </c>
      <c r="E112" s="220"/>
      <c r="F112" s="68" t="s">
        <v>463</v>
      </c>
      <c r="G112" s="68" t="s">
        <v>464</v>
      </c>
      <c r="H112" s="68" t="s">
        <v>465</v>
      </c>
      <c r="I112" s="70">
        <v>10.65</v>
      </c>
      <c r="J112" s="221">
        <v>5.0</v>
      </c>
      <c r="K112" s="98"/>
      <c r="L112" s="93"/>
      <c r="M112" s="93"/>
      <c r="N112" s="93"/>
      <c r="O112" s="93"/>
      <c r="P112" s="93"/>
      <c r="Q112" s="93"/>
      <c r="R112" s="93"/>
      <c r="S112" s="93"/>
      <c r="T112" s="93"/>
      <c r="U112" s="93"/>
      <c r="V112" s="93"/>
      <c r="W112" s="93"/>
      <c r="X112" s="93"/>
      <c r="Y112" s="93"/>
      <c r="Z112" s="48"/>
    </row>
    <row r="113" ht="10.5" customHeight="1">
      <c r="A113" s="68" t="s">
        <v>446</v>
      </c>
      <c r="B113" s="68" t="s">
        <v>466</v>
      </c>
      <c r="C113" s="68" t="s">
        <v>467</v>
      </c>
      <c r="D113" s="220">
        <v>46058.0</v>
      </c>
      <c r="E113" s="220"/>
      <c r="F113" s="68" t="s">
        <v>468</v>
      </c>
      <c r="G113" s="68" t="s">
        <v>469</v>
      </c>
      <c r="H113" s="68" t="s">
        <v>470</v>
      </c>
      <c r="I113" s="70">
        <v>163.32</v>
      </c>
      <c r="J113" s="221">
        <v>5.0</v>
      </c>
      <c r="K113" s="98"/>
      <c r="L113" s="93"/>
      <c r="M113" s="93"/>
      <c r="N113" s="93"/>
      <c r="O113" s="93"/>
      <c r="P113" s="93"/>
      <c r="Q113" s="93"/>
      <c r="R113" s="93"/>
      <c r="S113" s="93"/>
      <c r="T113" s="93"/>
      <c r="U113" s="93"/>
      <c r="V113" s="93"/>
      <c r="W113" s="93"/>
      <c r="X113" s="93"/>
      <c r="Y113" s="93"/>
      <c r="Z113" s="48"/>
    </row>
    <row r="114" ht="10.5" customHeight="1">
      <c r="A114" s="68" t="s">
        <v>446</v>
      </c>
      <c r="B114" s="68" t="s">
        <v>471</v>
      </c>
      <c r="C114" s="68" t="s">
        <v>472</v>
      </c>
      <c r="D114" s="220">
        <v>46070.0</v>
      </c>
      <c r="E114" s="220"/>
      <c r="F114" s="68" t="s">
        <v>473</v>
      </c>
      <c r="G114" s="68" t="s">
        <v>474</v>
      </c>
      <c r="H114" s="68" t="s">
        <v>475</v>
      </c>
      <c r="I114" s="70">
        <v>730.0</v>
      </c>
      <c r="J114" s="221">
        <v>4.0</v>
      </c>
      <c r="K114" s="98"/>
      <c r="L114" s="93"/>
      <c r="M114" s="93"/>
      <c r="N114" s="93"/>
      <c r="O114" s="93"/>
      <c r="P114" s="93"/>
      <c r="Q114" s="93"/>
      <c r="R114" s="93"/>
      <c r="S114" s="93"/>
      <c r="T114" s="93"/>
      <c r="U114" s="93"/>
      <c r="V114" s="93"/>
      <c r="W114" s="93"/>
      <c r="X114" s="93"/>
      <c r="Y114" s="93"/>
      <c r="Z114" s="48"/>
    </row>
    <row r="115" ht="10.5" customHeight="1">
      <c r="A115" s="68" t="s">
        <v>446</v>
      </c>
      <c r="B115" s="68" t="s">
        <v>476</v>
      </c>
      <c r="C115" s="68" t="s">
        <v>477</v>
      </c>
      <c r="D115" s="220">
        <v>46071.0</v>
      </c>
      <c r="E115" s="220"/>
      <c r="F115" s="68" t="s">
        <v>478</v>
      </c>
      <c r="G115" s="68" t="s">
        <v>479</v>
      </c>
      <c r="H115" s="68" t="s">
        <v>480</v>
      </c>
      <c r="I115" s="70">
        <v>399.0</v>
      </c>
      <c r="J115" s="221">
        <v>2.0</v>
      </c>
      <c r="K115" s="98"/>
      <c r="L115" s="93"/>
      <c r="M115" s="93"/>
      <c r="N115" s="93"/>
      <c r="O115" s="93"/>
      <c r="P115" s="93"/>
      <c r="Q115" s="93"/>
      <c r="R115" s="93"/>
      <c r="S115" s="93"/>
      <c r="T115" s="93"/>
      <c r="U115" s="93"/>
      <c r="V115" s="93"/>
      <c r="W115" s="93"/>
      <c r="X115" s="93"/>
      <c r="Y115" s="93"/>
      <c r="Z115" s="48"/>
    </row>
    <row r="116" ht="10.5" customHeight="1">
      <c r="A116" s="68" t="s">
        <v>446</v>
      </c>
      <c r="B116" s="68" t="s">
        <v>481</v>
      </c>
      <c r="C116" s="68" t="s">
        <v>482</v>
      </c>
      <c r="D116" s="220">
        <v>46073.0</v>
      </c>
      <c r="E116" s="220"/>
      <c r="F116" s="68" t="s">
        <v>483</v>
      </c>
      <c r="G116" s="68" t="s">
        <v>484</v>
      </c>
      <c r="H116" s="68" t="s">
        <v>485</v>
      </c>
      <c r="I116" s="70">
        <v>102.2</v>
      </c>
      <c r="J116" s="221">
        <v>1.0</v>
      </c>
      <c r="K116" s="98"/>
      <c r="L116" s="93"/>
      <c r="M116" s="93"/>
      <c r="N116" s="93"/>
      <c r="O116" s="93"/>
      <c r="P116" s="93"/>
      <c r="Q116" s="93"/>
      <c r="R116" s="93"/>
      <c r="S116" s="93"/>
      <c r="T116" s="93"/>
      <c r="U116" s="93"/>
      <c r="V116" s="93"/>
      <c r="W116" s="93"/>
      <c r="X116" s="93"/>
      <c r="Y116" s="93"/>
      <c r="Z116" s="48"/>
    </row>
    <row r="117" ht="10.5" customHeight="1">
      <c r="A117" s="68" t="s">
        <v>446</v>
      </c>
      <c r="B117" s="68" t="s">
        <v>486</v>
      </c>
      <c r="C117" s="68" t="s">
        <v>487</v>
      </c>
      <c r="D117" s="220">
        <v>46073.0</v>
      </c>
      <c r="E117" s="220"/>
      <c r="F117" s="68" t="s">
        <v>488</v>
      </c>
      <c r="G117" s="68" t="s">
        <v>489</v>
      </c>
      <c r="H117" s="68" t="s">
        <v>490</v>
      </c>
      <c r="I117" s="70">
        <v>868.68</v>
      </c>
      <c r="J117" s="221">
        <v>1.0</v>
      </c>
      <c r="K117" s="98"/>
      <c r="L117" s="93"/>
      <c r="M117" s="93"/>
      <c r="N117" s="93"/>
      <c r="O117" s="93"/>
      <c r="P117" s="93"/>
      <c r="Q117" s="93"/>
      <c r="R117" s="93"/>
      <c r="S117" s="93"/>
      <c r="T117" s="93"/>
      <c r="U117" s="93"/>
      <c r="V117" s="93"/>
      <c r="W117" s="93"/>
      <c r="X117" s="93"/>
      <c r="Y117" s="93"/>
      <c r="Z117" s="48"/>
    </row>
    <row r="118" ht="10.5" customHeight="1">
      <c r="A118" s="68" t="s">
        <v>446</v>
      </c>
      <c r="B118" s="68" t="s">
        <v>491</v>
      </c>
      <c r="C118" s="68" t="s">
        <v>492</v>
      </c>
      <c r="D118" s="220">
        <v>46073.0</v>
      </c>
      <c r="E118" s="220"/>
      <c r="F118" s="68" t="s">
        <v>493</v>
      </c>
      <c r="G118" s="68" t="s">
        <v>494</v>
      </c>
      <c r="H118" s="68" t="s">
        <v>495</v>
      </c>
      <c r="I118" s="70">
        <v>1124.17</v>
      </c>
      <c r="J118" s="221">
        <v>1.0</v>
      </c>
      <c r="K118" s="98"/>
      <c r="L118" s="93"/>
      <c r="M118" s="93"/>
      <c r="N118" s="93"/>
      <c r="O118" s="93"/>
      <c r="P118" s="93"/>
      <c r="Q118" s="93"/>
      <c r="R118" s="93"/>
      <c r="S118" s="93"/>
      <c r="T118" s="93"/>
      <c r="U118" s="93"/>
      <c r="V118" s="93"/>
      <c r="W118" s="93"/>
      <c r="X118" s="93"/>
      <c r="Y118" s="93"/>
      <c r="Z118" s="48"/>
    </row>
    <row r="119" ht="10.5" customHeight="1">
      <c r="A119" s="68" t="s">
        <v>446</v>
      </c>
      <c r="B119" s="68" t="s">
        <v>496</v>
      </c>
      <c r="C119" s="68" t="s">
        <v>497</v>
      </c>
      <c r="D119" s="220">
        <v>46073.0</v>
      </c>
      <c r="E119" s="220"/>
      <c r="F119" s="68" t="s">
        <v>498</v>
      </c>
      <c r="G119" s="68" t="s">
        <v>499</v>
      </c>
      <c r="H119" s="68" t="s">
        <v>500</v>
      </c>
      <c r="I119" s="70">
        <v>970.87</v>
      </c>
      <c r="J119" s="221">
        <v>1.0</v>
      </c>
      <c r="K119" s="98"/>
      <c r="L119" s="93"/>
      <c r="M119" s="93"/>
      <c r="N119" s="93"/>
      <c r="O119" s="93"/>
      <c r="P119" s="93"/>
      <c r="Q119" s="93"/>
      <c r="R119" s="93"/>
      <c r="S119" s="93"/>
      <c r="T119" s="93"/>
      <c r="U119" s="93"/>
      <c r="V119" s="93"/>
      <c r="W119" s="93"/>
      <c r="X119" s="93"/>
      <c r="Y119" s="93"/>
      <c r="Z119" s="48"/>
    </row>
    <row r="120" ht="10.5" customHeight="1">
      <c r="A120" s="68" t="s">
        <v>446</v>
      </c>
      <c r="B120" s="68" t="s">
        <v>501</v>
      </c>
      <c r="C120" s="68" t="s">
        <v>502</v>
      </c>
      <c r="D120" s="220">
        <v>46076.0</v>
      </c>
      <c r="E120" s="220"/>
      <c r="F120" s="68" t="s">
        <v>503</v>
      </c>
      <c r="G120" s="68" t="s">
        <v>504</v>
      </c>
      <c r="H120" s="68" t="s">
        <v>505</v>
      </c>
      <c r="I120" s="70">
        <v>3832.39</v>
      </c>
      <c r="J120" s="221">
        <v>1.0</v>
      </c>
      <c r="K120" s="98"/>
      <c r="L120" s="93"/>
      <c r="M120" s="93"/>
      <c r="N120" s="93"/>
      <c r="O120" s="93"/>
      <c r="P120" s="93"/>
      <c r="Q120" s="93"/>
      <c r="R120" s="93"/>
      <c r="S120" s="93"/>
      <c r="T120" s="93"/>
      <c r="U120" s="93"/>
      <c r="V120" s="93"/>
      <c r="W120" s="93"/>
      <c r="X120" s="93"/>
      <c r="Y120" s="93"/>
      <c r="Z120" s="48"/>
    </row>
    <row r="121" ht="10.5" customHeight="1">
      <c r="A121" s="68" t="s">
        <v>506</v>
      </c>
      <c r="B121" s="68" t="s">
        <v>507</v>
      </c>
      <c r="C121" s="68" t="s">
        <v>508</v>
      </c>
      <c r="D121" s="220">
        <v>46076.0</v>
      </c>
      <c r="E121" s="220"/>
      <c r="F121" s="68" t="s">
        <v>509</v>
      </c>
      <c r="G121" s="68" t="s">
        <v>499</v>
      </c>
      <c r="H121" s="68" t="s">
        <v>500</v>
      </c>
      <c r="I121" s="70">
        <v>30.0</v>
      </c>
      <c r="J121" s="221"/>
      <c r="K121" s="98"/>
      <c r="L121" s="93"/>
      <c r="M121" s="93"/>
      <c r="N121" s="93"/>
      <c r="O121" s="93"/>
      <c r="P121" s="93"/>
      <c r="Q121" s="93"/>
      <c r="R121" s="93"/>
      <c r="S121" s="93"/>
      <c r="T121" s="93"/>
      <c r="U121" s="93"/>
      <c r="V121" s="93"/>
      <c r="W121" s="93"/>
      <c r="X121" s="93"/>
      <c r="Y121" s="93"/>
      <c r="Z121" s="48"/>
    </row>
    <row r="122" ht="10.5" customHeight="1">
      <c r="A122" s="68" t="s">
        <v>446</v>
      </c>
      <c r="B122" s="68" t="s">
        <v>510</v>
      </c>
      <c r="C122" s="68" t="s">
        <v>511</v>
      </c>
      <c r="D122" s="220">
        <v>46084.0</v>
      </c>
      <c r="E122" s="220"/>
      <c r="F122" s="68" t="s">
        <v>512</v>
      </c>
      <c r="G122" s="68" t="s">
        <v>450</v>
      </c>
      <c r="H122" s="68" t="s">
        <v>451</v>
      </c>
      <c r="I122" s="70">
        <v>400.0</v>
      </c>
      <c r="J122" s="221">
        <v>4.0</v>
      </c>
      <c r="K122" s="98"/>
      <c r="L122" s="93"/>
      <c r="M122" s="93"/>
      <c r="N122" s="93"/>
      <c r="O122" s="93"/>
      <c r="P122" s="93"/>
      <c r="Q122" s="93"/>
      <c r="R122" s="93"/>
      <c r="S122" s="93"/>
      <c r="T122" s="93"/>
      <c r="U122" s="93"/>
      <c r="V122" s="93"/>
      <c r="W122" s="93"/>
      <c r="X122" s="93"/>
      <c r="Y122" s="93"/>
      <c r="Z122" s="48"/>
    </row>
    <row r="123" ht="10.5" customHeight="1">
      <c r="A123" s="68" t="s">
        <v>446</v>
      </c>
      <c r="B123" s="68" t="s">
        <v>513</v>
      </c>
      <c r="C123" s="68" t="s">
        <v>514</v>
      </c>
      <c r="D123" s="220">
        <v>46084.0</v>
      </c>
      <c r="E123" s="220"/>
      <c r="F123" s="68" t="s">
        <v>515</v>
      </c>
      <c r="G123" s="68" t="s">
        <v>474</v>
      </c>
      <c r="H123" s="68" t="s">
        <v>475</v>
      </c>
      <c r="I123" s="70">
        <v>730.0</v>
      </c>
      <c r="J123" s="221">
        <v>4.0</v>
      </c>
      <c r="K123" s="98"/>
      <c r="L123" s="93"/>
      <c r="M123" s="93"/>
      <c r="N123" s="93"/>
      <c r="O123" s="93"/>
      <c r="P123" s="93"/>
      <c r="Q123" s="93"/>
      <c r="R123" s="93"/>
      <c r="S123" s="93"/>
      <c r="T123" s="93"/>
      <c r="U123" s="93"/>
      <c r="V123" s="93"/>
      <c r="W123" s="93"/>
      <c r="X123" s="93"/>
      <c r="Y123" s="93"/>
      <c r="Z123" s="48"/>
    </row>
    <row r="124" ht="10.5" customHeight="1">
      <c r="A124" s="68" t="s">
        <v>446</v>
      </c>
      <c r="B124" s="68" t="s">
        <v>516</v>
      </c>
      <c r="C124" s="68" t="s">
        <v>517</v>
      </c>
      <c r="D124" s="220">
        <v>46085.0</v>
      </c>
      <c r="E124" s="220"/>
      <c r="F124" s="68" t="s">
        <v>518</v>
      </c>
      <c r="G124" s="68" t="s">
        <v>519</v>
      </c>
      <c r="H124" s="68" t="s">
        <v>520</v>
      </c>
      <c r="I124" s="70">
        <v>306.0</v>
      </c>
      <c r="J124" s="221">
        <v>2.0</v>
      </c>
      <c r="K124" s="98"/>
      <c r="L124" s="93"/>
      <c r="M124" s="93"/>
      <c r="N124" s="93"/>
      <c r="O124" s="93"/>
      <c r="P124" s="93"/>
      <c r="Q124" s="93"/>
      <c r="R124" s="93"/>
      <c r="S124" s="93"/>
      <c r="T124" s="93"/>
      <c r="U124" s="93"/>
      <c r="V124" s="93"/>
      <c r="W124" s="93"/>
      <c r="X124" s="93"/>
      <c r="Y124" s="93"/>
      <c r="Z124" s="48"/>
    </row>
    <row r="125" ht="10.5" customHeight="1">
      <c r="A125" s="68" t="s">
        <v>446</v>
      </c>
      <c r="B125" s="68" t="s">
        <v>521</v>
      </c>
      <c r="C125" s="68" t="s">
        <v>514</v>
      </c>
      <c r="D125" s="220">
        <v>46085.0</v>
      </c>
      <c r="E125" s="220"/>
      <c r="F125" s="68" t="s">
        <v>522</v>
      </c>
      <c r="G125" s="68" t="s">
        <v>523</v>
      </c>
      <c r="H125" s="68" t="s">
        <v>524</v>
      </c>
      <c r="I125" s="70">
        <v>240.0</v>
      </c>
      <c r="J125" s="221">
        <v>3.0</v>
      </c>
      <c r="K125" s="98"/>
      <c r="L125" s="93"/>
      <c r="M125" s="93"/>
      <c r="N125" s="93"/>
      <c r="O125" s="93"/>
      <c r="P125" s="93"/>
      <c r="Q125" s="93"/>
      <c r="R125" s="93"/>
      <c r="S125" s="93"/>
      <c r="T125" s="93"/>
      <c r="U125" s="93"/>
      <c r="V125" s="93"/>
      <c r="W125" s="93"/>
      <c r="X125" s="93"/>
      <c r="Y125" s="93"/>
      <c r="Z125" s="48"/>
    </row>
    <row r="126" ht="10.5" customHeight="1">
      <c r="A126" s="68" t="s">
        <v>446</v>
      </c>
      <c r="B126" s="68" t="s">
        <v>525</v>
      </c>
      <c r="C126" s="68" t="s">
        <v>525</v>
      </c>
      <c r="D126" s="220">
        <v>46078.0</v>
      </c>
      <c r="E126" s="220">
        <v>46086.0</v>
      </c>
      <c r="F126" s="68" t="s">
        <v>526</v>
      </c>
      <c r="G126" s="68"/>
      <c r="H126" s="68" t="s">
        <v>527</v>
      </c>
      <c r="I126" s="70">
        <f>479.4-53.45</f>
        <v>425.95</v>
      </c>
      <c r="J126" s="221">
        <v>3.0</v>
      </c>
      <c r="K126" s="98"/>
      <c r="L126" s="93"/>
      <c r="M126" s="93"/>
      <c r="N126" s="93"/>
      <c r="O126" s="93"/>
      <c r="P126" s="93"/>
      <c r="Q126" s="93"/>
      <c r="R126" s="93"/>
      <c r="S126" s="93"/>
      <c r="T126" s="93"/>
      <c r="U126" s="93"/>
      <c r="V126" s="93"/>
      <c r="W126" s="93"/>
      <c r="X126" s="93"/>
      <c r="Y126" s="93"/>
      <c r="Z126" s="48"/>
    </row>
    <row r="127" ht="10.5" customHeight="1">
      <c r="A127" s="68" t="s">
        <v>446</v>
      </c>
      <c r="B127" s="68"/>
      <c r="C127" s="68"/>
      <c r="D127" s="220">
        <v>46090.0</v>
      </c>
      <c r="E127" s="220"/>
      <c r="F127" s="68" t="s">
        <v>528</v>
      </c>
      <c r="G127" s="68"/>
      <c r="H127" s="68" t="s">
        <v>529</v>
      </c>
      <c r="I127" s="70">
        <v>1500.0</v>
      </c>
      <c r="J127" s="221">
        <v>3.0</v>
      </c>
      <c r="K127" s="98" t="s">
        <v>530</v>
      </c>
      <c r="L127" s="93"/>
      <c r="M127" s="93"/>
      <c r="N127" s="93"/>
      <c r="O127" s="93"/>
      <c r="P127" s="93"/>
      <c r="Q127" s="93"/>
      <c r="R127" s="93"/>
      <c r="S127" s="93"/>
      <c r="T127" s="93"/>
      <c r="U127" s="93"/>
      <c r="V127" s="93"/>
      <c r="W127" s="93"/>
      <c r="X127" s="93"/>
      <c r="Y127" s="93"/>
      <c r="Z127" s="48"/>
    </row>
    <row r="128" ht="10.5" customHeight="1">
      <c r="A128" s="68" t="s">
        <v>446</v>
      </c>
      <c r="B128" s="68" t="s">
        <v>531</v>
      </c>
      <c r="C128" s="68" t="s">
        <v>532</v>
      </c>
      <c r="D128" s="220">
        <v>45679.0</v>
      </c>
      <c r="E128" s="220">
        <v>46091.0</v>
      </c>
      <c r="F128" s="68" t="s">
        <v>533</v>
      </c>
      <c r="G128" s="68" t="s">
        <v>534</v>
      </c>
      <c r="H128" s="68" t="s">
        <v>535</v>
      </c>
      <c r="I128" s="70">
        <v>47.5</v>
      </c>
      <c r="J128" s="221">
        <v>1.0</v>
      </c>
      <c r="K128" s="98"/>
      <c r="L128" s="93"/>
      <c r="M128" s="93"/>
      <c r="N128" s="93"/>
      <c r="O128" s="93"/>
      <c r="P128" s="93"/>
      <c r="Q128" s="93"/>
      <c r="R128" s="93"/>
      <c r="S128" s="93"/>
      <c r="T128" s="93"/>
      <c r="U128" s="93"/>
      <c r="V128" s="93"/>
      <c r="W128" s="93"/>
      <c r="X128" s="93"/>
      <c r="Y128" s="93"/>
      <c r="Z128" s="48"/>
    </row>
    <row r="129" ht="10.5" customHeight="1">
      <c r="A129" s="68" t="s">
        <v>446</v>
      </c>
      <c r="B129" s="68" t="s">
        <v>536</v>
      </c>
      <c r="C129" s="68" t="s">
        <v>537</v>
      </c>
      <c r="D129" s="220">
        <v>46092.0</v>
      </c>
      <c r="E129" s="220"/>
      <c r="F129" s="68" t="s">
        <v>538</v>
      </c>
      <c r="G129" s="68" t="s">
        <v>504</v>
      </c>
      <c r="H129" s="68" t="s">
        <v>505</v>
      </c>
      <c r="I129" s="70">
        <v>356.86</v>
      </c>
      <c r="J129" s="221">
        <v>2.0</v>
      </c>
      <c r="K129" s="98"/>
      <c r="L129" s="93"/>
      <c r="M129" s="93"/>
      <c r="N129" s="93"/>
      <c r="O129" s="93"/>
      <c r="P129" s="93"/>
      <c r="Q129" s="93"/>
      <c r="R129" s="93"/>
      <c r="S129" s="93"/>
      <c r="T129" s="93"/>
      <c r="U129" s="93"/>
      <c r="V129" s="93"/>
      <c r="W129" s="93"/>
      <c r="X129" s="93"/>
      <c r="Y129" s="93"/>
      <c r="Z129" s="48"/>
    </row>
    <row r="130" ht="10.5" customHeight="1">
      <c r="A130" s="68" t="s">
        <v>446</v>
      </c>
      <c r="B130" s="68" t="s">
        <v>539</v>
      </c>
      <c r="C130" s="68" t="s">
        <v>540</v>
      </c>
      <c r="D130" s="220">
        <v>46092.0</v>
      </c>
      <c r="E130" s="220"/>
      <c r="F130" s="68" t="s">
        <v>541</v>
      </c>
      <c r="G130" s="68" t="s">
        <v>504</v>
      </c>
      <c r="H130" s="68" t="s">
        <v>505</v>
      </c>
      <c r="I130" s="70">
        <v>416.72</v>
      </c>
      <c r="J130" s="221">
        <v>2.0</v>
      </c>
      <c r="K130" s="98"/>
      <c r="L130" s="93"/>
      <c r="M130" s="93"/>
      <c r="N130" s="93"/>
      <c r="O130" s="93"/>
      <c r="P130" s="93"/>
      <c r="Q130" s="93"/>
      <c r="R130" s="93"/>
      <c r="S130" s="93"/>
      <c r="T130" s="93"/>
      <c r="U130" s="93"/>
      <c r="V130" s="93"/>
      <c r="W130" s="93"/>
      <c r="X130" s="93"/>
      <c r="Y130" s="93"/>
      <c r="Z130" s="48"/>
    </row>
    <row r="131" ht="10.5" customHeight="1">
      <c r="A131" s="68" t="s">
        <v>446</v>
      </c>
      <c r="B131" s="68" t="s">
        <v>542</v>
      </c>
      <c r="C131" s="68" t="s">
        <v>543</v>
      </c>
      <c r="D131" s="220">
        <v>46092.0</v>
      </c>
      <c r="E131" s="220"/>
      <c r="F131" s="68" t="s">
        <v>544</v>
      </c>
      <c r="G131" s="68" t="s">
        <v>504</v>
      </c>
      <c r="H131" s="68" t="s">
        <v>505</v>
      </c>
      <c r="I131" s="70">
        <v>308.72</v>
      </c>
      <c r="J131" s="221">
        <v>2.0</v>
      </c>
      <c r="K131" s="98"/>
      <c r="L131" s="93"/>
      <c r="M131" s="93"/>
      <c r="N131" s="93"/>
      <c r="O131" s="93"/>
      <c r="P131" s="93"/>
      <c r="Q131" s="93"/>
      <c r="R131" s="93"/>
      <c r="S131" s="93"/>
      <c r="T131" s="93"/>
      <c r="U131" s="93"/>
      <c r="V131" s="93"/>
      <c r="W131" s="93"/>
      <c r="X131" s="93"/>
      <c r="Y131" s="93"/>
      <c r="Z131" s="48"/>
    </row>
    <row r="132" ht="10.5" customHeight="1">
      <c r="A132" s="68" t="s">
        <v>446</v>
      </c>
      <c r="B132" s="68" t="s">
        <v>545</v>
      </c>
      <c r="C132" s="68" t="s">
        <v>477</v>
      </c>
      <c r="D132" s="220">
        <v>46092.0</v>
      </c>
      <c r="E132" s="220"/>
      <c r="F132" s="68" t="s">
        <v>546</v>
      </c>
      <c r="G132" s="68" t="s">
        <v>504</v>
      </c>
      <c r="H132" s="68" t="s">
        <v>505</v>
      </c>
      <c r="I132" s="70">
        <v>74.74</v>
      </c>
      <c r="J132" s="221">
        <v>2.0</v>
      </c>
      <c r="K132" s="98"/>
      <c r="L132" s="93"/>
      <c r="M132" s="93"/>
      <c r="N132" s="93"/>
      <c r="O132" s="93"/>
      <c r="P132" s="93"/>
      <c r="Q132" s="93"/>
      <c r="R132" s="93"/>
      <c r="S132" s="93"/>
      <c r="T132" s="93"/>
      <c r="U132" s="93"/>
      <c r="V132" s="93"/>
      <c r="W132" s="93"/>
      <c r="X132" s="93"/>
      <c r="Y132" s="93"/>
      <c r="Z132" s="48"/>
    </row>
    <row r="133" ht="10.5" customHeight="1">
      <c r="A133" s="68" t="s">
        <v>446</v>
      </c>
      <c r="B133" s="68" t="s">
        <v>547</v>
      </c>
      <c r="C133" s="68" t="s">
        <v>548</v>
      </c>
      <c r="D133" s="220">
        <v>46099.0</v>
      </c>
      <c r="E133" s="220"/>
      <c r="F133" s="68" t="s">
        <v>549</v>
      </c>
      <c r="G133" s="68" t="s">
        <v>519</v>
      </c>
      <c r="H133" s="68" t="s">
        <v>550</v>
      </c>
      <c r="I133" s="70">
        <v>1187.0</v>
      </c>
      <c r="J133" s="221">
        <v>1.0</v>
      </c>
      <c r="K133" s="98"/>
      <c r="L133" s="93"/>
      <c r="M133" s="93"/>
      <c r="N133" s="93"/>
      <c r="O133" s="93"/>
      <c r="P133" s="93"/>
      <c r="Q133" s="93"/>
      <c r="R133" s="93"/>
      <c r="S133" s="93"/>
      <c r="T133" s="93"/>
      <c r="U133" s="93"/>
      <c r="V133" s="93"/>
      <c r="W133" s="93"/>
      <c r="X133" s="93"/>
      <c r="Y133" s="93"/>
      <c r="Z133" s="48"/>
    </row>
    <row r="134" ht="10.5" customHeight="1">
      <c r="A134" s="68" t="s">
        <v>446</v>
      </c>
      <c r="B134" s="68" t="s">
        <v>551</v>
      </c>
      <c r="C134" s="68" t="s">
        <v>551</v>
      </c>
      <c r="D134" s="220">
        <v>46104.0</v>
      </c>
      <c r="E134" s="220"/>
      <c r="F134" s="68" t="s">
        <v>552</v>
      </c>
      <c r="G134" s="68"/>
      <c r="H134" s="68" t="s">
        <v>460</v>
      </c>
      <c r="I134" s="70">
        <v>576.8</v>
      </c>
      <c r="J134" s="221">
        <v>5.0</v>
      </c>
      <c r="K134" s="98"/>
      <c r="L134" s="93"/>
      <c r="M134" s="93"/>
      <c r="N134" s="93"/>
      <c r="O134" s="93"/>
      <c r="P134" s="93"/>
      <c r="Q134" s="93"/>
      <c r="R134" s="93"/>
      <c r="S134" s="93"/>
      <c r="T134" s="93"/>
      <c r="U134" s="93"/>
      <c r="V134" s="93"/>
      <c r="W134" s="93"/>
      <c r="X134" s="93"/>
      <c r="Y134" s="93"/>
      <c r="Z134" s="48"/>
    </row>
    <row r="135" ht="10.5" customHeight="1">
      <c r="A135" s="68" t="s">
        <v>446</v>
      </c>
      <c r="B135" s="68" t="s">
        <v>553</v>
      </c>
      <c r="C135" s="68" t="s">
        <v>554</v>
      </c>
      <c r="D135" s="220">
        <v>46106.0</v>
      </c>
      <c r="E135" s="220"/>
      <c r="F135" s="68" t="s">
        <v>555</v>
      </c>
      <c r="G135" s="68" t="s">
        <v>504</v>
      </c>
      <c r="H135" s="68" t="s">
        <v>505</v>
      </c>
      <c r="I135" s="70">
        <v>540.0</v>
      </c>
      <c r="J135" s="221">
        <v>3.0</v>
      </c>
      <c r="K135" s="98"/>
      <c r="L135" s="93"/>
      <c r="M135" s="93"/>
      <c r="N135" s="93"/>
      <c r="O135" s="93"/>
      <c r="P135" s="93"/>
      <c r="Q135" s="93"/>
      <c r="R135" s="93"/>
      <c r="S135" s="93"/>
      <c r="T135" s="93"/>
      <c r="U135" s="93"/>
      <c r="V135" s="93"/>
      <c r="W135" s="93"/>
      <c r="X135" s="93"/>
      <c r="Y135" s="93"/>
      <c r="Z135" s="48"/>
    </row>
    <row r="136" ht="10.5" customHeight="1">
      <c r="A136" s="68" t="s">
        <v>446</v>
      </c>
      <c r="B136" s="68" t="s">
        <v>556</v>
      </c>
      <c r="C136" s="68" t="s">
        <v>557</v>
      </c>
      <c r="D136" s="220">
        <v>46106.0</v>
      </c>
      <c r="E136" s="220"/>
      <c r="F136" s="68" t="s">
        <v>558</v>
      </c>
      <c r="G136" s="68" t="s">
        <v>559</v>
      </c>
      <c r="H136" s="68" t="s">
        <v>560</v>
      </c>
      <c r="I136" s="70">
        <v>2075.2</v>
      </c>
      <c r="J136" s="221">
        <v>2.0</v>
      </c>
      <c r="K136" s="98"/>
      <c r="L136" s="93"/>
      <c r="M136" s="93"/>
      <c r="N136" s="93"/>
      <c r="O136" s="93"/>
      <c r="P136" s="93"/>
      <c r="Q136" s="93"/>
      <c r="R136" s="93"/>
      <c r="S136" s="93"/>
      <c r="T136" s="93"/>
      <c r="U136" s="93"/>
      <c r="V136" s="93"/>
      <c r="W136" s="93"/>
      <c r="X136" s="93"/>
      <c r="Y136" s="93"/>
      <c r="Z136" s="48"/>
    </row>
    <row r="137" ht="10.5" customHeight="1">
      <c r="A137" s="68" t="s">
        <v>446</v>
      </c>
      <c r="B137" s="68" t="s">
        <v>561</v>
      </c>
      <c r="C137" s="68" t="s">
        <v>562</v>
      </c>
      <c r="D137" s="220">
        <v>46113.0</v>
      </c>
      <c r="E137" s="220"/>
      <c r="F137" s="68" t="s">
        <v>563</v>
      </c>
      <c r="G137" s="68" t="s">
        <v>504</v>
      </c>
      <c r="H137" s="68" t="s">
        <v>505</v>
      </c>
      <c r="I137" s="70">
        <v>479.04</v>
      </c>
      <c r="J137" s="221">
        <v>2.0</v>
      </c>
      <c r="K137" s="98"/>
      <c r="L137" s="93"/>
      <c r="M137" s="93"/>
      <c r="N137" s="93"/>
      <c r="O137" s="93"/>
      <c r="P137" s="93"/>
      <c r="Q137" s="93"/>
      <c r="R137" s="93"/>
      <c r="S137" s="93"/>
      <c r="T137" s="93"/>
      <c r="U137" s="93"/>
      <c r="V137" s="93"/>
      <c r="W137" s="93"/>
      <c r="X137" s="93"/>
      <c r="Y137" s="93"/>
      <c r="Z137" s="48"/>
    </row>
    <row r="138" ht="10.5" customHeight="1">
      <c r="A138" s="68" t="s">
        <v>446</v>
      </c>
      <c r="B138" s="68" t="s">
        <v>564</v>
      </c>
      <c r="C138" s="68" t="s">
        <v>565</v>
      </c>
      <c r="D138" s="220">
        <v>46113.0</v>
      </c>
      <c r="E138" s="220"/>
      <c r="F138" s="68" t="s">
        <v>566</v>
      </c>
      <c r="G138" s="68" t="s">
        <v>450</v>
      </c>
      <c r="H138" s="68" t="s">
        <v>451</v>
      </c>
      <c r="I138" s="70">
        <v>400.0</v>
      </c>
      <c r="J138" s="221">
        <v>4.0</v>
      </c>
      <c r="K138" s="98"/>
      <c r="L138" s="93"/>
      <c r="M138" s="93"/>
      <c r="N138" s="93"/>
      <c r="O138" s="93"/>
      <c r="P138" s="93"/>
      <c r="Q138" s="93"/>
      <c r="R138" s="93"/>
      <c r="S138" s="93"/>
      <c r="T138" s="93"/>
      <c r="U138" s="93"/>
      <c r="V138" s="93"/>
      <c r="W138" s="93"/>
      <c r="X138" s="93"/>
      <c r="Y138" s="93"/>
      <c r="Z138" s="48"/>
    </row>
    <row r="139" ht="10.5" customHeight="1">
      <c r="A139" s="68" t="s">
        <v>446</v>
      </c>
      <c r="B139" s="68" t="s">
        <v>567</v>
      </c>
      <c r="C139" s="68" t="s">
        <v>568</v>
      </c>
      <c r="D139" s="220">
        <v>46113.0</v>
      </c>
      <c r="E139" s="220"/>
      <c r="F139" s="68" t="s">
        <v>569</v>
      </c>
      <c r="G139" s="68" t="s">
        <v>523</v>
      </c>
      <c r="H139" s="68" t="s">
        <v>524</v>
      </c>
      <c r="I139" s="70">
        <v>400.0</v>
      </c>
      <c r="J139" s="221">
        <v>3.0</v>
      </c>
      <c r="K139" s="98"/>
      <c r="L139" s="93"/>
      <c r="M139" s="93"/>
      <c r="N139" s="93"/>
      <c r="O139" s="93"/>
      <c r="P139" s="93"/>
      <c r="Q139" s="93"/>
      <c r="R139" s="93"/>
      <c r="S139" s="93"/>
      <c r="T139" s="93"/>
      <c r="U139" s="93"/>
      <c r="V139" s="93"/>
      <c r="W139" s="93"/>
      <c r="X139" s="93"/>
      <c r="Y139" s="93"/>
      <c r="Z139" s="48"/>
    </row>
    <row r="140" ht="10.5" customHeight="1">
      <c r="A140" s="68" t="s">
        <v>506</v>
      </c>
      <c r="B140" s="68" t="s">
        <v>570</v>
      </c>
      <c r="C140" s="68" t="s">
        <v>571</v>
      </c>
      <c r="D140" s="220">
        <v>46116.0</v>
      </c>
      <c r="E140" s="220"/>
      <c r="F140" s="68" t="s">
        <v>572</v>
      </c>
      <c r="G140" s="68" t="s">
        <v>504</v>
      </c>
      <c r="H140" s="68" t="s">
        <v>505</v>
      </c>
      <c r="I140" s="70">
        <v>444.53</v>
      </c>
      <c r="J140" s="221"/>
      <c r="K140" s="98"/>
      <c r="L140" s="93"/>
      <c r="M140" s="93"/>
      <c r="N140" s="93"/>
      <c r="O140" s="93"/>
      <c r="P140" s="93"/>
      <c r="Q140" s="93"/>
      <c r="R140" s="93"/>
      <c r="S140" s="93"/>
      <c r="T140" s="93"/>
      <c r="U140" s="93"/>
      <c r="V140" s="93"/>
      <c r="W140" s="93"/>
      <c r="X140" s="93"/>
      <c r="Y140" s="93"/>
      <c r="Z140" s="48"/>
    </row>
    <row r="141" ht="10.5" customHeight="1">
      <c r="A141" s="68" t="s">
        <v>446</v>
      </c>
      <c r="B141" s="68" t="s">
        <v>573</v>
      </c>
      <c r="C141" s="68" t="s">
        <v>573</v>
      </c>
      <c r="D141" s="220">
        <v>46116.0</v>
      </c>
      <c r="E141" s="220"/>
      <c r="F141" s="68" t="s">
        <v>574</v>
      </c>
      <c r="G141" s="68"/>
      <c r="H141" s="68" t="s">
        <v>460</v>
      </c>
      <c r="I141" s="70">
        <v>206.0</v>
      </c>
      <c r="J141" s="221">
        <v>5.0</v>
      </c>
      <c r="K141" s="98"/>
      <c r="L141" s="93"/>
      <c r="M141" s="93"/>
      <c r="N141" s="93"/>
      <c r="O141" s="93"/>
      <c r="P141" s="93"/>
      <c r="Q141" s="93"/>
      <c r="R141" s="93"/>
      <c r="S141" s="93"/>
      <c r="T141" s="93"/>
      <c r="U141" s="93"/>
      <c r="V141" s="93"/>
      <c r="W141" s="93"/>
      <c r="X141" s="93"/>
      <c r="Y141" s="93"/>
      <c r="Z141" s="48"/>
    </row>
    <row r="142" ht="10.5" customHeight="1">
      <c r="A142" s="68" t="s">
        <v>575</v>
      </c>
      <c r="B142" s="68" t="s">
        <v>576</v>
      </c>
      <c r="C142" s="68" t="s">
        <v>577</v>
      </c>
      <c r="D142" s="220">
        <v>46122.0</v>
      </c>
      <c r="E142" s="220"/>
      <c r="F142" s="68" t="s">
        <v>578</v>
      </c>
      <c r="G142" s="68" t="s">
        <v>504</v>
      </c>
      <c r="H142" s="68" t="s">
        <v>505</v>
      </c>
      <c r="I142" s="70">
        <v>1760.0</v>
      </c>
      <c r="J142" s="221"/>
      <c r="K142" s="98"/>
      <c r="L142" s="123"/>
      <c r="M142" s="93"/>
      <c r="N142" s="93"/>
      <c r="O142" s="93"/>
      <c r="P142" s="93"/>
      <c r="Q142" s="93"/>
      <c r="R142" s="93"/>
      <c r="S142" s="93"/>
      <c r="T142" s="93"/>
      <c r="U142" s="93"/>
      <c r="V142" s="93"/>
      <c r="W142" s="93"/>
      <c r="X142" s="93"/>
      <c r="Y142" s="93"/>
      <c r="Z142" s="48"/>
    </row>
    <row r="143" ht="10.5" customHeight="1">
      <c r="A143" s="68" t="s">
        <v>575</v>
      </c>
      <c r="B143" s="68" t="s">
        <v>579</v>
      </c>
      <c r="C143" s="68" t="s">
        <v>580</v>
      </c>
      <c r="D143" s="220">
        <v>46122.0</v>
      </c>
      <c r="E143" s="220"/>
      <c r="F143" s="68" t="s">
        <v>581</v>
      </c>
      <c r="G143" s="68" t="s">
        <v>504</v>
      </c>
      <c r="H143" s="68" t="s">
        <v>505</v>
      </c>
      <c r="I143" s="70">
        <v>6817.77</v>
      </c>
      <c r="J143" s="221"/>
      <c r="K143" s="98"/>
      <c r="L143" s="93"/>
      <c r="M143" s="93"/>
      <c r="N143" s="93"/>
      <c r="O143" s="93"/>
      <c r="P143" s="93"/>
      <c r="Q143" s="93"/>
      <c r="R143" s="93"/>
      <c r="S143" s="93"/>
      <c r="T143" s="93"/>
      <c r="U143" s="93"/>
      <c r="V143" s="93"/>
      <c r="W143" s="93"/>
      <c r="X143" s="93"/>
      <c r="Y143" s="93"/>
      <c r="Z143" s="48"/>
    </row>
    <row r="144" ht="10.5" customHeight="1">
      <c r="A144" s="68" t="s">
        <v>446</v>
      </c>
      <c r="B144" s="68" t="s">
        <v>582</v>
      </c>
      <c r="C144" s="68" t="s">
        <v>482</v>
      </c>
      <c r="D144" s="220">
        <v>46122.0</v>
      </c>
      <c r="E144" s="220"/>
      <c r="F144" s="68" t="s">
        <v>583</v>
      </c>
      <c r="G144" s="68" t="s">
        <v>584</v>
      </c>
      <c r="H144" s="68" t="s">
        <v>585</v>
      </c>
      <c r="I144" s="70">
        <v>694.0</v>
      </c>
      <c r="J144" s="221">
        <v>1.0</v>
      </c>
      <c r="K144" s="98"/>
      <c r="L144" s="93"/>
      <c r="M144" s="93"/>
      <c r="N144" s="93"/>
      <c r="O144" s="93"/>
      <c r="P144" s="93"/>
      <c r="Q144" s="93"/>
      <c r="R144" s="93"/>
      <c r="S144" s="93"/>
      <c r="T144" s="93"/>
      <c r="U144" s="93"/>
      <c r="V144" s="93"/>
      <c r="W144" s="93"/>
      <c r="X144" s="93"/>
      <c r="Y144" s="93"/>
      <c r="Z144" s="48"/>
    </row>
    <row r="145" ht="10.5" customHeight="1">
      <c r="A145" s="68" t="s">
        <v>446</v>
      </c>
      <c r="B145" s="68" t="s">
        <v>586</v>
      </c>
      <c r="C145" s="68" t="s">
        <v>568</v>
      </c>
      <c r="D145" s="220">
        <v>46122.0</v>
      </c>
      <c r="E145" s="220"/>
      <c r="F145" s="68" t="s">
        <v>587</v>
      </c>
      <c r="G145" s="68" t="s">
        <v>474</v>
      </c>
      <c r="H145" s="68" t="s">
        <v>475</v>
      </c>
      <c r="I145" s="70">
        <v>730.0</v>
      </c>
      <c r="J145" s="221">
        <v>4.0</v>
      </c>
      <c r="K145" s="98"/>
      <c r="L145" s="93"/>
      <c r="M145" s="93"/>
      <c r="N145" s="93"/>
      <c r="O145" s="93"/>
      <c r="P145" s="93"/>
      <c r="Q145" s="93"/>
      <c r="R145" s="93"/>
      <c r="S145" s="93"/>
      <c r="T145" s="93"/>
      <c r="U145" s="93"/>
      <c r="V145" s="93"/>
      <c r="W145" s="93"/>
      <c r="X145" s="93"/>
      <c r="Y145" s="93"/>
      <c r="Z145" s="48"/>
    </row>
    <row r="146" ht="10.5" customHeight="1">
      <c r="A146" s="68" t="s">
        <v>446</v>
      </c>
      <c r="B146" s="68" t="s">
        <v>588</v>
      </c>
      <c r="C146" s="68" t="s">
        <v>589</v>
      </c>
      <c r="D146" s="220">
        <v>46113.0</v>
      </c>
      <c r="E146" s="220">
        <v>45759.0</v>
      </c>
      <c r="F146" s="68" t="s">
        <v>590</v>
      </c>
      <c r="G146" s="68"/>
      <c r="H146" s="68" t="s">
        <v>591</v>
      </c>
      <c r="I146" s="70">
        <v>120.0</v>
      </c>
      <c r="J146" s="221">
        <v>5.0</v>
      </c>
      <c r="K146" s="98"/>
      <c r="L146" s="93"/>
      <c r="M146" s="93"/>
      <c r="N146" s="93"/>
      <c r="O146" s="93"/>
      <c r="P146" s="93"/>
      <c r="Q146" s="93"/>
      <c r="R146" s="93"/>
      <c r="S146" s="93"/>
      <c r="T146" s="93"/>
      <c r="U146" s="93"/>
      <c r="V146" s="93"/>
      <c r="W146" s="93"/>
      <c r="X146" s="93"/>
      <c r="Y146" s="93"/>
      <c r="Z146" s="48"/>
    </row>
    <row r="147" ht="10.5" customHeight="1">
      <c r="A147" s="68" t="s">
        <v>446</v>
      </c>
      <c r="B147" s="68" t="s">
        <v>556</v>
      </c>
      <c r="C147" s="68" t="s">
        <v>557</v>
      </c>
      <c r="D147" s="220">
        <v>46106.0</v>
      </c>
      <c r="E147" s="220">
        <v>45759.0</v>
      </c>
      <c r="F147" s="68" t="s">
        <v>558</v>
      </c>
      <c r="G147" s="68" t="s">
        <v>559</v>
      </c>
      <c r="H147" s="68" t="s">
        <v>560</v>
      </c>
      <c r="I147" s="70">
        <v>2075.2</v>
      </c>
      <c r="J147" s="221">
        <v>2.0</v>
      </c>
      <c r="K147" s="98"/>
      <c r="L147" s="93"/>
      <c r="M147" s="93"/>
      <c r="N147" s="93"/>
      <c r="O147" s="93"/>
      <c r="P147" s="93"/>
      <c r="Q147" s="93"/>
      <c r="R147" s="93"/>
      <c r="S147" s="93"/>
      <c r="T147" s="93"/>
      <c r="U147" s="93"/>
      <c r="V147" s="93"/>
      <c r="W147" s="93"/>
      <c r="X147" s="93"/>
      <c r="Y147" s="93"/>
      <c r="Z147" s="48"/>
    </row>
    <row r="148" ht="10.5" customHeight="1">
      <c r="A148" s="68" t="s">
        <v>446</v>
      </c>
      <c r="B148" s="68" t="s">
        <v>592</v>
      </c>
      <c r="C148" s="68" t="s">
        <v>593</v>
      </c>
      <c r="D148" s="220">
        <v>46106.0</v>
      </c>
      <c r="E148" s="220">
        <v>45759.0</v>
      </c>
      <c r="F148" s="68" t="s">
        <v>594</v>
      </c>
      <c r="G148" s="68" t="s">
        <v>595</v>
      </c>
      <c r="H148" s="68" t="s">
        <v>596</v>
      </c>
      <c r="I148" s="70">
        <v>450.0</v>
      </c>
      <c r="J148" s="221">
        <v>3.0</v>
      </c>
      <c r="K148" s="98"/>
      <c r="L148" s="93"/>
      <c r="M148" s="93"/>
      <c r="N148" s="93"/>
      <c r="O148" s="93"/>
      <c r="P148" s="93"/>
      <c r="Q148" s="93"/>
      <c r="R148" s="93"/>
      <c r="S148" s="93"/>
      <c r="T148" s="93"/>
      <c r="U148" s="93"/>
      <c r="V148" s="93"/>
      <c r="W148" s="93"/>
      <c r="X148" s="93"/>
      <c r="Y148" s="93"/>
      <c r="Z148" s="48"/>
    </row>
    <row r="149" ht="10.5" customHeight="1">
      <c r="A149" s="68" t="s">
        <v>446</v>
      </c>
      <c r="B149" s="68" t="s">
        <v>592</v>
      </c>
      <c r="C149" s="68" t="s">
        <v>593</v>
      </c>
      <c r="D149" s="220">
        <v>46106.0</v>
      </c>
      <c r="E149" s="220">
        <v>45759.0</v>
      </c>
      <c r="F149" s="68" t="s">
        <v>594</v>
      </c>
      <c r="G149" s="68" t="s">
        <v>595</v>
      </c>
      <c r="H149" s="68" t="s">
        <v>596</v>
      </c>
      <c r="I149" s="70">
        <v>270.0</v>
      </c>
      <c r="J149" s="221">
        <v>2.0</v>
      </c>
      <c r="K149" s="98"/>
      <c r="L149" s="93"/>
      <c r="M149" s="93"/>
      <c r="N149" s="93"/>
      <c r="O149" s="93"/>
      <c r="P149" s="93"/>
      <c r="Q149" s="93"/>
      <c r="R149" s="93"/>
      <c r="S149" s="93"/>
      <c r="T149" s="93"/>
      <c r="U149" s="93"/>
      <c r="V149" s="93"/>
      <c r="W149" s="93"/>
      <c r="X149" s="93"/>
      <c r="Y149" s="93"/>
      <c r="Z149" s="48"/>
    </row>
    <row r="150" ht="10.5" customHeight="1">
      <c r="A150" s="68" t="s">
        <v>446</v>
      </c>
      <c r="B150" s="68" t="s">
        <v>592</v>
      </c>
      <c r="C150" s="68" t="s">
        <v>593</v>
      </c>
      <c r="D150" s="220">
        <v>46106.0</v>
      </c>
      <c r="E150" s="220">
        <v>45759.0</v>
      </c>
      <c r="F150" s="68" t="s">
        <v>594</v>
      </c>
      <c r="G150" s="68" t="s">
        <v>595</v>
      </c>
      <c r="H150" s="68" t="s">
        <v>596</v>
      </c>
      <c r="I150" s="70">
        <v>180.0</v>
      </c>
      <c r="J150" s="221">
        <v>1.0</v>
      </c>
      <c r="K150" s="222"/>
      <c r="L150" s="93"/>
      <c r="M150" s="93"/>
      <c r="N150" s="93"/>
      <c r="O150" s="93"/>
      <c r="P150" s="93"/>
      <c r="Q150" s="93"/>
      <c r="R150" s="93"/>
      <c r="S150" s="93"/>
      <c r="T150" s="93"/>
      <c r="U150" s="93"/>
      <c r="V150" s="93"/>
      <c r="W150" s="93"/>
      <c r="X150" s="93"/>
      <c r="Y150" s="93"/>
      <c r="Z150" s="48"/>
    </row>
    <row r="151" ht="10.5" customHeight="1">
      <c r="A151" s="68" t="s">
        <v>446</v>
      </c>
      <c r="B151" s="68" t="s">
        <v>597</v>
      </c>
      <c r="C151" s="68" t="s">
        <v>597</v>
      </c>
      <c r="D151" s="223" t="s">
        <v>598</v>
      </c>
      <c r="E151" s="220">
        <v>45759.0</v>
      </c>
      <c r="F151" s="68" t="s">
        <v>599</v>
      </c>
      <c r="G151" s="68"/>
      <c r="H151" s="68" t="s">
        <v>524</v>
      </c>
      <c r="I151" s="70">
        <v>405.46</v>
      </c>
      <c r="J151" s="221">
        <v>3.0</v>
      </c>
      <c r="K151" s="98"/>
      <c r="L151" s="93"/>
      <c r="M151" s="93"/>
      <c r="N151" s="93"/>
      <c r="O151" s="93"/>
      <c r="P151" s="93"/>
      <c r="Q151" s="93"/>
      <c r="R151" s="93"/>
      <c r="S151" s="93"/>
      <c r="T151" s="93"/>
      <c r="U151" s="93"/>
      <c r="V151" s="93"/>
      <c r="W151" s="93"/>
      <c r="X151" s="93"/>
      <c r="Y151" s="93"/>
      <c r="Z151" s="48"/>
    </row>
    <row r="152" ht="10.5" customHeight="1">
      <c r="A152" s="68" t="s">
        <v>446</v>
      </c>
      <c r="B152" s="68" t="s">
        <v>597</v>
      </c>
      <c r="C152" s="68" t="s">
        <v>597</v>
      </c>
      <c r="D152" s="223" t="s">
        <v>598</v>
      </c>
      <c r="E152" s="220">
        <v>45759.0</v>
      </c>
      <c r="F152" s="68" t="s">
        <v>599</v>
      </c>
      <c r="G152" s="68"/>
      <c r="H152" s="68" t="s">
        <v>524</v>
      </c>
      <c r="I152" s="70">
        <v>205.8</v>
      </c>
      <c r="J152" s="221">
        <v>2.0</v>
      </c>
      <c r="K152" s="98"/>
      <c r="L152" s="93"/>
      <c r="M152" s="93"/>
      <c r="N152" s="93"/>
      <c r="O152" s="93"/>
      <c r="P152" s="93"/>
      <c r="Q152" s="93"/>
      <c r="R152" s="93"/>
      <c r="S152" s="93"/>
      <c r="T152" s="93"/>
      <c r="U152" s="93"/>
      <c r="V152" s="93"/>
      <c r="W152" s="93"/>
      <c r="X152" s="93"/>
      <c r="Y152" s="93"/>
      <c r="Z152" s="48"/>
    </row>
    <row r="153" ht="10.5" customHeight="1">
      <c r="A153" s="68" t="s">
        <v>446</v>
      </c>
      <c r="B153" s="68" t="s">
        <v>600</v>
      </c>
      <c r="C153" s="68" t="s">
        <v>600</v>
      </c>
      <c r="D153" s="220">
        <v>45683.0</v>
      </c>
      <c r="E153" s="220">
        <v>45759.0</v>
      </c>
      <c r="F153" s="68" t="s">
        <v>601</v>
      </c>
      <c r="G153" s="68"/>
      <c r="H153" s="68" t="s">
        <v>602</v>
      </c>
      <c r="I153" s="70">
        <v>200.0</v>
      </c>
      <c r="J153" s="221">
        <v>5.0</v>
      </c>
      <c r="K153" s="98"/>
      <c r="L153" s="93"/>
      <c r="M153" s="93"/>
      <c r="N153" s="93"/>
      <c r="O153" s="93"/>
      <c r="P153" s="93"/>
      <c r="Q153" s="93"/>
      <c r="R153" s="93"/>
      <c r="S153" s="93"/>
      <c r="T153" s="93"/>
      <c r="U153" s="93"/>
      <c r="V153" s="93"/>
      <c r="W153" s="93"/>
      <c r="X153" s="93"/>
      <c r="Y153" s="93"/>
      <c r="Z153" s="48"/>
    </row>
    <row r="154" ht="10.5" customHeight="1">
      <c r="A154" s="68" t="s">
        <v>446</v>
      </c>
      <c r="B154" s="68" t="s">
        <v>603</v>
      </c>
      <c r="C154" s="68" t="s">
        <v>604</v>
      </c>
      <c r="D154" s="220">
        <v>46120.0</v>
      </c>
      <c r="E154" s="220">
        <v>45759.0</v>
      </c>
      <c r="F154" s="68" t="s">
        <v>605</v>
      </c>
      <c r="G154" s="68" t="s">
        <v>606</v>
      </c>
      <c r="H154" s="68" t="s">
        <v>607</v>
      </c>
      <c r="I154" s="70">
        <f>80.8-17.2-17.2</f>
        <v>46.4</v>
      </c>
      <c r="J154" s="221">
        <v>5.0</v>
      </c>
      <c r="K154" s="98" t="s">
        <v>608</v>
      </c>
      <c r="L154" s="93"/>
      <c r="M154" s="93"/>
      <c r="N154" s="93"/>
      <c r="O154" s="93"/>
      <c r="P154" s="93"/>
      <c r="Q154" s="93"/>
      <c r="R154" s="93"/>
      <c r="S154" s="93"/>
      <c r="T154" s="93"/>
      <c r="U154" s="93"/>
      <c r="V154" s="93"/>
      <c r="W154" s="93"/>
      <c r="X154" s="93"/>
      <c r="Y154" s="93"/>
      <c r="Z154" s="48"/>
    </row>
    <row r="155" ht="10.5" customHeight="1">
      <c r="A155" s="68" t="s">
        <v>446</v>
      </c>
      <c r="B155" s="68" t="s">
        <v>609</v>
      </c>
      <c r="C155" s="68" t="s">
        <v>610</v>
      </c>
      <c r="D155" s="220">
        <v>46079.0</v>
      </c>
      <c r="E155" s="220">
        <v>45759.0</v>
      </c>
      <c r="F155" s="68" t="s">
        <v>611</v>
      </c>
      <c r="G155" s="68" t="s">
        <v>612</v>
      </c>
      <c r="H155" s="68" t="s">
        <v>470</v>
      </c>
      <c r="I155" s="70">
        <v>43.11</v>
      </c>
      <c r="J155" s="221">
        <v>5.0</v>
      </c>
      <c r="K155" s="98"/>
      <c r="L155" s="93"/>
      <c r="M155" s="93"/>
      <c r="N155" s="93"/>
      <c r="O155" s="93"/>
      <c r="P155" s="93"/>
      <c r="Q155" s="93"/>
      <c r="R155" s="93"/>
      <c r="S155" s="93"/>
      <c r="T155" s="93"/>
      <c r="U155" s="93"/>
      <c r="V155" s="93"/>
      <c r="W155" s="93"/>
      <c r="X155" s="93"/>
      <c r="Y155" s="93"/>
      <c r="Z155" s="48"/>
    </row>
    <row r="156" ht="10.5" customHeight="1">
      <c r="A156" s="68" t="s">
        <v>575</v>
      </c>
      <c r="B156" s="68" t="s">
        <v>613</v>
      </c>
      <c r="C156" s="68" t="s">
        <v>614</v>
      </c>
      <c r="D156" s="220">
        <v>46128.0</v>
      </c>
      <c r="E156" s="220"/>
      <c r="F156" s="68" t="s">
        <v>615</v>
      </c>
      <c r="G156" s="68" t="s">
        <v>616</v>
      </c>
      <c r="H156" s="68" t="s">
        <v>617</v>
      </c>
      <c r="I156" s="70">
        <v>900.0</v>
      </c>
      <c r="J156" s="221"/>
      <c r="K156" s="98"/>
      <c r="L156" s="93"/>
      <c r="M156" s="93"/>
      <c r="N156" s="93"/>
      <c r="O156" s="93"/>
      <c r="P156" s="93"/>
      <c r="Q156" s="93"/>
      <c r="R156" s="93"/>
      <c r="S156" s="93"/>
      <c r="T156" s="93"/>
      <c r="U156" s="93"/>
      <c r="V156" s="93"/>
      <c r="W156" s="93"/>
      <c r="X156" s="93"/>
      <c r="Y156" s="93"/>
      <c r="Z156" s="48"/>
    </row>
    <row r="157" ht="10.5" customHeight="1">
      <c r="A157" s="68" t="s">
        <v>446</v>
      </c>
      <c r="B157" s="68" t="s">
        <v>618</v>
      </c>
      <c r="C157" s="68" t="s">
        <v>482</v>
      </c>
      <c r="D157" s="220">
        <v>46132.0</v>
      </c>
      <c r="E157" s="220"/>
      <c r="F157" s="68" t="s">
        <v>619</v>
      </c>
      <c r="G157" s="68" t="s">
        <v>620</v>
      </c>
      <c r="H157" s="68" t="s">
        <v>621</v>
      </c>
      <c r="I157" s="70">
        <v>1124.17</v>
      </c>
      <c r="J157" s="221">
        <v>1.0</v>
      </c>
      <c r="K157" s="98"/>
      <c r="L157" s="93"/>
      <c r="M157" s="93"/>
      <c r="N157" s="93"/>
      <c r="O157" s="93"/>
      <c r="P157" s="93"/>
      <c r="Q157" s="93"/>
      <c r="R157" s="93"/>
      <c r="S157" s="93"/>
      <c r="T157" s="93"/>
      <c r="U157" s="93"/>
      <c r="V157" s="93"/>
      <c r="W157" s="93"/>
      <c r="X157" s="93"/>
      <c r="Y157" s="93"/>
      <c r="Z157" s="48"/>
    </row>
    <row r="158" ht="10.5" customHeight="1">
      <c r="A158" s="68" t="s">
        <v>446</v>
      </c>
      <c r="B158" s="68" t="s">
        <v>622</v>
      </c>
      <c r="C158" s="68" t="s">
        <v>623</v>
      </c>
      <c r="D158" s="220">
        <v>46132.0</v>
      </c>
      <c r="E158" s="220"/>
      <c r="F158" s="68" t="s">
        <v>624</v>
      </c>
      <c r="G158" s="68"/>
      <c r="H158" s="68" t="s">
        <v>625</v>
      </c>
      <c r="I158" s="70">
        <v>23.6</v>
      </c>
      <c r="J158" s="221">
        <v>5.0</v>
      </c>
      <c r="K158" s="98"/>
      <c r="L158" s="93"/>
      <c r="M158" s="93"/>
      <c r="N158" s="93"/>
      <c r="O158" s="93"/>
      <c r="P158" s="93"/>
      <c r="Q158" s="93"/>
      <c r="R158" s="93"/>
      <c r="S158" s="93"/>
      <c r="T158" s="93"/>
      <c r="U158" s="93"/>
      <c r="V158" s="93"/>
      <c r="W158" s="93"/>
      <c r="X158" s="93"/>
      <c r="Y158" s="93"/>
      <c r="Z158" s="48"/>
    </row>
    <row r="159" ht="10.5" customHeight="1">
      <c r="A159" s="68" t="s">
        <v>446</v>
      </c>
      <c r="B159" s="68" t="s">
        <v>626</v>
      </c>
      <c r="C159" s="68" t="s">
        <v>626</v>
      </c>
      <c r="D159" s="220">
        <v>46133.0</v>
      </c>
      <c r="E159" s="220"/>
      <c r="F159" s="68" t="s">
        <v>627</v>
      </c>
      <c r="G159" s="68"/>
      <c r="H159" s="68" t="s">
        <v>628</v>
      </c>
      <c r="I159" s="70">
        <v>50.0</v>
      </c>
      <c r="J159" s="221">
        <v>5.0</v>
      </c>
      <c r="K159" s="98"/>
      <c r="L159" s="93"/>
      <c r="M159" s="93"/>
      <c r="N159" s="93"/>
      <c r="O159" s="93"/>
      <c r="P159" s="93"/>
      <c r="Q159" s="93"/>
      <c r="R159" s="93"/>
      <c r="S159" s="93"/>
      <c r="T159" s="93"/>
      <c r="U159" s="93"/>
      <c r="V159" s="93"/>
      <c r="W159" s="93"/>
      <c r="X159" s="93"/>
      <c r="Y159" s="93"/>
      <c r="Z159" s="48"/>
    </row>
    <row r="160" ht="10.5" customHeight="1">
      <c r="A160" s="68" t="s">
        <v>446</v>
      </c>
      <c r="B160" s="68" t="s">
        <v>629</v>
      </c>
      <c r="C160" s="68" t="s">
        <v>630</v>
      </c>
      <c r="D160" s="220">
        <v>46136.0</v>
      </c>
      <c r="E160" s="220"/>
      <c r="F160" s="68" t="s">
        <v>631</v>
      </c>
      <c r="G160" s="68" t="s">
        <v>504</v>
      </c>
      <c r="H160" s="68" t="s">
        <v>505</v>
      </c>
      <c r="I160" s="70">
        <v>374.18</v>
      </c>
      <c r="J160" s="221">
        <v>2.0</v>
      </c>
      <c r="K160" s="98"/>
      <c r="L160" s="93"/>
      <c r="M160" s="93"/>
      <c r="N160" s="93"/>
      <c r="O160" s="93"/>
      <c r="P160" s="93"/>
      <c r="Q160" s="93"/>
      <c r="R160" s="93"/>
      <c r="S160" s="93"/>
      <c r="T160" s="93"/>
      <c r="U160" s="93"/>
      <c r="V160" s="93"/>
      <c r="W160" s="93"/>
      <c r="X160" s="93"/>
      <c r="Y160" s="93"/>
      <c r="Z160" s="48"/>
    </row>
    <row r="161" ht="10.5" customHeight="1">
      <c r="A161" s="68" t="s">
        <v>506</v>
      </c>
      <c r="B161" s="68" t="s">
        <v>632</v>
      </c>
      <c r="C161" s="68" t="s">
        <v>633</v>
      </c>
      <c r="D161" s="220">
        <v>46140.0</v>
      </c>
      <c r="E161" s="220"/>
      <c r="F161" s="68" t="s">
        <v>634</v>
      </c>
      <c r="G161" s="68" t="s">
        <v>635</v>
      </c>
      <c r="H161" s="68" t="s">
        <v>636</v>
      </c>
      <c r="I161" s="70">
        <v>25.0</v>
      </c>
      <c r="J161" s="221"/>
      <c r="K161" s="98"/>
      <c r="L161" s="93"/>
      <c r="M161" s="93"/>
      <c r="N161" s="93"/>
      <c r="O161" s="93"/>
      <c r="P161" s="93"/>
      <c r="Q161" s="93"/>
      <c r="R161" s="93"/>
      <c r="S161" s="93"/>
      <c r="T161" s="93"/>
      <c r="U161" s="93"/>
      <c r="V161" s="93"/>
      <c r="W161" s="93"/>
      <c r="X161" s="93"/>
      <c r="Y161" s="93"/>
      <c r="Z161" s="48"/>
    </row>
    <row r="162" ht="10.5" customHeight="1">
      <c r="A162" s="68" t="s">
        <v>506</v>
      </c>
      <c r="B162" s="68" t="s">
        <v>637</v>
      </c>
      <c r="C162" s="68" t="s">
        <v>638</v>
      </c>
      <c r="D162" s="220">
        <v>46140.0</v>
      </c>
      <c r="E162" s="220"/>
      <c r="F162" s="68" t="s">
        <v>634</v>
      </c>
      <c r="G162" s="68" t="s">
        <v>499</v>
      </c>
      <c r="H162" s="68" t="s">
        <v>500</v>
      </c>
      <c r="I162" s="70">
        <v>25.0</v>
      </c>
      <c r="J162" s="221"/>
      <c r="K162" s="98"/>
      <c r="L162" s="93"/>
      <c r="M162" s="93"/>
      <c r="N162" s="93"/>
      <c r="O162" s="93"/>
      <c r="P162" s="93"/>
      <c r="Q162" s="93"/>
      <c r="R162" s="93"/>
      <c r="S162" s="93"/>
      <c r="T162" s="93"/>
      <c r="U162" s="93"/>
      <c r="V162" s="93"/>
      <c r="W162" s="93"/>
      <c r="X162" s="93"/>
      <c r="Y162" s="93"/>
      <c r="Z162" s="48"/>
    </row>
    <row r="163" ht="10.5" customHeight="1">
      <c r="A163" s="68" t="s">
        <v>446</v>
      </c>
      <c r="B163" s="68" t="s">
        <v>639</v>
      </c>
      <c r="C163" s="68" t="s">
        <v>508</v>
      </c>
      <c r="D163" s="220">
        <v>46140.0</v>
      </c>
      <c r="E163" s="220"/>
      <c r="F163" s="68" t="s">
        <v>634</v>
      </c>
      <c r="G163" s="68" t="s">
        <v>640</v>
      </c>
      <c r="H163" s="68" t="s">
        <v>641</v>
      </c>
      <c r="I163" s="70">
        <v>51.1</v>
      </c>
      <c r="J163" s="221">
        <v>1.0</v>
      </c>
      <c r="K163" s="98"/>
      <c r="L163" s="93"/>
      <c r="M163" s="93"/>
      <c r="N163" s="93"/>
      <c r="O163" s="93"/>
      <c r="P163" s="93"/>
      <c r="Q163" s="93"/>
      <c r="R163" s="93"/>
      <c r="S163" s="93"/>
      <c r="T163" s="93"/>
      <c r="U163" s="93"/>
      <c r="V163" s="93"/>
      <c r="W163" s="93"/>
      <c r="X163" s="93"/>
      <c r="Y163" s="93"/>
      <c r="Z163" s="48"/>
    </row>
    <row r="164" ht="10.5" customHeight="1">
      <c r="A164" s="68" t="s">
        <v>506</v>
      </c>
      <c r="B164" s="68" t="s">
        <v>642</v>
      </c>
      <c r="C164" s="68" t="s">
        <v>643</v>
      </c>
      <c r="D164" s="220">
        <v>46141.0</v>
      </c>
      <c r="E164" s="220"/>
      <c r="F164" s="68" t="s">
        <v>634</v>
      </c>
      <c r="G164" s="68" t="s">
        <v>489</v>
      </c>
      <c r="H164" s="68" t="s">
        <v>490</v>
      </c>
      <c r="I164" s="70">
        <v>75.0</v>
      </c>
      <c r="J164" s="221"/>
      <c r="K164" s="98"/>
      <c r="L164" s="93"/>
      <c r="M164" s="93"/>
      <c r="N164" s="93"/>
      <c r="O164" s="93"/>
      <c r="P164" s="93"/>
      <c r="Q164" s="93"/>
      <c r="R164" s="93"/>
      <c r="S164" s="93"/>
      <c r="T164" s="93"/>
      <c r="U164" s="93"/>
      <c r="V164" s="93"/>
      <c r="W164" s="93"/>
      <c r="X164" s="93"/>
      <c r="Y164" s="93"/>
      <c r="Z164" s="48"/>
    </row>
    <row r="165" ht="10.5" customHeight="1">
      <c r="A165" s="68" t="s">
        <v>446</v>
      </c>
      <c r="B165" s="68" t="s">
        <v>644</v>
      </c>
      <c r="C165" s="68" t="s">
        <v>645</v>
      </c>
      <c r="D165" s="220">
        <v>46141.0</v>
      </c>
      <c r="E165" s="220"/>
      <c r="F165" s="68" t="s">
        <v>646</v>
      </c>
      <c r="G165" s="68" t="s">
        <v>647</v>
      </c>
      <c r="H165" s="68" t="s">
        <v>648</v>
      </c>
      <c r="I165" s="70">
        <v>100.0</v>
      </c>
      <c r="J165" s="221">
        <v>5.0</v>
      </c>
      <c r="K165" s="98"/>
      <c r="L165" s="93"/>
      <c r="M165" s="93"/>
      <c r="N165" s="93"/>
      <c r="O165" s="93"/>
      <c r="P165" s="93"/>
      <c r="Q165" s="93"/>
      <c r="R165" s="93"/>
      <c r="S165" s="93"/>
      <c r="T165" s="93"/>
      <c r="U165" s="93"/>
      <c r="V165" s="93"/>
      <c r="W165" s="93"/>
      <c r="X165" s="93"/>
      <c r="Y165" s="93"/>
      <c r="Z165" s="48"/>
    </row>
    <row r="166" ht="10.5" customHeight="1">
      <c r="A166" s="68" t="s">
        <v>446</v>
      </c>
      <c r="B166" s="68" t="s">
        <v>649</v>
      </c>
      <c r="C166" s="68" t="s">
        <v>650</v>
      </c>
      <c r="D166" s="220">
        <v>46141.0</v>
      </c>
      <c r="E166" s="220"/>
      <c r="F166" s="68" t="s">
        <v>651</v>
      </c>
      <c r="G166" s="68" t="s">
        <v>652</v>
      </c>
      <c r="H166" s="68" t="s">
        <v>653</v>
      </c>
      <c r="I166" s="70">
        <v>180.89</v>
      </c>
      <c r="J166" s="221">
        <v>5.0</v>
      </c>
      <c r="K166" s="98"/>
      <c r="L166" s="93"/>
      <c r="M166" s="93"/>
      <c r="N166" s="93"/>
      <c r="O166" s="93"/>
      <c r="P166" s="93"/>
      <c r="Q166" s="93"/>
      <c r="R166" s="93"/>
      <c r="S166" s="93"/>
      <c r="T166" s="93"/>
      <c r="U166" s="93"/>
      <c r="V166" s="93"/>
      <c r="W166" s="93"/>
      <c r="X166" s="93"/>
      <c r="Y166" s="93"/>
      <c r="Z166" s="48"/>
    </row>
    <row r="167" ht="10.5" customHeight="1">
      <c r="A167" s="68" t="s">
        <v>446</v>
      </c>
      <c r="B167" s="68" t="s">
        <v>654</v>
      </c>
      <c r="C167" s="68" t="s">
        <v>655</v>
      </c>
      <c r="D167" s="220">
        <v>46142.0</v>
      </c>
      <c r="E167" s="220"/>
      <c r="F167" s="68" t="s">
        <v>656</v>
      </c>
      <c r="G167" s="68" t="s">
        <v>657</v>
      </c>
      <c r="H167" s="68" t="s">
        <v>658</v>
      </c>
      <c r="I167" s="70">
        <v>115.62</v>
      </c>
      <c r="J167" s="221">
        <v>5.0</v>
      </c>
      <c r="K167" s="98"/>
      <c r="L167" s="93"/>
      <c r="M167" s="93"/>
      <c r="N167" s="93"/>
      <c r="O167" s="93"/>
      <c r="P167" s="93"/>
      <c r="Q167" s="93"/>
      <c r="R167" s="93"/>
      <c r="S167" s="93"/>
      <c r="T167" s="93"/>
      <c r="U167" s="93"/>
      <c r="V167" s="93"/>
      <c r="W167" s="93"/>
      <c r="X167" s="93"/>
      <c r="Y167" s="93"/>
      <c r="Z167" s="48"/>
    </row>
    <row r="168" ht="10.5" customHeight="1">
      <c r="A168" s="68" t="s">
        <v>446</v>
      </c>
      <c r="B168" s="68" t="s">
        <v>659</v>
      </c>
      <c r="C168" s="68" t="s">
        <v>660</v>
      </c>
      <c r="D168" s="220">
        <v>46143.0</v>
      </c>
      <c r="E168" s="220"/>
      <c r="F168" s="68" t="s">
        <v>661</v>
      </c>
      <c r="G168" s="68" t="s">
        <v>450</v>
      </c>
      <c r="H168" s="68" t="s">
        <v>451</v>
      </c>
      <c r="I168" s="70">
        <v>400.0</v>
      </c>
      <c r="J168" s="221">
        <v>4.0</v>
      </c>
      <c r="K168" s="98"/>
      <c r="L168" s="93"/>
      <c r="M168" s="93"/>
      <c r="N168" s="93"/>
      <c r="O168" s="93"/>
      <c r="P168" s="93"/>
      <c r="Q168" s="93"/>
      <c r="R168" s="93"/>
      <c r="S168" s="93"/>
      <c r="T168" s="93"/>
      <c r="U168" s="93"/>
      <c r="V168" s="93"/>
      <c r="W168" s="93"/>
      <c r="X168" s="93"/>
      <c r="Y168" s="93"/>
      <c r="Z168" s="48"/>
    </row>
    <row r="169" ht="10.5" customHeight="1">
      <c r="A169" s="68" t="s">
        <v>575</v>
      </c>
      <c r="B169" s="68" t="s">
        <v>662</v>
      </c>
      <c r="C169" s="68" t="s">
        <v>663</v>
      </c>
      <c r="D169" s="220">
        <v>46148.0</v>
      </c>
      <c r="E169" s="220"/>
      <c r="F169" s="68" t="s">
        <v>578</v>
      </c>
      <c r="G169" s="68" t="s">
        <v>504</v>
      </c>
      <c r="H169" s="68" t="s">
        <v>505</v>
      </c>
      <c r="I169" s="70">
        <v>600.0</v>
      </c>
      <c r="J169" s="221"/>
      <c r="K169" s="98"/>
      <c r="L169" s="93"/>
      <c r="M169" s="93"/>
      <c r="N169" s="93"/>
      <c r="O169" s="93"/>
      <c r="P169" s="93"/>
      <c r="Q169" s="93"/>
      <c r="R169" s="93"/>
      <c r="S169" s="93"/>
      <c r="T169" s="93"/>
      <c r="U169" s="93"/>
      <c r="V169" s="93"/>
      <c r="W169" s="93"/>
      <c r="X169" s="93"/>
      <c r="Y169" s="93"/>
      <c r="Z169" s="48"/>
    </row>
    <row r="170" ht="10.5" customHeight="1">
      <c r="A170" s="68" t="s">
        <v>575</v>
      </c>
      <c r="B170" s="68" t="s">
        <v>664</v>
      </c>
      <c r="C170" s="68" t="s">
        <v>665</v>
      </c>
      <c r="D170" s="220">
        <v>46148.0</v>
      </c>
      <c r="E170" s="220"/>
      <c r="F170" s="68" t="s">
        <v>666</v>
      </c>
      <c r="G170" s="68" t="s">
        <v>616</v>
      </c>
      <c r="H170" s="68" t="s">
        <v>617</v>
      </c>
      <c r="I170" s="70">
        <v>300.0</v>
      </c>
      <c r="J170" s="221"/>
      <c r="K170" s="98"/>
      <c r="L170" s="93"/>
      <c r="M170" s="93"/>
      <c r="N170" s="93"/>
      <c r="O170" s="93"/>
      <c r="P170" s="93"/>
      <c r="Q170" s="93"/>
      <c r="R170" s="93"/>
      <c r="S170" s="93"/>
      <c r="T170" s="93"/>
      <c r="U170" s="93"/>
      <c r="V170" s="93"/>
      <c r="W170" s="93"/>
      <c r="X170" s="93"/>
      <c r="Y170" s="93"/>
      <c r="Z170" s="48"/>
    </row>
    <row r="171" ht="10.5" customHeight="1">
      <c r="A171" s="68" t="s">
        <v>575</v>
      </c>
      <c r="B171" s="68" t="s">
        <v>667</v>
      </c>
      <c r="C171" s="68" t="s">
        <v>668</v>
      </c>
      <c r="D171" s="220">
        <v>46149.0</v>
      </c>
      <c r="E171" s="220"/>
      <c r="F171" s="68" t="s">
        <v>669</v>
      </c>
      <c r="G171" s="68" t="s">
        <v>504</v>
      </c>
      <c r="H171" s="68" t="s">
        <v>505</v>
      </c>
      <c r="I171" s="70">
        <v>1481.0</v>
      </c>
      <c r="J171" s="221"/>
      <c r="K171" s="98"/>
      <c r="L171" s="93"/>
      <c r="M171" s="93"/>
      <c r="N171" s="93"/>
      <c r="O171" s="93"/>
      <c r="P171" s="93"/>
      <c r="Q171" s="93"/>
      <c r="R171" s="93"/>
      <c r="S171" s="93"/>
      <c r="T171" s="93"/>
      <c r="U171" s="93"/>
      <c r="V171" s="93"/>
      <c r="W171" s="93"/>
      <c r="X171" s="93"/>
      <c r="Y171" s="93"/>
      <c r="Z171" s="48"/>
    </row>
    <row r="172" ht="10.5" customHeight="1">
      <c r="A172" s="68" t="s">
        <v>506</v>
      </c>
      <c r="B172" s="68" t="s">
        <v>670</v>
      </c>
      <c r="C172" s="68" t="s">
        <v>671</v>
      </c>
      <c r="D172" s="220">
        <v>46149.0</v>
      </c>
      <c r="E172" s="220"/>
      <c r="F172" s="68" t="s">
        <v>672</v>
      </c>
      <c r="G172" s="68" t="s">
        <v>504</v>
      </c>
      <c r="H172" s="68" t="s">
        <v>505</v>
      </c>
      <c r="I172" s="70">
        <v>825.0</v>
      </c>
      <c r="J172" s="221"/>
      <c r="K172" s="98"/>
      <c r="L172" s="93"/>
      <c r="M172" s="93"/>
      <c r="N172" s="93"/>
      <c r="O172" s="93"/>
      <c r="P172" s="93"/>
      <c r="Q172" s="93"/>
      <c r="R172" s="93"/>
      <c r="S172" s="93"/>
      <c r="T172" s="93"/>
      <c r="U172" s="93"/>
      <c r="V172" s="93"/>
      <c r="W172" s="93"/>
      <c r="X172" s="93"/>
      <c r="Y172" s="93"/>
      <c r="Z172" s="48"/>
    </row>
    <row r="173" ht="10.5" customHeight="1">
      <c r="A173" s="68" t="s">
        <v>446</v>
      </c>
      <c r="B173" s="68" t="s">
        <v>673</v>
      </c>
      <c r="C173" s="68" t="s">
        <v>673</v>
      </c>
      <c r="D173" s="220">
        <v>46150.0</v>
      </c>
      <c r="E173" s="220"/>
      <c r="F173" s="68" t="s">
        <v>674</v>
      </c>
      <c r="G173" s="68"/>
      <c r="H173" s="68" t="s">
        <v>460</v>
      </c>
      <c r="I173" s="70">
        <v>618.0</v>
      </c>
      <c r="J173" s="221">
        <v>5.0</v>
      </c>
      <c r="K173" s="98"/>
      <c r="L173" s="93"/>
      <c r="M173" s="93"/>
      <c r="N173" s="93"/>
      <c r="O173" s="93"/>
      <c r="P173" s="93"/>
      <c r="Q173" s="93"/>
      <c r="R173" s="93"/>
      <c r="S173" s="93"/>
      <c r="T173" s="93"/>
      <c r="U173" s="93"/>
      <c r="V173" s="93"/>
      <c r="W173" s="93"/>
      <c r="X173" s="93"/>
      <c r="Y173" s="93"/>
      <c r="Z173" s="48"/>
    </row>
    <row r="174" ht="10.5" customHeight="1">
      <c r="A174" s="68" t="s">
        <v>446</v>
      </c>
      <c r="B174" s="68" t="s">
        <v>675</v>
      </c>
      <c r="C174" s="68" t="s">
        <v>492</v>
      </c>
      <c r="D174" s="220">
        <v>46153.0</v>
      </c>
      <c r="E174" s="220"/>
      <c r="F174" s="68" t="s">
        <v>676</v>
      </c>
      <c r="G174" s="68" t="s">
        <v>677</v>
      </c>
      <c r="H174" s="68" t="s">
        <v>678</v>
      </c>
      <c r="I174" s="70">
        <v>204.39</v>
      </c>
      <c r="J174" s="221">
        <v>1.0</v>
      </c>
      <c r="K174" s="98"/>
      <c r="L174" s="93"/>
      <c r="M174" s="93"/>
      <c r="N174" s="93"/>
      <c r="O174" s="93"/>
      <c r="P174" s="93"/>
      <c r="Q174" s="93"/>
      <c r="R174" s="93"/>
      <c r="S174" s="93"/>
      <c r="T174" s="93"/>
      <c r="U174" s="93"/>
      <c r="V174" s="93"/>
      <c r="W174" s="93"/>
      <c r="X174" s="93"/>
      <c r="Y174" s="93"/>
      <c r="Z174" s="48"/>
    </row>
    <row r="175" ht="10.5" customHeight="1">
      <c r="A175" s="68" t="s">
        <v>446</v>
      </c>
      <c r="B175" s="68" t="s">
        <v>679</v>
      </c>
      <c r="C175" s="68" t="s">
        <v>680</v>
      </c>
      <c r="D175" s="220">
        <v>46153.0</v>
      </c>
      <c r="E175" s="220"/>
      <c r="F175" s="68" t="s">
        <v>676</v>
      </c>
      <c r="G175" s="68" t="s">
        <v>681</v>
      </c>
      <c r="H175" s="68" t="s">
        <v>480</v>
      </c>
      <c r="I175" s="70">
        <v>664.28</v>
      </c>
      <c r="J175" s="221">
        <v>1.0</v>
      </c>
      <c r="K175" s="98"/>
      <c r="L175" s="93"/>
      <c r="M175" s="93"/>
      <c r="N175" s="93"/>
      <c r="O175" s="93"/>
      <c r="P175" s="93"/>
      <c r="Q175" s="93"/>
      <c r="R175" s="93"/>
      <c r="S175" s="93"/>
      <c r="T175" s="93"/>
      <c r="U175" s="93"/>
      <c r="V175" s="93"/>
      <c r="W175" s="93"/>
      <c r="X175" s="93"/>
      <c r="Y175" s="93"/>
      <c r="Z175" s="48"/>
    </row>
    <row r="176" ht="10.5" customHeight="1">
      <c r="A176" s="68" t="s">
        <v>446</v>
      </c>
      <c r="B176" s="68" t="s">
        <v>682</v>
      </c>
      <c r="C176" s="68" t="s">
        <v>683</v>
      </c>
      <c r="D176" s="220">
        <v>46153.0</v>
      </c>
      <c r="E176" s="220"/>
      <c r="F176" s="68" t="s">
        <v>684</v>
      </c>
      <c r="G176" s="68" t="s">
        <v>685</v>
      </c>
      <c r="H176" s="68" t="s">
        <v>686</v>
      </c>
      <c r="I176" s="70">
        <v>429.38</v>
      </c>
      <c r="J176" s="221">
        <v>5.0</v>
      </c>
      <c r="K176" s="98"/>
      <c r="L176" s="93"/>
      <c r="M176" s="93"/>
      <c r="N176" s="93"/>
      <c r="O176" s="93"/>
      <c r="P176" s="93"/>
      <c r="Q176" s="93"/>
      <c r="R176" s="93"/>
      <c r="S176" s="93"/>
      <c r="T176" s="93"/>
      <c r="U176" s="93"/>
      <c r="V176" s="93"/>
      <c r="W176" s="93"/>
      <c r="X176" s="93"/>
      <c r="Y176" s="93"/>
      <c r="Z176" s="48"/>
    </row>
    <row r="177" ht="10.5" customHeight="1">
      <c r="A177" s="68" t="s">
        <v>446</v>
      </c>
      <c r="B177" s="68" t="s">
        <v>687</v>
      </c>
      <c r="C177" s="68" t="s">
        <v>687</v>
      </c>
      <c r="D177" s="220">
        <v>46153.0</v>
      </c>
      <c r="E177" s="220"/>
      <c r="F177" s="68" t="s">
        <v>688</v>
      </c>
      <c r="G177" s="68"/>
      <c r="H177" s="68" t="s">
        <v>628</v>
      </c>
      <c r="I177" s="70">
        <v>130.07</v>
      </c>
      <c r="J177" s="221">
        <v>5.0</v>
      </c>
      <c r="K177" s="98"/>
      <c r="L177" s="93"/>
      <c r="M177" s="93"/>
      <c r="N177" s="93"/>
      <c r="O177" s="93"/>
      <c r="P177" s="93"/>
      <c r="Q177" s="93"/>
      <c r="R177" s="93"/>
      <c r="S177" s="93"/>
      <c r="T177" s="93"/>
      <c r="U177" s="93"/>
      <c r="V177" s="93"/>
      <c r="W177" s="93"/>
      <c r="X177" s="93"/>
      <c r="Y177" s="93"/>
      <c r="Z177" s="48"/>
    </row>
    <row r="178" ht="10.5" customHeight="1">
      <c r="A178" s="68" t="s">
        <v>446</v>
      </c>
      <c r="B178" s="68" t="s">
        <v>689</v>
      </c>
      <c r="C178" s="68" t="s">
        <v>614</v>
      </c>
      <c r="D178" s="220">
        <v>46156.0</v>
      </c>
      <c r="E178" s="220"/>
      <c r="F178" s="68" t="s">
        <v>690</v>
      </c>
      <c r="G178" s="68" t="s">
        <v>474</v>
      </c>
      <c r="H178" s="68" t="s">
        <v>475</v>
      </c>
      <c r="I178" s="70">
        <v>730.0</v>
      </c>
      <c r="J178" s="221">
        <v>4.0</v>
      </c>
      <c r="K178" s="98"/>
      <c r="L178" s="93"/>
      <c r="M178" s="93"/>
      <c r="N178" s="93"/>
      <c r="O178" s="93"/>
      <c r="P178" s="93"/>
      <c r="Q178" s="93"/>
      <c r="R178" s="93"/>
      <c r="S178" s="93"/>
      <c r="T178" s="93"/>
      <c r="U178" s="93"/>
      <c r="V178" s="93"/>
      <c r="W178" s="93"/>
      <c r="X178" s="93"/>
      <c r="Y178" s="93"/>
      <c r="Z178" s="48"/>
    </row>
    <row r="179" ht="10.5" customHeight="1">
      <c r="A179" s="68" t="s">
        <v>446</v>
      </c>
      <c r="B179" s="68" t="s">
        <v>691</v>
      </c>
      <c r="C179" s="68" t="s">
        <v>614</v>
      </c>
      <c r="D179" s="220">
        <v>46162.0</v>
      </c>
      <c r="E179" s="220"/>
      <c r="F179" s="68" t="s">
        <v>692</v>
      </c>
      <c r="G179" s="68" t="s">
        <v>523</v>
      </c>
      <c r="H179" s="68" t="s">
        <v>524</v>
      </c>
      <c r="I179" s="70">
        <v>400.0</v>
      </c>
      <c r="J179" s="221">
        <v>3.0</v>
      </c>
      <c r="K179" s="98"/>
      <c r="L179" s="93"/>
      <c r="M179" s="93"/>
      <c r="N179" s="93"/>
      <c r="O179" s="93"/>
      <c r="P179" s="93"/>
      <c r="Q179" s="93"/>
      <c r="R179" s="93"/>
      <c r="S179" s="93"/>
      <c r="T179" s="93"/>
      <c r="U179" s="93"/>
      <c r="V179" s="93"/>
      <c r="W179" s="93"/>
      <c r="X179" s="93"/>
      <c r="Y179" s="93"/>
      <c r="Z179" s="48"/>
    </row>
    <row r="180" ht="10.5" customHeight="1">
      <c r="A180" s="68" t="s">
        <v>506</v>
      </c>
      <c r="B180" s="68" t="s">
        <v>693</v>
      </c>
      <c r="C180" s="68" t="s">
        <v>694</v>
      </c>
      <c r="D180" s="220">
        <v>46163.0</v>
      </c>
      <c r="E180" s="220"/>
      <c r="F180" s="68" t="s">
        <v>695</v>
      </c>
      <c r="G180" s="68" t="s">
        <v>499</v>
      </c>
      <c r="H180" s="68" t="s">
        <v>500</v>
      </c>
      <c r="I180" s="70">
        <v>25.0</v>
      </c>
      <c r="J180" s="221"/>
      <c r="K180" s="98"/>
      <c r="L180" s="93"/>
      <c r="M180" s="93"/>
      <c r="N180" s="93"/>
      <c r="O180" s="93"/>
      <c r="P180" s="93"/>
      <c r="Q180" s="93"/>
      <c r="R180" s="93"/>
      <c r="S180" s="93"/>
      <c r="T180" s="93"/>
      <c r="U180" s="93"/>
      <c r="V180" s="93"/>
      <c r="W180" s="93"/>
      <c r="X180" s="93"/>
      <c r="Y180" s="93"/>
      <c r="Z180" s="48"/>
    </row>
    <row r="181" ht="10.5" customHeight="1">
      <c r="A181" s="68" t="s">
        <v>575</v>
      </c>
      <c r="B181" s="68" t="s">
        <v>696</v>
      </c>
      <c r="C181" s="68" t="s">
        <v>696</v>
      </c>
      <c r="D181" s="220">
        <v>46163.0</v>
      </c>
      <c r="E181" s="220"/>
      <c r="F181" s="68" t="s">
        <v>697</v>
      </c>
      <c r="G181" s="68"/>
      <c r="H181" s="68" t="s">
        <v>698</v>
      </c>
      <c r="I181" s="70">
        <v>455.46</v>
      </c>
      <c r="J181" s="221"/>
      <c r="K181" s="98"/>
      <c r="L181" s="93"/>
      <c r="M181" s="93"/>
      <c r="N181" s="93"/>
      <c r="O181" s="93"/>
      <c r="P181" s="93"/>
      <c r="Q181" s="93"/>
      <c r="R181" s="93"/>
      <c r="S181" s="93"/>
      <c r="T181" s="93"/>
      <c r="U181" s="93"/>
      <c r="V181" s="93"/>
      <c r="W181" s="93"/>
      <c r="X181" s="93"/>
      <c r="Y181" s="93"/>
      <c r="Z181" s="48"/>
    </row>
    <row r="182" ht="10.5" customHeight="1">
      <c r="A182" s="68" t="s">
        <v>575</v>
      </c>
      <c r="B182" s="68" t="s">
        <v>699</v>
      </c>
      <c r="C182" s="68"/>
      <c r="D182" s="220">
        <v>46174.0</v>
      </c>
      <c r="E182" s="220"/>
      <c r="F182" s="68" t="s">
        <v>700</v>
      </c>
      <c r="G182" s="68" t="s">
        <v>504</v>
      </c>
      <c r="H182" s="68" t="s">
        <v>505</v>
      </c>
      <c r="I182" s="70">
        <v>1050.03</v>
      </c>
      <c r="J182" s="221"/>
      <c r="K182" s="98"/>
      <c r="L182" s="93"/>
      <c r="M182" s="93"/>
      <c r="N182" s="93"/>
      <c r="O182" s="93"/>
      <c r="P182" s="93"/>
      <c r="Q182" s="93"/>
      <c r="R182" s="93"/>
      <c r="S182" s="93"/>
      <c r="T182" s="93"/>
      <c r="U182" s="93"/>
      <c r="V182" s="93"/>
      <c r="W182" s="93"/>
      <c r="X182" s="93"/>
      <c r="Y182" s="93"/>
      <c r="Z182" s="48"/>
    </row>
    <row r="183" ht="10.5" customHeight="1">
      <c r="A183" s="68" t="s">
        <v>506</v>
      </c>
      <c r="B183" s="68" t="s">
        <v>701</v>
      </c>
      <c r="C183" s="68" t="s">
        <v>702</v>
      </c>
      <c r="D183" s="220">
        <v>46174.0</v>
      </c>
      <c r="E183" s="220"/>
      <c r="F183" s="68" t="s">
        <v>700</v>
      </c>
      <c r="G183" s="68" t="s">
        <v>504</v>
      </c>
      <c r="H183" s="68" t="s">
        <v>505</v>
      </c>
      <c r="I183" s="70">
        <v>150.0</v>
      </c>
      <c r="J183" s="221"/>
      <c r="K183" s="98"/>
      <c r="L183" s="93"/>
      <c r="M183" s="93"/>
      <c r="N183" s="93"/>
      <c r="O183" s="93"/>
      <c r="P183" s="93"/>
      <c r="Q183" s="93"/>
      <c r="R183" s="93"/>
      <c r="S183" s="93"/>
      <c r="T183" s="93"/>
      <c r="U183" s="93"/>
      <c r="V183" s="93"/>
      <c r="W183" s="93"/>
      <c r="X183" s="93"/>
      <c r="Y183" s="93"/>
      <c r="Z183" s="48"/>
    </row>
    <row r="184" ht="10.5" customHeight="1">
      <c r="A184" s="68" t="s">
        <v>446</v>
      </c>
      <c r="B184" s="68" t="s">
        <v>703</v>
      </c>
      <c r="C184" s="68" t="s">
        <v>704</v>
      </c>
      <c r="D184" s="220">
        <v>46176.0</v>
      </c>
      <c r="E184" s="220"/>
      <c r="F184" s="68" t="s">
        <v>661</v>
      </c>
      <c r="G184" s="68" t="s">
        <v>450</v>
      </c>
      <c r="H184" s="68" t="s">
        <v>451</v>
      </c>
      <c r="I184" s="70">
        <v>400.0</v>
      </c>
      <c r="J184" s="221">
        <v>4.0</v>
      </c>
      <c r="K184" s="98"/>
      <c r="L184" s="93"/>
      <c r="M184" s="93"/>
      <c r="N184" s="93"/>
      <c r="O184" s="93"/>
      <c r="P184" s="93"/>
      <c r="Q184" s="93"/>
      <c r="R184" s="93"/>
      <c r="S184" s="93"/>
      <c r="T184" s="93"/>
      <c r="U184" s="93"/>
      <c r="V184" s="93"/>
      <c r="W184" s="93"/>
      <c r="X184" s="93"/>
      <c r="Y184" s="93"/>
      <c r="Z184" s="48"/>
    </row>
    <row r="185" ht="10.5" customHeight="1">
      <c r="A185" s="68" t="s">
        <v>446</v>
      </c>
      <c r="B185" s="68" t="s">
        <v>705</v>
      </c>
      <c r="C185" s="68" t="s">
        <v>705</v>
      </c>
      <c r="D185" s="220">
        <v>46177.0</v>
      </c>
      <c r="E185" s="220"/>
      <c r="F185" s="68" t="s">
        <v>706</v>
      </c>
      <c r="G185" s="68"/>
      <c r="H185" s="68" t="s">
        <v>460</v>
      </c>
      <c r="I185" s="70">
        <v>515.0</v>
      </c>
      <c r="J185" s="221">
        <v>5.0</v>
      </c>
      <c r="K185" s="98"/>
      <c r="L185" s="93"/>
      <c r="M185" s="93"/>
      <c r="N185" s="93"/>
      <c r="O185" s="93"/>
      <c r="P185" s="93"/>
      <c r="Q185" s="93"/>
      <c r="R185" s="93"/>
      <c r="S185" s="93"/>
      <c r="T185" s="93"/>
      <c r="U185" s="93"/>
      <c r="V185" s="93"/>
      <c r="W185" s="93"/>
      <c r="X185" s="93"/>
      <c r="Y185" s="93"/>
      <c r="Z185" s="48"/>
    </row>
    <row r="186" ht="10.5" customHeight="1">
      <c r="A186" s="68" t="s">
        <v>575</v>
      </c>
      <c r="B186" s="68" t="s">
        <v>707</v>
      </c>
      <c r="C186" s="68" t="s">
        <v>708</v>
      </c>
      <c r="D186" s="220">
        <v>46177.0</v>
      </c>
      <c r="E186" s="220"/>
      <c r="F186" s="68" t="s">
        <v>578</v>
      </c>
      <c r="G186" s="68" t="s">
        <v>504</v>
      </c>
      <c r="H186" s="68" t="s">
        <v>505</v>
      </c>
      <c r="I186" s="70">
        <v>580.0</v>
      </c>
      <c r="J186" s="221"/>
      <c r="K186" s="98"/>
      <c r="L186" s="93"/>
      <c r="M186" s="93"/>
      <c r="N186" s="123"/>
      <c r="O186" s="93"/>
      <c r="P186" s="93"/>
      <c r="Q186" s="93"/>
      <c r="R186" s="93"/>
      <c r="S186" s="93"/>
      <c r="T186" s="93"/>
      <c r="U186" s="93"/>
      <c r="V186" s="93"/>
      <c r="W186" s="93"/>
      <c r="X186" s="93"/>
      <c r="Y186" s="93"/>
      <c r="Z186" s="48"/>
    </row>
    <row r="187" ht="10.5" customHeight="1">
      <c r="A187" s="68" t="s">
        <v>575</v>
      </c>
      <c r="B187" s="68" t="s">
        <v>709</v>
      </c>
      <c r="C187" s="68" t="s">
        <v>537</v>
      </c>
      <c r="D187" s="220">
        <v>46177.0</v>
      </c>
      <c r="E187" s="220"/>
      <c r="F187" s="68" t="s">
        <v>666</v>
      </c>
      <c r="G187" s="68" t="s">
        <v>616</v>
      </c>
      <c r="H187" s="68" t="s">
        <v>617</v>
      </c>
      <c r="I187" s="70">
        <v>300.0</v>
      </c>
      <c r="J187" s="221"/>
      <c r="K187" s="98"/>
      <c r="L187" s="93"/>
      <c r="M187" s="93"/>
      <c r="N187" s="93"/>
      <c r="O187" s="93"/>
      <c r="P187" s="93"/>
      <c r="Q187" s="93"/>
      <c r="R187" s="93"/>
      <c r="S187" s="93"/>
      <c r="T187" s="93"/>
      <c r="U187" s="93"/>
      <c r="V187" s="93"/>
      <c r="W187" s="93"/>
      <c r="X187" s="93"/>
      <c r="Y187" s="93"/>
      <c r="Z187" s="48"/>
    </row>
    <row r="188" ht="10.5" customHeight="1">
      <c r="A188" s="68" t="s">
        <v>446</v>
      </c>
      <c r="B188" s="68" t="s">
        <v>710</v>
      </c>
      <c r="C188" s="68" t="s">
        <v>665</v>
      </c>
      <c r="D188" s="220">
        <v>46177.0</v>
      </c>
      <c r="E188" s="220"/>
      <c r="F188" s="68" t="s">
        <v>690</v>
      </c>
      <c r="G188" s="68" t="s">
        <v>474</v>
      </c>
      <c r="H188" s="68" t="s">
        <v>475</v>
      </c>
      <c r="I188" s="70">
        <v>730.0</v>
      </c>
      <c r="J188" s="221">
        <v>4.0</v>
      </c>
      <c r="K188" s="98"/>
      <c r="L188" s="93"/>
      <c r="M188" s="93"/>
      <c r="N188" s="93"/>
      <c r="O188" s="93"/>
      <c r="P188" s="93"/>
      <c r="Q188" s="93"/>
      <c r="R188" s="93"/>
      <c r="S188" s="93"/>
      <c r="T188" s="93"/>
      <c r="U188" s="93"/>
      <c r="V188" s="93"/>
      <c r="W188" s="93"/>
      <c r="X188" s="93"/>
      <c r="Y188" s="93"/>
      <c r="Z188" s="48"/>
    </row>
    <row r="189" ht="10.5" customHeight="1">
      <c r="A189" s="68" t="s">
        <v>446</v>
      </c>
      <c r="B189" s="68" t="s">
        <v>711</v>
      </c>
      <c r="C189" s="68" t="s">
        <v>711</v>
      </c>
      <c r="D189" s="220">
        <v>46121.0</v>
      </c>
      <c r="E189" s="220">
        <v>46180.0</v>
      </c>
      <c r="F189" s="68" t="s">
        <v>712</v>
      </c>
      <c r="G189" s="68"/>
      <c r="H189" s="68" t="s">
        <v>713</v>
      </c>
      <c r="I189" s="70">
        <f>85.39+282.75+21.4</f>
        <v>389.54</v>
      </c>
      <c r="J189" s="221">
        <v>3.0</v>
      </c>
      <c r="K189" s="98"/>
      <c r="L189" s="93"/>
      <c r="M189" s="93"/>
      <c r="N189" s="93"/>
      <c r="O189" s="93"/>
      <c r="P189" s="93"/>
      <c r="Q189" s="93"/>
      <c r="R189" s="93"/>
      <c r="S189" s="93"/>
      <c r="T189" s="93"/>
      <c r="U189" s="93"/>
      <c r="V189" s="93"/>
      <c r="W189" s="93"/>
      <c r="X189" s="93"/>
      <c r="Y189" s="93"/>
      <c r="Z189" s="48"/>
    </row>
    <row r="190" ht="10.5" customHeight="1">
      <c r="A190" s="68" t="s">
        <v>446</v>
      </c>
      <c r="B190" s="68" t="s">
        <v>714</v>
      </c>
      <c r="C190" s="68" t="s">
        <v>715</v>
      </c>
      <c r="D190" s="220">
        <v>46106.0</v>
      </c>
      <c r="E190" s="220">
        <v>46180.0</v>
      </c>
      <c r="F190" s="68" t="s">
        <v>716</v>
      </c>
      <c r="G190" s="68" t="s">
        <v>717</v>
      </c>
      <c r="H190" s="68" t="s">
        <v>718</v>
      </c>
      <c r="I190" s="70">
        <v>1337.08</v>
      </c>
      <c r="J190" s="221">
        <v>3.0</v>
      </c>
      <c r="K190" s="98"/>
      <c r="L190" s="93"/>
      <c r="M190" s="93"/>
      <c r="N190" s="93"/>
      <c r="O190" s="93"/>
      <c r="P190" s="93"/>
      <c r="Q190" s="93"/>
      <c r="R190" s="93"/>
      <c r="S190" s="93"/>
      <c r="T190" s="93"/>
      <c r="U190" s="93"/>
      <c r="V190" s="93"/>
      <c r="W190" s="93"/>
      <c r="X190" s="93"/>
      <c r="Y190" s="93"/>
      <c r="Z190" s="48"/>
    </row>
    <row r="191" ht="10.5" customHeight="1">
      <c r="A191" s="68" t="s">
        <v>446</v>
      </c>
      <c r="B191" s="68" t="s">
        <v>719</v>
      </c>
      <c r="C191" s="68" t="s">
        <v>720</v>
      </c>
      <c r="D191" s="220">
        <v>46112.0</v>
      </c>
      <c r="E191" s="220">
        <v>46180.0</v>
      </c>
      <c r="F191" s="68" t="s">
        <v>721</v>
      </c>
      <c r="G191" s="68" t="s">
        <v>722</v>
      </c>
      <c r="H191" s="68" t="s">
        <v>723</v>
      </c>
      <c r="I191" s="70">
        <v>2024.38</v>
      </c>
      <c r="J191" s="221">
        <v>3.0</v>
      </c>
      <c r="K191" s="98"/>
      <c r="L191" s="93"/>
      <c r="M191" s="93"/>
      <c r="N191" s="93"/>
      <c r="O191" s="93"/>
      <c r="P191" s="93"/>
      <c r="Q191" s="93"/>
      <c r="R191" s="93"/>
      <c r="S191" s="93"/>
      <c r="T191" s="93"/>
      <c r="U191" s="93"/>
      <c r="V191" s="93"/>
      <c r="W191" s="93"/>
      <c r="X191" s="93"/>
      <c r="Y191" s="93"/>
      <c r="Z191" s="48"/>
    </row>
    <row r="192" ht="10.5" customHeight="1">
      <c r="A192" s="68" t="s">
        <v>446</v>
      </c>
      <c r="B192" s="68" t="s">
        <v>724</v>
      </c>
      <c r="C192" s="68" t="s">
        <v>725</v>
      </c>
      <c r="D192" s="220">
        <v>46181.0</v>
      </c>
      <c r="E192" s="220"/>
      <c r="F192" s="68" t="s">
        <v>726</v>
      </c>
      <c r="G192" s="68" t="s">
        <v>519</v>
      </c>
      <c r="H192" s="68" t="s">
        <v>550</v>
      </c>
      <c r="I192" s="70">
        <v>294.86</v>
      </c>
      <c r="J192" s="221">
        <v>1.0</v>
      </c>
      <c r="K192" s="98"/>
      <c r="L192" s="93"/>
      <c r="M192" s="93"/>
      <c r="N192" s="93"/>
      <c r="O192" s="93"/>
      <c r="P192" s="93"/>
      <c r="Q192" s="93"/>
      <c r="R192" s="93"/>
      <c r="S192" s="93"/>
      <c r="T192" s="93"/>
      <c r="U192" s="93"/>
      <c r="V192" s="93"/>
      <c r="W192" s="93"/>
      <c r="X192" s="93"/>
      <c r="Y192" s="93"/>
      <c r="Z192" s="48"/>
    </row>
    <row r="193" ht="10.5" customHeight="1">
      <c r="A193" s="68" t="s">
        <v>446</v>
      </c>
      <c r="B193" s="68" t="s">
        <v>727</v>
      </c>
      <c r="C193" s="68" t="s">
        <v>728</v>
      </c>
      <c r="D193" s="220">
        <v>46190.0</v>
      </c>
      <c r="E193" s="220"/>
      <c r="F193" s="68" t="s">
        <v>729</v>
      </c>
      <c r="G193" s="68" t="s">
        <v>504</v>
      </c>
      <c r="H193" s="68" t="s">
        <v>505</v>
      </c>
      <c r="I193" s="70">
        <v>91.1</v>
      </c>
      <c r="J193" s="221">
        <v>2.0</v>
      </c>
      <c r="K193" s="98"/>
      <c r="L193" s="93"/>
      <c r="M193" s="93"/>
      <c r="N193" s="93"/>
      <c r="O193" s="93"/>
      <c r="P193" s="93"/>
      <c r="Q193" s="93"/>
      <c r="R193" s="93"/>
      <c r="S193" s="93"/>
      <c r="T193" s="93"/>
      <c r="U193" s="93"/>
      <c r="V193" s="93"/>
      <c r="W193" s="93"/>
      <c r="X193" s="93"/>
      <c r="Y193" s="93"/>
      <c r="Z193" s="48"/>
    </row>
    <row r="194" ht="10.5" customHeight="1">
      <c r="A194" s="68" t="s">
        <v>506</v>
      </c>
      <c r="B194" s="68" t="s">
        <v>730</v>
      </c>
      <c r="C194" s="68" t="s">
        <v>731</v>
      </c>
      <c r="D194" s="220">
        <v>46190.0</v>
      </c>
      <c r="E194" s="220"/>
      <c r="F194" s="68" t="s">
        <v>732</v>
      </c>
      <c r="G194" s="68" t="s">
        <v>504</v>
      </c>
      <c r="H194" s="68" t="s">
        <v>505</v>
      </c>
      <c r="I194" s="70">
        <v>50.0</v>
      </c>
      <c r="J194" s="221"/>
      <c r="K194" s="98"/>
      <c r="L194" s="93"/>
      <c r="M194" s="93"/>
      <c r="N194" s="93"/>
      <c r="O194" s="93"/>
      <c r="P194" s="93"/>
      <c r="Q194" s="93"/>
      <c r="R194" s="93"/>
      <c r="S194" s="93"/>
      <c r="T194" s="93"/>
      <c r="U194" s="93"/>
      <c r="V194" s="93"/>
      <c r="W194" s="93"/>
      <c r="X194" s="93"/>
      <c r="Y194" s="93"/>
      <c r="Z194" s="48"/>
    </row>
    <row r="195" ht="10.5" customHeight="1">
      <c r="A195" s="68" t="s">
        <v>575</v>
      </c>
      <c r="B195" s="68" t="s">
        <v>730</v>
      </c>
      <c r="C195" s="68" t="s">
        <v>731</v>
      </c>
      <c r="D195" s="220">
        <v>46190.0</v>
      </c>
      <c r="E195" s="220"/>
      <c r="F195" s="68" t="s">
        <v>732</v>
      </c>
      <c r="G195" s="68" t="s">
        <v>504</v>
      </c>
      <c r="H195" s="68" t="s">
        <v>505</v>
      </c>
      <c r="I195" s="70">
        <v>25.0</v>
      </c>
      <c r="J195" s="221"/>
      <c r="K195" s="98"/>
      <c r="L195" s="93"/>
      <c r="M195" s="93"/>
      <c r="N195" s="93"/>
      <c r="O195" s="93"/>
      <c r="P195" s="93"/>
      <c r="Q195" s="93"/>
      <c r="R195" s="93"/>
      <c r="S195" s="93"/>
      <c r="T195" s="93"/>
      <c r="U195" s="93"/>
      <c r="V195" s="93"/>
      <c r="W195" s="93"/>
      <c r="X195" s="93"/>
      <c r="Y195" s="93"/>
      <c r="Z195" s="48"/>
    </row>
    <row r="196" ht="10.5" customHeight="1">
      <c r="A196" s="68" t="s">
        <v>446</v>
      </c>
      <c r="B196" s="68" t="s">
        <v>733</v>
      </c>
      <c r="C196" s="68" t="s">
        <v>734</v>
      </c>
      <c r="D196" s="220">
        <v>46190.0</v>
      </c>
      <c r="E196" s="220"/>
      <c r="F196" s="68" t="s">
        <v>735</v>
      </c>
      <c r="G196" s="68" t="s">
        <v>499</v>
      </c>
      <c r="H196" s="68" t="s">
        <v>500</v>
      </c>
      <c r="I196" s="70">
        <v>159.25</v>
      </c>
      <c r="J196" s="221">
        <v>1.0</v>
      </c>
      <c r="K196" s="98"/>
      <c r="L196" s="93"/>
      <c r="M196" s="93"/>
      <c r="N196" s="93"/>
      <c r="O196" s="93"/>
      <c r="P196" s="93"/>
      <c r="Q196" s="93"/>
      <c r="R196" s="93"/>
      <c r="S196" s="93"/>
      <c r="T196" s="93"/>
      <c r="U196" s="93"/>
      <c r="V196" s="93"/>
      <c r="W196" s="93"/>
      <c r="X196" s="93"/>
      <c r="Y196" s="93"/>
      <c r="Z196" s="48"/>
    </row>
    <row r="197" ht="10.5" customHeight="1">
      <c r="A197" s="68" t="s">
        <v>506</v>
      </c>
      <c r="B197" s="68" t="s">
        <v>736</v>
      </c>
      <c r="C197" s="68" t="s">
        <v>737</v>
      </c>
      <c r="D197" s="220">
        <v>46190.0</v>
      </c>
      <c r="E197" s="220"/>
      <c r="F197" s="68" t="s">
        <v>738</v>
      </c>
      <c r="G197" s="68" t="s">
        <v>499</v>
      </c>
      <c r="H197" s="68" t="s">
        <v>500</v>
      </c>
      <c r="I197" s="70">
        <v>25.0</v>
      </c>
      <c r="J197" s="221"/>
      <c r="K197" s="98"/>
      <c r="L197" s="93"/>
      <c r="M197" s="93"/>
      <c r="N197" s="93"/>
      <c r="O197" s="93"/>
      <c r="P197" s="93"/>
      <c r="Q197" s="93"/>
      <c r="R197" s="93"/>
      <c r="S197" s="93"/>
      <c r="T197" s="93"/>
      <c r="U197" s="93"/>
      <c r="V197" s="93"/>
      <c r="W197" s="93"/>
      <c r="X197" s="93"/>
      <c r="Y197" s="93"/>
      <c r="Z197" s="48"/>
    </row>
    <row r="198" ht="10.5" customHeight="1">
      <c r="A198" s="68" t="s">
        <v>446</v>
      </c>
      <c r="B198" s="68" t="s">
        <v>739</v>
      </c>
      <c r="C198" s="68" t="s">
        <v>740</v>
      </c>
      <c r="D198" s="220">
        <v>46195.0</v>
      </c>
      <c r="E198" s="224" t="s">
        <v>741</v>
      </c>
      <c r="F198" s="68" t="s">
        <v>742</v>
      </c>
      <c r="G198" s="68" t="s">
        <v>519</v>
      </c>
      <c r="H198" s="68" t="s">
        <v>550</v>
      </c>
      <c r="I198" s="70">
        <v>507.34</v>
      </c>
      <c r="J198" s="221">
        <v>2.0</v>
      </c>
      <c r="K198" s="98" t="s">
        <v>743</v>
      </c>
      <c r="L198" s="93"/>
      <c r="M198" s="93"/>
      <c r="N198" s="93"/>
      <c r="O198" s="93"/>
      <c r="P198" s="93"/>
      <c r="Q198" s="93"/>
      <c r="R198" s="93"/>
      <c r="S198" s="93"/>
      <c r="T198" s="93"/>
      <c r="U198" s="93"/>
      <c r="V198" s="93"/>
      <c r="W198" s="93"/>
      <c r="X198" s="93"/>
      <c r="Y198" s="93"/>
      <c r="Z198" s="48"/>
    </row>
    <row r="199" ht="10.5" customHeight="1">
      <c r="A199" s="68" t="s">
        <v>446</v>
      </c>
      <c r="B199" s="68" t="s">
        <v>744</v>
      </c>
      <c r="C199" s="68" t="s">
        <v>745</v>
      </c>
      <c r="D199" s="220">
        <v>46195.0</v>
      </c>
      <c r="E199" s="224" t="s">
        <v>741</v>
      </c>
      <c r="F199" s="68" t="s">
        <v>746</v>
      </c>
      <c r="G199" s="68" t="s">
        <v>519</v>
      </c>
      <c r="H199" s="68" t="s">
        <v>550</v>
      </c>
      <c r="I199" s="70">
        <v>507.34</v>
      </c>
      <c r="J199" s="221">
        <v>2.0</v>
      </c>
      <c r="K199" s="98" t="s">
        <v>743</v>
      </c>
      <c r="L199" s="93"/>
      <c r="M199" s="93"/>
      <c r="N199" s="93"/>
      <c r="O199" s="93"/>
      <c r="P199" s="93"/>
      <c r="Q199" s="93"/>
      <c r="R199" s="93"/>
      <c r="S199" s="93"/>
      <c r="T199" s="93"/>
      <c r="U199" s="93"/>
      <c r="V199" s="93"/>
      <c r="W199" s="93"/>
      <c r="X199" s="93"/>
      <c r="Y199" s="93"/>
      <c r="Z199" s="48"/>
    </row>
    <row r="200" ht="10.5" customHeight="1">
      <c r="A200" s="68" t="s">
        <v>446</v>
      </c>
      <c r="B200" s="68" t="s">
        <v>747</v>
      </c>
      <c r="C200" s="68" t="s">
        <v>747</v>
      </c>
      <c r="D200" s="220">
        <v>46196.0</v>
      </c>
      <c r="E200" s="220"/>
      <c r="F200" s="68" t="s">
        <v>748</v>
      </c>
      <c r="G200" s="68"/>
      <c r="H200" s="68" t="s">
        <v>628</v>
      </c>
      <c r="I200" s="70">
        <v>70.0</v>
      </c>
      <c r="J200" s="221">
        <v>5.0</v>
      </c>
      <c r="K200" s="98"/>
      <c r="L200" s="93"/>
      <c r="M200" s="93"/>
      <c r="N200" s="93"/>
      <c r="O200" s="93"/>
      <c r="P200" s="93"/>
      <c r="Q200" s="93"/>
      <c r="R200" s="93"/>
      <c r="S200" s="93"/>
      <c r="T200" s="93"/>
      <c r="U200" s="93"/>
      <c r="V200" s="93"/>
      <c r="W200" s="93"/>
      <c r="X200" s="93"/>
      <c r="Y200" s="93"/>
      <c r="Z200" s="48"/>
    </row>
    <row r="201" ht="10.5" customHeight="1">
      <c r="A201" s="68" t="s">
        <v>446</v>
      </c>
      <c r="B201" s="225" t="s">
        <v>749</v>
      </c>
      <c r="C201" s="225" t="s">
        <v>749</v>
      </c>
      <c r="D201" s="226">
        <v>46202.0</v>
      </c>
      <c r="E201" s="224" t="s">
        <v>741</v>
      </c>
      <c r="F201" s="225" t="s">
        <v>750</v>
      </c>
      <c r="G201" s="68"/>
      <c r="H201" s="225" t="s">
        <v>628</v>
      </c>
      <c r="I201" s="227">
        <v>180.0</v>
      </c>
      <c r="J201" s="228">
        <v>5.0</v>
      </c>
      <c r="K201" s="98" t="s">
        <v>743</v>
      </c>
      <c r="L201" s="93"/>
      <c r="M201" s="93"/>
      <c r="N201" s="93"/>
      <c r="O201" s="93"/>
      <c r="P201" s="93"/>
      <c r="Q201" s="93"/>
      <c r="R201" s="93"/>
      <c r="S201" s="93"/>
      <c r="T201" s="93"/>
      <c r="U201" s="93"/>
      <c r="V201" s="93"/>
      <c r="W201" s="93"/>
      <c r="X201" s="93"/>
      <c r="Y201" s="93"/>
      <c r="Z201" s="48"/>
    </row>
    <row r="202" ht="10.5" customHeight="1">
      <c r="A202" s="68" t="s">
        <v>506</v>
      </c>
      <c r="B202" s="225" t="s">
        <v>751</v>
      </c>
      <c r="C202" s="225" t="s">
        <v>492</v>
      </c>
      <c r="D202" s="226">
        <v>46202.0</v>
      </c>
      <c r="E202" s="224"/>
      <c r="F202" s="225" t="s">
        <v>752</v>
      </c>
      <c r="G202" s="225" t="s">
        <v>753</v>
      </c>
      <c r="H202" s="225" t="s">
        <v>754</v>
      </c>
      <c r="I202" s="227">
        <v>350.0</v>
      </c>
      <c r="J202" s="228"/>
      <c r="K202" s="98"/>
      <c r="L202" s="93"/>
      <c r="M202" s="93"/>
      <c r="N202" s="93"/>
      <c r="O202" s="93"/>
      <c r="P202" s="93"/>
      <c r="Q202" s="93"/>
      <c r="R202" s="93"/>
      <c r="S202" s="93"/>
      <c r="T202" s="93"/>
      <c r="U202" s="93"/>
      <c r="V202" s="93"/>
      <c r="W202" s="93"/>
      <c r="X202" s="93"/>
      <c r="Y202" s="93"/>
      <c r="Z202" s="48"/>
    </row>
    <row r="203" ht="10.5" customHeight="1">
      <c r="A203" s="68"/>
      <c r="B203" s="68"/>
      <c r="C203" s="68"/>
      <c r="D203" s="220"/>
      <c r="E203" s="220"/>
      <c r="F203" s="68"/>
      <c r="G203" s="68"/>
      <c r="H203" s="68"/>
      <c r="I203" s="70"/>
      <c r="J203" s="221"/>
      <c r="K203" s="98"/>
      <c r="L203" s="93"/>
      <c r="M203" s="93"/>
      <c r="N203" s="93"/>
      <c r="O203" s="93"/>
      <c r="P203" s="93"/>
      <c r="Q203" s="93"/>
      <c r="R203" s="93"/>
      <c r="S203" s="93"/>
      <c r="T203" s="93"/>
      <c r="U203" s="93"/>
      <c r="V203" s="93"/>
      <c r="W203" s="93"/>
      <c r="X203" s="93"/>
      <c r="Y203" s="93"/>
      <c r="Z203" s="48"/>
    </row>
    <row r="204" ht="10.5" customHeight="1">
      <c r="A204" s="68"/>
      <c r="B204" s="68"/>
      <c r="C204" s="68"/>
      <c r="D204" s="220"/>
      <c r="E204" s="220"/>
      <c r="F204" s="68"/>
      <c r="G204" s="68"/>
      <c r="H204" s="68"/>
      <c r="I204" s="70"/>
      <c r="J204" s="221"/>
      <c r="K204" s="98"/>
      <c r="L204" s="93"/>
      <c r="M204" s="93"/>
      <c r="N204" s="93"/>
      <c r="O204" s="93"/>
      <c r="P204" s="93"/>
      <c r="Q204" s="93"/>
      <c r="R204" s="93"/>
      <c r="S204" s="93"/>
      <c r="T204" s="93"/>
      <c r="U204" s="93"/>
      <c r="V204" s="93"/>
      <c r="W204" s="93"/>
      <c r="X204" s="93"/>
      <c r="Y204" s="93"/>
      <c r="Z204" s="48"/>
    </row>
    <row r="205" ht="10.5" customHeight="1">
      <c r="A205" s="68"/>
      <c r="B205" s="68"/>
      <c r="C205" s="68"/>
      <c r="D205" s="220"/>
      <c r="E205" s="220"/>
      <c r="F205" s="68"/>
      <c r="G205" s="68"/>
      <c r="H205" s="68"/>
      <c r="I205" s="70"/>
      <c r="J205" s="221"/>
      <c r="K205" s="98"/>
      <c r="L205" s="93"/>
      <c r="M205" s="93"/>
      <c r="N205" s="93"/>
      <c r="O205" s="93"/>
      <c r="P205" s="93"/>
      <c r="Q205" s="93"/>
      <c r="R205" s="93"/>
      <c r="S205" s="93"/>
      <c r="T205" s="93"/>
      <c r="U205" s="93"/>
      <c r="V205" s="93"/>
      <c r="W205" s="93"/>
      <c r="X205" s="93"/>
      <c r="Y205" s="93"/>
      <c r="Z205" s="48"/>
    </row>
    <row r="206" ht="10.5" customHeight="1">
      <c r="A206" s="68"/>
      <c r="B206" s="68"/>
      <c r="C206" s="68"/>
      <c r="D206" s="220"/>
      <c r="E206" s="220"/>
      <c r="F206" s="68"/>
      <c r="G206" s="68"/>
      <c r="H206" s="68"/>
      <c r="I206" s="70"/>
      <c r="J206" s="221"/>
      <c r="K206" s="98"/>
      <c r="L206" s="93"/>
      <c r="M206" s="93"/>
      <c r="N206" s="93"/>
      <c r="O206" s="93"/>
      <c r="P206" s="93"/>
      <c r="Q206" s="93"/>
      <c r="R206" s="93"/>
      <c r="S206" s="93"/>
      <c r="T206" s="93"/>
      <c r="U206" s="93"/>
      <c r="V206" s="93"/>
      <c r="W206" s="93"/>
      <c r="X206" s="93"/>
      <c r="Y206" s="93"/>
      <c r="Z206" s="48"/>
    </row>
    <row r="207" ht="10.5" customHeight="1">
      <c r="A207" s="68"/>
      <c r="B207" s="68"/>
      <c r="C207" s="68"/>
      <c r="D207" s="220"/>
      <c r="E207" s="220"/>
      <c r="F207" s="68"/>
      <c r="G207" s="68"/>
      <c r="H207" s="68"/>
      <c r="I207" s="70"/>
      <c r="J207" s="221"/>
      <c r="K207" s="98"/>
      <c r="L207" s="93"/>
      <c r="M207" s="93"/>
      <c r="N207" s="93"/>
      <c r="O207" s="93"/>
      <c r="P207" s="93"/>
      <c r="Q207" s="93"/>
      <c r="R207" s="93"/>
      <c r="S207" s="93"/>
      <c r="T207" s="93"/>
      <c r="U207" s="93"/>
      <c r="V207" s="93"/>
      <c r="W207" s="93"/>
      <c r="X207" s="93"/>
      <c r="Y207" s="93"/>
      <c r="Z207" s="48"/>
    </row>
    <row r="208" ht="10.5" customHeight="1">
      <c r="A208" s="68"/>
      <c r="B208" s="68"/>
      <c r="C208" s="68"/>
      <c r="D208" s="220"/>
      <c r="E208" s="220"/>
      <c r="F208" s="68"/>
      <c r="G208" s="68"/>
      <c r="H208" s="68"/>
      <c r="I208" s="70"/>
      <c r="J208" s="221"/>
      <c r="K208" s="98"/>
      <c r="L208" s="93"/>
      <c r="M208" s="93"/>
      <c r="N208" s="93"/>
      <c r="O208" s="93"/>
      <c r="P208" s="93"/>
      <c r="Q208" s="93"/>
      <c r="R208" s="93"/>
      <c r="S208" s="93"/>
      <c r="T208" s="93"/>
      <c r="U208" s="93"/>
      <c r="V208" s="93"/>
      <c r="W208" s="93"/>
      <c r="X208" s="93"/>
      <c r="Y208" s="93"/>
      <c r="Z208" s="48"/>
    </row>
    <row r="209" ht="10.5" customHeight="1">
      <c r="A209" s="68"/>
      <c r="B209" s="68"/>
      <c r="C209" s="68"/>
      <c r="D209" s="220"/>
      <c r="E209" s="220"/>
      <c r="F209" s="68"/>
      <c r="G209" s="68"/>
      <c r="H209" s="68"/>
      <c r="I209" s="70"/>
      <c r="J209" s="221"/>
      <c r="K209" s="98"/>
      <c r="L209" s="93"/>
      <c r="M209" s="93"/>
      <c r="N209" s="93"/>
      <c r="O209" s="93"/>
      <c r="P209" s="93"/>
      <c r="Q209" s="93"/>
      <c r="R209" s="93"/>
      <c r="S209" s="93"/>
      <c r="T209" s="93"/>
      <c r="U209" s="93"/>
      <c r="V209" s="93"/>
      <c r="W209" s="93"/>
      <c r="X209" s="93"/>
      <c r="Y209" s="93"/>
      <c r="Z209" s="48"/>
    </row>
    <row r="210" ht="10.5" customHeight="1">
      <c r="A210" s="68"/>
      <c r="B210" s="68"/>
      <c r="C210" s="68"/>
      <c r="D210" s="220"/>
      <c r="E210" s="220"/>
      <c r="F210" s="68"/>
      <c r="G210" s="68"/>
      <c r="H210" s="68"/>
      <c r="I210" s="70"/>
      <c r="J210" s="221"/>
      <c r="K210" s="98"/>
      <c r="L210" s="93"/>
      <c r="M210" s="93"/>
      <c r="N210" s="93"/>
      <c r="O210" s="93"/>
      <c r="P210" s="93"/>
      <c r="Q210" s="93"/>
      <c r="R210" s="93"/>
      <c r="S210" s="93"/>
      <c r="T210" s="93"/>
      <c r="U210" s="93"/>
      <c r="V210" s="93"/>
      <c r="W210" s="93"/>
      <c r="X210" s="93"/>
      <c r="Y210" s="93"/>
      <c r="Z210" s="48"/>
    </row>
    <row r="211" ht="10.5" customHeight="1">
      <c r="A211" s="68"/>
      <c r="B211" s="68"/>
      <c r="C211" s="68"/>
      <c r="D211" s="220"/>
      <c r="E211" s="220"/>
      <c r="F211" s="68"/>
      <c r="G211" s="68"/>
      <c r="H211" s="68"/>
      <c r="I211" s="70"/>
      <c r="J211" s="221"/>
      <c r="K211" s="98"/>
      <c r="L211" s="93"/>
      <c r="M211" s="93"/>
      <c r="N211" s="93"/>
      <c r="O211" s="93"/>
      <c r="P211" s="93"/>
      <c r="Q211" s="93"/>
      <c r="R211" s="93"/>
      <c r="S211" s="93"/>
      <c r="T211" s="93"/>
      <c r="U211" s="93"/>
      <c r="V211" s="93"/>
      <c r="W211" s="93"/>
      <c r="X211" s="93"/>
      <c r="Y211" s="93"/>
      <c r="Z211" s="48"/>
    </row>
    <row r="212" ht="10.5" customHeight="1">
      <c r="A212" s="68"/>
      <c r="B212" s="68"/>
      <c r="C212" s="68"/>
      <c r="D212" s="220"/>
      <c r="E212" s="220"/>
      <c r="F212" s="68"/>
      <c r="G212" s="68"/>
      <c r="H212" s="68"/>
      <c r="I212" s="70"/>
      <c r="J212" s="221"/>
      <c r="K212" s="98"/>
      <c r="L212" s="93"/>
      <c r="M212" s="93"/>
      <c r="N212" s="93"/>
      <c r="O212" s="93"/>
      <c r="P212" s="93"/>
      <c r="Q212" s="93"/>
      <c r="R212" s="93"/>
      <c r="S212" s="93"/>
      <c r="T212" s="93"/>
      <c r="U212" s="93"/>
      <c r="V212" s="93"/>
      <c r="W212" s="93"/>
      <c r="X212" s="93"/>
      <c r="Y212" s="93"/>
      <c r="Z212" s="48"/>
    </row>
    <row r="213" ht="10.5" customHeight="1">
      <c r="A213" s="68"/>
      <c r="B213" s="68"/>
      <c r="C213" s="68"/>
      <c r="D213" s="220"/>
      <c r="E213" s="220"/>
      <c r="F213" s="68"/>
      <c r="G213" s="68"/>
      <c r="H213" s="68"/>
      <c r="I213" s="70"/>
      <c r="J213" s="221"/>
      <c r="K213" s="98"/>
      <c r="L213" s="93"/>
      <c r="M213" s="93"/>
      <c r="N213" s="93"/>
      <c r="O213" s="93"/>
      <c r="P213" s="93"/>
      <c r="Q213" s="93"/>
      <c r="R213" s="93"/>
      <c r="S213" s="93"/>
      <c r="T213" s="93"/>
      <c r="U213" s="93"/>
      <c r="V213" s="93"/>
      <c r="W213" s="93"/>
      <c r="X213" s="93"/>
      <c r="Y213" s="93"/>
      <c r="Z213" s="48"/>
    </row>
    <row r="214" ht="10.5" customHeight="1">
      <c r="A214" s="48"/>
      <c r="B214" s="48"/>
      <c r="C214" s="48"/>
      <c r="D214" s="48"/>
      <c r="E214" s="48"/>
      <c r="F214" s="48"/>
      <c r="G214" s="48"/>
      <c r="H214" s="48"/>
      <c r="I214" s="103"/>
      <c r="J214" s="229"/>
      <c r="K214" s="98"/>
      <c r="L214" s="93"/>
      <c r="M214" s="93"/>
      <c r="N214" s="93"/>
      <c r="O214" s="93"/>
      <c r="P214" s="93"/>
      <c r="Q214" s="93"/>
      <c r="R214" s="93"/>
      <c r="S214" s="93"/>
      <c r="T214" s="93"/>
      <c r="U214" s="93"/>
      <c r="V214" s="93"/>
      <c r="W214" s="93"/>
      <c r="X214" s="93"/>
      <c r="Y214" s="93"/>
      <c r="Z214" s="48"/>
    </row>
    <row r="215" ht="10.5" customHeight="1">
      <c r="A215" s="68" t="s">
        <v>446</v>
      </c>
      <c r="B215" s="68" t="s">
        <v>755</v>
      </c>
      <c r="C215" s="68" t="s">
        <v>756</v>
      </c>
      <c r="D215" s="220">
        <v>46079.0</v>
      </c>
      <c r="E215" s="220">
        <v>46180.0</v>
      </c>
      <c r="F215" s="68" t="s">
        <v>757</v>
      </c>
      <c r="G215" s="68" t="s">
        <v>758</v>
      </c>
      <c r="H215" s="68" t="s">
        <v>759</v>
      </c>
      <c r="I215" s="70">
        <f>855</f>
        <v>855</v>
      </c>
      <c r="J215" s="221">
        <v>3.0</v>
      </c>
      <c r="K215" s="98"/>
      <c r="L215" s="93"/>
      <c r="M215" s="93"/>
      <c r="N215" s="93"/>
      <c r="O215" s="93"/>
      <c r="P215" s="93"/>
      <c r="Q215" s="93"/>
      <c r="R215" s="93"/>
      <c r="S215" s="93"/>
      <c r="T215" s="93"/>
      <c r="U215" s="93"/>
      <c r="V215" s="93"/>
      <c r="W215" s="93"/>
      <c r="X215" s="93"/>
      <c r="Y215" s="93"/>
      <c r="Z215" s="48"/>
    </row>
    <row r="216" ht="10.5" customHeight="1">
      <c r="A216" s="68" t="s">
        <v>446</v>
      </c>
      <c r="B216" s="68" t="s">
        <v>760</v>
      </c>
      <c r="C216" s="68" t="s">
        <v>761</v>
      </c>
      <c r="D216" s="220">
        <v>46146.0</v>
      </c>
      <c r="E216" s="220">
        <v>46180.0</v>
      </c>
      <c r="F216" s="68" t="s">
        <v>762</v>
      </c>
      <c r="G216" s="68" t="s">
        <v>758</v>
      </c>
      <c r="H216" s="68" t="s">
        <v>759</v>
      </c>
      <c r="I216" s="70">
        <v>179.34</v>
      </c>
      <c r="J216" s="221">
        <v>3.0</v>
      </c>
      <c r="K216" s="98"/>
      <c r="L216" s="93"/>
      <c r="M216" s="93"/>
      <c r="N216" s="93"/>
      <c r="O216" s="93"/>
      <c r="P216" s="93"/>
      <c r="Q216" s="93"/>
      <c r="R216" s="93"/>
      <c r="S216" s="93"/>
      <c r="T216" s="93"/>
      <c r="U216" s="93"/>
      <c r="V216" s="93"/>
      <c r="W216" s="93"/>
      <c r="X216" s="93"/>
      <c r="Y216" s="93"/>
      <c r="Z216" s="48"/>
    </row>
    <row r="217" ht="10.5" customHeight="1">
      <c r="A217" s="68" t="s">
        <v>446</v>
      </c>
      <c r="B217" s="68" t="s">
        <v>763</v>
      </c>
      <c r="C217" s="68"/>
      <c r="D217" s="220">
        <v>46090.0</v>
      </c>
      <c r="E217" s="220">
        <v>46180.0</v>
      </c>
      <c r="F217" s="68" t="s">
        <v>764</v>
      </c>
      <c r="G217" s="68" t="s">
        <v>765</v>
      </c>
      <c r="H217" s="68" t="s">
        <v>766</v>
      </c>
      <c r="I217" s="70">
        <v>1500.0</v>
      </c>
      <c r="J217" s="221">
        <v>3.0</v>
      </c>
      <c r="K217" s="98"/>
      <c r="L217" s="93"/>
      <c r="M217" s="93"/>
      <c r="N217" s="93"/>
      <c r="O217" s="93"/>
      <c r="P217" s="93"/>
      <c r="Q217" s="93"/>
      <c r="R217" s="93"/>
      <c r="S217" s="93"/>
      <c r="T217" s="93"/>
      <c r="U217" s="93"/>
      <c r="V217" s="93"/>
      <c r="W217" s="93"/>
      <c r="X217" s="93"/>
      <c r="Y217" s="93"/>
      <c r="Z217" s="48"/>
    </row>
    <row r="218" ht="10.5" customHeight="1">
      <c r="A218" s="68" t="s">
        <v>446</v>
      </c>
      <c r="B218" s="68" t="s">
        <v>767</v>
      </c>
      <c r="C218" s="68" t="s">
        <v>767</v>
      </c>
      <c r="D218" s="220">
        <v>46150.0</v>
      </c>
      <c r="E218" s="220">
        <v>46180.0</v>
      </c>
      <c r="F218" s="68" t="s">
        <v>768</v>
      </c>
      <c r="G218" s="68"/>
      <c r="H218" s="68" t="s">
        <v>524</v>
      </c>
      <c r="I218" s="70">
        <f>373.6-I219</f>
        <v>238.8</v>
      </c>
      <c r="J218" s="221">
        <v>3.0</v>
      </c>
      <c r="K218" s="98"/>
      <c r="L218" s="93"/>
      <c r="M218" s="93"/>
      <c r="N218" s="93"/>
      <c r="O218" s="93"/>
      <c r="P218" s="93"/>
      <c r="Q218" s="93"/>
      <c r="R218" s="93"/>
      <c r="S218" s="93"/>
      <c r="T218" s="93"/>
      <c r="U218" s="93"/>
      <c r="V218" s="93"/>
      <c r="W218" s="93"/>
      <c r="X218" s="93"/>
      <c r="Y218" s="93"/>
      <c r="Z218" s="48"/>
    </row>
    <row r="219" ht="10.5" customHeight="1">
      <c r="A219" s="68" t="s">
        <v>446</v>
      </c>
      <c r="B219" s="68" t="s">
        <v>767</v>
      </c>
      <c r="C219" s="68" t="s">
        <v>767</v>
      </c>
      <c r="D219" s="220">
        <v>46150.0</v>
      </c>
      <c r="E219" s="220">
        <v>46180.0</v>
      </c>
      <c r="F219" s="68" t="s">
        <v>768</v>
      </c>
      <c r="G219" s="68"/>
      <c r="H219" s="68" t="s">
        <v>460</v>
      </c>
      <c r="I219" s="70">
        <v>134.8</v>
      </c>
      <c r="J219" s="221">
        <v>3.0</v>
      </c>
      <c r="K219" s="98"/>
      <c r="L219" s="93"/>
      <c r="M219" s="93"/>
      <c r="N219" s="93"/>
      <c r="O219" s="93"/>
      <c r="P219" s="93"/>
      <c r="Q219" s="93"/>
      <c r="R219" s="93"/>
      <c r="S219" s="93"/>
      <c r="T219" s="93"/>
      <c r="U219" s="93"/>
      <c r="V219" s="93"/>
      <c r="W219" s="93"/>
      <c r="X219" s="93"/>
      <c r="Y219" s="93"/>
      <c r="Z219" s="48"/>
    </row>
    <row r="220" ht="10.5" customHeight="1">
      <c r="A220" s="68" t="s">
        <v>446</v>
      </c>
      <c r="B220" s="68" t="s">
        <v>767</v>
      </c>
      <c r="C220" s="68" t="s">
        <v>767</v>
      </c>
      <c r="D220" s="220">
        <v>46150.0</v>
      </c>
      <c r="E220" s="220">
        <v>46180.0</v>
      </c>
      <c r="F220" s="68" t="s">
        <v>768</v>
      </c>
      <c r="G220" s="68"/>
      <c r="H220" s="68" t="s">
        <v>460</v>
      </c>
      <c r="I220" s="70">
        <v>104.0</v>
      </c>
      <c r="J220" s="221">
        <v>5.0</v>
      </c>
      <c r="K220" s="98"/>
      <c r="L220" s="93"/>
      <c r="M220" s="93"/>
      <c r="N220" s="93"/>
      <c r="O220" s="93"/>
      <c r="P220" s="93"/>
      <c r="Q220" s="93"/>
      <c r="R220" s="93"/>
      <c r="S220" s="93"/>
      <c r="T220" s="93"/>
      <c r="U220" s="93"/>
      <c r="V220" s="93"/>
      <c r="W220" s="93"/>
      <c r="X220" s="93"/>
      <c r="Y220" s="93"/>
      <c r="Z220" s="48"/>
    </row>
    <row r="221" ht="10.5" customHeight="1">
      <c r="A221" s="68" t="s">
        <v>446</v>
      </c>
      <c r="B221" s="68" t="s">
        <v>767</v>
      </c>
      <c r="C221" s="68" t="s">
        <v>767</v>
      </c>
      <c r="D221" s="220">
        <v>46150.0</v>
      </c>
      <c r="E221" s="220">
        <v>46180.0</v>
      </c>
      <c r="F221" s="68" t="s">
        <v>769</v>
      </c>
      <c r="G221" s="68"/>
      <c r="H221" s="68" t="s">
        <v>524</v>
      </c>
      <c r="I221" s="70">
        <v>606.8</v>
      </c>
      <c r="J221" s="221">
        <v>3.0</v>
      </c>
      <c r="K221" s="98"/>
      <c r="L221" s="93"/>
      <c r="M221" s="93"/>
      <c r="N221" s="93"/>
      <c r="O221" s="93"/>
      <c r="P221" s="93"/>
      <c r="Q221" s="93"/>
      <c r="R221" s="93"/>
      <c r="S221" s="93"/>
      <c r="T221" s="93"/>
      <c r="U221" s="93"/>
      <c r="V221" s="93"/>
      <c r="W221" s="93"/>
      <c r="X221" s="93"/>
      <c r="Y221" s="93"/>
      <c r="Z221" s="48"/>
    </row>
    <row r="222" ht="10.5" customHeight="1">
      <c r="A222" s="68" t="s">
        <v>446</v>
      </c>
      <c r="B222" s="68" t="s">
        <v>767</v>
      </c>
      <c r="C222" s="68" t="s">
        <v>767</v>
      </c>
      <c r="D222" s="220">
        <v>46150.0</v>
      </c>
      <c r="E222" s="220">
        <v>46180.0</v>
      </c>
      <c r="F222" s="68" t="s">
        <v>769</v>
      </c>
      <c r="G222" s="68"/>
      <c r="H222" s="68" t="s">
        <v>527</v>
      </c>
      <c r="I222" s="70">
        <v>21.25</v>
      </c>
      <c r="J222" s="221">
        <v>2.0</v>
      </c>
      <c r="K222" s="98"/>
      <c r="L222" s="93"/>
      <c r="M222" s="93"/>
      <c r="N222" s="93"/>
      <c r="O222" s="93"/>
      <c r="P222" s="93"/>
      <c r="Q222" s="93"/>
      <c r="R222" s="93"/>
      <c r="S222" s="93"/>
      <c r="T222" s="93"/>
      <c r="U222" s="93"/>
      <c r="V222" s="93"/>
      <c r="W222" s="93"/>
      <c r="X222" s="93"/>
      <c r="Y222" s="93"/>
      <c r="Z222" s="48"/>
    </row>
    <row r="223" ht="10.5" customHeight="1">
      <c r="A223" s="68"/>
      <c r="B223" s="68"/>
      <c r="C223" s="68"/>
      <c r="D223" s="220"/>
      <c r="E223" s="220"/>
      <c r="F223" s="68"/>
      <c r="G223" s="68"/>
      <c r="H223" s="68"/>
      <c r="I223" s="70"/>
      <c r="J223" s="221"/>
      <c r="K223" s="98"/>
      <c r="L223" s="93"/>
      <c r="M223" s="93"/>
      <c r="N223" s="93"/>
      <c r="O223" s="93"/>
      <c r="P223" s="93"/>
      <c r="Q223" s="93"/>
      <c r="R223" s="93"/>
      <c r="S223" s="93"/>
      <c r="T223" s="93"/>
      <c r="U223" s="93"/>
      <c r="V223" s="93"/>
      <c r="W223" s="93"/>
      <c r="X223" s="93"/>
      <c r="Y223" s="93"/>
      <c r="Z223" s="48"/>
    </row>
    <row r="224" ht="10.5" customHeight="1">
      <c r="K224" s="98"/>
      <c r="L224" s="93"/>
      <c r="M224" s="93"/>
      <c r="N224" s="93"/>
      <c r="O224" s="93"/>
      <c r="P224" s="93"/>
      <c r="Q224" s="93"/>
      <c r="R224" s="93"/>
      <c r="S224" s="93"/>
      <c r="T224" s="93"/>
      <c r="U224" s="93"/>
      <c r="V224" s="93"/>
      <c r="W224" s="93"/>
      <c r="X224" s="93"/>
      <c r="Y224" s="93"/>
      <c r="Z224" s="48"/>
    </row>
    <row r="225" ht="10.5" customHeight="1">
      <c r="K225" s="98"/>
      <c r="L225" s="93"/>
      <c r="M225" s="93"/>
      <c r="N225" s="93"/>
      <c r="O225" s="93"/>
      <c r="P225" s="93"/>
      <c r="Q225" s="93"/>
      <c r="R225" s="93"/>
      <c r="S225" s="93"/>
      <c r="T225" s="93"/>
      <c r="U225" s="93"/>
      <c r="V225" s="93"/>
      <c r="W225" s="93"/>
      <c r="X225" s="93"/>
      <c r="Y225" s="93"/>
      <c r="Z225" s="48"/>
    </row>
    <row r="226" ht="10.5" customHeight="1">
      <c r="K226" s="98"/>
      <c r="L226" s="93"/>
      <c r="M226" s="93"/>
      <c r="N226" s="93"/>
      <c r="O226" s="93"/>
      <c r="P226" s="93"/>
      <c r="Q226" s="93"/>
      <c r="R226" s="93"/>
      <c r="S226" s="93"/>
      <c r="T226" s="93"/>
      <c r="U226" s="93"/>
      <c r="V226" s="93"/>
      <c r="W226" s="93"/>
      <c r="X226" s="93"/>
      <c r="Y226" s="93"/>
      <c r="Z226" s="48"/>
    </row>
    <row r="227" ht="10.5" customHeight="1">
      <c r="K227" s="98"/>
      <c r="L227" s="93"/>
      <c r="M227" s="93"/>
      <c r="N227" s="93"/>
      <c r="O227" s="93"/>
      <c r="P227" s="93"/>
      <c r="Q227" s="93"/>
      <c r="R227" s="93"/>
      <c r="S227" s="93"/>
      <c r="T227" s="93"/>
      <c r="U227" s="93"/>
      <c r="V227" s="93"/>
      <c r="W227" s="93"/>
      <c r="X227" s="93"/>
      <c r="Y227" s="93"/>
      <c r="Z227" s="48"/>
    </row>
    <row r="228" ht="10.5" customHeight="1">
      <c r="K228" s="98"/>
      <c r="L228" s="93"/>
      <c r="M228" s="93"/>
      <c r="N228" s="93"/>
      <c r="O228" s="93"/>
      <c r="P228" s="93"/>
      <c r="Q228" s="93"/>
      <c r="R228" s="93"/>
      <c r="S228" s="93"/>
      <c r="T228" s="93"/>
      <c r="U228" s="93"/>
      <c r="V228" s="93"/>
      <c r="W228" s="93"/>
      <c r="X228" s="93"/>
      <c r="Y228" s="93"/>
      <c r="Z228" s="48"/>
    </row>
    <row r="229" ht="10.5" customHeight="1">
      <c r="K229" s="98"/>
      <c r="L229" s="93"/>
      <c r="M229" s="93"/>
      <c r="N229" s="93"/>
      <c r="O229" s="93"/>
      <c r="P229" s="93"/>
      <c r="Q229" s="93"/>
      <c r="R229" s="93"/>
      <c r="S229" s="93"/>
      <c r="T229" s="93"/>
      <c r="U229" s="93"/>
      <c r="V229" s="93"/>
      <c r="W229" s="93"/>
      <c r="X229" s="93"/>
      <c r="Y229" s="93"/>
      <c r="Z229" s="48"/>
    </row>
    <row r="230" ht="10.5" customHeight="1">
      <c r="K230" s="98"/>
      <c r="L230" s="93"/>
      <c r="M230" s="93"/>
      <c r="N230" s="93"/>
      <c r="O230" s="93"/>
      <c r="P230" s="93"/>
      <c r="Q230" s="93"/>
      <c r="R230" s="93"/>
      <c r="S230" s="93"/>
      <c r="T230" s="93"/>
      <c r="U230" s="93"/>
      <c r="V230" s="93"/>
      <c r="W230" s="93"/>
      <c r="X230" s="93"/>
      <c r="Y230" s="93"/>
      <c r="Z230" s="48"/>
    </row>
    <row r="231" ht="10.5" customHeight="1">
      <c r="K231" s="98"/>
      <c r="L231" s="93"/>
      <c r="M231" s="93"/>
      <c r="N231" s="93"/>
      <c r="O231" s="93"/>
      <c r="P231" s="93"/>
      <c r="Q231" s="93"/>
      <c r="R231" s="93"/>
      <c r="S231" s="93"/>
      <c r="T231" s="93"/>
      <c r="U231" s="93"/>
      <c r="V231" s="93"/>
      <c r="W231" s="93"/>
      <c r="X231" s="93"/>
      <c r="Y231" s="93"/>
      <c r="Z231" s="48"/>
    </row>
    <row r="232" ht="10.5" customHeight="1">
      <c r="K232" s="98"/>
      <c r="L232" s="93"/>
      <c r="M232" s="93"/>
      <c r="N232" s="93"/>
      <c r="O232" s="93"/>
      <c r="P232" s="93"/>
      <c r="Q232" s="93"/>
      <c r="R232" s="93"/>
      <c r="S232" s="93"/>
      <c r="T232" s="93"/>
      <c r="U232" s="93"/>
      <c r="V232" s="93"/>
      <c r="W232" s="93"/>
      <c r="X232" s="93"/>
      <c r="Y232" s="93"/>
      <c r="Z232" s="48"/>
    </row>
    <row r="233" ht="10.5" customHeight="1">
      <c r="K233" s="98"/>
      <c r="L233" s="93"/>
      <c r="M233" s="93"/>
      <c r="N233" s="93"/>
      <c r="O233" s="93"/>
      <c r="P233" s="93"/>
      <c r="Q233" s="93"/>
      <c r="R233" s="93"/>
      <c r="S233" s="93"/>
      <c r="T233" s="93"/>
      <c r="U233" s="93"/>
      <c r="V233" s="93"/>
      <c r="W233" s="93"/>
      <c r="X233" s="93"/>
      <c r="Y233" s="93"/>
      <c r="Z233" s="48"/>
    </row>
    <row r="234" ht="10.5" customHeight="1">
      <c r="K234" s="98"/>
      <c r="L234" s="93"/>
      <c r="M234" s="93"/>
      <c r="N234" s="93"/>
      <c r="O234" s="93"/>
      <c r="P234" s="93"/>
      <c r="Q234" s="93"/>
      <c r="R234" s="93"/>
      <c r="S234" s="93"/>
      <c r="T234" s="93"/>
      <c r="U234" s="93"/>
      <c r="V234" s="93"/>
      <c r="W234" s="93"/>
      <c r="X234" s="93"/>
      <c r="Y234" s="93"/>
      <c r="Z234" s="48"/>
    </row>
    <row r="235" ht="10.5" customHeight="1">
      <c r="K235" s="98"/>
      <c r="L235" s="93"/>
      <c r="M235" s="93"/>
      <c r="N235" s="93"/>
      <c r="O235" s="93"/>
      <c r="P235" s="93"/>
      <c r="Q235" s="93"/>
      <c r="R235" s="93"/>
      <c r="S235" s="93"/>
      <c r="T235" s="93"/>
      <c r="U235" s="93"/>
      <c r="V235" s="93"/>
      <c r="W235" s="93"/>
      <c r="X235" s="93"/>
      <c r="Y235" s="93"/>
      <c r="Z235" s="48"/>
    </row>
    <row r="236" ht="10.5" customHeight="1">
      <c r="A236" s="68"/>
      <c r="B236" s="68"/>
      <c r="C236" s="68"/>
      <c r="D236" s="220"/>
      <c r="E236" s="220"/>
      <c r="F236" s="68"/>
      <c r="G236" s="68"/>
      <c r="H236" s="68"/>
      <c r="I236" s="70"/>
      <c r="J236" s="221"/>
      <c r="K236" s="98"/>
      <c r="L236" s="93"/>
      <c r="M236" s="93"/>
      <c r="N236" s="93"/>
      <c r="O236" s="93"/>
      <c r="P236" s="93"/>
      <c r="Q236" s="93"/>
      <c r="R236" s="93"/>
      <c r="S236" s="93"/>
      <c r="T236" s="93"/>
      <c r="U236" s="93"/>
      <c r="V236" s="93"/>
      <c r="W236" s="93"/>
      <c r="X236" s="93"/>
      <c r="Y236" s="93"/>
      <c r="Z236" s="48"/>
    </row>
    <row r="237" ht="10.5" customHeight="1">
      <c r="A237" s="68"/>
      <c r="B237" s="68"/>
      <c r="C237" s="68"/>
      <c r="D237" s="220"/>
      <c r="E237" s="220"/>
      <c r="F237" s="68"/>
      <c r="G237" s="68"/>
      <c r="H237" s="68"/>
      <c r="I237" s="70"/>
      <c r="J237" s="221"/>
      <c r="K237" s="98"/>
      <c r="L237" s="93"/>
      <c r="M237" s="93"/>
      <c r="N237" s="93"/>
      <c r="O237" s="93"/>
      <c r="P237" s="93"/>
      <c r="Q237" s="93"/>
      <c r="R237" s="93"/>
      <c r="S237" s="93"/>
      <c r="T237" s="93"/>
      <c r="U237" s="93"/>
      <c r="V237" s="93"/>
      <c r="W237" s="93"/>
      <c r="X237" s="93"/>
      <c r="Y237" s="93"/>
      <c r="Z237" s="48"/>
    </row>
    <row r="238" ht="10.5" customHeight="1">
      <c r="A238" s="68"/>
      <c r="B238" s="68"/>
      <c r="C238" s="68"/>
      <c r="D238" s="220"/>
      <c r="E238" s="220"/>
      <c r="F238" s="68"/>
      <c r="G238" s="68"/>
      <c r="H238" s="68"/>
      <c r="I238" s="70"/>
      <c r="J238" s="221"/>
      <c r="K238" s="98"/>
      <c r="L238" s="93"/>
      <c r="M238" s="93"/>
      <c r="N238" s="93"/>
      <c r="O238" s="93"/>
      <c r="P238" s="93"/>
      <c r="Q238" s="93"/>
      <c r="R238" s="93"/>
      <c r="S238" s="93"/>
      <c r="T238" s="93"/>
      <c r="U238" s="93"/>
      <c r="V238" s="93"/>
      <c r="W238" s="93"/>
      <c r="X238" s="93"/>
      <c r="Y238" s="93"/>
      <c r="Z238" s="48"/>
    </row>
    <row r="239" ht="10.5" customHeight="1">
      <c r="A239" s="68"/>
      <c r="B239" s="68"/>
      <c r="C239" s="68"/>
      <c r="D239" s="220"/>
      <c r="E239" s="220"/>
      <c r="F239" s="68"/>
      <c r="G239" s="68"/>
      <c r="H239" s="68"/>
      <c r="I239" s="70"/>
      <c r="J239" s="221"/>
      <c r="K239" s="98"/>
      <c r="L239" s="93"/>
      <c r="M239" s="93"/>
      <c r="N239" s="93"/>
      <c r="O239" s="93"/>
      <c r="P239" s="93"/>
      <c r="Q239" s="93"/>
      <c r="R239" s="93"/>
      <c r="S239" s="93"/>
      <c r="T239" s="93"/>
      <c r="U239" s="93"/>
      <c r="V239" s="93"/>
      <c r="W239" s="93"/>
      <c r="X239" s="93"/>
      <c r="Y239" s="93"/>
      <c r="Z239" s="48"/>
    </row>
    <row r="240" ht="10.5" customHeight="1">
      <c r="A240" s="68"/>
      <c r="B240" s="68"/>
      <c r="C240" s="68"/>
      <c r="D240" s="220"/>
      <c r="E240" s="220"/>
      <c r="F240" s="68"/>
      <c r="G240" s="68"/>
      <c r="H240" s="68"/>
      <c r="I240" s="70"/>
      <c r="J240" s="221"/>
      <c r="K240" s="98"/>
      <c r="L240" s="93"/>
      <c r="M240" s="93"/>
      <c r="N240" s="93"/>
      <c r="O240" s="93"/>
      <c r="P240" s="93"/>
      <c r="Q240" s="93"/>
      <c r="R240" s="93"/>
      <c r="S240" s="93"/>
      <c r="T240" s="93"/>
      <c r="U240" s="93"/>
      <c r="V240" s="93"/>
      <c r="W240" s="93"/>
      <c r="X240" s="93"/>
      <c r="Y240" s="93"/>
      <c r="Z240" s="48"/>
    </row>
    <row r="241" ht="10.5" customHeight="1">
      <c r="A241" s="68"/>
      <c r="B241" s="68"/>
      <c r="C241" s="68"/>
      <c r="D241" s="220"/>
      <c r="E241" s="220"/>
      <c r="F241" s="68"/>
      <c r="G241" s="68"/>
      <c r="H241" s="68"/>
      <c r="I241" s="70"/>
      <c r="J241" s="221"/>
      <c r="K241" s="98"/>
      <c r="L241" s="93"/>
      <c r="M241" s="93"/>
      <c r="N241" s="93"/>
      <c r="O241" s="93"/>
      <c r="P241" s="93"/>
      <c r="Q241" s="93"/>
      <c r="R241" s="93"/>
      <c r="S241" s="93"/>
      <c r="T241" s="93"/>
      <c r="U241" s="93"/>
      <c r="V241" s="93"/>
      <c r="W241" s="93"/>
      <c r="X241" s="93"/>
      <c r="Y241" s="93"/>
      <c r="Z241" s="48"/>
    </row>
    <row r="242" ht="10.5" customHeight="1">
      <c r="A242" s="68"/>
      <c r="B242" s="68"/>
      <c r="C242" s="68"/>
      <c r="D242" s="220"/>
      <c r="E242" s="220"/>
      <c r="F242" s="68"/>
      <c r="G242" s="68"/>
      <c r="H242" s="68"/>
      <c r="I242" s="70"/>
      <c r="J242" s="221"/>
      <c r="K242" s="98"/>
      <c r="L242" s="93"/>
      <c r="M242" s="93"/>
      <c r="N242" s="93"/>
      <c r="O242" s="93"/>
      <c r="P242" s="93"/>
      <c r="Q242" s="93"/>
      <c r="R242" s="93"/>
      <c r="S242" s="93"/>
      <c r="T242" s="93"/>
      <c r="U242" s="93"/>
      <c r="V242" s="93"/>
      <c r="W242" s="93"/>
      <c r="X242" s="93"/>
      <c r="Y242" s="93"/>
      <c r="Z242" s="48"/>
    </row>
    <row r="243" ht="10.5" customHeight="1">
      <c r="A243" s="68"/>
      <c r="B243" s="68"/>
      <c r="C243" s="68"/>
      <c r="D243" s="220"/>
      <c r="E243" s="220"/>
      <c r="F243" s="68"/>
      <c r="G243" s="68"/>
      <c r="H243" s="68"/>
      <c r="I243" s="70"/>
      <c r="J243" s="221"/>
      <c r="K243" s="98"/>
      <c r="L243" s="93"/>
      <c r="M243" s="93"/>
      <c r="N243" s="93"/>
      <c r="O243" s="93"/>
      <c r="P243" s="93"/>
      <c r="Q243" s="93"/>
      <c r="R243" s="93"/>
      <c r="S243" s="93"/>
      <c r="T243" s="93"/>
      <c r="U243" s="93"/>
      <c r="V243" s="93"/>
      <c r="W243" s="93"/>
      <c r="X243" s="93"/>
      <c r="Y243" s="93"/>
      <c r="Z243" s="48"/>
    </row>
    <row r="244" ht="10.5" customHeight="1">
      <c r="A244" s="68"/>
      <c r="B244" s="68"/>
      <c r="C244" s="68"/>
      <c r="D244" s="220"/>
      <c r="E244" s="220"/>
      <c r="F244" s="68"/>
      <c r="G244" s="68"/>
      <c r="H244" s="68"/>
      <c r="I244" s="70"/>
      <c r="J244" s="221"/>
      <c r="K244" s="98"/>
      <c r="L244" s="93"/>
      <c r="M244" s="93"/>
      <c r="N244" s="93"/>
      <c r="O244" s="93"/>
      <c r="P244" s="93"/>
      <c r="Q244" s="93"/>
      <c r="R244" s="93"/>
      <c r="S244" s="93"/>
      <c r="T244" s="93"/>
      <c r="U244" s="93"/>
      <c r="V244" s="93"/>
      <c r="W244" s="93"/>
      <c r="X244" s="93"/>
      <c r="Y244" s="93"/>
      <c r="Z244" s="48"/>
    </row>
    <row r="245" ht="10.5" customHeight="1">
      <c r="A245" s="68"/>
      <c r="B245" s="68"/>
      <c r="C245" s="68"/>
      <c r="D245" s="220"/>
      <c r="E245" s="220"/>
      <c r="F245" s="68"/>
      <c r="G245" s="68"/>
      <c r="H245" s="68"/>
      <c r="I245" s="70"/>
      <c r="J245" s="221"/>
      <c r="K245" s="98"/>
      <c r="L245" s="93"/>
      <c r="M245" s="93"/>
      <c r="N245" s="93"/>
      <c r="O245" s="93"/>
      <c r="P245" s="93"/>
      <c r="Q245" s="93"/>
      <c r="R245" s="93"/>
      <c r="S245" s="93"/>
      <c r="T245" s="93"/>
      <c r="U245" s="93"/>
      <c r="V245" s="93"/>
      <c r="W245" s="93"/>
      <c r="X245" s="93"/>
      <c r="Y245" s="93"/>
      <c r="Z245" s="48"/>
    </row>
    <row r="246" ht="10.5" customHeight="1">
      <c r="A246" s="68"/>
      <c r="B246" s="68"/>
      <c r="C246" s="68"/>
      <c r="D246" s="220"/>
      <c r="E246" s="220"/>
      <c r="F246" s="68"/>
      <c r="G246" s="68"/>
      <c r="H246" s="68"/>
      <c r="I246" s="70"/>
      <c r="J246" s="221"/>
      <c r="K246" s="98"/>
      <c r="L246" s="93"/>
      <c r="M246" s="93"/>
      <c r="N246" s="93"/>
      <c r="O246" s="93"/>
      <c r="P246" s="93"/>
      <c r="Q246" s="93"/>
      <c r="R246" s="93"/>
      <c r="S246" s="93"/>
      <c r="T246" s="93"/>
      <c r="U246" s="93"/>
      <c r="V246" s="93"/>
      <c r="W246" s="93"/>
      <c r="X246" s="93"/>
      <c r="Y246" s="93"/>
      <c r="Z246" s="48"/>
    </row>
    <row r="247" ht="10.5" customHeight="1">
      <c r="A247" s="68"/>
      <c r="B247" s="68"/>
      <c r="C247" s="68"/>
      <c r="D247" s="220"/>
      <c r="E247" s="220"/>
      <c r="F247" s="68"/>
      <c r="G247" s="68"/>
      <c r="H247" s="68"/>
      <c r="I247" s="70"/>
      <c r="J247" s="221"/>
      <c r="K247" s="98"/>
      <c r="L247" s="93"/>
      <c r="M247" s="93"/>
      <c r="N247" s="93"/>
      <c r="O247" s="93"/>
      <c r="P247" s="93"/>
      <c r="Q247" s="93"/>
      <c r="R247" s="93"/>
      <c r="S247" s="93"/>
      <c r="T247" s="93"/>
      <c r="U247" s="93"/>
      <c r="V247" s="93"/>
      <c r="W247" s="93"/>
      <c r="X247" s="93"/>
      <c r="Y247" s="93"/>
      <c r="Z247" s="48"/>
    </row>
    <row r="248" ht="10.5" customHeight="1">
      <c r="A248" s="68"/>
      <c r="B248" s="68"/>
      <c r="C248" s="68"/>
      <c r="D248" s="220"/>
      <c r="E248" s="220"/>
      <c r="F248" s="68"/>
      <c r="G248" s="68"/>
      <c r="H248" s="68"/>
      <c r="I248" s="70"/>
      <c r="J248" s="221"/>
      <c r="K248" s="98"/>
      <c r="L248" s="93"/>
      <c r="M248" s="93"/>
      <c r="N248" s="93"/>
      <c r="O248" s="93"/>
      <c r="P248" s="93"/>
      <c r="Q248" s="93"/>
      <c r="R248" s="93"/>
      <c r="S248" s="93"/>
      <c r="T248" s="93"/>
      <c r="U248" s="93"/>
      <c r="V248" s="93"/>
      <c r="W248" s="93"/>
      <c r="X248" s="93"/>
      <c r="Y248" s="93"/>
      <c r="Z248" s="48"/>
    </row>
    <row r="249" ht="10.5" customHeight="1">
      <c r="A249" s="68"/>
      <c r="B249" s="68"/>
      <c r="C249" s="68"/>
      <c r="D249" s="220"/>
      <c r="E249" s="220"/>
      <c r="F249" s="68"/>
      <c r="G249" s="68"/>
      <c r="H249" s="68"/>
      <c r="I249" s="70"/>
      <c r="J249" s="221"/>
      <c r="K249" s="98"/>
      <c r="L249" s="93"/>
      <c r="M249" s="93"/>
      <c r="N249" s="93"/>
      <c r="O249" s="93"/>
      <c r="P249" s="93"/>
      <c r="Q249" s="93"/>
      <c r="R249" s="93"/>
      <c r="S249" s="93"/>
      <c r="T249" s="93"/>
      <c r="U249" s="93"/>
      <c r="V249" s="93"/>
      <c r="W249" s="93"/>
      <c r="X249" s="93"/>
      <c r="Y249" s="93"/>
      <c r="Z249" s="48"/>
    </row>
    <row r="250" ht="10.5" customHeight="1">
      <c r="A250" s="68"/>
      <c r="B250" s="68"/>
      <c r="C250" s="68"/>
      <c r="D250" s="220"/>
      <c r="E250" s="220"/>
      <c r="F250" s="68"/>
      <c r="G250" s="68"/>
      <c r="H250" s="68"/>
      <c r="I250" s="70"/>
      <c r="J250" s="221"/>
      <c r="K250" s="98"/>
      <c r="L250" s="93"/>
      <c r="M250" s="93"/>
      <c r="N250" s="93"/>
      <c r="O250" s="93"/>
      <c r="P250" s="93"/>
      <c r="Q250" s="93"/>
      <c r="R250" s="93"/>
      <c r="S250" s="93"/>
      <c r="T250" s="93"/>
      <c r="U250" s="93"/>
      <c r="V250" s="93"/>
      <c r="W250" s="93"/>
      <c r="X250" s="93"/>
      <c r="Y250" s="93"/>
      <c r="Z250" s="48"/>
    </row>
    <row r="251" ht="10.5" customHeight="1">
      <c r="A251" s="68"/>
      <c r="B251" s="68"/>
      <c r="C251" s="68"/>
      <c r="D251" s="220"/>
      <c r="E251" s="220"/>
      <c r="F251" s="68"/>
      <c r="G251" s="68"/>
      <c r="H251" s="68"/>
      <c r="I251" s="70"/>
      <c r="J251" s="221"/>
      <c r="K251" s="98"/>
      <c r="L251" s="93"/>
      <c r="M251" s="93"/>
      <c r="N251" s="93"/>
      <c r="O251" s="93"/>
      <c r="P251" s="93"/>
      <c r="Q251" s="93"/>
      <c r="R251" s="93"/>
      <c r="S251" s="93"/>
      <c r="T251" s="93"/>
      <c r="U251" s="93"/>
      <c r="V251" s="93"/>
      <c r="W251" s="93"/>
      <c r="X251" s="93"/>
      <c r="Y251" s="93"/>
      <c r="Z251" s="48"/>
    </row>
    <row r="252" ht="10.5" customHeight="1">
      <c r="A252" s="68"/>
      <c r="B252" s="68"/>
      <c r="C252" s="68"/>
      <c r="D252" s="220"/>
      <c r="E252" s="220"/>
      <c r="F252" s="68"/>
      <c r="G252" s="68"/>
      <c r="H252" s="68"/>
      <c r="I252" s="70"/>
      <c r="J252" s="221"/>
      <c r="K252" s="98"/>
      <c r="L252" s="93"/>
      <c r="M252" s="93"/>
      <c r="N252" s="93"/>
      <c r="O252" s="93"/>
      <c r="P252" s="93"/>
      <c r="Q252" s="93"/>
      <c r="R252" s="93"/>
      <c r="S252" s="93"/>
      <c r="T252" s="93"/>
      <c r="U252" s="93"/>
      <c r="V252" s="93"/>
      <c r="W252" s="93"/>
      <c r="X252" s="93"/>
      <c r="Y252" s="93"/>
      <c r="Z252" s="48"/>
    </row>
    <row r="253" ht="10.5" customHeight="1">
      <c r="A253" s="68"/>
      <c r="B253" s="68"/>
      <c r="C253" s="68"/>
      <c r="D253" s="220"/>
      <c r="E253" s="220"/>
      <c r="F253" s="68"/>
      <c r="G253" s="68"/>
      <c r="H253" s="68"/>
      <c r="I253" s="70"/>
      <c r="J253" s="221"/>
      <c r="K253" s="98"/>
      <c r="L253" s="93"/>
      <c r="M253" s="93"/>
      <c r="N253" s="93"/>
      <c r="O253" s="93"/>
      <c r="P253" s="93"/>
      <c r="Q253" s="93"/>
      <c r="R253" s="93"/>
      <c r="S253" s="93"/>
      <c r="T253" s="93"/>
      <c r="U253" s="93"/>
      <c r="V253" s="93"/>
      <c r="W253" s="93"/>
      <c r="X253" s="93"/>
      <c r="Y253" s="93"/>
      <c r="Z253" s="48"/>
    </row>
    <row r="254" ht="10.5" customHeight="1">
      <c r="A254" s="68"/>
      <c r="B254" s="68"/>
      <c r="C254" s="68"/>
      <c r="D254" s="220"/>
      <c r="E254" s="220"/>
      <c r="F254" s="68"/>
      <c r="G254" s="68"/>
      <c r="H254" s="68"/>
      <c r="I254" s="70"/>
      <c r="J254" s="221"/>
      <c r="K254" s="98"/>
      <c r="L254" s="93"/>
      <c r="M254" s="93"/>
      <c r="N254" s="93"/>
      <c r="O254" s="93"/>
      <c r="P254" s="93"/>
      <c r="Q254" s="93"/>
      <c r="R254" s="93"/>
      <c r="S254" s="93"/>
      <c r="T254" s="93"/>
      <c r="U254" s="93"/>
      <c r="V254" s="93"/>
      <c r="W254" s="93"/>
      <c r="X254" s="93"/>
      <c r="Y254" s="93"/>
      <c r="Z254" s="48"/>
    </row>
    <row r="255" ht="10.5" customHeight="1">
      <c r="A255" s="68"/>
      <c r="B255" s="68"/>
      <c r="C255" s="68"/>
      <c r="D255" s="220"/>
      <c r="E255" s="220"/>
      <c r="F255" s="68"/>
      <c r="G255" s="68"/>
      <c r="H255" s="68"/>
      <c r="I255" s="70"/>
      <c r="J255" s="221"/>
      <c r="K255" s="98"/>
      <c r="L255" s="93"/>
      <c r="M255" s="93"/>
      <c r="N255" s="93"/>
      <c r="O255" s="93"/>
      <c r="P255" s="93"/>
      <c r="Q255" s="93"/>
      <c r="R255" s="93"/>
      <c r="S255" s="93"/>
      <c r="T255" s="93"/>
      <c r="U255" s="93"/>
      <c r="V255" s="93"/>
      <c r="W255" s="93"/>
      <c r="X255" s="93"/>
      <c r="Y255" s="93"/>
      <c r="Z255" s="48"/>
    </row>
    <row r="256" ht="10.5" customHeight="1">
      <c r="A256" s="68"/>
      <c r="B256" s="68"/>
      <c r="C256" s="68"/>
      <c r="D256" s="220"/>
      <c r="E256" s="220"/>
      <c r="F256" s="68"/>
      <c r="G256" s="68"/>
      <c r="H256" s="68"/>
      <c r="I256" s="70"/>
      <c r="J256" s="221"/>
      <c r="K256" s="98"/>
      <c r="L256" s="93"/>
      <c r="M256" s="93"/>
      <c r="N256" s="93"/>
      <c r="O256" s="93"/>
      <c r="P256" s="93"/>
      <c r="Q256" s="93"/>
      <c r="R256" s="93"/>
      <c r="S256" s="93"/>
      <c r="T256" s="93"/>
      <c r="U256" s="93"/>
      <c r="V256" s="93"/>
      <c r="W256" s="93"/>
      <c r="X256" s="93"/>
      <c r="Y256" s="93"/>
      <c r="Z256" s="48"/>
    </row>
    <row r="257" ht="10.5" customHeight="1">
      <c r="A257" s="68"/>
      <c r="B257" s="68"/>
      <c r="C257" s="68"/>
      <c r="D257" s="220"/>
      <c r="E257" s="220"/>
      <c r="F257" s="68"/>
      <c r="G257" s="68"/>
      <c r="H257" s="68"/>
      <c r="I257" s="70"/>
      <c r="J257" s="221"/>
      <c r="K257" s="98"/>
      <c r="L257" s="93"/>
      <c r="M257" s="93"/>
      <c r="N257" s="93"/>
      <c r="O257" s="93"/>
      <c r="P257" s="93"/>
      <c r="Q257" s="93"/>
      <c r="R257" s="93"/>
      <c r="S257" s="93"/>
      <c r="T257" s="93"/>
      <c r="U257" s="93"/>
      <c r="V257" s="93"/>
      <c r="W257" s="93"/>
      <c r="X257" s="93"/>
      <c r="Y257" s="93"/>
      <c r="Z257" s="48"/>
    </row>
    <row r="258" ht="10.5" customHeight="1">
      <c r="A258" s="68"/>
      <c r="B258" s="68"/>
      <c r="C258" s="68"/>
      <c r="D258" s="220"/>
      <c r="E258" s="220"/>
      <c r="F258" s="68"/>
      <c r="G258" s="68"/>
      <c r="H258" s="68"/>
      <c r="I258" s="70"/>
      <c r="J258" s="221"/>
      <c r="K258" s="98"/>
      <c r="L258" s="93"/>
      <c r="M258" s="93"/>
      <c r="N258" s="93"/>
      <c r="O258" s="93"/>
      <c r="P258" s="93"/>
      <c r="Q258" s="93"/>
      <c r="R258" s="93"/>
      <c r="S258" s="93"/>
      <c r="T258" s="93"/>
      <c r="U258" s="93"/>
      <c r="V258" s="93"/>
      <c r="W258" s="93"/>
      <c r="X258" s="93"/>
      <c r="Y258" s="93"/>
      <c r="Z258" s="48"/>
    </row>
    <row r="259" ht="10.5" customHeight="1">
      <c r="A259" s="68"/>
      <c r="B259" s="68"/>
      <c r="C259" s="68"/>
      <c r="D259" s="220"/>
      <c r="E259" s="220"/>
      <c r="F259" s="68"/>
      <c r="G259" s="68"/>
      <c r="H259" s="68"/>
      <c r="I259" s="70"/>
      <c r="J259" s="221"/>
      <c r="K259" s="98"/>
      <c r="L259" s="93"/>
      <c r="M259" s="93"/>
      <c r="N259" s="93"/>
      <c r="O259" s="93"/>
      <c r="P259" s="93"/>
      <c r="Q259" s="93"/>
      <c r="R259" s="93"/>
      <c r="S259" s="93"/>
      <c r="T259" s="93"/>
      <c r="U259" s="93"/>
      <c r="V259" s="93"/>
      <c r="W259" s="93"/>
      <c r="X259" s="93"/>
      <c r="Y259" s="93"/>
      <c r="Z259" s="48"/>
    </row>
    <row r="260" ht="10.5" customHeight="1">
      <c r="A260" s="68"/>
      <c r="B260" s="68"/>
      <c r="C260" s="68"/>
      <c r="D260" s="220"/>
      <c r="E260" s="220"/>
      <c r="F260" s="68"/>
      <c r="G260" s="68"/>
      <c r="H260" s="68"/>
      <c r="I260" s="70"/>
      <c r="J260" s="221"/>
      <c r="K260" s="98"/>
      <c r="L260" s="93"/>
      <c r="M260" s="93"/>
      <c r="N260" s="93"/>
      <c r="O260" s="93"/>
      <c r="P260" s="93"/>
      <c r="Q260" s="93"/>
      <c r="R260" s="93"/>
      <c r="S260" s="93"/>
      <c r="T260" s="93"/>
      <c r="U260" s="93"/>
      <c r="V260" s="93"/>
      <c r="W260" s="93"/>
      <c r="X260" s="93"/>
      <c r="Y260" s="93"/>
      <c r="Z260" s="48"/>
    </row>
    <row r="261" ht="10.5" customHeight="1">
      <c r="A261" s="68"/>
      <c r="B261" s="68"/>
      <c r="C261" s="68"/>
      <c r="D261" s="220"/>
      <c r="E261" s="220"/>
      <c r="F261" s="68"/>
      <c r="G261" s="68"/>
      <c r="H261" s="68"/>
      <c r="I261" s="70"/>
      <c r="J261" s="221"/>
      <c r="K261" s="98"/>
      <c r="L261" s="93"/>
      <c r="M261" s="93"/>
      <c r="N261" s="93"/>
      <c r="O261" s="93"/>
      <c r="P261" s="93"/>
      <c r="Q261" s="93"/>
      <c r="R261" s="93"/>
      <c r="S261" s="93"/>
      <c r="T261" s="93"/>
      <c r="U261" s="93"/>
      <c r="V261" s="93"/>
      <c r="W261" s="93"/>
      <c r="X261" s="93"/>
      <c r="Y261" s="93"/>
      <c r="Z261" s="48"/>
    </row>
    <row r="262" ht="10.5" customHeight="1">
      <c r="A262" s="68"/>
      <c r="B262" s="68"/>
      <c r="C262" s="68"/>
      <c r="D262" s="220"/>
      <c r="E262" s="220"/>
      <c r="F262" s="68"/>
      <c r="G262" s="68"/>
      <c r="H262" s="68"/>
      <c r="I262" s="70"/>
      <c r="J262" s="221"/>
      <c r="K262" s="98"/>
      <c r="L262" s="93"/>
      <c r="M262" s="93"/>
      <c r="N262" s="93"/>
      <c r="O262" s="93"/>
      <c r="P262" s="93"/>
      <c r="Q262" s="93"/>
      <c r="R262" s="93"/>
      <c r="S262" s="93"/>
      <c r="T262" s="93"/>
      <c r="U262" s="93"/>
      <c r="V262" s="93"/>
      <c r="W262" s="93"/>
      <c r="X262" s="93"/>
      <c r="Y262" s="93"/>
      <c r="Z262" s="48"/>
    </row>
    <row r="263" ht="10.5" customHeight="1">
      <c r="A263" s="68"/>
      <c r="B263" s="68"/>
      <c r="C263" s="68"/>
      <c r="D263" s="220"/>
      <c r="E263" s="220"/>
      <c r="F263" s="68"/>
      <c r="G263" s="68"/>
      <c r="H263" s="68"/>
      <c r="I263" s="70"/>
      <c r="J263" s="221"/>
      <c r="K263" s="98"/>
      <c r="L263" s="93"/>
      <c r="M263" s="93"/>
      <c r="N263" s="93"/>
      <c r="O263" s="93"/>
      <c r="P263" s="93"/>
      <c r="Q263" s="93"/>
      <c r="R263" s="93"/>
      <c r="S263" s="93"/>
      <c r="T263" s="93"/>
      <c r="U263" s="93"/>
      <c r="V263" s="93"/>
      <c r="W263" s="93"/>
      <c r="X263" s="93"/>
      <c r="Y263" s="93"/>
      <c r="Z263" s="48"/>
    </row>
    <row r="264" ht="10.5" customHeight="1">
      <c r="A264" s="68"/>
      <c r="B264" s="68"/>
      <c r="C264" s="68"/>
      <c r="D264" s="220"/>
      <c r="E264" s="220"/>
      <c r="F264" s="68"/>
      <c r="G264" s="68"/>
      <c r="H264" s="68"/>
      <c r="I264" s="70"/>
      <c r="J264" s="221"/>
      <c r="K264" s="98"/>
      <c r="L264" s="93"/>
      <c r="M264" s="93"/>
      <c r="N264" s="93"/>
      <c r="O264" s="93"/>
      <c r="P264" s="93"/>
      <c r="Q264" s="93"/>
      <c r="R264" s="93"/>
      <c r="S264" s="93"/>
      <c r="T264" s="93"/>
      <c r="U264" s="93"/>
      <c r="V264" s="93"/>
      <c r="W264" s="93"/>
      <c r="X264" s="93"/>
      <c r="Y264" s="93"/>
      <c r="Z264" s="48"/>
    </row>
    <row r="265" ht="10.5" customHeight="1">
      <c r="A265" s="68"/>
      <c r="B265" s="68"/>
      <c r="C265" s="68"/>
      <c r="D265" s="220"/>
      <c r="E265" s="220"/>
      <c r="F265" s="68"/>
      <c r="G265" s="68"/>
      <c r="H265" s="68"/>
      <c r="I265" s="70"/>
      <c r="J265" s="221"/>
      <c r="K265" s="98"/>
      <c r="L265" s="93"/>
      <c r="M265" s="93"/>
      <c r="N265" s="93"/>
      <c r="O265" s="93"/>
      <c r="P265" s="93"/>
      <c r="Q265" s="93"/>
      <c r="R265" s="93"/>
      <c r="S265" s="93"/>
      <c r="T265" s="93"/>
      <c r="U265" s="93"/>
      <c r="V265" s="93"/>
      <c r="W265" s="93"/>
      <c r="X265" s="93"/>
      <c r="Y265" s="93"/>
      <c r="Z265" s="48"/>
    </row>
    <row r="266" ht="10.5" customHeight="1">
      <c r="A266" s="68"/>
      <c r="B266" s="68"/>
      <c r="C266" s="68"/>
      <c r="D266" s="220"/>
      <c r="E266" s="220"/>
      <c r="F266" s="68"/>
      <c r="G266" s="68"/>
      <c r="H266" s="68"/>
      <c r="I266" s="70"/>
      <c r="J266" s="221"/>
      <c r="K266" s="98"/>
      <c r="L266" s="93"/>
      <c r="M266" s="93"/>
      <c r="N266" s="93"/>
      <c r="O266" s="93"/>
      <c r="P266" s="93"/>
      <c r="Q266" s="93"/>
      <c r="R266" s="93"/>
      <c r="S266" s="93"/>
      <c r="T266" s="93"/>
      <c r="U266" s="93"/>
      <c r="V266" s="93"/>
      <c r="W266" s="93"/>
      <c r="X266" s="93"/>
      <c r="Y266" s="93"/>
      <c r="Z266" s="48"/>
    </row>
    <row r="267" ht="10.5" customHeight="1">
      <c r="A267" s="68"/>
      <c r="B267" s="68"/>
      <c r="C267" s="68"/>
      <c r="D267" s="220"/>
      <c r="E267" s="220"/>
      <c r="F267" s="68"/>
      <c r="G267" s="68"/>
      <c r="H267" s="68"/>
      <c r="I267" s="70"/>
      <c r="J267" s="221"/>
      <c r="K267" s="98"/>
      <c r="L267" s="93"/>
      <c r="M267" s="93"/>
      <c r="N267" s="93"/>
      <c r="O267" s="93"/>
      <c r="P267" s="93"/>
      <c r="Q267" s="93"/>
      <c r="R267" s="93"/>
      <c r="S267" s="93"/>
      <c r="T267" s="93"/>
      <c r="U267" s="93"/>
      <c r="V267" s="93"/>
      <c r="W267" s="93"/>
      <c r="X267" s="93"/>
      <c r="Y267" s="93"/>
      <c r="Z267" s="48"/>
    </row>
    <row r="268" ht="10.5" customHeight="1">
      <c r="A268" s="68"/>
      <c r="B268" s="68"/>
      <c r="C268" s="68"/>
      <c r="D268" s="220"/>
      <c r="E268" s="220"/>
      <c r="F268" s="68"/>
      <c r="G268" s="68"/>
      <c r="H268" s="68"/>
      <c r="I268" s="70"/>
      <c r="J268" s="221"/>
      <c r="K268" s="98"/>
      <c r="L268" s="93"/>
      <c r="M268" s="93"/>
      <c r="N268" s="93"/>
      <c r="O268" s="93"/>
      <c r="P268" s="93"/>
      <c r="Q268" s="93"/>
      <c r="R268" s="93"/>
      <c r="S268" s="93"/>
      <c r="T268" s="93"/>
      <c r="U268" s="93"/>
      <c r="V268" s="93"/>
      <c r="W268" s="93"/>
      <c r="X268" s="93"/>
      <c r="Y268" s="93"/>
      <c r="Z268" s="48"/>
    </row>
    <row r="269" ht="10.5" customHeight="1">
      <c r="A269" s="68"/>
      <c r="B269" s="68"/>
      <c r="C269" s="68"/>
      <c r="D269" s="220"/>
      <c r="E269" s="220"/>
      <c r="F269" s="68"/>
      <c r="G269" s="68"/>
      <c r="H269" s="68"/>
      <c r="I269" s="70"/>
      <c r="J269" s="221"/>
      <c r="K269" s="98"/>
      <c r="L269" s="93"/>
      <c r="M269" s="93"/>
      <c r="N269" s="93"/>
      <c r="O269" s="93"/>
      <c r="P269" s="93"/>
      <c r="Q269" s="93"/>
      <c r="R269" s="93"/>
      <c r="S269" s="93"/>
      <c r="T269" s="93"/>
      <c r="U269" s="93"/>
      <c r="V269" s="93"/>
      <c r="W269" s="93"/>
      <c r="X269" s="93"/>
      <c r="Y269" s="93"/>
      <c r="Z269" s="48"/>
    </row>
    <row r="270" ht="10.5" customHeight="1">
      <c r="A270" s="68"/>
      <c r="B270" s="68"/>
      <c r="C270" s="68"/>
      <c r="D270" s="220"/>
      <c r="E270" s="220"/>
      <c r="F270" s="68"/>
      <c r="G270" s="68"/>
      <c r="H270" s="68"/>
      <c r="I270" s="70"/>
      <c r="J270" s="221"/>
      <c r="K270" s="98"/>
      <c r="L270" s="93"/>
      <c r="M270" s="93"/>
      <c r="N270" s="93"/>
      <c r="O270" s="93"/>
      <c r="P270" s="93"/>
      <c r="Q270" s="93"/>
      <c r="R270" s="93"/>
      <c r="S270" s="93"/>
      <c r="T270" s="93"/>
      <c r="U270" s="93"/>
      <c r="V270" s="93"/>
      <c r="W270" s="93"/>
      <c r="X270" s="93"/>
      <c r="Y270" s="93"/>
      <c r="Z270" s="48"/>
    </row>
    <row r="271" ht="10.5" customHeight="1">
      <c r="A271" s="68"/>
      <c r="B271" s="68"/>
      <c r="C271" s="68"/>
      <c r="D271" s="220"/>
      <c r="E271" s="220"/>
      <c r="F271" s="68"/>
      <c r="G271" s="68"/>
      <c r="H271" s="68"/>
      <c r="I271" s="70"/>
      <c r="J271" s="221"/>
      <c r="K271" s="98"/>
      <c r="L271" s="93"/>
      <c r="M271" s="93"/>
      <c r="N271" s="93"/>
      <c r="O271" s="93"/>
      <c r="P271" s="93"/>
      <c r="Q271" s="93"/>
      <c r="R271" s="93"/>
      <c r="S271" s="93"/>
      <c r="T271" s="93"/>
      <c r="U271" s="93"/>
      <c r="V271" s="93"/>
      <c r="W271" s="93"/>
      <c r="X271" s="93"/>
      <c r="Y271" s="93"/>
      <c r="Z271" s="48"/>
    </row>
    <row r="272" ht="10.5" customHeight="1">
      <c r="A272" s="68"/>
      <c r="B272" s="68"/>
      <c r="C272" s="68"/>
      <c r="D272" s="220"/>
      <c r="E272" s="220"/>
      <c r="F272" s="68"/>
      <c r="G272" s="68"/>
      <c r="H272" s="68"/>
      <c r="I272" s="70"/>
      <c r="J272" s="221"/>
      <c r="K272" s="98"/>
      <c r="L272" s="93"/>
      <c r="M272" s="93"/>
      <c r="N272" s="93"/>
      <c r="O272" s="93"/>
      <c r="P272" s="93"/>
      <c r="Q272" s="93"/>
      <c r="R272" s="93"/>
      <c r="S272" s="93"/>
      <c r="T272" s="93"/>
      <c r="U272" s="93"/>
      <c r="V272" s="93"/>
      <c r="W272" s="93"/>
      <c r="X272" s="93"/>
      <c r="Y272" s="93"/>
      <c r="Z272" s="48"/>
    </row>
    <row r="273" ht="10.5" customHeight="1">
      <c r="A273" s="68"/>
      <c r="B273" s="68"/>
      <c r="C273" s="68"/>
      <c r="D273" s="220"/>
      <c r="E273" s="220"/>
      <c r="F273" s="68"/>
      <c r="G273" s="68"/>
      <c r="H273" s="68"/>
      <c r="I273" s="70"/>
      <c r="J273" s="221"/>
      <c r="K273" s="98"/>
      <c r="L273" s="93"/>
      <c r="M273" s="93"/>
      <c r="N273" s="93"/>
      <c r="O273" s="93"/>
      <c r="P273" s="93"/>
      <c r="Q273" s="93"/>
      <c r="R273" s="93"/>
      <c r="S273" s="93"/>
      <c r="T273" s="93"/>
      <c r="U273" s="93"/>
      <c r="V273" s="93"/>
      <c r="W273" s="93"/>
      <c r="X273" s="93"/>
      <c r="Y273" s="93"/>
      <c r="Z273" s="48"/>
    </row>
    <row r="274" ht="10.5" customHeight="1">
      <c r="A274" s="68"/>
      <c r="B274" s="68"/>
      <c r="C274" s="68"/>
      <c r="D274" s="220"/>
      <c r="E274" s="220"/>
      <c r="F274" s="68"/>
      <c r="G274" s="68"/>
      <c r="H274" s="68"/>
      <c r="I274" s="70"/>
      <c r="J274" s="221"/>
      <c r="K274" s="98"/>
      <c r="L274" s="93"/>
      <c r="M274" s="93"/>
      <c r="N274" s="93"/>
      <c r="O274" s="93"/>
      <c r="P274" s="93"/>
      <c r="Q274" s="93"/>
      <c r="R274" s="93"/>
      <c r="S274" s="93"/>
      <c r="T274" s="93"/>
      <c r="U274" s="93"/>
      <c r="V274" s="93"/>
      <c r="W274" s="93"/>
      <c r="X274" s="93"/>
      <c r="Y274" s="93"/>
      <c r="Z274" s="48"/>
    </row>
    <row r="275" ht="10.5" customHeight="1">
      <c r="A275" s="68"/>
      <c r="B275" s="68"/>
      <c r="C275" s="68"/>
      <c r="D275" s="220"/>
      <c r="E275" s="220"/>
      <c r="F275" s="68"/>
      <c r="G275" s="68"/>
      <c r="H275" s="68"/>
      <c r="I275" s="70"/>
      <c r="J275" s="221"/>
      <c r="K275" s="98"/>
      <c r="L275" s="93"/>
      <c r="M275" s="93"/>
      <c r="N275" s="93"/>
      <c r="O275" s="93"/>
      <c r="P275" s="93"/>
      <c r="Q275" s="93"/>
      <c r="R275" s="93"/>
      <c r="S275" s="93"/>
      <c r="T275" s="93"/>
      <c r="U275" s="93"/>
      <c r="V275" s="93"/>
      <c r="W275" s="93"/>
      <c r="X275" s="93"/>
      <c r="Y275" s="93"/>
      <c r="Z275" s="48"/>
    </row>
    <row r="276" ht="10.5" customHeight="1">
      <c r="A276" s="68"/>
      <c r="B276" s="68"/>
      <c r="C276" s="68"/>
      <c r="D276" s="220"/>
      <c r="E276" s="220"/>
      <c r="F276" s="68"/>
      <c r="G276" s="68"/>
      <c r="H276" s="68"/>
      <c r="I276" s="70"/>
      <c r="J276" s="221"/>
      <c r="K276" s="98"/>
      <c r="L276" s="93"/>
      <c r="M276" s="93"/>
      <c r="N276" s="93"/>
      <c r="O276" s="93"/>
      <c r="P276" s="93"/>
      <c r="Q276" s="93"/>
      <c r="R276" s="93"/>
      <c r="S276" s="93"/>
      <c r="T276" s="93"/>
      <c r="U276" s="93"/>
      <c r="V276" s="93"/>
      <c r="W276" s="93"/>
      <c r="X276" s="93"/>
      <c r="Y276" s="93"/>
      <c r="Z276" s="48"/>
    </row>
    <row r="277" ht="10.5" customHeight="1">
      <c r="A277" s="68"/>
      <c r="B277" s="68"/>
      <c r="C277" s="68"/>
      <c r="D277" s="220"/>
      <c r="E277" s="220"/>
      <c r="F277" s="68"/>
      <c r="G277" s="68"/>
      <c r="H277" s="68"/>
      <c r="I277" s="70"/>
      <c r="J277" s="221"/>
      <c r="K277" s="98"/>
      <c r="L277" s="93"/>
      <c r="M277" s="93"/>
      <c r="N277" s="93"/>
      <c r="O277" s="93"/>
      <c r="P277" s="93"/>
      <c r="Q277" s="93"/>
      <c r="R277" s="93"/>
      <c r="S277" s="93"/>
      <c r="T277" s="93"/>
      <c r="U277" s="93"/>
      <c r="V277" s="93"/>
      <c r="W277" s="93"/>
      <c r="X277" s="93"/>
      <c r="Y277" s="93"/>
      <c r="Z277" s="48"/>
    </row>
    <row r="278" ht="10.5" customHeight="1">
      <c r="A278" s="68"/>
      <c r="B278" s="68"/>
      <c r="C278" s="68"/>
      <c r="D278" s="220"/>
      <c r="E278" s="220"/>
      <c r="F278" s="68"/>
      <c r="G278" s="68"/>
      <c r="H278" s="68"/>
      <c r="I278" s="70"/>
      <c r="J278" s="221"/>
      <c r="K278" s="98"/>
      <c r="L278" s="93"/>
      <c r="M278" s="93"/>
      <c r="N278" s="93"/>
      <c r="O278" s="93"/>
      <c r="P278" s="93"/>
      <c r="Q278" s="93"/>
      <c r="R278" s="93"/>
      <c r="S278" s="93"/>
      <c r="T278" s="93"/>
      <c r="U278" s="93"/>
      <c r="V278" s="93"/>
      <c r="W278" s="93"/>
      <c r="X278" s="93"/>
      <c r="Y278" s="93"/>
      <c r="Z278" s="48"/>
    </row>
    <row r="279" ht="10.5" customHeight="1">
      <c r="A279" s="68"/>
      <c r="B279" s="68"/>
      <c r="C279" s="68"/>
      <c r="D279" s="220"/>
      <c r="E279" s="220"/>
      <c r="F279" s="68"/>
      <c r="G279" s="68"/>
      <c r="H279" s="68"/>
      <c r="I279" s="70"/>
      <c r="J279" s="221"/>
      <c r="K279" s="98"/>
      <c r="L279" s="93"/>
      <c r="M279" s="93"/>
      <c r="N279" s="93"/>
      <c r="O279" s="93"/>
      <c r="P279" s="93"/>
      <c r="Q279" s="93"/>
      <c r="R279" s="93"/>
      <c r="S279" s="93"/>
      <c r="T279" s="93"/>
      <c r="U279" s="93"/>
      <c r="V279" s="93"/>
      <c r="W279" s="93"/>
      <c r="X279" s="93"/>
      <c r="Y279" s="93"/>
      <c r="Z279" s="48"/>
    </row>
    <row r="280" ht="10.5" customHeight="1">
      <c r="A280" s="68"/>
      <c r="B280" s="68"/>
      <c r="C280" s="68"/>
      <c r="D280" s="220"/>
      <c r="E280" s="220"/>
      <c r="F280" s="68"/>
      <c r="G280" s="68"/>
      <c r="H280" s="68"/>
      <c r="I280" s="70"/>
      <c r="J280" s="221"/>
      <c r="K280" s="98"/>
      <c r="L280" s="93"/>
      <c r="M280" s="93"/>
      <c r="N280" s="93"/>
      <c r="O280" s="93"/>
      <c r="P280" s="93"/>
      <c r="Q280" s="93"/>
      <c r="R280" s="93"/>
      <c r="S280" s="93"/>
      <c r="T280" s="93"/>
      <c r="U280" s="93"/>
      <c r="V280" s="93"/>
      <c r="W280" s="93"/>
      <c r="X280" s="93"/>
      <c r="Y280" s="93"/>
      <c r="Z280" s="48"/>
    </row>
    <row r="281" ht="10.5" customHeight="1">
      <c r="A281" s="68"/>
      <c r="B281" s="68"/>
      <c r="C281" s="68"/>
      <c r="D281" s="220"/>
      <c r="E281" s="220"/>
      <c r="F281" s="68"/>
      <c r="G281" s="68"/>
      <c r="H281" s="68"/>
      <c r="I281" s="70"/>
      <c r="J281" s="221"/>
      <c r="K281" s="98"/>
      <c r="L281" s="93"/>
      <c r="M281" s="93"/>
      <c r="N281" s="93"/>
      <c r="O281" s="93"/>
      <c r="P281" s="93"/>
      <c r="Q281" s="93"/>
      <c r="R281" s="93"/>
      <c r="S281" s="93"/>
      <c r="T281" s="93"/>
      <c r="U281" s="93"/>
      <c r="V281" s="93"/>
      <c r="W281" s="93"/>
      <c r="X281" s="93"/>
      <c r="Y281" s="93"/>
      <c r="Z281" s="48"/>
    </row>
    <row r="282" ht="10.5" customHeight="1">
      <c r="A282" s="68"/>
      <c r="B282" s="68"/>
      <c r="C282" s="68"/>
      <c r="D282" s="220"/>
      <c r="E282" s="220"/>
      <c r="F282" s="68"/>
      <c r="G282" s="68"/>
      <c r="H282" s="68"/>
      <c r="I282" s="70"/>
      <c r="J282" s="221"/>
      <c r="K282" s="98"/>
      <c r="L282" s="93"/>
      <c r="M282" s="93"/>
      <c r="N282" s="93"/>
      <c r="O282" s="93"/>
      <c r="P282" s="93"/>
      <c r="Q282" s="93"/>
      <c r="R282" s="93"/>
      <c r="S282" s="93"/>
      <c r="T282" s="93"/>
      <c r="U282" s="93"/>
      <c r="V282" s="93"/>
      <c r="W282" s="93"/>
      <c r="X282" s="93"/>
      <c r="Y282" s="93"/>
      <c r="Z282" s="48"/>
    </row>
    <row r="283" ht="10.5" customHeight="1">
      <c r="A283" s="68"/>
      <c r="B283" s="68"/>
      <c r="C283" s="68"/>
      <c r="D283" s="220"/>
      <c r="E283" s="220"/>
      <c r="F283" s="68"/>
      <c r="G283" s="68"/>
      <c r="H283" s="68"/>
      <c r="I283" s="70"/>
      <c r="J283" s="221"/>
      <c r="K283" s="98"/>
      <c r="L283" s="93"/>
      <c r="M283" s="93"/>
      <c r="N283" s="93"/>
      <c r="O283" s="93"/>
      <c r="P283" s="93"/>
      <c r="Q283" s="93"/>
      <c r="R283" s="93"/>
      <c r="S283" s="93"/>
      <c r="T283" s="93"/>
      <c r="U283" s="93"/>
      <c r="V283" s="93"/>
      <c r="W283" s="93"/>
      <c r="X283" s="93"/>
      <c r="Y283" s="93"/>
      <c r="Z283" s="48"/>
    </row>
    <row r="284" ht="10.5" customHeight="1">
      <c r="A284" s="68"/>
      <c r="B284" s="68"/>
      <c r="C284" s="68"/>
      <c r="D284" s="220"/>
      <c r="E284" s="220"/>
      <c r="F284" s="68"/>
      <c r="G284" s="68"/>
      <c r="H284" s="68"/>
      <c r="I284" s="70"/>
      <c r="J284" s="221"/>
      <c r="K284" s="98"/>
      <c r="L284" s="93"/>
      <c r="M284" s="93"/>
      <c r="N284" s="93"/>
      <c r="O284" s="93"/>
      <c r="P284" s="93"/>
      <c r="Q284" s="93"/>
      <c r="R284" s="93"/>
      <c r="S284" s="93"/>
      <c r="T284" s="93"/>
      <c r="U284" s="93"/>
      <c r="V284" s="93"/>
      <c r="W284" s="93"/>
      <c r="X284" s="93"/>
      <c r="Y284" s="93"/>
      <c r="Z284" s="48"/>
    </row>
    <row r="285" ht="10.5" customHeight="1">
      <c r="A285" s="68"/>
      <c r="B285" s="68"/>
      <c r="C285" s="68"/>
      <c r="D285" s="220"/>
      <c r="E285" s="220"/>
      <c r="F285" s="68"/>
      <c r="G285" s="68"/>
      <c r="H285" s="68"/>
      <c r="I285" s="70"/>
      <c r="J285" s="221"/>
      <c r="K285" s="98"/>
      <c r="L285" s="93"/>
      <c r="M285" s="93"/>
      <c r="N285" s="93"/>
      <c r="O285" s="93"/>
      <c r="P285" s="93"/>
      <c r="Q285" s="93"/>
      <c r="R285" s="93"/>
      <c r="S285" s="93"/>
      <c r="T285" s="93"/>
      <c r="U285" s="93"/>
      <c r="V285" s="93"/>
      <c r="W285" s="93"/>
      <c r="X285" s="93"/>
      <c r="Y285" s="93"/>
      <c r="Z285" s="48"/>
    </row>
    <row r="286" ht="10.5" customHeight="1">
      <c r="A286" s="68"/>
      <c r="B286" s="68"/>
      <c r="C286" s="68"/>
      <c r="D286" s="220"/>
      <c r="E286" s="220"/>
      <c r="F286" s="68"/>
      <c r="G286" s="68"/>
      <c r="H286" s="68"/>
      <c r="I286" s="70"/>
      <c r="J286" s="221"/>
      <c r="K286" s="98"/>
      <c r="L286" s="93"/>
      <c r="M286" s="93"/>
      <c r="N286" s="93"/>
      <c r="O286" s="93"/>
      <c r="P286" s="93"/>
      <c r="Q286" s="93"/>
      <c r="R286" s="93"/>
      <c r="S286" s="93"/>
      <c r="T286" s="93"/>
      <c r="U286" s="93"/>
      <c r="V286" s="93"/>
      <c r="W286" s="93"/>
      <c r="X286" s="93"/>
      <c r="Y286" s="93"/>
      <c r="Z286" s="48"/>
    </row>
    <row r="287" ht="10.5" customHeight="1">
      <c r="A287" s="68"/>
      <c r="B287" s="68"/>
      <c r="C287" s="68"/>
      <c r="D287" s="220"/>
      <c r="E287" s="220"/>
      <c r="F287" s="68"/>
      <c r="G287" s="68"/>
      <c r="H287" s="68"/>
      <c r="I287" s="70"/>
      <c r="J287" s="221"/>
      <c r="K287" s="98"/>
      <c r="L287" s="93"/>
      <c r="M287" s="93"/>
      <c r="N287" s="93"/>
      <c r="O287" s="93"/>
      <c r="P287" s="93"/>
      <c r="Q287" s="93"/>
      <c r="R287" s="93"/>
      <c r="S287" s="93"/>
      <c r="T287" s="93"/>
      <c r="U287" s="93"/>
      <c r="V287" s="93"/>
      <c r="W287" s="93"/>
      <c r="X287" s="93"/>
      <c r="Y287" s="93"/>
      <c r="Z287" s="48"/>
    </row>
    <row r="288" ht="10.5" customHeight="1">
      <c r="A288" s="68"/>
      <c r="B288" s="68"/>
      <c r="C288" s="68"/>
      <c r="D288" s="220"/>
      <c r="E288" s="220"/>
      <c r="F288" s="68"/>
      <c r="G288" s="68"/>
      <c r="H288" s="68"/>
      <c r="I288" s="70"/>
      <c r="J288" s="221"/>
      <c r="K288" s="98"/>
      <c r="L288" s="93"/>
      <c r="M288" s="93"/>
      <c r="N288" s="93"/>
      <c r="O288" s="93"/>
      <c r="P288" s="93"/>
      <c r="Q288" s="93"/>
      <c r="R288" s="93"/>
      <c r="S288" s="93"/>
      <c r="T288" s="93"/>
      <c r="U288" s="93"/>
      <c r="V288" s="93"/>
      <c r="W288" s="93"/>
      <c r="X288" s="93"/>
      <c r="Y288" s="93"/>
      <c r="Z288" s="48"/>
    </row>
    <row r="289" ht="10.5" customHeight="1">
      <c r="A289" s="68"/>
      <c r="B289" s="68"/>
      <c r="C289" s="68"/>
      <c r="D289" s="220"/>
      <c r="E289" s="220"/>
      <c r="F289" s="68"/>
      <c r="G289" s="68"/>
      <c r="H289" s="68"/>
      <c r="I289" s="70"/>
      <c r="J289" s="221"/>
      <c r="K289" s="98"/>
      <c r="L289" s="93"/>
      <c r="M289" s="93"/>
      <c r="N289" s="93"/>
      <c r="O289" s="93"/>
      <c r="P289" s="93"/>
      <c r="Q289" s="93"/>
      <c r="R289" s="93"/>
      <c r="S289" s="93"/>
      <c r="T289" s="93"/>
      <c r="U289" s="93"/>
      <c r="V289" s="93"/>
      <c r="W289" s="93"/>
      <c r="X289" s="93"/>
      <c r="Y289" s="93"/>
      <c r="Z289" s="48"/>
    </row>
    <row r="290" ht="10.5" customHeight="1">
      <c r="A290" s="68"/>
      <c r="B290" s="68"/>
      <c r="C290" s="68"/>
      <c r="D290" s="220"/>
      <c r="E290" s="220"/>
      <c r="F290" s="68"/>
      <c r="G290" s="68"/>
      <c r="H290" s="68"/>
      <c r="I290" s="70"/>
      <c r="J290" s="221"/>
      <c r="K290" s="98"/>
      <c r="L290" s="93"/>
      <c r="M290" s="93"/>
      <c r="N290" s="93"/>
      <c r="O290" s="93"/>
      <c r="P290" s="93"/>
      <c r="Q290" s="93"/>
      <c r="R290" s="93"/>
      <c r="S290" s="93"/>
      <c r="T290" s="93"/>
      <c r="U290" s="93"/>
      <c r="V290" s="93"/>
      <c r="W290" s="93"/>
      <c r="X290" s="93"/>
      <c r="Y290" s="93"/>
      <c r="Z290" s="48"/>
    </row>
    <row r="291" ht="10.5" customHeight="1">
      <c r="A291" s="68"/>
      <c r="B291" s="68"/>
      <c r="C291" s="68"/>
      <c r="D291" s="220"/>
      <c r="E291" s="220"/>
      <c r="F291" s="68"/>
      <c r="G291" s="68"/>
      <c r="H291" s="68"/>
      <c r="I291" s="70"/>
      <c r="J291" s="221"/>
      <c r="K291" s="98"/>
      <c r="L291" s="93"/>
      <c r="M291" s="93"/>
      <c r="N291" s="93"/>
      <c r="O291" s="93"/>
      <c r="P291" s="93"/>
      <c r="Q291" s="93"/>
      <c r="R291" s="93"/>
      <c r="S291" s="93"/>
      <c r="T291" s="93"/>
      <c r="U291" s="93"/>
      <c r="V291" s="93"/>
      <c r="W291" s="93"/>
      <c r="X291" s="93"/>
      <c r="Y291" s="93"/>
      <c r="Z291" s="48"/>
    </row>
    <row r="292" ht="10.5" customHeight="1">
      <c r="A292" s="68"/>
      <c r="B292" s="68"/>
      <c r="C292" s="68"/>
      <c r="D292" s="220"/>
      <c r="E292" s="220"/>
      <c r="F292" s="68"/>
      <c r="G292" s="68"/>
      <c r="H292" s="68"/>
      <c r="I292" s="70"/>
      <c r="J292" s="221"/>
      <c r="K292" s="98"/>
      <c r="L292" s="93"/>
      <c r="M292" s="93"/>
      <c r="N292" s="93"/>
      <c r="O292" s="93"/>
      <c r="P292" s="93"/>
      <c r="Q292" s="93"/>
      <c r="R292" s="93"/>
      <c r="S292" s="93"/>
      <c r="T292" s="93"/>
      <c r="U292" s="93"/>
      <c r="V292" s="93"/>
      <c r="W292" s="93"/>
      <c r="X292" s="93"/>
      <c r="Y292" s="93"/>
      <c r="Z292" s="48"/>
    </row>
    <row r="293" ht="10.5" customHeight="1">
      <c r="A293" s="68"/>
      <c r="B293" s="68"/>
      <c r="C293" s="68"/>
      <c r="D293" s="220"/>
      <c r="E293" s="220"/>
      <c r="F293" s="68"/>
      <c r="G293" s="68"/>
      <c r="H293" s="68"/>
      <c r="I293" s="70"/>
      <c r="J293" s="221"/>
      <c r="K293" s="98"/>
      <c r="L293" s="93"/>
      <c r="M293" s="93"/>
      <c r="N293" s="93"/>
      <c r="O293" s="93"/>
      <c r="P293" s="93"/>
      <c r="Q293" s="93"/>
      <c r="R293" s="93"/>
      <c r="S293" s="93"/>
      <c r="T293" s="93"/>
      <c r="U293" s="93"/>
      <c r="V293" s="93"/>
      <c r="W293" s="93"/>
      <c r="X293" s="93"/>
      <c r="Y293" s="93"/>
      <c r="Z293" s="48"/>
    </row>
    <row r="294" ht="10.5" customHeight="1">
      <c r="A294" s="68"/>
      <c r="B294" s="68"/>
      <c r="C294" s="68"/>
      <c r="D294" s="220"/>
      <c r="E294" s="220"/>
      <c r="F294" s="68"/>
      <c r="G294" s="68"/>
      <c r="H294" s="68"/>
      <c r="I294" s="70"/>
      <c r="J294" s="221"/>
      <c r="K294" s="98"/>
      <c r="L294" s="93"/>
      <c r="M294" s="93"/>
      <c r="N294" s="93"/>
      <c r="O294" s="93"/>
      <c r="P294" s="93"/>
      <c r="Q294" s="93"/>
      <c r="R294" s="93"/>
      <c r="S294" s="93"/>
      <c r="T294" s="93"/>
      <c r="U294" s="93"/>
      <c r="V294" s="93"/>
      <c r="W294" s="93"/>
      <c r="X294" s="93"/>
      <c r="Y294" s="93"/>
      <c r="Z294" s="48"/>
    </row>
    <row r="295" ht="10.5" customHeight="1">
      <c r="A295" s="68"/>
      <c r="B295" s="68"/>
      <c r="C295" s="68"/>
      <c r="D295" s="220"/>
      <c r="E295" s="220"/>
      <c r="F295" s="68"/>
      <c r="G295" s="68"/>
      <c r="H295" s="68"/>
      <c r="I295" s="70"/>
      <c r="J295" s="221"/>
      <c r="K295" s="98"/>
      <c r="L295" s="93"/>
      <c r="M295" s="93"/>
      <c r="N295" s="93"/>
      <c r="O295" s="93"/>
      <c r="P295" s="93"/>
      <c r="Q295" s="93"/>
      <c r="R295" s="93"/>
      <c r="S295" s="93"/>
      <c r="T295" s="93"/>
      <c r="U295" s="93"/>
      <c r="V295" s="93"/>
      <c r="W295" s="93"/>
      <c r="X295" s="93"/>
      <c r="Y295" s="93"/>
      <c r="Z295" s="48"/>
    </row>
    <row r="296" ht="10.5" customHeight="1">
      <c r="A296" s="68"/>
      <c r="B296" s="68"/>
      <c r="C296" s="68"/>
      <c r="D296" s="220"/>
      <c r="E296" s="220"/>
      <c r="F296" s="68"/>
      <c r="G296" s="68"/>
      <c r="H296" s="68"/>
      <c r="I296" s="70"/>
      <c r="J296" s="221"/>
      <c r="K296" s="98"/>
      <c r="L296" s="93"/>
      <c r="M296" s="93"/>
      <c r="N296" s="93"/>
      <c r="O296" s="93"/>
      <c r="P296" s="93"/>
      <c r="Q296" s="93"/>
      <c r="R296" s="93"/>
      <c r="S296" s="93"/>
      <c r="T296" s="93"/>
      <c r="U296" s="93"/>
      <c r="V296" s="93"/>
      <c r="W296" s="93"/>
      <c r="X296" s="93"/>
      <c r="Y296" s="93"/>
      <c r="Z296" s="48"/>
    </row>
    <row r="297" ht="10.5" customHeight="1">
      <c r="A297" s="68"/>
      <c r="B297" s="68"/>
      <c r="C297" s="68"/>
      <c r="D297" s="220"/>
      <c r="E297" s="220"/>
      <c r="F297" s="68"/>
      <c r="G297" s="68"/>
      <c r="H297" s="68"/>
      <c r="I297" s="70"/>
      <c r="J297" s="221"/>
      <c r="K297" s="98"/>
      <c r="L297" s="93"/>
      <c r="M297" s="93"/>
      <c r="N297" s="93"/>
      <c r="O297" s="93"/>
      <c r="P297" s="93"/>
      <c r="Q297" s="93"/>
      <c r="R297" s="93"/>
      <c r="S297" s="93"/>
      <c r="T297" s="93"/>
      <c r="U297" s="93"/>
      <c r="V297" s="93"/>
      <c r="W297" s="93"/>
      <c r="X297" s="93"/>
      <c r="Y297" s="93"/>
      <c r="Z297" s="48"/>
    </row>
    <row r="298" ht="10.5" customHeight="1">
      <c r="A298" s="68"/>
      <c r="B298" s="68"/>
      <c r="C298" s="68"/>
      <c r="D298" s="220"/>
      <c r="E298" s="220"/>
      <c r="F298" s="68"/>
      <c r="G298" s="68"/>
      <c r="H298" s="68"/>
      <c r="I298" s="70"/>
      <c r="J298" s="221"/>
      <c r="K298" s="98"/>
      <c r="L298" s="93"/>
      <c r="M298" s="93"/>
      <c r="N298" s="93"/>
      <c r="O298" s="93"/>
      <c r="P298" s="93"/>
      <c r="Q298" s="93"/>
      <c r="R298" s="93"/>
      <c r="S298" s="93"/>
      <c r="T298" s="93"/>
      <c r="U298" s="93"/>
      <c r="V298" s="93"/>
      <c r="W298" s="93"/>
      <c r="X298" s="93"/>
      <c r="Y298" s="93"/>
      <c r="Z298" s="48"/>
    </row>
    <row r="299" ht="10.5" customHeight="1">
      <c r="A299" s="68"/>
      <c r="B299" s="68"/>
      <c r="C299" s="68"/>
      <c r="D299" s="220"/>
      <c r="E299" s="220"/>
      <c r="F299" s="68"/>
      <c r="G299" s="68"/>
      <c r="H299" s="68"/>
      <c r="I299" s="70"/>
      <c r="J299" s="221"/>
      <c r="K299" s="98"/>
      <c r="L299" s="93"/>
      <c r="M299" s="93"/>
      <c r="N299" s="93"/>
      <c r="O299" s="93"/>
      <c r="P299" s="93"/>
      <c r="Q299" s="93"/>
      <c r="R299" s="93"/>
      <c r="S299" s="93"/>
      <c r="T299" s="93"/>
      <c r="U299" s="93"/>
      <c r="V299" s="93"/>
      <c r="W299" s="93"/>
      <c r="X299" s="93"/>
      <c r="Y299" s="93"/>
      <c r="Z299" s="48"/>
    </row>
    <row r="300" ht="10.5" customHeight="1">
      <c r="A300" s="68"/>
      <c r="B300" s="68"/>
      <c r="C300" s="68"/>
      <c r="D300" s="220"/>
      <c r="E300" s="220"/>
      <c r="F300" s="68"/>
      <c r="G300" s="68"/>
      <c r="H300" s="68"/>
      <c r="I300" s="70"/>
      <c r="J300" s="221"/>
      <c r="K300" s="98"/>
      <c r="L300" s="93"/>
      <c r="M300" s="93"/>
      <c r="N300" s="93"/>
      <c r="O300" s="93"/>
      <c r="P300" s="93"/>
      <c r="Q300" s="93"/>
      <c r="R300" s="93"/>
      <c r="S300" s="93"/>
      <c r="T300" s="93"/>
      <c r="U300" s="93"/>
      <c r="V300" s="93"/>
      <c r="W300" s="93"/>
      <c r="X300" s="93"/>
      <c r="Y300" s="93"/>
      <c r="Z300" s="48"/>
    </row>
    <row r="301" ht="10.5" customHeight="1">
      <c r="A301" s="68"/>
      <c r="B301" s="68"/>
      <c r="C301" s="68"/>
      <c r="D301" s="220"/>
      <c r="E301" s="220"/>
      <c r="F301" s="68"/>
      <c r="G301" s="68"/>
      <c r="H301" s="68"/>
      <c r="I301" s="70"/>
      <c r="J301" s="221"/>
      <c r="K301" s="98"/>
      <c r="L301" s="93"/>
      <c r="M301" s="93"/>
      <c r="N301" s="93"/>
      <c r="O301" s="93"/>
      <c r="P301" s="93"/>
      <c r="Q301" s="93"/>
      <c r="R301" s="93"/>
      <c r="S301" s="93"/>
      <c r="T301" s="93"/>
      <c r="U301" s="93"/>
      <c r="V301" s="93"/>
      <c r="W301" s="93"/>
      <c r="X301" s="93"/>
      <c r="Y301" s="93"/>
      <c r="Z301" s="48"/>
    </row>
    <row r="302" ht="10.5" customHeight="1">
      <c r="A302" s="68"/>
      <c r="B302" s="68"/>
      <c r="C302" s="68"/>
      <c r="D302" s="220"/>
      <c r="E302" s="220"/>
      <c r="F302" s="68"/>
      <c r="G302" s="68"/>
      <c r="H302" s="68"/>
      <c r="I302" s="70"/>
      <c r="J302" s="221"/>
      <c r="K302" s="98"/>
      <c r="L302" s="93"/>
      <c r="M302" s="93"/>
      <c r="N302" s="93"/>
      <c r="O302" s="93"/>
      <c r="P302" s="93"/>
      <c r="Q302" s="93"/>
      <c r="R302" s="93"/>
      <c r="S302" s="93"/>
      <c r="T302" s="93"/>
      <c r="U302" s="93"/>
      <c r="V302" s="93"/>
      <c r="W302" s="93"/>
      <c r="X302" s="93"/>
      <c r="Y302" s="93"/>
      <c r="Z302" s="48"/>
    </row>
    <row r="303" ht="10.5" customHeight="1">
      <c r="A303" s="68"/>
      <c r="B303" s="68"/>
      <c r="C303" s="68"/>
      <c r="D303" s="220"/>
      <c r="E303" s="220"/>
      <c r="F303" s="68"/>
      <c r="G303" s="68"/>
      <c r="H303" s="68"/>
      <c r="I303" s="70"/>
      <c r="J303" s="221"/>
      <c r="K303" s="98"/>
      <c r="L303" s="93"/>
      <c r="M303" s="93"/>
      <c r="N303" s="93"/>
      <c r="O303" s="93"/>
      <c r="P303" s="93"/>
      <c r="Q303" s="93"/>
      <c r="R303" s="93"/>
      <c r="S303" s="93"/>
      <c r="T303" s="93"/>
      <c r="U303" s="93"/>
      <c r="V303" s="93"/>
      <c r="W303" s="93"/>
      <c r="X303" s="93"/>
      <c r="Y303" s="93"/>
      <c r="Z303" s="48"/>
    </row>
    <row r="304" ht="10.5" customHeight="1">
      <c r="A304" s="68"/>
      <c r="B304" s="68"/>
      <c r="C304" s="68"/>
      <c r="D304" s="220"/>
      <c r="E304" s="220"/>
      <c r="F304" s="68"/>
      <c r="G304" s="68"/>
      <c r="H304" s="68"/>
      <c r="I304" s="70"/>
      <c r="J304" s="221"/>
      <c r="K304" s="98"/>
      <c r="L304" s="93"/>
      <c r="M304" s="93"/>
      <c r="N304" s="93"/>
      <c r="O304" s="93"/>
      <c r="P304" s="93"/>
      <c r="Q304" s="93"/>
      <c r="R304" s="93"/>
      <c r="S304" s="93"/>
      <c r="T304" s="93"/>
      <c r="U304" s="93"/>
      <c r="V304" s="93"/>
      <c r="W304" s="93"/>
      <c r="X304" s="93"/>
      <c r="Y304" s="93"/>
      <c r="Z304" s="48"/>
    </row>
    <row r="305" ht="10.5" customHeight="1">
      <c r="A305" s="68"/>
      <c r="B305" s="68"/>
      <c r="C305" s="68"/>
      <c r="D305" s="220"/>
      <c r="E305" s="220"/>
      <c r="F305" s="68"/>
      <c r="G305" s="68"/>
      <c r="H305" s="68"/>
      <c r="I305" s="70"/>
      <c r="J305" s="221"/>
      <c r="K305" s="98"/>
      <c r="L305" s="93"/>
      <c r="M305" s="93"/>
      <c r="N305" s="93"/>
      <c r="O305" s="93"/>
      <c r="P305" s="93"/>
      <c r="Q305" s="93"/>
      <c r="R305" s="93"/>
      <c r="S305" s="93"/>
      <c r="T305" s="93"/>
      <c r="U305" s="93"/>
      <c r="V305" s="93"/>
      <c r="W305" s="93"/>
      <c r="X305" s="93"/>
      <c r="Y305" s="93"/>
      <c r="Z305" s="48"/>
    </row>
    <row r="306" ht="10.5" customHeight="1">
      <c r="A306" s="68"/>
      <c r="B306" s="68"/>
      <c r="C306" s="68"/>
      <c r="D306" s="220"/>
      <c r="E306" s="220"/>
      <c r="F306" s="68"/>
      <c r="G306" s="68"/>
      <c r="H306" s="68"/>
      <c r="I306" s="70"/>
      <c r="J306" s="221"/>
      <c r="K306" s="98"/>
      <c r="L306" s="93"/>
      <c r="M306" s="93"/>
      <c r="N306" s="93"/>
      <c r="O306" s="93"/>
      <c r="P306" s="93"/>
      <c r="Q306" s="93"/>
      <c r="R306" s="93"/>
      <c r="S306" s="93"/>
      <c r="T306" s="93"/>
      <c r="U306" s="93"/>
      <c r="V306" s="93"/>
      <c r="W306" s="93"/>
      <c r="X306" s="93"/>
      <c r="Y306" s="93"/>
      <c r="Z306" s="48"/>
    </row>
    <row r="307" ht="10.5" customHeight="1">
      <c r="A307" s="68"/>
      <c r="B307" s="68"/>
      <c r="C307" s="68"/>
      <c r="D307" s="220"/>
      <c r="E307" s="220"/>
      <c r="F307" s="68"/>
      <c r="G307" s="68"/>
      <c r="H307" s="68"/>
      <c r="I307" s="70"/>
      <c r="J307" s="221"/>
      <c r="K307" s="98"/>
      <c r="L307" s="93"/>
      <c r="M307" s="93"/>
      <c r="N307" s="93"/>
      <c r="O307" s="93"/>
      <c r="P307" s="93"/>
      <c r="Q307" s="93"/>
      <c r="R307" s="93"/>
      <c r="S307" s="93"/>
      <c r="T307" s="93"/>
      <c r="U307" s="93"/>
      <c r="V307" s="93"/>
      <c r="W307" s="93"/>
      <c r="X307" s="93"/>
      <c r="Y307" s="93"/>
      <c r="Z307" s="48"/>
    </row>
    <row r="308" ht="10.5" customHeight="1">
      <c r="A308" s="68"/>
      <c r="B308" s="68"/>
      <c r="C308" s="68"/>
      <c r="D308" s="220"/>
      <c r="E308" s="220"/>
      <c r="F308" s="68"/>
      <c r="G308" s="68"/>
      <c r="H308" s="68"/>
      <c r="I308" s="70"/>
      <c r="J308" s="221"/>
      <c r="K308" s="98"/>
      <c r="L308" s="93"/>
      <c r="M308" s="93"/>
      <c r="N308" s="93"/>
      <c r="O308" s="93"/>
      <c r="P308" s="93"/>
      <c r="Q308" s="93"/>
      <c r="R308" s="93"/>
      <c r="S308" s="93"/>
      <c r="T308" s="93"/>
      <c r="U308" s="93"/>
      <c r="V308" s="93"/>
      <c r="W308" s="93"/>
      <c r="X308" s="93"/>
      <c r="Y308" s="93"/>
      <c r="Z308" s="48"/>
    </row>
    <row r="309" ht="10.5" customHeight="1">
      <c r="A309" s="68"/>
      <c r="B309" s="68"/>
      <c r="C309" s="68"/>
      <c r="D309" s="220"/>
      <c r="E309" s="220"/>
      <c r="F309" s="68"/>
      <c r="G309" s="68"/>
      <c r="H309" s="68"/>
      <c r="I309" s="70"/>
      <c r="J309" s="221"/>
      <c r="K309" s="98"/>
      <c r="L309" s="93"/>
      <c r="M309" s="93"/>
      <c r="N309" s="93"/>
      <c r="O309" s="93"/>
      <c r="P309" s="93"/>
      <c r="Q309" s="93"/>
      <c r="R309" s="93"/>
      <c r="S309" s="93"/>
      <c r="T309" s="93"/>
      <c r="U309" s="93"/>
      <c r="V309" s="93"/>
      <c r="W309" s="93"/>
      <c r="X309" s="93"/>
      <c r="Y309" s="93"/>
      <c r="Z309" s="48"/>
    </row>
    <row r="310" ht="10.5" customHeight="1">
      <c r="A310" s="68"/>
      <c r="B310" s="68"/>
      <c r="C310" s="68"/>
      <c r="D310" s="220"/>
      <c r="E310" s="220"/>
      <c r="F310" s="68"/>
      <c r="G310" s="68"/>
      <c r="H310" s="68"/>
      <c r="I310" s="70"/>
      <c r="J310" s="221"/>
      <c r="K310" s="98"/>
      <c r="L310" s="93"/>
      <c r="M310" s="93"/>
      <c r="N310" s="93"/>
      <c r="O310" s="93"/>
      <c r="P310" s="93"/>
      <c r="Q310" s="93"/>
      <c r="R310" s="93"/>
      <c r="S310" s="93"/>
      <c r="T310" s="93"/>
      <c r="U310" s="93"/>
      <c r="V310" s="93"/>
      <c r="W310" s="93"/>
      <c r="X310" s="93"/>
      <c r="Y310" s="93"/>
      <c r="Z310" s="48"/>
    </row>
    <row r="311" ht="10.5" customHeight="1">
      <c r="A311" s="68"/>
      <c r="B311" s="68"/>
      <c r="C311" s="68"/>
      <c r="D311" s="220"/>
      <c r="E311" s="220"/>
      <c r="F311" s="68"/>
      <c r="G311" s="68"/>
      <c r="H311" s="68"/>
      <c r="I311" s="70"/>
      <c r="J311" s="221"/>
      <c r="K311" s="98"/>
      <c r="L311" s="93"/>
      <c r="M311" s="93"/>
      <c r="N311" s="93"/>
      <c r="O311" s="93"/>
      <c r="P311" s="93"/>
      <c r="Q311" s="93"/>
      <c r="R311" s="93"/>
      <c r="S311" s="93"/>
      <c r="T311" s="93"/>
      <c r="U311" s="93"/>
      <c r="V311" s="93"/>
      <c r="W311" s="93"/>
      <c r="X311" s="93"/>
      <c r="Y311" s="93"/>
      <c r="Z311" s="48"/>
    </row>
    <row r="312" ht="10.5" customHeight="1">
      <c r="A312" s="68"/>
      <c r="B312" s="68"/>
      <c r="C312" s="68"/>
      <c r="D312" s="220"/>
      <c r="E312" s="220"/>
      <c r="F312" s="68"/>
      <c r="G312" s="68"/>
      <c r="H312" s="68"/>
      <c r="I312" s="70"/>
      <c r="J312" s="221"/>
      <c r="K312" s="98"/>
      <c r="L312" s="93"/>
      <c r="M312" s="93"/>
      <c r="N312" s="93"/>
      <c r="O312" s="93"/>
      <c r="P312" s="93"/>
      <c r="Q312" s="93"/>
      <c r="R312" s="93"/>
      <c r="S312" s="93"/>
      <c r="T312" s="93"/>
      <c r="U312" s="93"/>
      <c r="V312" s="93"/>
      <c r="W312" s="93"/>
      <c r="X312" s="93"/>
      <c r="Y312" s="93"/>
      <c r="Z312" s="48"/>
    </row>
    <row r="313" ht="10.5" customHeight="1">
      <c r="A313" s="68"/>
      <c r="B313" s="68"/>
      <c r="C313" s="68"/>
      <c r="D313" s="220"/>
      <c r="E313" s="220"/>
      <c r="F313" s="68"/>
      <c r="G313" s="68"/>
      <c r="H313" s="68"/>
      <c r="I313" s="70"/>
      <c r="J313" s="221"/>
      <c r="K313" s="98"/>
      <c r="L313" s="93"/>
      <c r="M313" s="93"/>
      <c r="N313" s="93"/>
      <c r="O313" s="93"/>
      <c r="P313" s="93"/>
      <c r="Q313" s="93"/>
      <c r="R313" s="93"/>
      <c r="S313" s="93"/>
      <c r="T313" s="93"/>
      <c r="U313" s="93"/>
      <c r="V313" s="93"/>
      <c r="W313" s="93"/>
      <c r="X313" s="93"/>
      <c r="Y313" s="93"/>
      <c r="Z313" s="48"/>
    </row>
    <row r="314" ht="10.5" customHeight="1">
      <c r="A314" s="68"/>
      <c r="B314" s="68"/>
      <c r="C314" s="68"/>
      <c r="D314" s="220"/>
      <c r="E314" s="220"/>
      <c r="F314" s="68"/>
      <c r="G314" s="68"/>
      <c r="H314" s="68"/>
      <c r="I314" s="70"/>
      <c r="J314" s="221"/>
      <c r="K314" s="98"/>
      <c r="L314" s="93"/>
      <c r="M314" s="93"/>
      <c r="N314" s="93"/>
      <c r="O314" s="93"/>
      <c r="P314" s="93"/>
      <c r="Q314" s="93"/>
      <c r="R314" s="93"/>
      <c r="S314" s="93"/>
      <c r="T314" s="93"/>
      <c r="U314" s="93"/>
      <c r="V314" s="93"/>
      <c r="W314" s="93"/>
      <c r="X314" s="93"/>
      <c r="Y314" s="93"/>
      <c r="Z314" s="48"/>
    </row>
    <row r="315" ht="10.5" customHeight="1">
      <c r="A315" s="68"/>
      <c r="B315" s="68"/>
      <c r="C315" s="68"/>
      <c r="D315" s="220"/>
      <c r="E315" s="220"/>
      <c r="F315" s="68"/>
      <c r="G315" s="68"/>
      <c r="H315" s="68"/>
      <c r="I315" s="70"/>
      <c r="J315" s="221"/>
      <c r="K315" s="98"/>
      <c r="L315" s="93"/>
      <c r="M315" s="93"/>
      <c r="N315" s="93"/>
      <c r="O315" s="93"/>
      <c r="P315" s="93"/>
      <c r="Q315" s="93"/>
      <c r="R315" s="93"/>
      <c r="S315" s="93"/>
      <c r="T315" s="93"/>
      <c r="U315" s="93"/>
      <c r="V315" s="93"/>
      <c r="W315" s="93"/>
      <c r="X315" s="93"/>
      <c r="Y315" s="93"/>
      <c r="Z315" s="48"/>
    </row>
    <row r="316" ht="10.5" customHeight="1">
      <c r="A316" s="68"/>
      <c r="B316" s="68"/>
      <c r="C316" s="68"/>
      <c r="D316" s="220"/>
      <c r="E316" s="220"/>
      <c r="F316" s="68"/>
      <c r="G316" s="68"/>
      <c r="H316" s="68"/>
      <c r="I316" s="70"/>
      <c r="J316" s="221"/>
      <c r="K316" s="98"/>
      <c r="L316" s="93"/>
      <c r="M316" s="93"/>
      <c r="N316" s="93"/>
      <c r="O316" s="93"/>
      <c r="P316" s="93"/>
      <c r="Q316" s="93"/>
      <c r="R316" s="93"/>
      <c r="S316" s="93"/>
      <c r="T316" s="93"/>
      <c r="U316" s="93"/>
      <c r="V316" s="93"/>
      <c r="W316" s="93"/>
      <c r="X316" s="93"/>
      <c r="Y316" s="93"/>
      <c r="Z316" s="48"/>
    </row>
    <row r="317" ht="10.5" customHeight="1">
      <c r="A317" s="68"/>
      <c r="B317" s="68"/>
      <c r="C317" s="68"/>
      <c r="D317" s="220"/>
      <c r="E317" s="220"/>
      <c r="F317" s="68"/>
      <c r="G317" s="68"/>
      <c r="H317" s="68"/>
      <c r="I317" s="70"/>
      <c r="J317" s="221"/>
      <c r="K317" s="98"/>
      <c r="L317" s="93"/>
      <c r="M317" s="93"/>
      <c r="N317" s="93"/>
      <c r="O317" s="93"/>
      <c r="P317" s="93"/>
      <c r="Q317" s="93"/>
      <c r="R317" s="93"/>
      <c r="S317" s="93"/>
      <c r="T317" s="93"/>
      <c r="U317" s="93"/>
      <c r="V317" s="93"/>
      <c r="W317" s="93"/>
      <c r="X317" s="93"/>
      <c r="Y317" s="93"/>
      <c r="Z317" s="48"/>
    </row>
    <row r="318" ht="10.5" customHeight="1">
      <c r="A318" s="68"/>
      <c r="B318" s="68"/>
      <c r="C318" s="68"/>
      <c r="D318" s="220"/>
      <c r="E318" s="220"/>
      <c r="F318" s="68"/>
      <c r="G318" s="68"/>
      <c r="H318" s="68"/>
      <c r="I318" s="70"/>
      <c r="J318" s="221"/>
      <c r="K318" s="98"/>
      <c r="L318" s="93"/>
      <c r="M318" s="93"/>
      <c r="N318" s="93"/>
      <c r="O318" s="93"/>
      <c r="P318" s="93"/>
      <c r="Q318" s="93"/>
      <c r="R318" s="93"/>
      <c r="S318" s="93"/>
      <c r="T318" s="93"/>
      <c r="U318" s="93"/>
      <c r="V318" s="93"/>
      <c r="W318" s="93"/>
      <c r="X318" s="93"/>
      <c r="Y318" s="93"/>
      <c r="Z318" s="48"/>
    </row>
    <row r="319" ht="10.5" customHeight="1">
      <c r="A319" s="68"/>
      <c r="B319" s="68"/>
      <c r="C319" s="68"/>
      <c r="D319" s="220"/>
      <c r="E319" s="220"/>
      <c r="F319" s="68"/>
      <c r="G319" s="68"/>
      <c r="H319" s="68"/>
      <c r="I319" s="70"/>
      <c r="J319" s="221"/>
      <c r="K319" s="98"/>
      <c r="L319" s="93"/>
      <c r="M319" s="93"/>
      <c r="N319" s="93"/>
      <c r="O319" s="93"/>
      <c r="P319" s="93"/>
      <c r="Q319" s="93"/>
      <c r="R319" s="93"/>
      <c r="S319" s="93"/>
      <c r="T319" s="93"/>
      <c r="U319" s="93"/>
      <c r="V319" s="93"/>
      <c r="W319" s="93"/>
      <c r="X319" s="93"/>
      <c r="Y319" s="93"/>
      <c r="Z319" s="48"/>
    </row>
    <row r="320" ht="10.5" customHeight="1">
      <c r="A320" s="68"/>
      <c r="B320" s="68"/>
      <c r="C320" s="68"/>
      <c r="D320" s="220"/>
      <c r="E320" s="220"/>
      <c r="F320" s="68"/>
      <c r="G320" s="68"/>
      <c r="H320" s="68"/>
      <c r="I320" s="70"/>
      <c r="J320" s="221"/>
      <c r="K320" s="98"/>
      <c r="L320" s="93"/>
      <c r="M320" s="93"/>
      <c r="N320" s="93"/>
      <c r="O320" s="93"/>
      <c r="P320" s="93"/>
      <c r="Q320" s="93"/>
      <c r="R320" s="93"/>
      <c r="S320" s="93"/>
      <c r="T320" s="93"/>
      <c r="U320" s="93"/>
      <c r="V320" s="93"/>
      <c r="W320" s="93"/>
      <c r="X320" s="93"/>
      <c r="Y320" s="93"/>
      <c r="Z320" s="48"/>
    </row>
    <row r="321" ht="10.5" customHeight="1">
      <c r="A321" s="68"/>
      <c r="B321" s="68"/>
      <c r="C321" s="68"/>
      <c r="D321" s="220"/>
      <c r="E321" s="220"/>
      <c r="F321" s="68"/>
      <c r="G321" s="68"/>
      <c r="H321" s="68"/>
      <c r="I321" s="70"/>
      <c r="J321" s="221"/>
      <c r="K321" s="98"/>
      <c r="L321" s="93"/>
      <c r="M321" s="93"/>
      <c r="N321" s="93"/>
      <c r="O321" s="93"/>
      <c r="P321" s="93"/>
      <c r="Q321" s="93"/>
      <c r="R321" s="93"/>
      <c r="S321" s="93"/>
      <c r="T321" s="93"/>
      <c r="U321" s="93"/>
      <c r="V321" s="93"/>
      <c r="W321" s="93"/>
      <c r="X321" s="93"/>
      <c r="Y321" s="93"/>
      <c r="Z321" s="48"/>
    </row>
    <row r="322" ht="10.5" customHeight="1">
      <c r="A322" s="68"/>
      <c r="B322" s="68"/>
      <c r="C322" s="68"/>
      <c r="D322" s="220"/>
      <c r="E322" s="220"/>
      <c r="F322" s="68"/>
      <c r="G322" s="68"/>
      <c r="H322" s="68"/>
      <c r="I322" s="70"/>
      <c r="J322" s="221"/>
      <c r="K322" s="98"/>
      <c r="L322" s="93"/>
      <c r="M322" s="93"/>
      <c r="N322" s="93"/>
      <c r="O322" s="93"/>
      <c r="P322" s="93"/>
      <c r="Q322" s="93"/>
      <c r="R322" s="93"/>
      <c r="S322" s="93"/>
      <c r="T322" s="93"/>
      <c r="U322" s="93"/>
      <c r="V322" s="93"/>
      <c r="W322" s="93"/>
      <c r="X322" s="93"/>
      <c r="Y322" s="93"/>
      <c r="Z322" s="48"/>
    </row>
    <row r="323" ht="10.5" customHeight="1">
      <c r="A323" s="68"/>
      <c r="B323" s="68"/>
      <c r="C323" s="68"/>
      <c r="D323" s="220"/>
      <c r="E323" s="220"/>
      <c r="F323" s="68"/>
      <c r="G323" s="68"/>
      <c r="H323" s="68"/>
      <c r="I323" s="70"/>
      <c r="J323" s="221"/>
      <c r="K323" s="98"/>
      <c r="L323" s="93"/>
      <c r="M323" s="93"/>
      <c r="N323" s="93"/>
      <c r="O323" s="93"/>
      <c r="P323" s="93"/>
      <c r="Q323" s="93"/>
      <c r="R323" s="93"/>
      <c r="S323" s="93"/>
      <c r="T323" s="93"/>
      <c r="U323" s="93"/>
      <c r="V323" s="93"/>
      <c r="W323" s="93"/>
      <c r="X323" s="93"/>
      <c r="Y323" s="93"/>
      <c r="Z323" s="48"/>
    </row>
    <row r="324" ht="10.5" customHeight="1">
      <c r="A324" s="68"/>
      <c r="B324" s="68"/>
      <c r="C324" s="68"/>
      <c r="D324" s="220"/>
      <c r="E324" s="220"/>
      <c r="F324" s="68"/>
      <c r="G324" s="68"/>
      <c r="H324" s="68"/>
      <c r="I324" s="70"/>
      <c r="J324" s="221"/>
      <c r="K324" s="98"/>
      <c r="L324" s="93"/>
      <c r="M324" s="93"/>
      <c r="N324" s="93"/>
      <c r="O324" s="93"/>
      <c r="P324" s="93"/>
      <c r="Q324" s="93"/>
      <c r="R324" s="93"/>
      <c r="S324" s="93"/>
      <c r="T324" s="93"/>
      <c r="U324" s="93"/>
      <c r="V324" s="93"/>
      <c r="W324" s="93"/>
      <c r="X324" s="93"/>
      <c r="Y324" s="93"/>
      <c r="Z324" s="48"/>
    </row>
    <row r="325" ht="10.5" customHeight="1">
      <c r="A325" s="68"/>
      <c r="B325" s="68"/>
      <c r="C325" s="68"/>
      <c r="D325" s="220"/>
      <c r="E325" s="220"/>
      <c r="F325" s="68"/>
      <c r="G325" s="68"/>
      <c r="H325" s="68"/>
      <c r="I325" s="70"/>
      <c r="J325" s="221"/>
      <c r="K325" s="98"/>
      <c r="L325" s="93"/>
      <c r="M325" s="93"/>
      <c r="N325" s="93"/>
      <c r="O325" s="93"/>
      <c r="P325" s="93"/>
      <c r="Q325" s="93"/>
      <c r="R325" s="93"/>
      <c r="S325" s="93"/>
      <c r="T325" s="93"/>
      <c r="U325" s="93"/>
      <c r="V325" s="93"/>
      <c r="W325" s="93"/>
      <c r="X325" s="93"/>
      <c r="Y325" s="93"/>
      <c r="Z325" s="48"/>
    </row>
    <row r="326" ht="10.5" customHeight="1">
      <c r="A326" s="68"/>
      <c r="B326" s="68"/>
      <c r="C326" s="68"/>
      <c r="D326" s="220"/>
      <c r="E326" s="220"/>
      <c r="F326" s="68"/>
      <c r="G326" s="68"/>
      <c r="H326" s="68"/>
      <c r="I326" s="70"/>
      <c r="J326" s="221"/>
      <c r="K326" s="98"/>
      <c r="L326" s="93"/>
      <c r="M326" s="93"/>
      <c r="N326" s="93"/>
      <c r="O326" s="93"/>
      <c r="P326" s="93"/>
      <c r="Q326" s="93"/>
      <c r="R326" s="93"/>
      <c r="S326" s="93"/>
      <c r="T326" s="93"/>
      <c r="U326" s="93"/>
      <c r="V326" s="93"/>
      <c r="W326" s="93"/>
      <c r="X326" s="93"/>
      <c r="Y326" s="93"/>
      <c r="Z326" s="48"/>
    </row>
    <row r="327" ht="10.5" customHeight="1">
      <c r="A327" s="68"/>
      <c r="B327" s="68"/>
      <c r="C327" s="68"/>
      <c r="D327" s="220"/>
      <c r="E327" s="220"/>
      <c r="F327" s="68"/>
      <c r="G327" s="68"/>
      <c r="H327" s="68"/>
      <c r="I327" s="70"/>
      <c r="J327" s="221"/>
      <c r="K327" s="98"/>
      <c r="L327" s="93"/>
      <c r="M327" s="93"/>
      <c r="N327" s="93"/>
      <c r="O327" s="93"/>
      <c r="P327" s="93"/>
      <c r="Q327" s="93"/>
      <c r="R327" s="93"/>
      <c r="S327" s="93"/>
      <c r="T327" s="93"/>
      <c r="U327" s="93"/>
      <c r="V327" s="93"/>
      <c r="W327" s="93"/>
      <c r="X327" s="93"/>
      <c r="Y327" s="93"/>
      <c r="Z327" s="48"/>
    </row>
    <row r="328" ht="10.5" customHeight="1">
      <c r="A328" s="68"/>
      <c r="B328" s="68"/>
      <c r="C328" s="68"/>
      <c r="D328" s="220"/>
      <c r="E328" s="220"/>
      <c r="F328" s="68"/>
      <c r="G328" s="68"/>
      <c r="H328" s="68"/>
      <c r="I328" s="70"/>
      <c r="J328" s="221"/>
      <c r="K328" s="98"/>
      <c r="L328" s="93"/>
      <c r="M328" s="93"/>
      <c r="N328" s="93"/>
      <c r="O328" s="93"/>
      <c r="P328" s="93"/>
      <c r="Q328" s="93"/>
      <c r="R328" s="93"/>
      <c r="S328" s="93"/>
      <c r="T328" s="93"/>
      <c r="U328" s="93"/>
      <c r="V328" s="93"/>
      <c r="W328" s="93"/>
      <c r="X328" s="93"/>
      <c r="Y328" s="93"/>
      <c r="Z328" s="48"/>
    </row>
    <row r="329" ht="10.5" customHeight="1">
      <c r="A329" s="68"/>
      <c r="B329" s="68"/>
      <c r="C329" s="68"/>
      <c r="D329" s="220"/>
      <c r="E329" s="220"/>
      <c r="F329" s="68"/>
      <c r="G329" s="68"/>
      <c r="H329" s="68"/>
      <c r="I329" s="70"/>
      <c r="J329" s="221"/>
      <c r="K329" s="98"/>
      <c r="L329" s="93"/>
      <c r="M329" s="93"/>
      <c r="N329" s="93"/>
      <c r="O329" s="93"/>
      <c r="P329" s="93"/>
      <c r="Q329" s="93"/>
      <c r="R329" s="93"/>
      <c r="S329" s="93"/>
      <c r="T329" s="93"/>
      <c r="U329" s="93"/>
      <c r="V329" s="93"/>
      <c r="W329" s="93"/>
      <c r="X329" s="93"/>
      <c r="Y329" s="93"/>
      <c r="Z329" s="48"/>
    </row>
    <row r="330" ht="10.5" customHeight="1">
      <c r="A330" s="68"/>
      <c r="B330" s="68"/>
      <c r="C330" s="68"/>
      <c r="D330" s="220"/>
      <c r="E330" s="220"/>
      <c r="F330" s="68"/>
      <c r="G330" s="68"/>
      <c r="H330" s="68"/>
      <c r="I330" s="70"/>
      <c r="J330" s="221"/>
      <c r="K330" s="98"/>
      <c r="L330" s="93"/>
      <c r="M330" s="93"/>
      <c r="N330" s="93"/>
      <c r="O330" s="93"/>
      <c r="P330" s="93"/>
      <c r="Q330" s="93"/>
      <c r="R330" s="93"/>
      <c r="S330" s="93"/>
      <c r="T330" s="93"/>
      <c r="U330" s="93"/>
      <c r="V330" s="93"/>
      <c r="W330" s="93"/>
      <c r="X330" s="93"/>
      <c r="Y330" s="93"/>
      <c r="Z330" s="48"/>
    </row>
    <row r="331" ht="10.5" customHeight="1">
      <c r="A331" s="68"/>
      <c r="B331" s="68"/>
      <c r="C331" s="68"/>
      <c r="D331" s="220"/>
      <c r="E331" s="220"/>
      <c r="F331" s="68"/>
      <c r="G331" s="68"/>
      <c r="H331" s="68"/>
      <c r="I331" s="70"/>
      <c r="J331" s="221"/>
      <c r="K331" s="98"/>
      <c r="L331" s="93"/>
      <c r="M331" s="93"/>
      <c r="N331" s="93"/>
      <c r="O331" s="93"/>
      <c r="P331" s="93"/>
      <c r="Q331" s="93"/>
      <c r="R331" s="93"/>
      <c r="S331" s="93"/>
      <c r="T331" s="93"/>
      <c r="U331" s="93"/>
      <c r="V331" s="93"/>
      <c r="W331" s="93"/>
      <c r="X331" s="93"/>
      <c r="Y331" s="93"/>
      <c r="Z331" s="48"/>
    </row>
    <row r="332" ht="10.5" customHeight="1">
      <c r="A332" s="68"/>
      <c r="B332" s="68"/>
      <c r="C332" s="68"/>
      <c r="D332" s="220"/>
      <c r="E332" s="220"/>
      <c r="F332" s="68"/>
      <c r="G332" s="68"/>
      <c r="H332" s="68"/>
      <c r="I332" s="70"/>
      <c r="J332" s="221"/>
      <c r="K332" s="98"/>
      <c r="L332" s="93"/>
      <c r="M332" s="93"/>
      <c r="N332" s="93"/>
      <c r="O332" s="93"/>
      <c r="P332" s="93"/>
      <c r="Q332" s="93"/>
      <c r="R332" s="93"/>
      <c r="S332" s="93"/>
      <c r="T332" s="93"/>
      <c r="U332" s="93"/>
      <c r="V332" s="93"/>
      <c r="W332" s="93"/>
      <c r="X332" s="93"/>
      <c r="Y332" s="93"/>
      <c r="Z332" s="48"/>
    </row>
    <row r="333" ht="10.5" customHeight="1">
      <c r="A333" s="68"/>
      <c r="B333" s="68"/>
      <c r="C333" s="68"/>
      <c r="D333" s="220"/>
      <c r="E333" s="220"/>
      <c r="F333" s="68"/>
      <c r="G333" s="68"/>
      <c r="H333" s="68"/>
      <c r="I333" s="70"/>
      <c r="J333" s="221"/>
      <c r="K333" s="98"/>
      <c r="L333" s="93"/>
      <c r="M333" s="93"/>
      <c r="N333" s="93"/>
      <c r="O333" s="93"/>
      <c r="P333" s="93"/>
      <c r="Q333" s="93"/>
      <c r="R333" s="93"/>
      <c r="S333" s="93"/>
      <c r="T333" s="93"/>
      <c r="U333" s="93"/>
      <c r="V333" s="93"/>
      <c r="W333" s="93"/>
      <c r="X333" s="93"/>
      <c r="Y333" s="93"/>
      <c r="Z333" s="48"/>
    </row>
    <row r="334" ht="10.5" customHeight="1">
      <c r="A334" s="68"/>
      <c r="B334" s="68"/>
      <c r="C334" s="68"/>
      <c r="D334" s="220"/>
      <c r="E334" s="220"/>
      <c r="F334" s="68"/>
      <c r="G334" s="68"/>
      <c r="H334" s="68"/>
      <c r="I334" s="70"/>
      <c r="J334" s="221"/>
      <c r="K334" s="98"/>
      <c r="L334" s="93"/>
      <c r="M334" s="93"/>
      <c r="N334" s="93"/>
      <c r="O334" s="93"/>
      <c r="P334" s="93"/>
      <c r="Q334" s="93"/>
      <c r="R334" s="93"/>
      <c r="S334" s="93"/>
      <c r="T334" s="93"/>
      <c r="U334" s="93"/>
      <c r="V334" s="93"/>
      <c r="W334" s="93"/>
      <c r="X334" s="93"/>
      <c r="Y334" s="93"/>
      <c r="Z334" s="48"/>
    </row>
    <row r="335" ht="10.5" customHeight="1">
      <c r="A335" s="68"/>
      <c r="B335" s="68"/>
      <c r="C335" s="68"/>
      <c r="D335" s="220"/>
      <c r="E335" s="220"/>
      <c r="F335" s="68"/>
      <c r="G335" s="68"/>
      <c r="H335" s="68"/>
      <c r="I335" s="70"/>
      <c r="J335" s="221"/>
      <c r="K335" s="98"/>
      <c r="L335" s="93"/>
      <c r="M335" s="93"/>
      <c r="N335" s="93"/>
      <c r="O335" s="93"/>
      <c r="P335" s="93"/>
      <c r="Q335" s="93"/>
      <c r="R335" s="93"/>
      <c r="S335" s="93"/>
      <c r="T335" s="93"/>
      <c r="U335" s="93"/>
      <c r="V335" s="93"/>
      <c r="W335" s="93"/>
      <c r="X335" s="93"/>
      <c r="Y335" s="93"/>
      <c r="Z335" s="48"/>
    </row>
    <row r="336" ht="10.5" customHeight="1">
      <c r="A336" s="68"/>
      <c r="B336" s="68"/>
      <c r="C336" s="68"/>
      <c r="D336" s="220"/>
      <c r="E336" s="220"/>
      <c r="F336" s="68"/>
      <c r="G336" s="68"/>
      <c r="H336" s="68"/>
      <c r="I336" s="70"/>
      <c r="J336" s="221"/>
      <c r="K336" s="98"/>
      <c r="L336" s="93"/>
      <c r="M336" s="93"/>
      <c r="N336" s="93"/>
      <c r="O336" s="93"/>
      <c r="P336" s="93"/>
      <c r="Q336" s="93"/>
      <c r="R336" s="93"/>
      <c r="S336" s="93"/>
      <c r="T336" s="93"/>
      <c r="U336" s="93"/>
      <c r="V336" s="93"/>
      <c r="W336" s="93"/>
      <c r="X336" s="93"/>
      <c r="Y336" s="93"/>
      <c r="Z336" s="48"/>
    </row>
    <row r="337" ht="10.5" customHeight="1">
      <c r="A337" s="68"/>
      <c r="B337" s="68"/>
      <c r="C337" s="68"/>
      <c r="D337" s="220"/>
      <c r="E337" s="220"/>
      <c r="F337" s="68"/>
      <c r="G337" s="68"/>
      <c r="H337" s="68"/>
      <c r="I337" s="70"/>
      <c r="J337" s="221"/>
      <c r="K337" s="98"/>
      <c r="L337" s="93"/>
      <c r="M337" s="93"/>
      <c r="N337" s="93"/>
      <c r="O337" s="93"/>
      <c r="P337" s="93"/>
      <c r="Q337" s="93"/>
      <c r="R337" s="93"/>
      <c r="S337" s="93"/>
      <c r="T337" s="93"/>
      <c r="U337" s="93"/>
      <c r="V337" s="93"/>
      <c r="W337" s="93"/>
      <c r="X337" s="93"/>
      <c r="Y337" s="93"/>
      <c r="Z337" s="48"/>
    </row>
    <row r="338" ht="10.5" customHeight="1">
      <c r="A338" s="68"/>
      <c r="B338" s="68"/>
      <c r="C338" s="68"/>
      <c r="D338" s="220"/>
      <c r="E338" s="220"/>
      <c r="F338" s="68"/>
      <c r="G338" s="68"/>
      <c r="H338" s="68"/>
      <c r="I338" s="70"/>
      <c r="J338" s="221"/>
      <c r="K338" s="98"/>
      <c r="L338" s="93"/>
      <c r="M338" s="93"/>
      <c r="N338" s="93"/>
      <c r="O338" s="93"/>
      <c r="P338" s="93"/>
      <c r="Q338" s="93"/>
      <c r="R338" s="93"/>
      <c r="S338" s="93"/>
      <c r="T338" s="93"/>
      <c r="U338" s="93"/>
      <c r="V338" s="93"/>
      <c r="W338" s="93"/>
      <c r="X338" s="93"/>
      <c r="Y338" s="93"/>
      <c r="Z338" s="48"/>
    </row>
    <row r="339" ht="10.5" customHeight="1">
      <c r="A339" s="68"/>
      <c r="B339" s="68"/>
      <c r="C339" s="68"/>
      <c r="D339" s="220"/>
      <c r="E339" s="220"/>
      <c r="F339" s="68"/>
      <c r="G339" s="68"/>
      <c r="H339" s="68"/>
      <c r="I339" s="70"/>
      <c r="J339" s="221"/>
      <c r="K339" s="98"/>
      <c r="L339" s="93"/>
      <c r="M339" s="93"/>
      <c r="N339" s="93"/>
      <c r="O339" s="93"/>
      <c r="P339" s="93"/>
      <c r="Q339" s="93"/>
      <c r="R339" s="93"/>
      <c r="S339" s="93"/>
      <c r="T339" s="93"/>
      <c r="U339" s="93"/>
      <c r="V339" s="93"/>
      <c r="W339" s="93"/>
      <c r="X339" s="93"/>
      <c r="Y339" s="93"/>
      <c r="Z339" s="48"/>
    </row>
    <row r="340" ht="10.5" customHeight="1">
      <c r="A340" s="68"/>
      <c r="B340" s="68"/>
      <c r="C340" s="68"/>
      <c r="D340" s="220"/>
      <c r="E340" s="220"/>
      <c r="F340" s="68"/>
      <c r="G340" s="68"/>
      <c r="H340" s="68"/>
      <c r="I340" s="70"/>
      <c r="J340" s="221"/>
      <c r="K340" s="98"/>
      <c r="L340" s="93"/>
      <c r="M340" s="93"/>
      <c r="N340" s="93"/>
      <c r="O340" s="93"/>
      <c r="P340" s="93"/>
      <c r="Q340" s="93"/>
      <c r="R340" s="93"/>
      <c r="S340" s="93"/>
      <c r="T340" s="93"/>
      <c r="U340" s="93"/>
      <c r="V340" s="93"/>
      <c r="W340" s="93"/>
      <c r="X340" s="93"/>
      <c r="Y340" s="93"/>
      <c r="Z340" s="48"/>
    </row>
    <row r="341" ht="10.5" customHeight="1">
      <c r="A341" s="68"/>
      <c r="B341" s="68"/>
      <c r="C341" s="68"/>
      <c r="D341" s="220"/>
      <c r="E341" s="220"/>
      <c r="F341" s="68"/>
      <c r="G341" s="68"/>
      <c r="H341" s="68"/>
      <c r="I341" s="70"/>
      <c r="J341" s="221"/>
      <c r="K341" s="98"/>
      <c r="L341" s="93"/>
      <c r="M341" s="93"/>
      <c r="N341" s="93"/>
      <c r="O341" s="93"/>
      <c r="P341" s="93"/>
      <c r="Q341" s="93"/>
      <c r="R341" s="93"/>
      <c r="S341" s="93"/>
      <c r="T341" s="93"/>
      <c r="U341" s="93"/>
      <c r="V341" s="93"/>
      <c r="W341" s="93"/>
      <c r="X341" s="93"/>
      <c r="Y341" s="93"/>
      <c r="Z341" s="48"/>
    </row>
    <row r="342" ht="10.5" customHeight="1">
      <c r="A342" s="68"/>
      <c r="B342" s="68"/>
      <c r="C342" s="68"/>
      <c r="D342" s="220"/>
      <c r="E342" s="220"/>
      <c r="F342" s="68"/>
      <c r="G342" s="68"/>
      <c r="H342" s="68"/>
      <c r="I342" s="70"/>
      <c r="J342" s="221"/>
      <c r="K342" s="98"/>
      <c r="L342" s="93"/>
      <c r="M342" s="93"/>
      <c r="N342" s="93"/>
      <c r="O342" s="93"/>
      <c r="P342" s="93"/>
      <c r="Q342" s="93"/>
      <c r="R342" s="93"/>
      <c r="S342" s="93"/>
      <c r="T342" s="93"/>
      <c r="U342" s="93"/>
      <c r="V342" s="93"/>
      <c r="W342" s="93"/>
      <c r="X342" s="93"/>
      <c r="Y342" s="93"/>
      <c r="Z342" s="48"/>
    </row>
    <row r="343" ht="10.5" customHeight="1">
      <c r="A343" s="68"/>
      <c r="B343" s="68"/>
      <c r="C343" s="68"/>
      <c r="D343" s="220"/>
      <c r="E343" s="220"/>
      <c r="F343" s="68"/>
      <c r="G343" s="68"/>
      <c r="H343" s="68"/>
      <c r="I343" s="70"/>
      <c r="J343" s="221"/>
      <c r="K343" s="98"/>
      <c r="L343" s="93"/>
      <c r="M343" s="93"/>
      <c r="N343" s="93"/>
      <c r="O343" s="93"/>
      <c r="P343" s="93"/>
      <c r="Q343" s="93"/>
      <c r="R343" s="93"/>
      <c r="S343" s="93"/>
      <c r="T343" s="93"/>
      <c r="U343" s="93"/>
      <c r="V343" s="93"/>
      <c r="W343" s="93"/>
      <c r="X343" s="93"/>
      <c r="Y343" s="93"/>
      <c r="Z343" s="48"/>
    </row>
    <row r="344" ht="10.5" customHeight="1">
      <c r="A344" s="68"/>
      <c r="B344" s="68"/>
      <c r="C344" s="68"/>
      <c r="D344" s="220"/>
      <c r="E344" s="220"/>
      <c r="F344" s="68"/>
      <c r="G344" s="68"/>
      <c r="H344" s="68"/>
      <c r="I344" s="70"/>
      <c r="J344" s="221"/>
      <c r="K344" s="98"/>
      <c r="L344" s="93"/>
      <c r="M344" s="93"/>
      <c r="N344" s="93"/>
      <c r="O344" s="93"/>
      <c r="P344" s="93"/>
      <c r="Q344" s="93"/>
      <c r="R344" s="93"/>
      <c r="S344" s="93"/>
      <c r="T344" s="93"/>
      <c r="U344" s="93"/>
      <c r="V344" s="93"/>
      <c r="W344" s="93"/>
      <c r="X344" s="93"/>
      <c r="Y344" s="93"/>
      <c r="Z344" s="48"/>
    </row>
    <row r="345" ht="10.5" customHeight="1">
      <c r="A345" s="68"/>
      <c r="B345" s="68"/>
      <c r="C345" s="68"/>
      <c r="D345" s="220"/>
      <c r="E345" s="220"/>
      <c r="F345" s="68"/>
      <c r="G345" s="68"/>
      <c r="H345" s="68"/>
      <c r="I345" s="70"/>
      <c r="J345" s="221"/>
      <c r="K345" s="98"/>
      <c r="L345" s="93"/>
      <c r="M345" s="93"/>
      <c r="N345" s="93"/>
      <c r="O345" s="93"/>
      <c r="P345" s="93"/>
      <c r="Q345" s="93"/>
      <c r="R345" s="93"/>
      <c r="S345" s="93"/>
      <c r="T345" s="93"/>
      <c r="U345" s="93"/>
      <c r="V345" s="93"/>
      <c r="W345" s="93"/>
      <c r="X345" s="93"/>
      <c r="Y345" s="93"/>
      <c r="Z345" s="48"/>
    </row>
    <row r="346" ht="10.5" customHeight="1">
      <c r="A346" s="68"/>
      <c r="B346" s="68"/>
      <c r="C346" s="68"/>
      <c r="D346" s="220"/>
      <c r="E346" s="220"/>
      <c r="F346" s="68"/>
      <c r="G346" s="68"/>
      <c r="H346" s="68"/>
      <c r="I346" s="70"/>
      <c r="J346" s="221"/>
      <c r="K346" s="98"/>
      <c r="L346" s="93"/>
      <c r="M346" s="93"/>
      <c r="N346" s="93"/>
      <c r="O346" s="93"/>
      <c r="P346" s="93"/>
      <c r="Q346" s="93"/>
      <c r="R346" s="93"/>
      <c r="S346" s="93"/>
      <c r="T346" s="93"/>
      <c r="U346" s="93"/>
      <c r="V346" s="93"/>
      <c r="W346" s="93"/>
      <c r="X346" s="93"/>
      <c r="Y346" s="93"/>
      <c r="Z346" s="48"/>
    </row>
    <row r="347" ht="10.5" customHeight="1">
      <c r="A347" s="68"/>
      <c r="B347" s="68"/>
      <c r="C347" s="68"/>
      <c r="D347" s="220"/>
      <c r="E347" s="220"/>
      <c r="F347" s="68"/>
      <c r="G347" s="68"/>
      <c r="H347" s="68"/>
      <c r="I347" s="70"/>
      <c r="J347" s="221"/>
      <c r="K347" s="98"/>
      <c r="L347" s="93"/>
      <c r="M347" s="93"/>
      <c r="N347" s="93"/>
      <c r="O347" s="93"/>
      <c r="P347" s="93"/>
      <c r="Q347" s="93"/>
      <c r="R347" s="93"/>
      <c r="S347" s="93"/>
      <c r="T347" s="93"/>
      <c r="U347" s="93"/>
      <c r="V347" s="93"/>
      <c r="W347" s="93"/>
      <c r="X347" s="93"/>
      <c r="Y347" s="93"/>
      <c r="Z347" s="48"/>
    </row>
    <row r="348" ht="10.5" customHeight="1">
      <c r="A348" s="68"/>
      <c r="B348" s="68"/>
      <c r="C348" s="68"/>
      <c r="D348" s="220"/>
      <c r="E348" s="220"/>
      <c r="F348" s="68"/>
      <c r="G348" s="68"/>
      <c r="H348" s="68"/>
      <c r="I348" s="70"/>
      <c r="J348" s="221"/>
      <c r="K348" s="98"/>
      <c r="L348" s="93"/>
      <c r="M348" s="93"/>
      <c r="N348" s="93"/>
      <c r="O348" s="93"/>
      <c r="P348" s="93"/>
      <c r="Q348" s="93"/>
      <c r="R348" s="93"/>
      <c r="S348" s="93"/>
      <c r="T348" s="93"/>
      <c r="U348" s="93"/>
      <c r="V348" s="93"/>
      <c r="W348" s="93"/>
      <c r="X348" s="93"/>
      <c r="Y348" s="93"/>
      <c r="Z348" s="48"/>
    </row>
    <row r="349" ht="10.5" customHeight="1">
      <c r="A349" s="68"/>
      <c r="B349" s="68"/>
      <c r="C349" s="68"/>
      <c r="D349" s="220"/>
      <c r="E349" s="220"/>
      <c r="F349" s="68"/>
      <c r="G349" s="68"/>
      <c r="H349" s="68"/>
      <c r="I349" s="70"/>
      <c r="J349" s="221"/>
      <c r="K349" s="98"/>
      <c r="L349" s="93"/>
      <c r="M349" s="93"/>
      <c r="N349" s="93"/>
      <c r="O349" s="93"/>
      <c r="P349" s="93"/>
      <c r="Q349" s="93"/>
      <c r="R349" s="93"/>
      <c r="S349" s="93"/>
      <c r="T349" s="93"/>
      <c r="U349" s="93"/>
      <c r="V349" s="93"/>
      <c r="W349" s="93"/>
      <c r="X349" s="93"/>
      <c r="Y349" s="93"/>
      <c r="Z349" s="48"/>
    </row>
    <row r="350" ht="10.5" customHeight="1">
      <c r="A350" s="68"/>
      <c r="B350" s="68"/>
      <c r="C350" s="68"/>
      <c r="D350" s="220"/>
      <c r="E350" s="220"/>
      <c r="F350" s="68"/>
      <c r="G350" s="68"/>
      <c r="H350" s="68"/>
      <c r="I350" s="70"/>
      <c r="J350" s="221"/>
      <c r="K350" s="98"/>
      <c r="L350" s="93"/>
      <c r="M350" s="93"/>
      <c r="N350" s="93"/>
      <c r="O350" s="93"/>
      <c r="P350" s="93"/>
      <c r="Q350" s="93"/>
      <c r="R350" s="93"/>
      <c r="S350" s="93"/>
      <c r="T350" s="93"/>
      <c r="U350" s="93"/>
      <c r="V350" s="93"/>
      <c r="W350" s="93"/>
      <c r="X350" s="93"/>
      <c r="Y350" s="93"/>
      <c r="Z350" s="48"/>
    </row>
    <row r="351" ht="10.5" customHeight="1">
      <c r="A351" s="68"/>
      <c r="B351" s="68"/>
      <c r="C351" s="68"/>
      <c r="D351" s="220"/>
      <c r="E351" s="220"/>
      <c r="F351" s="68"/>
      <c r="G351" s="68"/>
      <c r="H351" s="68"/>
      <c r="I351" s="70"/>
      <c r="J351" s="221"/>
      <c r="K351" s="98"/>
      <c r="L351" s="93"/>
      <c r="M351" s="93"/>
      <c r="N351" s="93"/>
      <c r="O351" s="93"/>
      <c r="P351" s="93"/>
      <c r="Q351" s="93"/>
      <c r="R351" s="93"/>
      <c r="S351" s="93"/>
      <c r="T351" s="93"/>
      <c r="U351" s="93"/>
      <c r="V351" s="93"/>
      <c r="W351" s="93"/>
      <c r="X351" s="93"/>
      <c r="Y351" s="93"/>
      <c r="Z351" s="48"/>
    </row>
    <row r="352" ht="10.5" customHeight="1">
      <c r="A352" s="68"/>
      <c r="B352" s="68"/>
      <c r="C352" s="68"/>
      <c r="D352" s="220"/>
      <c r="E352" s="220"/>
      <c r="F352" s="68"/>
      <c r="G352" s="68"/>
      <c r="H352" s="68"/>
      <c r="I352" s="70"/>
      <c r="J352" s="221"/>
      <c r="K352" s="98"/>
      <c r="L352" s="93"/>
      <c r="M352" s="93"/>
      <c r="N352" s="93"/>
      <c r="O352" s="93"/>
      <c r="P352" s="93"/>
      <c r="Q352" s="93"/>
      <c r="R352" s="93"/>
      <c r="S352" s="93"/>
      <c r="T352" s="93"/>
      <c r="U352" s="93"/>
      <c r="V352" s="93"/>
      <c r="W352" s="93"/>
      <c r="X352" s="93"/>
      <c r="Y352" s="93"/>
      <c r="Z352" s="48"/>
    </row>
    <row r="353" ht="10.5" customHeight="1">
      <c r="A353" s="68"/>
      <c r="B353" s="68"/>
      <c r="C353" s="68"/>
      <c r="D353" s="220"/>
      <c r="E353" s="220"/>
      <c r="F353" s="68"/>
      <c r="G353" s="68"/>
      <c r="H353" s="68"/>
      <c r="I353" s="70"/>
      <c r="J353" s="221"/>
      <c r="K353" s="98"/>
      <c r="L353" s="93"/>
      <c r="M353" s="93"/>
      <c r="N353" s="93"/>
      <c r="O353" s="93"/>
      <c r="P353" s="93"/>
      <c r="Q353" s="93"/>
      <c r="R353" s="93"/>
      <c r="S353" s="93"/>
      <c r="T353" s="93"/>
      <c r="U353" s="93"/>
      <c r="V353" s="93"/>
      <c r="W353" s="93"/>
      <c r="X353" s="93"/>
      <c r="Y353" s="93"/>
      <c r="Z353" s="48"/>
    </row>
    <row r="354" ht="10.5" customHeight="1">
      <c r="A354" s="68"/>
      <c r="B354" s="68"/>
      <c r="C354" s="68"/>
      <c r="D354" s="220"/>
      <c r="E354" s="220"/>
      <c r="F354" s="68"/>
      <c r="G354" s="68"/>
      <c r="H354" s="68"/>
      <c r="I354" s="70"/>
      <c r="J354" s="221"/>
      <c r="K354" s="98"/>
      <c r="L354" s="93"/>
      <c r="M354" s="93"/>
      <c r="N354" s="93"/>
      <c r="O354" s="93"/>
      <c r="P354" s="93"/>
      <c r="Q354" s="93"/>
      <c r="R354" s="93"/>
      <c r="S354" s="93"/>
      <c r="T354" s="93"/>
      <c r="U354" s="93"/>
      <c r="V354" s="93"/>
      <c r="W354" s="93"/>
      <c r="X354" s="93"/>
      <c r="Y354" s="93"/>
      <c r="Z354" s="48"/>
    </row>
    <row r="355" ht="10.5" customHeight="1">
      <c r="A355" s="68"/>
      <c r="B355" s="68"/>
      <c r="C355" s="68"/>
      <c r="D355" s="220"/>
      <c r="E355" s="220"/>
      <c r="F355" s="68"/>
      <c r="G355" s="68"/>
      <c r="H355" s="68"/>
      <c r="I355" s="70"/>
      <c r="J355" s="221"/>
      <c r="K355" s="98"/>
      <c r="L355" s="93"/>
      <c r="M355" s="93"/>
      <c r="N355" s="93"/>
      <c r="O355" s="93"/>
      <c r="P355" s="93"/>
      <c r="Q355" s="93"/>
      <c r="R355" s="93"/>
      <c r="S355" s="93"/>
      <c r="T355" s="93"/>
      <c r="U355" s="93"/>
      <c r="V355" s="93"/>
      <c r="W355" s="93"/>
      <c r="X355" s="93"/>
      <c r="Y355" s="93"/>
      <c r="Z355" s="48"/>
    </row>
    <row r="356" ht="10.5" customHeight="1">
      <c r="A356" s="68"/>
      <c r="B356" s="68"/>
      <c r="C356" s="68"/>
      <c r="D356" s="220"/>
      <c r="E356" s="220"/>
      <c r="F356" s="68"/>
      <c r="G356" s="68"/>
      <c r="H356" s="68"/>
      <c r="I356" s="70"/>
      <c r="J356" s="221"/>
      <c r="K356" s="98"/>
      <c r="L356" s="93"/>
      <c r="M356" s="93"/>
      <c r="N356" s="93"/>
      <c r="O356" s="93"/>
      <c r="P356" s="93"/>
      <c r="Q356" s="93"/>
      <c r="R356" s="93"/>
      <c r="S356" s="93"/>
      <c r="T356" s="93"/>
      <c r="U356" s="93"/>
      <c r="V356" s="93"/>
      <c r="W356" s="93"/>
      <c r="X356" s="93"/>
      <c r="Y356" s="93"/>
      <c r="Z356" s="48"/>
    </row>
    <row r="357" ht="10.5" customHeight="1">
      <c r="A357" s="68"/>
      <c r="B357" s="68"/>
      <c r="C357" s="68"/>
      <c r="D357" s="220"/>
      <c r="E357" s="220"/>
      <c r="F357" s="68"/>
      <c r="G357" s="68"/>
      <c r="H357" s="68"/>
      <c r="I357" s="70"/>
      <c r="J357" s="221"/>
      <c r="K357" s="98"/>
      <c r="L357" s="93"/>
      <c r="M357" s="93"/>
      <c r="N357" s="93"/>
      <c r="O357" s="93"/>
      <c r="P357" s="93"/>
      <c r="Q357" s="93"/>
      <c r="R357" s="93"/>
      <c r="S357" s="93"/>
      <c r="T357" s="93"/>
      <c r="U357" s="93"/>
      <c r="V357" s="93"/>
      <c r="W357" s="93"/>
      <c r="X357" s="93"/>
      <c r="Y357" s="93"/>
      <c r="Z357" s="48"/>
    </row>
    <row r="358" ht="10.5" customHeight="1">
      <c r="A358" s="68"/>
      <c r="B358" s="68"/>
      <c r="C358" s="68"/>
      <c r="D358" s="220"/>
      <c r="E358" s="220"/>
      <c r="F358" s="68"/>
      <c r="G358" s="68"/>
      <c r="H358" s="68"/>
      <c r="I358" s="70"/>
      <c r="J358" s="221"/>
      <c r="K358" s="98"/>
      <c r="L358" s="93"/>
      <c r="M358" s="93"/>
      <c r="N358" s="93"/>
      <c r="O358" s="93"/>
      <c r="P358" s="93"/>
      <c r="Q358" s="93"/>
      <c r="R358" s="93"/>
      <c r="S358" s="93"/>
      <c r="T358" s="93"/>
      <c r="U358" s="93"/>
      <c r="V358" s="93"/>
      <c r="W358" s="93"/>
      <c r="X358" s="93"/>
      <c r="Y358" s="93"/>
      <c r="Z358" s="48"/>
    </row>
    <row r="359" ht="10.5" customHeight="1">
      <c r="A359" s="68"/>
      <c r="B359" s="68"/>
      <c r="C359" s="68"/>
      <c r="D359" s="220"/>
      <c r="E359" s="220"/>
      <c r="F359" s="68"/>
      <c r="G359" s="68"/>
      <c r="H359" s="68"/>
      <c r="I359" s="70"/>
      <c r="J359" s="221"/>
      <c r="K359" s="98"/>
      <c r="L359" s="93"/>
      <c r="M359" s="93"/>
      <c r="N359" s="93"/>
      <c r="O359" s="93"/>
      <c r="P359" s="93"/>
      <c r="Q359" s="93"/>
      <c r="R359" s="93"/>
      <c r="S359" s="93"/>
      <c r="T359" s="93"/>
      <c r="U359" s="93"/>
      <c r="V359" s="93"/>
      <c r="W359" s="93"/>
      <c r="X359" s="93"/>
      <c r="Y359" s="93"/>
      <c r="Z359" s="48"/>
    </row>
    <row r="360" ht="10.5" customHeight="1">
      <c r="A360" s="68"/>
      <c r="B360" s="68"/>
      <c r="C360" s="68"/>
      <c r="D360" s="220"/>
      <c r="E360" s="220"/>
      <c r="F360" s="68"/>
      <c r="G360" s="68"/>
      <c r="H360" s="68"/>
      <c r="I360" s="70"/>
      <c r="J360" s="221"/>
      <c r="K360" s="98"/>
      <c r="L360" s="93"/>
      <c r="M360" s="93"/>
      <c r="N360" s="93"/>
      <c r="O360" s="93"/>
      <c r="P360" s="93"/>
      <c r="Q360" s="93"/>
      <c r="R360" s="93"/>
      <c r="S360" s="93"/>
      <c r="T360" s="93"/>
      <c r="U360" s="93"/>
      <c r="V360" s="93"/>
      <c r="W360" s="93"/>
      <c r="X360" s="93"/>
      <c r="Y360" s="93"/>
      <c r="Z360" s="48"/>
    </row>
    <row r="361" ht="10.5" customHeight="1">
      <c r="A361" s="68"/>
      <c r="B361" s="68"/>
      <c r="C361" s="68"/>
      <c r="D361" s="220"/>
      <c r="E361" s="220"/>
      <c r="F361" s="68"/>
      <c r="G361" s="68"/>
      <c r="H361" s="68"/>
      <c r="I361" s="70"/>
      <c r="J361" s="221"/>
      <c r="K361" s="98"/>
      <c r="L361" s="93"/>
      <c r="M361" s="93"/>
      <c r="N361" s="93"/>
      <c r="O361" s="93"/>
      <c r="P361" s="93"/>
      <c r="Q361" s="93"/>
      <c r="R361" s="93"/>
      <c r="S361" s="93"/>
      <c r="T361" s="93"/>
      <c r="U361" s="93"/>
      <c r="V361" s="93"/>
      <c r="W361" s="93"/>
      <c r="X361" s="93"/>
      <c r="Y361" s="93"/>
      <c r="Z361" s="48"/>
    </row>
    <row r="362" ht="10.5" customHeight="1">
      <c r="A362" s="68"/>
      <c r="B362" s="68"/>
      <c r="C362" s="68"/>
      <c r="D362" s="220"/>
      <c r="E362" s="220"/>
      <c r="F362" s="68"/>
      <c r="G362" s="68"/>
      <c r="H362" s="68"/>
      <c r="I362" s="70"/>
      <c r="J362" s="221"/>
      <c r="K362" s="98"/>
      <c r="L362" s="93"/>
      <c r="M362" s="93"/>
      <c r="N362" s="93"/>
      <c r="O362" s="93"/>
      <c r="P362" s="93"/>
      <c r="Q362" s="93"/>
      <c r="R362" s="93"/>
      <c r="S362" s="93"/>
      <c r="T362" s="93"/>
      <c r="U362" s="93"/>
      <c r="V362" s="93"/>
      <c r="W362" s="93"/>
      <c r="X362" s="93"/>
      <c r="Y362" s="93"/>
      <c r="Z362" s="48"/>
    </row>
    <row r="363" ht="10.5" customHeight="1">
      <c r="A363" s="68"/>
      <c r="B363" s="68"/>
      <c r="C363" s="68"/>
      <c r="D363" s="220"/>
      <c r="E363" s="220"/>
      <c r="F363" s="68"/>
      <c r="G363" s="68"/>
      <c r="H363" s="68"/>
      <c r="I363" s="70"/>
      <c r="J363" s="221"/>
      <c r="K363" s="98"/>
      <c r="L363" s="93"/>
      <c r="M363" s="93"/>
      <c r="N363" s="93"/>
      <c r="O363" s="93"/>
      <c r="P363" s="93"/>
      <c r="Q363" s="93"/>
      <c r="R363" s="93"/>
      <c r="S363" s="93"/>
      <c r="T363" s="93"/>
      <c r="U363" s="93"/>
      <c r="V363" s="93"/>
      <c r="W363" s="93"/>
      <c r="X363" s="93"/>
      <c r="Y363" s="93"/>
      <c r="Z363" s="48"/>
    </row>
    <row r="364" ht="10.5" customHeight="1">
      <c r="A364" s="68"/>
      <c r="B364" s="68"/>
      <c r="C364" s="68"/>
      <c r="D364" s="220"/>
      <c r="E364" s="220"/>
      <c r="F364" s="68"/>
      <c r="G364" s="68"/>
      <c r="H364" s="68"/>
      <c r="I364" s="70"/>
      <c r="J364" s="221"/>
      <c r="K364" s="98"/>
      <c r="L364" s="93"/>
      <c r="M364" s="93"/>
      <c r="N364" s="93"/>
      <c r="O364" s="93"/>
      <c r="P364" s="93"/>
      <c r="Q364" s="93"/>
      <c r="R364" s="93"/>
      <c r="S364" s="93"/>
      <c r="T364" s="93"/>
      <c r="U364" s="93"/>
      <c r="V364" s="93"/>
      <c r="W364" s="93"/>
      <c r="X364" s="93"/>
      <c r="Y364" s="93"/>
      <c r="Z364" s="48"/>
    </row>
    <row r="365" ht="10.5" customHeight="1">
      <c r="A365" s="68"/>
      <c r="B365" s="68"/>
      <c r="C365" s="68"/>
      <c r="D365" s="220"/>
      <c r="E365" s="220"/>
      <c r="F365" s="68"/>
      <c r="G365" s="68"/>
      <c r="H365" s="68"/>
      <c r="I365" s="70"/>
      <c r="J365" s="221"/>
      <c r="K365" s="98"/>
      <c r="L365" s="93"/>
      <c r="M365" s="93"/>
      <c r="N365" s="93"/>
      <c r="O365" s="93"/>
      <c r="P365" s="93"/>
      <c r="Q365" s="93"/>
      <c r="R365" s="93"/>
      <c r="S365" s="93"/>
      <c r="T365" s="93"/>
      <c r="U365" s="93"/>
      <c r="V365" s="93"/>
      <c r="W365" s="93"/>
      <c r="X365" s="93"/>
      <c r="Y365" s="93"/>
      <c r="Z365" s="48"/>
    </row>
    <row r="366" ht="10.5" customHeight="1">
      <c r="A366" s="68"/>
      <c r="B366" s="68"/>
      <c r="C366" s="68"/>
      <c r="D366" s="220"/>
      <c r="E366" s="220"/>
      <c r="F366" s="68"/>
      <c r="G366" s="68"/>
      <c r="H366" s="68"/>
      <c r="I366" s="70"/>
      <c r="J366" s="221"/>
      <c r="K366" s="98"/>
      <c r="L366" s="93"/>
      <c r="M366" s="93"/>
      <c r="N366" s="93"/>
      <c r="O366" s="93"/>
      <c r="P366" s="93"/>
      <c r="Q366" s="93"/>
      <c r="R366" s="93"/>
      <c r="S366" s="93"/>
      <c r="T366" s="93"/>
      <c r="U366" s="93"/>
      <c r="V366" s="93"/>
      <c r="W366" s="93"/>
      <c r="X366" s="93"/>
      <c r="Y366" s="93"/>
      <c r="Z366" s="48"/>
    </row>
    <row r="367" ht="10.5" customHeight="1">
      <c r="A367" s="68"/>
      <c r="B367" s="68"/>
      <c r="C367" s="68"/>
      <c r="D367" s="220"/>
      <c r="E367" s="220"/>
      <c r="F367" s="68"/>
      <c r="G367" s="68"/>
      <c r="H367" s="68"/>
      <c r="I367" s="70"/>
      <c r="J367" s="221"/>
      <c r="K367" s="98"/>
      <c r="L367" s="93"/>
      <c r="M367" s="93"/>
      <c r="N367" s="93"/>
      <c r="O367" s="93"/>
      <c r="P367" s="93"/>
      <c r="Q367" s="93"/>
      <c r="R367" s="93"/>
      <c r="S367" s="93"/>
      <c r="T367" s="93"/>
      <c r="U367" s="93"/>
      <c r="V367" s="93"/>
      <c r="W367" s="93"/>
      <c r="X367" s="93"/>
      <c r="Y367" s="93"/>
      <c r="Z367" s="48"/>
    </row>
    <row r="368" ht="10.5" customHeight="1">
      <c r="A368" s="68"/>
      <c r="B368" s="68"/>
      <c r="C368" s="68"/>
      <c r="D368" s="220"/>
      <c r="E368" s="220"/>
      <c r="F368" s="68"/>
      <c r="G368" s="68"/>
      <c r="H368" s="68"/>
      <c r="I368" s="70"/>
      <c r="J368" s="221"/>
      <c r="K368" s="98"/>
      <c r="L368" s="93"/>
      <c r="M368" s="93"/>
      <c r="N368" s="93"/>
      <c r="O368" s="93"/>
      <c r="P368" s="93"/>
      <c r="Q368" s="93"/>
      <c r="R368" s="93"/>
      <c r="S368" s="93"/>
      <c r="T368" s="93"/>
      <c r="U368" s="93"/>
      <c r="V368" s="93"/>
      <c r="W368" s="93"/>
      <c r="X368" s="93"/>
      <c r="Y368" s="93"/>
      <c r="Z368" s="48"/>
    </row>
    <row r="369" ht="10.5" customHeight="1">
      <c r="A369" s="68"/>
      <c r="B369" s="68"/>
      <c r="C369" s="68"/>
      <c r="D369" s="220"/>
      <c r="E369" s="220"/>
      <c r="F369" s="68"/>
      <c r="G369" s="68"/>
      <c r="H369" s="68"/>
      <c r="I369" s="70"/>
      <c r="J369" s="221"/>
      <c r="K369" s="98"/>
      <c r="L369" s="93"/>
      <c r="M369" s="93"/>
      <c r="N369" s="93"/>
      <c r="O369" s="93"/>
      <c r="P369" s="93"/>
      <c r="Q369" s="93"/>
      <c r="R369" s="93"/>
      <c r="S369" s="93"/>
      <c r="T369" s="93"/>
      <c r="U369" s="93"/>
      <c r="V369" s="93"/>
      <c r="W369" s="93"/>
      <c r="X369" s="93"/>
      <c r="Y369" s="93"/>
      <c r="Z369" s="48"/>
    </row>
    <row r="370" ht="10.5" customHeight="1">
      <c r="A370" s="68"/>
      <c r="B370" s="68"/>
      <c r="C370" s="68"/>
      <c r="D370" s="220"/>
      <c r="E370" s="220"/>
      <c r="F370" s="68"/>
      <c r="G370" s="68"/>
      <c r="H370" s="68"/>
      <c r="I370" s="70"/>
      <c r="J370" s="221"/>
      <c r="K370" s="98"/>
      <c r="L370" s="93"/>
      <c r="M370" s="93"/>
      <c r="N370" s="93"/>
      <c r="O370" s="93"/>
      <c r="P370" s="93"/>
      <c r="Q370" s="93"/>
      <c r="R370" s="93"/>
      <c r="S370" s="93"/>
      <c r="T370" s="93"/>
      <c r="U370" s="93"/>
      <c r="V370" s="93"/>
      <c r="W370" s="93"/>
      <c r="X370" s="93"/>
      <c r="Y370" s="93"/>
      <c r="Z370" s="48"/>
    </row>
    <row r="371" ht="10.5" customHeight="1">
      <c r="A371" s="68"/>
      <c r="B371" s="68"/>
      <c r="C371" s="68"/>
      <c r="D371" s="220"/>
      <c r="E371" s="220"/>
      <c r="F371" s="68"/>
      <c r="G371" s="68"/>
      <c r="H371" s="68"/>
      <c r="I371" s="70"/>
      <c r="J371" s="221"/>
      <c r="K371" s="98"/>
      <c r="L371" s="93"/>
      <c r="M371" s="93"/>
      <c r="N371" s="93"/>
      <c r="O371" s="93"/>
      <c r="P371" s="93"/>
      <c r="Q371" s="93"/>
      <c r="R371" s="93"/>
      <c r="S371" s="93"/>
      <c r="T371" s="93"/>
      <c r="U371" s="93"/>
      <c r="V371" s="93"/>
      <c r="W371" s="93"/>
      <c r="X371" s="93"/>
      <c r="Y371" s="93"/>
      <c r="Z371" s="48"/>
    </row>
    <row r="372" ht="10.5" customHeight="1">
      <c r="A372" s="68"/>
      <c r="B372" s="68"/>
      <c r="C372" s="68"/>
      <c r="D372" s="220"/>
      <c r="E372" s="220"/>
      <c r="F372" s="68"/>
      <c r="G372" s="68"/>
      <c r="H372" s="68"/>
      <c r="I372" s="70"/>
      <c r="J372" s="221"/>
      <c r="K372" s="98"/>
      <c r="L372" s="93"/>
      <c r="M372" s="93"/>
      <c r="N372" s="93"/>
      <c r="O372" s="93"/>
      <c r="P372" s="93"/>
      <c r="Q372" s="93"/>
      <c r="R372" s="93"/>
      <c r="S372" s="93"/>
      <c r="T372" s="93"/>
      <c r="U372" s="93"/>
      <c r="V372" s="93"/>
      <c r="W372" s="93"/>
      <c r="X372" s="93"/>
      <c r="Y372" s="93"/>
      <c r="Z372" s="48"/>
    </row>
    <row r="373" ht="10.5" customHeight="1">
      <c r="A373" s="68"/>
      <c r="B373" s="68"/>
      <c r="C373" s="68"/>
      <c r="D373" s="220"/>
      <c r="E373" s="220"/>
      <c r="F373" s="68"/>
      <c r="G373" s="68"/>
      <c r="H373" s="68"/>
      <c r="I373" s="70"/>
      <c r="J373" s="221"/>
      <c r="K373" s="98"/>
      <c r="L373" s="93"/>
      <c r="M373" s="93"/>
      <c r="N373" s="93"/>
      <c r="O373" s="93"/>
      <c r="P373" s="93"/>
      <c r="Q373" s="93"/>
      <c r="R373" s="93"/>
      <c r="S373" s="93"/>
      <c r="T373" s="93"/>
      <c r="U373" s="93"/>
      <c r="V373" s="93"/>
      <c r="W373" s="93"/>
      <c r="X373" s="93"/>
      <c r="Y373" s="93"/>
      <c r="Z373" s="48"/>
    </row>
    <row r="374" ht="10.5" customHeight="1">
      <c r="A374" s="68"/>
      <c r="B374" s="68"/>
      <c r="C374" s="68"/>
      <c r="D374" s="220"/>
      <c r="E374" s="220"/>
      <c r="F374" s="68"/>
      <c r="G374" s="68"/>
      <c r="H374" s="68"/>
      <c r="I374" s="70"/>
      <c r="J374" s="221"/>
      <c r="K374" s="98"/>
      <c r="L374" s="93"/>
      <c r="M374" s="93"/>
      <c r="N374" s="93"/>
      <c r="O374" s="93"/>
      <c r="P374" s="93"/>
      <c r="Q374" s="93"/>
      <c r="R374" s="93"/>
      <c r="S374" s="93"/>
      <c r="T374" s="93"/>
      <c r="U374" s="93"/>
      <c r="V374" s="93"/>
      <c r="W374" s="93"/>
      <c r="X374" s="93"/>
      <c r="Y374" s="93"/>
      <c r="Z374" s="48"/>
    </row>
    <row r="375" ht="10.5" customHeight="1">
      <c r="A375" s="68"/>
      <c r="B375" s="68"/>
      <c r="C375" s="68"/>
      <c r="D375" s="220"/>
      <c r="E375" s="220"/>
      <c r="F375" s="68"/>
      <c r="G375" s="68"/>
      <c r="H375" s="68"/>
      <c r="I375" s="70"/>
      <c r="J375" s="221"/>
      <c r="K375" s="98"/>
      <c r="L375" s="93"/>
      <c r="M375" s="93"/>
      <c r="N375" s="93"/>
      <c r="O375" s="93"/>
      <c r="P375" s="93"/>
      <c r="Q375" s="93"/>
      <c r="R375" s="93"/>
      <c r="S375" s="93"/>
      <c r="T375" s="93"/>
      <c r="U375" s="93"/>
      <c r="V375" s="93"/>
      <c r="W375" s="93"/>
      <c r="X375" s="93"/>
      <c r="Y375" s="93"/>
      <c r="Z375" s="48"/>
    </row>
    <row r="376" ht="10.5" customHeight="1">
      <c r="A376" s="68"/>
      <c r="B376" s="68"/>
      <c r="C376" s="68"/>
      <c r="D376" s="220"/>
      <c r="E376" s="220"/>
      <c r="F376" s="68"/>
      <c r="G376" s="68"/>
      <c r="H376" s="68"/>
      <c r="I376" s="70"/>
      <c r="J376" s="221"/>
      <c r="K376" s="98"/>
      <c r="L376" s="93"/>
      <c r="M376" s="93"/>
      <c r="N376" s="93"/>
      <c r="O376" s="93"/>
      <c r="P376" s="93"/>
      <c r="Q376" s="93"/>
      <c r="R376" s="93"/>
      <c r="S376" s="93"/>
      <c r="T376" s="93"/>
      <c r="U376" s="93"/>
      <c r="V376" s="93"/>
      <c r="W376" s="93"/>
      <c r="X376" s="93"/>
      <c r="Y376" s="93"/>
      <c r="Z376" s="48"/>
    </row>
    <row r="377" ht="10.5" customHeight="1">
      <c r="A377" s="68"/>
      <c r="B377" s="68"/>
      <c r="C377" s="68"/>
      <c r="D377" s="220"/>
      <c r="E377" s="220"/>
      <c r="F377" s="68"/>
      <c r="G377" s="68"/>
      <c r="H377" s="68"/>
      <c r="I377" s="70"/>
      <c r="J377" s="221"/>
      <c r="K377" s="98"/>
      <c r="L377" s="93"/>
      <c r="M377" s="93"/>
      <c r="N377" s="93"/>
      <c r="O377" s="93"/>
      <c r="P377" s="93"/>
      <c r="Q377" s="93"/>
      <c r="R377" s="93"/>
      <c r="S377" s="93"/>
      <c r="T377" s="93"/>
      <c r="U377" s="93"/>
      <c r="V377" s="93"/>
      <c r="W377" s="93"/>
      <c r="X377" s="93"/>
      <c r="Y377" s="93"/>
      <c r="Z377" s="48"/>
    </row>
    <row r="378" ht="10.5" customHeight="1">
      <c r="A378" s="68"/>
      <c r="B378" s="68"/>
      <c r="C378" s="68"/>
      <c r="D378" s="220"/>
      <c r="E378" s="220"/>
      <c r="F378" s="68"/>
      <c r="G378" s="68"/>
      <c r="H378" s="68"/>
      <c r="I378" s="70"/>
      <c r="J378" s="221"/>
      <c r="K378" s="98"/>
      <c r="L378" s="93"/>
      <c r="M378" s="93"/>
      <c r="N378" s="93"/>
      <c r="O378" s="93"/>
      <c r="P378" s="93"/>
      <c r="Q378" s="93"/>
      <c r="R378" s="93"/>
      <c r="S378" s="93"/>
      <c r="T378" s="93"/>
      <c r="U378" s="93"/>
      <c r="V378" s="93"/>
      <c r="W378" s="93"/>
      <c r="X378" s="93"/>
      <c r="Y378" s="93"/>
      <c r="Z378" s="48"/>
    </row>
    <row r="379" ht="10.5" customHeight="1">
      <c r="A379" s="68"/>
      <c r="B379" s="68"/>
      <c r="C379" s="68"/>
      <c r="D379" s="220"/>
      <c r="E379" s="220"/>
      <c r="F379" s="68"/>
      <c r="G379" s="68"/>
      <c r="H379" s="68"/>
      <c r="I379" s="70"/>
      <c r="J379" s="221"/>
      <c r="K379" s="98"/>
      <c r="L379" s="93"/>
      <c r="M379" s="93"/>
      <c r="N379" s="93"/>
      <c r="O379" s="93"/>
      <c r="P379" s="93"/>
      <c r="Q379" s="93"/>
      <c r="R379" s="93"/>
      <c r="S379" s="93"/>
      <c r="T379" s="93"/>
      <c r="U379" s="93"/>
      <c r="V379" s="93"/>
      <c r="W379" s="93"/>
      <c r="X379" s="93"/>
      <c r="Y379" s="93"/>
      <c r="Z379" s="48"/>
    </row>
    <row r="380" ht="10.5" customHeight="1">
      <c r="A380" s="68"/>
      <c r="B380" s="68"/>
      <c r="C380" s="68"/>
      <c r="D380" s="220"/>
      <c r="E380" s="220"/>
      <c r="F380" s="68"/>
      <c r="G380" s="68"/>
      <c r="H380" s="68"/>
      <c r="I380" s="70"/>
      <c r="J380" s="221"/>
      <c r="K380" s="98"/>
      <c r="L380" s="93"/>
      <c r="M380" s="93"/>
      <c r="N380" s="93"/>
      <c r="O380" s="93"/>
      <c r="P380" s="93"/>
      <c r="Q380" s="93"/>
      <c r="R380" s="93"/>
      <c r="S380" s="93"/>
      <c r="T380" s="93"/>
      <c r="U380" s="93"/>
      <c r="V380" s="93"/>
      <c r="W380" s="93"/>
      <c r="X380" s="93"/>
      <c r="Y380" s="93"/>
      <c r="Z380" s="48"/>
    </row>
    <row r="381" ht="10.5" customHeight="1">
      <c r="A381" s="68"/>
      <c r="B381" s="68"/>
      <c r="C381" s="68"/>
      <c r="D381" s="220"/>
      <c r="E381" s="220"/>
      <c r="F381" s="68"/>
      <c r="G381" s="68"/>
      <c r="H381" s="68"/>
      <c r="I381" s="70"/>
      <c r="J381" s="221"/>
      <c r="K381" s="98"/>
      <c r="L381" s="93"/>
      <c r="M381" s="93"/>
      <c r="N381" s="93"/>
      <c r="O381" s="93"/>
      <c r="P381" s="93"/>
      <c r="Q381" s="93"/>
      <c r="R381" s="93"/>
      <c r="S381" s="93"/>
      <c r="T381" s="93"/>
      <c r="U381" s="93"/>
      <c r="V381" s="93"/>
      <c r="W381" s="93"/>
      <c r="X381" s="93"/>
      <c r="Y381" s="93"/>
      <c r="Z381" s="48"/>
    </row>
    <row r="382" ht="10.5" customHeight="1">
      <c r="A382" s="68"/>
      <c r="B382" s="68"/>
      <c r="C382" s="68"/>
      <c r="D382" s="220"/>
      <c r="E382" s="220"/>
      <c r="F382" s="68"/>
      <c r="G382" s="68"/>
      <c r="H382" s="68"/>
      <c r="I382" s="70"/>
      <c r="J382" s="221"/>
      <c r="K382" s="98"/>
      <c r="L382" s="93"/>
      <c r="M382" s="93"/>
      <c r="N382" s="93"/>
      <c r="O382" s="93"/>
      <c r="P382" s="93"/>
      <c r="Q382" s="93"/>
      <c r="R382" s="93"/>
      <c r="S382" s="93"/>
      <c r="T382" s="93"/>
      <c r="U382" s="93"/>
      <c r="V382" s="93"/>
      <c r="W382" s="93"/>
      <c r="X382" s="93"/>
      <c r="Y382" s="93"/>
      <c r="Z382" s="48"/>
    </row>
    <row r="383" ht="10.5" customHeight="1">
      <c r="A383" s="68"/>
      <c r="B383" s="68"/>
      <c r="C383" s="68"/>
      <c r="D383" s="220"/>
      <c r="E383" s="220"/>
      <c r="F383" s="68"/>
      <c r="G383" s="68"/>
      <c r="H383" s="68"/>
      <c r="I383" s="70"/>
      <c r="J383" s="221"/>
      <c r="K383" s="98"/>
      <c r="L383" s="93"/>
      <c r="M383" s="93"/>
      <c r="N383" s="93"/>
      <c r="O383" s="93"/>
      <c r="P383" s="93"/>
      <c r="Q383" s="93"/>
      <c r="R383" s="93"/>
      <c r="S383" s="93"/>
      <c r="T383" s="93"/>
      <c r="U383" s="93"/>
      <c r="V383" s="93"/>
      <c r="W383" s="93"/>
      <c r="X383" s="93"/>
      <c r="Y383" s="93"/>
      <c r="Z383" s="48"/>
    </row>
    <row r="384" ht="10.5" customHeight="1">
      <c r="A384" s="68"/>
      <c r="B384" s="68"/>
      <c r="C384" s="68"/>
      <c r="D384" s="220"/>
      <c r="E384" s="220"/>
      <c r="F384" s="68"/>
      <c r="G384" s="68"/>
      <c r="H384" s="68"/>
      <c r="I384" s="70"/>
      <c r="J384" s="221"/>
      <c r="K384" s="98"/>
      <c r="L384" s="93"/>
      <c r="M384" s="93"/>
      <c r="N384" s="93"/>
      <c r="O384" s="93"/>
      <c r="P384" s="93"/>
      <c r="Q384" s="93"/>
      <c r="R384" s="93"/>
      <c r="S384" s="93"/>
      <c r="T384" s="93"/>
      <c r="U384" s="93"/>
      <c r="V384" s="93"/>
      <c r="W384" s="93"/>
      <c r="X384" s="93"/>
      <c r="Y384" s="93"/>
      <c r="Z384" s="48"/>
    </row>
    <row r="385" ht="10.5" customHeight="1">
      <c r="A385" s="68"/>
      <c r="B385" s="68"/>
      <c r="C385" s="68"/>
      <c r="D385" s="220"/>
      <c r="E385" s="220"/>
      <c r="F385" s="68"/>
      <c r="G385" s="68"/>
      <c r="H385" s="68"/>
      <c r="I385" s="70"/>
      <c r="J385" s="221"/>
      <c r="K385" s="98"/>
      <c r="L385" s="93"/>
      <c r="M385" s="93"/>
      <c r="N385" s="93"/>
      <c r="O385" s="93"/>
      <c r="P385" s="93"/>
      <c r="Q385" s="93"/>
      <c r="R385" s="93"/>
      <c r="S385" s="93"/>
      <c r="T385" s="93"/>
      <c r="U385" s="93"/>
      <c r="V385" s="93"/>
      <c r="W385" s="93"/>
      <c r="X385" s="93"/>
      <c r="Y385" s="93"/>
      <c r="Z385" s="48"/>
    </row>
    <row r="386" ht="10.5" customHeight="1">
      <c r="A386" s="68"/>
      <c r="B386" s="68"/>
      <c r="C386" s="68"/>
      <c r="D386" s="220"/>
      <c r="E386" s="220"/>
      <c r="F386" s="68"/>
      <c r="G386" s="68"/>
      <c r="H386" s="68"/>
      <c r="I386" s="70"/>
      <c r="J386" s="221"/>
      <c r="K386" s="98"/>
      <c r="L386" s="93"/>
      <c r="M386" s="93"/>
      <c r="N386" s="93"/>
      <c r="O386" s="93"/>
      <c r="P386" s="93"/>
      <c r="Q386" s="93"/>
      <c r="R386" s="93"/>
      <c r="S386" s="93"/>
      <c r="T386" s="93"/>
      <c r="U386" s="93"/>
      <c r="V386" s="93"/>
      <c r="W386" s="93"/>
      <c r="X386" s="93"/>
      <c r="Y386" s="93"/>
      <c r="Z386" s="48"/>
    </row>
    <row r="387" ht="10.5" customHeight="1">
      <c r="A387" s="68"/>
      <c r="B387" s="68"/>
      <c r="C387" s="68"/>
      <c r="D387" s="220"/>
      <c r="E387" s="220"/>
      <c r="F387" s="68"/>
      <c r="G387" s="68"/>
      <c r="H387" s="68"/>
      <c r="I387" s="70"/>
      <c r="J387" s="221"/>
      <c r="K387" s="98"/>
      <c r="L387" s="93"/>
      <c r="M387" s="93"/>
      <c r="N387" s="93"/>
      <c r="O387" s="93"/>
      <c r="P387" s="93"/>
      <c r="Q387" s="93"/>
      <c r="R387" s="93"/>
      <c r="S387" s="93"/>
      <c r="T387" s="93"/>
      <c r="U387" s="93"/>
      <c r="V387" s="93"/>
      <c r="W387" s="93"/>
      <c r="X387" s="93"/>
      <c r="Y387" s="93"/>
      <c r="Z387" s="48"/>
    </row>
    <row r="388" ht="10.5" customHeight="1">
      <c r="A388" s="68"/>
      <c r="B388" s="68"/>
      <c r="C388" s="68"/>
      <c r="D388" s="220"/>
      <c r="E388" s="220"/>
      <c r="F388" s="68"/>
      <c r="G388" s="68"/>
      <c r="H388" s="68"/>
      <c r="I388" s="70"/>
      <c r="J388" s="221"/>
      <c r="K388" s="98"/>
      <c r="L388" s="93"/>
      <c r="M388" s="93"/>
      <c r="N388" s="93"/>
      <c r="O388" s="93"/>
      <c r="P388" s="93"/>
      <c r="Q388" s="93"/>
      <c r="R388" s="93"/>
      <c r="S388" s="93"/>
      <c r="T388" s="93"/>
      <c r="U388" s="93"/>
      <c r="V388" s="93"/>
      <c r="W388" s="93"/>
      <c r="X388" s="93"/>
      <c r="Y388" s="93"/>
      <c r="Z388" s="48"/>
    </row>
    <row r="389" ht="10.5" customHeight="1">
      <c r="A389" s="68"/>
      <c r="B389" s="68"/>
      <c r="C389" s="68"/>
      <c r="D389" s="220"/>
      <c r="E389" s="220"/>
      <c r="F389" s="68"/>
      <c r="G389" s="68"/>
      <c r="H389" s="68"/>
      <c r="I389" s="70"/>
      <c r="J389" s="221"/>
      <c r="K389" s="98"/>
      <c r="L389" s="93"/>
      <c r="M389" s="93"/>
      <c r="N389" s="93"/>
      <c r="O389" s="93"/>
      <c r="P389" s="93"/>
      <c r="Q389" s="93"/>
      <c r="R389" s="93"/>
      <c r="S389" s="93"/>
      <c r="T389" s="93"/>
      <c r="U389" s="93"/>
      <c r="V389" s="93"/>
      <c r="W389" s="93"/>
      <c r="X389" s="93"/>
      <c r="Y389" s="93"/>
      <c r="Z389" s="48"/>
    </row>
    <row r="390" ht="10.5" customHeight="1">
      <c r="A390" s="68"/>
      <c r="B390" s="68"/>
      <c r="C390" s="68"/>
      <c r="D390" s="220"/>
      <c r="E390" s="220"/>
      <c r="F390" s="68"/>
      <c r="G390" s="68"/>
      <c r="H390" s="68"/>
      <c r="I390" s="70"/>
      <c r="J390" s="221"/>
      <c r="K390" s="98"/>
      <c r="L390" s="93"/>
      <c r="M390" s="93"/>
      <c r="N390" s="93"/>
      <c r="O390" s="93"/>
      <c r="P390" s="93"/>
      <c r="Q390" s="93"/>
      <c r="R390" s="93"/>
      <c r="S390" s="93"/>
      <c r="T390" s="93"/>
      <c r="U390" s="93"/>
      <c r="V390" s="93"/>
      <c r="W390" s="93"/>
      <c r="X390" s="93"/>
      <c r="Y390" s="93"/>
      <c r="Z390" s="48"/>
    </row>
    <row r="391" ht="10.5" customHeight="1">
      <c r="A391" s="68"/>
      <c r="B391" s="68"/>
      <c r="C391" s="68"/>
      <c r="D391" s="220"/>
      <c r="E391" s="220"/>
      <c r="F391" s="68"/>
      <c r="G391" s="68"/>
      <c r="H391" s="68"/>
      <c r="I391" s="70"/>
      <c r="J391" s="221"/>
      <c r="K391" s="98"/>
      <c r="L391" s="93"/>
      <c r="M391" s="93"/>
      <c r="N391" s="93"/>
      <c r="O391" s="93"/>
      <c r="P391" s="93"/>
      <c r="Q391" s="93"/>
      <c r="R391" s="93"/>
      <c r="S391" s="93"/>
      <c r="T391" s="93"/>
      <c r="U391" s="93"/>
      <c r="V391" s="93"/>
      <c r="W391" s="93"/>
      <c r="X391" s="93"/>
      <c r="Y391" s="93"/>
      <c r="Z391" s="48"/>
    </row>
    <row r="392" ht="10.5" customHeight="1">
      <c r="A392" s="68"/>
      <c r="B392" s="68"/>
      <c r="C392" s="68"/>
      <c r="D392" s="220"/>
      <c r="E392" s="220"/>
      <c r="F392" s="68"/>
      <c r="G392" s="68"/>
      <c r="H392" s="68"/>
      <c r="I392" s="70"/>
      <c r="J392" s="221"/>
      <c r="K392" s="98"/>
      <c r="L392" s="93"/>
      <c r="M392" s="93"/>
      <c r="N392" s="93"/>
      <c r="O392" s="93"/>
      <c r="P392" s="93"/>
      <c r="Q392" s="93"/>
      <c r="R392" s="93"/>
      <c r="S392" s="93"/>
      <c r="T392" s="93"/>
      <c r="U392" s="93"/>
      <c r="V392" s="93"/>
      <c r="W392" s="93"/>
      <c r="X392" s="93"/>
      <c r="Y392" s="93"/>
      <c r="Z392" s="48"/>
    </row>
    <row r="393" ht="10.5" customHeight="1">
      <c r="A393" s="68"/>
      <c r="B393" s="68"/>
      <c r="C393" s="68"/>
      <c r="D393" s="220"/>
      <c r="E393" s="220"/>
      <c r="F393" s="68"/>
      <c r="G393" s="68"/>
      <c r="H393" s="68"/>
      <c r="I393" s="70"/>
      <c r="J393" s="221"/>
      <c r="K393" s="98"/>
      <c r="L393" s="93"/>
      <c r="M393" s="93"/>
      <c r="N393" s="93"/>
      <c r="O393" s="93"/>
      <c r="P393" s="93"/>
      <c r="Q393" s="93"/>
      <c r="R393" s="93"/>
      <c r="S393" s="93"/>
      <c r="T393" s="93"/>
      <c r="U393" s="93"/>
      <c r="V393" s="93"/>
      <c r="W393" s="93"/>
      <c r="X393" s="93"/>
      <c r="Y393" s="93"/>
      <c r="Z393" s="48"/>
    </row>
    <row r="394" ht="10.5" customHeight="1">
      <c r="A394" s="68"/>
      <c r="B394" s="68"/>
      <c r="C394" s="68"/>
      <c r="D394" s="220"/>
      <c r="E394" s="220"/>
      <c r="F394" s="68"/>
      <c r="G394" s="68"/>
      <c r="H394" s="68"/>
      <c r="I394" s="70"/>
      <c r="J394" s="221"/>
      <c r="K394" s="98"/>
      <c r="L394" s="93"/>
      <c r="M394" s="93"/>
      <c r="N394" s="93"/>
      <c r="O394" s="93"/>
      <c r="P394" s="93"/>
      <c r="Q394" s="93"/>
      <c r="R394" s="93"/>
      <c r="S394" s="93"/>
      <c r="T394" s="93"/>
      <c r="U394" s="93"/>
      <c r="V394" s="93"/>
      <c r="W394" s="93"/>
      <c r="X394" s="93"/>
      <c r="Y394" s="93"/>
      <c r="Z394" s="48"/>
    </row>
    <row r="395" ht="10.5" customHeight="1">
      <c r="A395" s="68"/>
      <c r="B395" s="68"/>
      <c r="C395" s="68"/>
      <c r="D395" s="220"/>
      <c r="E395" s="220"/>
      <c r="F395" s="68"/>
      <c r="G395" s="68"/>
      <c r="H395" s="68"/>
      <c r="I395" s="70"/>
      <c r="J395" s="221"/>
      <c r="K395" s="98"/>
      <c r="L395" s="93"/>
      <c r="M395" s="93"/>
      <c r="N395" s="93"/>
      <c r="O395" s="93"/>
      <c r="P395" s="93"/>
      <c r="Q395" s="93"/>
      <c r="R395" s="93"/>
      <c r="S395" s="93"/>
      <c r="T395" s="93"/>
      <c r="U395" s="93"/>
      <c r="V395" s="93"/>
      <c r="W395" s="93"/>
      <c r="X395" s="93"/>
      <c r="Y395" s="93"/>
      <c r="Z395" s="48"/>
    </row>
    <row r="396" ht="10.5" customHeight="1">
      <c r="A396" s="68"/>
      <c r="B396" s="68"/>
      <c r="C396" s="68"/>
      <c r="D396" s="220"/>
      <c r="E396" s="220"/>
      <c r="F396" s="68"/>
      <c r="G396" s="68"/>
      <c r="H396" s="68"/>
      <c r="I396" s="70"/>
      <c r="J396" s="221"/>
      <c r="K396" s="98"/>
      <c r="L396" s="93"/>
      <c r="M396" s="93"/>
      <c r="N396" s="93"/>
      <c r="O396" s="93"/>
      <c r="P396" s="93"/>
      <c r="Q396" s="93"/>
      <c r="R396" s="93"/>
      <c r="S396" s="93"/>
      <c r="T396" s="93"/>
      <c r="U396" s="93"/>
      <c r="V396" s="93"/>
      <c r="W396" s="93"/>
      <c r="X396" s="93"/>
      <c r="Y396" s="93"/>
      <c r="Z396" s="48"/>
    </row>
    <row r="397" ht="10.5" customHeight="1">
      <c r="A397" s="68"/>
      <c r="B397" s="68"/>
      <c r="C397" s="68"/>
      <c r="D397" s="220"/>
      <c r="E397" s="220"/>
      <c r="F397" s="68"/>
      <c r="G397" s="68"/>
      <c r="H397" s="68"/>
      <c r="I397" s="70"/>
      <c r="J397" s="221"/>
      <c r="K397" s="98"/>
      <c r="L397" s="93"/>
      <c r="M397" s="93"/>
      <c r="N397" s="93"/>
      <c r="O397" s="93"/>
      <c r="P397" s="93"/>
      <c r="Q397" s="93"/>
      <c r="R397" s="93"/>
      <c r="S397" s="93"/>
      <c r="T397" s="93"/>
      <c r="U397" s="93"/>
      <c r="V397" s="93"/>
      <c r="W397" s="93"/>
      <c r="X397" s="93"/>
      <c r="Y397" s="93"/>
      <c r="Z397" s="48"/>
    </row>
    <row r="398" ht="10.5" customHeight="1">
      <c r="A398" s="68"/>
      <c r="B398" s="68"/>
      <c r="C398" s="68"/>
      <c r="D398" s="220"/>
      <c r="E398" s="220"/>
      <c r="F398" s="68"/>
      <c r="G398" s="68"/>
      <c r="H398" s="68"/>
      <c r="I398" s="70"/>
      <c r="J398" s="221"/>
      <c r="K398" s="98"/>
      <c r="L398" s="93"/>
      <c r="M398" s="93"/>
      <c r="N398" s="93"/>
      <c r="O398" s="93"/>
      <c r="P398" s="93"/>
      <c r="Q398" s="93"/>
      <c r="R398" s="93"/>
      <c r="S398" s="93"/>
      <c r="T398" s="93"/>
      <c r="U398" s="93"/>
      <c r="V398" s="93"/>
      <c r="W398" s="93"/>
      <c r="X398" s="93"/>
      <c r="Y398" s="93"/>
      <c r="Z398" s="48"/>
    </row>
    <row r="399" ht="10.5" customHeight="1">
      <c r="A399" s="68"/>
      <c r="B399" s="68"/>
      <c r="C399" s="68"/>
      <c r="D399" s="220"/>
      <c r="E399" s="220"/>
      <c r="F399" s="68"/>
      <c r="G399" s="68"/>
      <c r="H399" s="68"/>
      <c r="I399" s="70"/>
      <c r="J399" s="221"/>
      <c r="K399" s="98"/>
      <c r="L399" s="93"/>
      <c r="M399" s="93"/>
      <c r="N399" s="93"/>
      <c r="O399" s="93"/>
      <c r="P399" s="93"/>
      <c r="Q399" s="93"/>
      <c r="R399" s="93"/>
      <c r="S399" s="93"/>
      <c r="T399" s="93"/>
      <c r="U399" s="93"/>
      <c r="V399" s="93"/>
      <c r="W399" s="93"/>
      <c r="X399" s="93"/>
      <c r="Y399" s="93"/>
      <c r="Z399" s="48"/>
    </row>
    <row r="400" ht="10.5" customHeight="1">
      <c r="A400" s="68"/>
      <c r="B400" s="68"/>
      <c r="C400" s="68"/>
      <c r="D400" s="220"/>
      <c r="E400" s="220"/>
      <c r="F400" s="68"/>
      <c r="G400" s="68"/>
      <c r="H400" s="68"/>
      <c r="I400" s="70"/>
      <c r="J400" s="221"/>
      <c r="K400" s="98"/>
      <c r="L400" s="93"/>
      <c r="M400" s="93"/>
      <c r="N400" s="93"/>
      <c r="O400" s="93"/>
      <c r="P400" s="93"/>
      <c r="Q400" s="93"/>
      <c r="R400" s="93"/>
      <c r="S400" s="93"/>
      <c r="T400" s="93"/>
      <c r="U400" s="93"/>
      <c r="V400" s="93"/>
      <c r="W400" s="93"/>
      <c r="X400" s="93"/>
      <c r="Y400" s="93"/>
      <c r="Z400" s="48"/>
    </row>
    <row r="401" ht="10.5" customHeight="1">
      <c r="A401" s="68"/>
      <c r="B401" s="68"/>
      <c r="C401" s="68"/>
      <c r="D401" s="220"/>
      <c r="E401" s="220"/>
      <c r="F401" s="68"/>
      <c r="G401" s="68"/>
      <c r="H401" s="68"/>
      <c r="I401" s="70"/>
      <c r="J401" s="221"/>
      <c r="K401" s="98"/>
      <c r="L401" s="93"/>
      <c r="M401" s="93"/>
      <c r="N401" s="93"/>
      <c r="O401" s="93"/>
      <c r="P401" s="93"/>
      <c r="Q401" s="93"/>
      <c r="R401" s="93"/>
      <c r="S401" s="93"/>
      <c r="T401" s="93"/>
      <c r="U401" s="93"/>
      <c r="V401" s="93"/>
      <c r="W401" s="93"/>
      <c r="X401" s="93"/>
      <c r="Y401" s="93"/>
      <c r="Z401" s="48"/>
    </row>
    <row r="402" ht="10.5" customHeight="1">
      <c r="A402" s="68"/>
      <c r="B402" s="68"/>
      <c r="C402" s="68"/>
      <c r="D402" s="220"/>
      <c r="E402" s="220"/>
      <c r="F402" s="68"/>
      <c r="G402" s="68"/>
      <c r="H402" s="68"/>
      <c r="I402" s="70"/>
      <c r="J402" s="221"/>
      <c r="K402" s="98"/>
      <c r="L402" s="93"/>
      <c r="M402" s="93"/>
      <c r="N402" s="93"/>
      <c r="O402" s="93"/>
      <c r="P402" s="93"/>
      <c r="Q402" s="93"/>
      <c r="R402" s="93"/>
      <c r="S402" s="93"/>
      <c r="T402" s="93"/>
      <c r="U402" s="93"/>
      <c r="V402" s="93"/>
      <c r="W402" s="93"/>
      <c r="X402" s="93"/>
      <c r="Y402" s="93"/>
      <c r="Z402" s="48"/>
    </row>
    <row r="403" ht="10.5" customHeight="1">
      <c r="A403" s="68"/>
      <c r="B403" s="68"/>
      <c r="C403" s="68"/>
      <c r="D403" s="220"/>
      <c r="E403" s="220"/>
      <c r="F403" s="68"/>
      <c r="G403" s="68"/>
      <c r="H403" s="68"/>
      <c r="I403" s="70"/>
      <c r="J403" s="221"/>
      <c r="K403" s="98"/>
      <c r="L403" s="93"/>
      <c r="M403" s="93"/>
      <c r="N403" s="93"/>
      <c r="O403" s="93"/>
      <c r="P403" s="93"/>
      <c r="Q403" s="93"/>
      <c r="R403" s="93"/>
      <c r="S403" s="93"/>
      <c r="T403" s="93"/>
      <c r="U403" s="93"/>
      <c r="V403" s="93"/>
      <c r="W403" s="93"/>
      <c r="X403" s="93"/>
      <c r="Y403" s="93"/>
      <c r="Z403" s="48"/>
    </row>
    <row r="404" ht="10.5" customHeight="1">
      <c r="A404" s="68"/>
      <c r="B404" s="68"/>
      <c r="C404" s="68"/>
      <c r="D404" s="220"/>
      <c r="E404" s="220"/>
      <c r="F404" s="68"/>
      <c r="G404" s="68"/>
      <c r="H404" s="68"/>
      <c r="I404" s="70"/>
      <c r="J404" s="221"/>
      <c r="K404" s="98"/>
      <c r="L404" s="93"/>
      <c r="M404" s="93"/>
      <c r="N404" s="93"/>
      <c r="O404" s="93"/>
      <c r="P404" s="93"/>
      <c r="Q404" s="93"/>
      <c r="R404" s="93"/>
      <c r="S404" s="93"/>
      <c r="T404" s="93"/>
      <c r="U404" s="93"/>
      <c r="V404" s="93"/>
      <c r="W404" s="93"/>
      <c r="X404" s="93"/>
      <c r="Y404" s="93"/>
      <c r="Z404" s="48"/>
    </row>
    <row r="405" ht="10.5" customHeight="1">
      <c r="A405" s="68"/>
      <c r="B405" s="68"/>
      <c r="C405" s="68"/>
      <c r="D405" s="220"/>
      <c r="E405" s="220"/>
      <c r="F405" s="68"/>
      <c r="G405" s="68"/>
      <c r="H405" s="68"/>
      <c r="I405" s="70"/>
      <c r="J405" s="221"/>
      <c r="K405" s="98"/>
      <c r="L405" s="93"/>
      <c r="M405" s="93"/>
      <c r="N405" s="93"/>
      <c r="O405" s="93"/>
      <c r="P405" s="93"/>
      <c r="Q405" s="93"/>
      <c r="R405" s="93"/>
      <c r="S405" s="93"/>
      <c r="T405" s="93"/>
      <c r="U405" s="93"/>
      <c r="V405" s="93"/>
      <c r="W405" s="93"/>
      <c r="X405" s="93"/>
      <c r="Y405" s="93"/>
      <c r="Z405" s="48"/>
    </row>
    <row r="406" ht="10.5" customHeight="1">
      <c r="A406" s="68"/>
      <c r="B406" s="68"/>
      <c r="C406" s="68"/>
      <c r="D406" s="220"/>
      <c r="E406" s="220"/>
      <c r="F406" s="68"/>
      <c r="G406" s="68"/>
      <c r="H406" s="68"/>
      <c r="I406" s="70"/>
      <c r="J406" s="221"/>
      <c r="K406" s="98"/>
      <c r="L406" s="93"/>
      <c r="M406" s="93"/>
      <c r="N406" s="93"/>
      <c r="O406" s="93"/>
      <c r="P406" s="93"/>
      <c r="Q406" s="93"/>
      <c r="R406" s="93"/>
      <c r="S406" s="93"/>
      <c r="T406" s="93"/>
      <c r="U406" s="93"/>
      <c r="V406" s="93"/>
      <c r="W406" s="93"/>
      <c r="X406" s="93"/>
      <c r="Y406" s="93"/>
      <c r="Z406" s="48"/>
    </row>
    <row r="407" ht="10.5" customHeight="1">
      <c r="A407" s="68"/>
      <c r="B407" s="68"/>
      <c r="C407" s="68"/>
      <c r="D407" s="220"/>
      <c r="E407" s="220"/>
      <c r="F407" s="68"/>
      <c r="G407" s="68"/>
      <c r="H407" s="68"/>
      <c r="I407" s="70"/>
      <c r="J407" s="221"/>
      <c r="K407" s="98"/>
      <c r="L407" s="93"/>
      <c r="M407" s="93"/>
      <c r="N407" s="93"/>
      <c r="O407" s="93"/>
      <c r="P407" s="93"/>
      <c r="Q407" s="93"/>
      <c r="R407" s="93"/>
      <c r="S407" s="93"/>
      <c r="T407" s="93"/>
      <c r="U407" s="93"/>
      <c r="V407" s="93"/>
      <c r="W407" s="93"/>
      <c r="X407" s="93"/>
      <c r="Y407" s="93"/>
      <c r="Z407" s="48"/>
    </row>
    <row r="408" ht="10.5" customHeight="1">
      <c r="A408" s="68"/>
      <c r="B408" s="68"/>
      <c r="C408" s="68"/>
      <c r="D408" s="220"/>
      <c r="E408" s="220"/>
      <c r="F408" s="68"/>
      <c r="G408" s="68"/>
      <c r="H408" s="68"/>
      <c r="I408" s="70"/>
      <c r="J408" s="221"/>
      <c r="K408" s="98"/>
      <c r="L408" s="93"/>
      <c r="M408" s="93"/>
      <c r="N408" s="93"/>
      <c r="O408" s="93"/>
      <c r="P408" s="93"/>
      <c r="Q408" s="93"/>
      <c r="R408" s="93"/>
      <c r="S408" s="93"/>
      <c r="T408" s="93"/>
      <c r="U408" s="93"/>
      <c r="V408" s="93"/>
      <c r="W408" s="93"/>
      <c r="X408" s="93"/>
      <c r="Y408" s="93"/>
      <c r="Z408" s="48"/>
    </row>
    <row r="409" ht="10.5" customHeight="1">
      <c r="A409" s="68"/>
      <c r="B409" s="68"/>
      <c r="C409" s="68"/>
      <c r="D409" s="220"/>
      <c r="E409" s="220"/>
      <c r="F409" s="68"/>
      <c r="G409" s="68"/>
      <c r="H409" s="68"/>
      <c r="I409" s="70"/>
      <c r="J409" s="221"/>
      <c r="K409" s="98"/>
      <c r="L409" s="93"/>
      <c r="M409" s="93"/>
      <c r="N409" s="93"/>
      <c r="O409" s="93"/>
      <c r="P409" s="93"/>
      <c r="Q409" s="93"/>
      <c r="R409" s="93"/>
      <c r="S409" s="93"/>
      <c r="T409" s="93"/>
      <c r="U409" s="93"/>
      <c r="V409" s="93"/>
      <c r="W409" s="93"/>
      <c r="X409" s="93"/>
      <c r="Y409" s="93"/>
      <c r="Z409" s="48"/>
    </row>
    <row r="410" ht="10.5" customHeight="1">
      <c r="A410" s="68"/>
      <c r="B410" s="68"/>
      <c r="C410" s="68"/>
      <c r="D410" s="220"/>
      <c r="E410" s="220"/>
      <c r="F410" s="68"/>
      <c r="G410" s="68"/>
      <c r="H410" s="68"/>
      <c r="I410" s="70"/>
      <c r="J410" s="221"/>
      <c r="K410" s="98"/>
      <c r="L410" s="93"/>
      <c r="M410" s="93"/>
      <c r="N410" s="93"/>
      <c r="O410" s="93"/>
      <c r="P410" s="93"/>
      <c r="Q410" s="93"/>
      <c r="R410" s="93"/>
      <c r="S410" s="93"/>
      <c r="T410" s="93"/>
      <c r="U410" s="93"/>
      <c r="V410" s="93"/>
      <c r="W410" s="93"/>
      <c r="X410" s="93"/>
      <c r="Y410" s="93"/>
      <c r="Z410" s="48"/>
    </row>
    <row r="411" ht="10.5" customHeight="1">
      <c r="A411" s="68"/>
      <c r="B411" s="68"/>
      <c r="C411" s="68"/>
      <c r="D411" s="220"/>
      <c r="E411" s="220"/>
      <c r="F411" s="68"/>
      <c r="G411" s="68"/>
      <c r="H411" s="68"/>
      <c r="I411" s="70"/>
      <c r="J411" s="221"/>
      <c r="K411" s="98"/>
      <c r="L411" s="93"/>
      <c r="M411" s="93"/>
      <c r="N411" s="93"/>
      <c r="O411" s="93"/>
      <c r="P411" s="93"/>
      <c r="Q411" s="93"/>
      <c r="R411" s="93"/>
      <c r="S411" s="93"/>
      <c r="T411" s="93"/>
      <c r="U411" s="93"/>
      <c r="V411" s="93"/>
      <c r="W411" s="93"/>
      <c r="X411" s="93"/>
      <c r="Y411" s="93"/>
      <c r="Z411" s="48"/>
    </row>
    <row r="412" ht="10.5" customHeight="1">
      <c r="A412" s="68"/>
      <c r="B412" s="68"/>
      <c r="C412" s="68"/>
      <c r="D412" s="220"/>
      <c r="E412" s="220"/>
      <c r="F412" s="68"/>
      <c r="G412" s="68"/>
      <c r="H412" s="68"/>
      <c r="I412" s="70"/>
      <c r="J412" s="221"/>
      <c r="K412" s="98"/>
      <c r="L412" s="93"/>
      <c r="M412" s="93"/>
      <c r="N412" s="93"/>
      <c r="O412" s="93"/>
      <c r="P412" s="93"/>
      <c r="Q412" s="93"/>
      <c r="R412" s="93"/>
      <c r="S412" s="93"/>
      <c r="T412" s="93"/>
      <c r="U412" s="93"/>
      <c r="V412" s="93"/>
      <c r="W412" s="93"/>
      <c r="X412" s="93"/>
      <c r="Y412" s="93"/>
      <c r="Z412" s="48"/>
    </row>
    <row r="413" ht="10.5" customHeight="1">
      <c r="A413" s="48"/>
      <c r="B413" s="48"/>
      <c r="C413" s="48"/>
      <c r="D413" s="48"/>
      <c r="E413" s="48"/>
      <c r="F413" s="48"/>
      <c r="G413" s="48"/>
      <c r="H413" s="48"/>
      <c r="I413" s="103"/>
      <c r="J413" s="229"/>
      <c r="K413" s="200"/>
      <c r="L413" s="93"/>
      <c r="M413" s="93"/>
      <c r="N413" s="93"/>
      <c r="O413" s="93"/>
      <c r="P413" s="93"/>
      <c r="Q413" s="93"/>
      <c r="R413" s="93"/>
      <c r="S413" s="93"/>
      <c r="T413" s="93"/>
      <c r="U413" s="93"/>
      <c r="V413" s="93"/>
      <c r="W413" s="93"/>
      <c r="X413" s="93"/>
      <c r="Y413" s="93"/>
      <c r="Z413" s="48"/>
    </row>
    <row r="414" ht="10.5" customHeight="1">
      <c r="A414" s="48"/>
      <c r="B414" s="48"/>
      <c r="C414" s="48"/>
      <c r="D414" s="48"/>
      <c r="E414" s="48"/>
      <c r="F414" s="48"/>
      <c r="G414" s="48"/>
      <c r="H414" s="48"/>
      <c r="I414" s="103"/>
      <c r="J414" s="229"/>
      <c r="K414" s="200"/>
      <c r="L414" s="93"/>
      <c r="M414" s="93"/>
      <c r="N414" s="93"/>
      <c r="O414" s="93"/>
      <c r="P414" s="93"/>
      <c r="Q414" s="93"/>
      <c r="R414" s="93"/>
      <c r="S414" s="93"/>
      <c r="T414" s="93"/>
      <c r="U414" s="93"/>
      <c r="V414" s="93"/>
      <c r="W414" s="93"/>
      <c r="X414" s="93"/>
      <c r="Y414" s="93"/>
      <c r="Z414" s="48"/>
    </row>
    <row r="415" ht="10.5" customHeight="1">
      <c r="A415" s="48"/>
      <c r="B415" s="48"/>
      <c r="C415" s="48"/>
      <c r="D415" s="48"/>
      <c r="E415" s="48"/>
      <c r="F415" s="48"/>
      <c r="G415" s="48"/>
      <c r="H415" s="48"/>
      <c r="I415" s="103"/>
      <c r="J415" s="229"/>
      <c r="K415" s="200"/>
      <c r="L415" s="93"/>
      <c r="M415" s="93"/>
      <c r="N415" s="93"/>
      <c r="O415" s="93"/>
      <c r="P415" s="93"/>
      <c r="Q415" s="93"/>
      <c r="R415" s="93"/>
      <c r="S415" s="93"/>
      <c r="T415" s="93"/>
      <c r="U415" s="93"/>
      <c r="V415" s="93"/>
      <c r="W415" s="93"/>
      <c r="X415" s="93"/>
      <c r="Y415" s="93"/>
      <c r="Z415" s="48"/>
    </row>
    <row r="416" ht="10.5" customHeight="1">
      <c r="A416" s="48"/>
      <c r="B416" s="48"/>
      <c r="C416" s="48"/>
      <c r="D416" s="48"/>
      <c r="E416" s="48"/>
      <c r="F416" s="48"/>
      <c r="G416" s="48"/>
      <c r="H416" s="48"/>
      <c r="I416" s="103"/>
      <c r="J416" s="229"/>
      <c r="K416" s="200"/>
      <c r="L416" s="93"/>
      <c r="M416" s="93"/>
      <c r="N416" s="93"/>
      <c r="O416" s="93"/>
      <c r="P416" s="93"/>
      <c r="Q416" s="93"/>
      <c r="R416" s="93"/>
      <c r="S416" s="93"/>
      <c r="T416" s="93"/>
      <c r="U416" s="93"/>
      <c r="V416" s="93"/>
      <c r="W416" s="93"/>
      <c r="X416" s="93"/>
      <c r="Y416" s="93"/>
      <c r="Z416" s="48"/>
    </row>
    <row r="417" ht="10.5" customHeight="1">
      <c r="A417" s="48"/>
      <c r="B417" s="48"/>
      <c r="C417" s="48"/>
      <c r="D417" s="48"/>
      <c r="E417" s="48"/>
      <c r="F417" s="48"/>
      <c r="G417" s="48"/>
      <c r="H417" s="48"/>
      <c r="I417" s="103"/>
      <c r="J417" s="229"/>
      <c r="K417" s="200"/>
      <c r="L417" s="93"/>
      <c r="M417" s="93"/>
      <c r="N417" s="93"/>
      <c r="O417" s="93"/>
      <c r="P417" s="93"/>
      <c r="Q417" s="93"/>
      <c r="R417" s="93"/>
      <c r="S417" s="93"/>
      <c r="T417" s="93"/>
      <c r="U417" s="93"/>
      <c r="V417" s="93"/>
      <c r="W417" s="93"/>
      <c r="X417" s="93"/>
      <c r="Y417" s="93"/>
      <c r="Z417" s="48"/>
    </row>
    <row r="418" ht="10.5" customHeight="1">
      <c r="A418" s="48"/>
      <c r="B418" s="48"/>
      <c r="C418" s="48"/>
      <c r="D418" s="48"/>
      <c r="E418" s="48"/>
      <c r="F418" s="48"/>
      <c r="G418" s="48"/>
      <c r="H418" s="48"/>
      <c r="I418" s="103"/>
      <c r="J418" s="229"/>
      <c r="K418" s="200"/>
      <c r="L418" s="93"/>
      <c r="M418" s="93"/>
      <c r="N418" s="93"/>
      <c r="O418" s="93"/>
      <c r="P418" s="93"/>
      <c r="Q418" s="93"/>
      <c r="R418" s="93"/>
      <c r="S418" s="93"/>
      <c r="T418" s="93"/>
      <c r="U418" s="93"/>
      <c r="V418" s="93"/>
      <c r="W418" s="93"/>
      <c r="X418" s="93"/>
      <c r="Y418" s="93"/>
      <c r="Z418" s="48"/>
    </row>
    <row r="419" ht="10.5" customHeight="1">
      <c r="A419" s="48"/>
      <c r="B419" s="48"/>
      <c r="C419" s="48"/>
      <c r="D419" s="48"/>
      <c r="E419" s="48"/>
      <c r="F419" s="48"/>
      <c r="G419" s="48"/>
      <c r="H419" s="48"/>
      <c r="I419" s="103"/>
      <c r="J419" s="229"/>
      <c r="K419" s="200"/>
      <c r="L419" s="93"/>
      <c r="M419" s="93"/>
      <c r="N419" s="93"/>
      <c r="O419" s="93"/>
      <c r="P419" s="93"/>
      <c r="Q419" s="93"/>
      <c r="R419" s="93"/>
      <c r="S419" s="93"/>
      <c r="T419" s="93"/>
      <c r="U419" s="93"/>
      <c r="V419" s="93"/>
      <c r="W419" s="93"/>
      <c r="X419" s="93"/>
      <c r="Y419" s="93"/>
      <c r="Z419" s="48"/>
    </row>
    <row r="420" ht="10.5" customHeight="1">
      <c r="A420" s="48"/>
      <c r="B420" s="48"/>
      <c r="C420" s="48"/>
      <c r="D420" s="48"/>
      <c r="E420" s="48"/>
      <c r="F420" s="48"/>
      <c r="G420" s="48"/>
      <c r="H420" s="48"/>
      <c r="I420" s="103"/>
      <c r="J420" s="229"/>
      <c r="K420" s="200"/>
      <c r="L420" s="93"/>
      <c r="M420" s="93"/>
      <c r="N420" s="93"/>
      <c r="O420" s="93"/>
      <c r="P420" s="93"/>
      <c r="Q420" s="93"/>
      <c r="R420" s="93"/>
      <c r="S420" s="93"/>
      <c r="T420" s="93"/>
      <c r="U420" s="93"/>
      <c r="V420" s="93"/>
      <c r="W420" s="93"/>
      <c r="X420" s="93"/>
      <c r="Y420" s="93"/>
      <c r="Z420" s="48"/>
    </row>
    <row r="421" ht="10.5" customHeight="1">
      <c r="A421" s="48"/>
      <c r="B421" s="48"/>
      <c r="C421" s="48"/>
      <c r="D421" s="48"/>
      <c r="E421" s="48"/>
      <c r="F421" s="48"/>
      <c r="G421" s="48"/>
      <c r="H421" s="48"/>
      <c r="I421" s="103"/>
      <c r="J421" s="229"/>
      <c r="K421" s="200"/>
      <c r="L421" s="93"/>
      <c r="M421" s="93"/>
      <c r="N421" s="93"/>
      <c r="O421" s="93"/>
      <c r="P421" s="93"/>
      <c r="Q421" s="93"/>
      <c r="R421" s="93"/>
      <c r="S421" s="93"/>
      <c r="T421" s="93"/>
      <c r="U421" s="93"/>
      <c r="V421" s="93"/>
      <c r="W421" s="93"/>
      <c r="X421" s="93"/>
      <c r="Y421" s="93"/>
      <c r="Z421" s="48"/>
    </row>
    <row r="422" ht="10.5" customHeight="1">
      <c r="A422" s="48"/>
      <c r="B422" s="48"/>
      <c r="C422" s="48"/>
      <c r="D422" s="48"/>
      <c r="E422" s="48"/>
      <c r="F422" s="48"/>
      <c r="G422" s="48"/>
      <c r="H422" s="48"/>
      <c r="I422" s="103"/>
      <c r="J422" s="229"/>
      <c r="K422" s="200"/>
      <c r="L422" s="93"/>
      <c r="M422" s="93"/>
      <c r="N422" s="93"/>
      <c r="O422" s="93"/>
      <c r="P422" s="93"/>
      <c r="Q422" s="93"/>
      <c r="R422" s="93"/>
      <c r="S422" s="93"/>
      <c r="T422" s="93"/>
      <c r="U422" s="93"/>
      <c r="V422" s="93"/>
      <c r="W422" s="93"/>
      <c r="X422" s="93"/>
      <c r="Y422" s="93"/>
      <c r="Z422" s="48"/>
    </row>
    <row r="423" ht="10.5" customHeight="1">
      <c r="A423" s="48"/>
      <c r="B423" s="48"/>
      <c r="C423" s="48"/>
      <c r="D423" s="48"/>
      <c r="E423" s="48"/>
      <c r="F423" s="48"/>
      <c r="G423" s="48"/>
      <c r="H423" s="48"/>
      <c r="I423" s="103"/>
      <c r="J423" s="229"/>
      <c r="K423" s="200"/>
      <c r="L423" s="93"/>
      <c r="M423" s="93"/>
      <c r="N423" s="93"/>
      <c r="O423" s="93"/>
      <c r="P423" s="93"/>
      <c r="Q423" s="93"/>
      <c r="R423" s="93"/>
      <c r="S423" s="93"/>
      <c r="T423" s="93"/>
      <c r="U423" s="93"/>
      <c r="V423" s="93"/>
      <c r="W423" s="93"/>
      <c r="X423" s="93"/>
      <c r="Y423" s="93"/>
      <c r="Z423" s="48"/>
    </row>
    <row r="424" ht="10.5" customHeight="1">
      <c r="A424" s="48"/>
      <c r="B424" s="48"/>
      <c r="C424" s="48"/>
      <c r="D424" s="48"/>
      <c r="E424" s="48"/>
      <c r="F424" s="48"/>
      <c r="G424" s="48"/>
      <c r="H424" s="48"/>
      <c r="I424" s="103"/>
      <c r="J424" s="229"/>
      <c r="K424" s="200"/>
      <c r="L424" s="93"/>
      <c r="M424" s="93"/>
      <c r="N424" s="93"/>
      <c r="O424" s="93"/>
      <c r="P424" s="93"/>
      <c r="Q424" s="93"/>
      <c r="R424" s="93"/>
      <c r="S424" s="93"/>
      <c r="T424" s="93"/>
      <c r="U424" s="93"/>
      <c r="V424" s="93"/>
      <c r="W424" s="93"/>
      <c r="X424" s="93"/>
      <c r="Y424" s="93"/>
      <c r="Z424" s="48"/>
    </row>
    <row r="425" ht="10.5" customHeight="1">
      <c r="A425" s="48"/>
      <c r="B425" s="48"/>
      <c r="C425" s="48"/>
      <c r="D425" s="48"/>
      <c r="E425" s="48"/>
      <c r="F425" s="48"/>
      <c r="G425" s="48"/>
      <c r="H425" s="48"/>
      <c r="I425" s="103"/>
      <c r="J425" s="229"/>
      <c r="K425" s="200"/>
      <c r="L425" s="93"/>
      <c r="M425" s="93"/>
      <c r="N425" s="93"/>
      <c r="O425" s="93"/>
      <c r="P425" s="93"/>
      <c r="Q425" s="93"/>
      <c r="R425" s="93"/>
      <c r="S425" s="93"/>
      <c r="T425" s="93"/>
      <c r="U425" s="93"/>
      <c r="V425" s="93"/>
      <c r="W425" s="93"/>
      <c r="X425" s="93"/>
      <c r="Y425" s="93"/>
      <c r="Z425" s="48"/>
    </row>
    <row r="426" ht="10.5" customHeight="1">
      <c r="A426" s="48"/>
      <c r="B426" s="48"/>
      <c r="C426" s="48"/>
      <c r="D426" s="48"/>
      <c r="E426" s="48"/>
      <c r="F426" s="48"/>
      <c r="G426" s="48"/>
      <c r="H426" s="48"/>
      <c r="I426" s="103"/>
      <c r="J426" s="229"/>
      <c r="K426" s="200"/>
      <c r="L426" s="93"/>
      <c r="M426" s="93"/>
      <c r="N426" s="93"/>
      <c r="O426" s="93"/>
      <c r="P426" s="93"/>
      <c r="Q426" s="93"/>
      <c r="R426" s="93"/>
      <c r="S426" s="93"/>
      <c r="T426" s="93"/>
      <c r="U426" s="93"/>
      <c r="V426" s="93"/>
      <c r="W426" s="93"/>
      <c r="X426" s="93"/>
      <c r="Y426" s="93"/>
      <c r="Z426" s="48"/>
    </row>
    <row r="427" ht="10.5" customHeight="1">
      <c r="A427" s="48"/>
      <c r="B427" s="48"/>
      <c r="C427" s="48"/>
      <c r="D427" s="48"/>
      <c r="E427" s="48"/>
      <c r="F427" s="48"/>
      <c r="G427" s="48"/>
      <c r="H427" s="48"/>
      <c r="I427" s="103"/>
      <c r="J427" s="229"/>
      <c r="K427" s="200"/>
      <c r="L427" s="93"/>
      <c r="M427" s="93"/>
      <c r="N427" s="93"/>
      <c r="O427" s="93"/>
      <c r="P427" s="93"/>
      <c r="Q427" s="93"/>
      <c r="R427" s="93"/>
      <c r="S427" s="93"/>
      <c r="T427" s="93"/>
      <c r="U427" s="93"/>
      <c r="V427" s="93"/>
      <c r="W427" s="93"/>
      <c r="X427" s="93"/>
      <c r="Y427" s="93"/>
      <c r="Z427" s="48"/>
    </row>
    <row r="428" ht="10.5" customHeight="1">
      <c r="A428" s="48"/>
      <c r="B428" s="48"/>
      <c r="C428" s="48"/>
      <c r="D428" s="48"/>
      <c r="E428" s="48"/>
      <c r="F428" s="48"/>
      <c r="G428" s="48"/>
      <c r="H428" s="48"/>
      <c r="I428" s="103"/>
      <c r="J428" s="229"/>
      <c r="K428" s="200"/>
      <c r="L428" s="93"/>
      <c r="M428" s="93"/>
      <c r="N428" s="93"/>
      <c r="O428" s="93"/>
      <c r="P428" s="93"/>
      <c r="Q428" s="93"/>
      <c r="R428" s="93"/>
      <c r="S428" s="93"/>
      <c r="T428" s="93"/>
      <c r="U428" s="93"/>
      <c r="V428" s="93"/>
      <c r="W428" s="93"/>
      <c r="X428" s="93"/>
      <c r="Y428" s="93"/>
      <c r="Z428" s="48"/>
    </row>
    <row r="429" ht="10.5" customHeight="1">
      <c r="A429" s="48"/>
      <c r="B429" s="48"/>
      <c r="C429" s="48"/>
      <c r="D429" s="48"/>
      <c r="E429" s="48"/>
      <c r="F429" s="48"/>
      <c r="G429" s="48"/>
      <c r="H429" s="48"/>
      <c r="I429" s="103"/>
      <c r="J429" s="229"/>
      <c r="K429" s="200"/>
      <c r="L429" s="93"/>
      <c r="M429" s="93"/>
      <c r="N429" s="93"/>
      <c r="O429" s="93"/>
      <c r="P429" s="93"/>
      <c r="Q429" s="93"/>
      <c r="R429" s="93"/>
      <c r="S429" s="93"/>
      <c r="T429" s="93"/>
      <c r="U429" s="93"/>
      <c r="V429" s="93"/>
      <c r="W429" s="93"/>
      <c r="X429" s="93"/>
      <c r="Y429" s="93"/>
      <c r="Z429" s="48"/>
    </row>
    <row r="430" ht="10.5" customHeight="1">
      <c r="A430" s="48"/>
      <c r="B430" s="48"/>
      <c r="C430" s="48"/>
      <c r="D430" s="48"/>
      <c r="E430" s="48"/>
      <c r="F430" s="48"/>
      <c r="G430" s="48"/>
      <c r="H430" s="48"/>
      <c r="I430" s="103"/>
      <c r="J430" s="229"/>
      <c r="K430" s="200"/>
      <c r="L430" s="93"/>
      <c r="M430" s="93"/>
      <c r="N430" s="93"/>
      <c r="O430" s="93"/>
      <c r="P430" s="93"/>
      <c r="Q430" s="93"/>
      <c r="R430" s="93"/>
      <c r="S430" s="93"/>
      <c r="T430" s="93"/>
      <c r="U430" s="93"/>
      <c r="V430" s="93"/>
      <c r="W430" s="93"/>
      <c r="X430" s="93"/>
      <c r="Y430" s="93"/>
      <c r="Z430" s="48"/>
    </row>
    <row r="431" ht="10.5" customHeight="1">
      <c r="A431" s="48"/>
      <c r="B431" s="48"/>
      <c r="C431" s="48"/>
      <c r="D431" s="48"/>
      <c r="E431" s="48"/>
      <c r="F431" s="48"/>
      <c r="G431" s="48"/>
      <c r="H431" s="48"/>
      <c r="I431" s="103"/>
      <c r="J431" s="229"/>
      <c r="K431" s="200"/>
      <c r="L431" s="93"/>
      <c r="M431" s="93"/>
      <c r="N431" s="93"/>
      <c r="O431" s="93"/>
      <c r="P431" s="93"/>
      <c r="Q431" s="93"/>
      <c r="R431" s="93"/>
      <c r="S431" s="93"/>
      <c r="T431" s="93"/>
      <c r="U431" s="93"/>
      <c r="V431" s="93"/>
      <c r="W431" s="93"/>
      <c r="X431" s="93"/>
      <c r="Y431" s="93"/>
      <c r="Z431" s="48"/>
    </row>
    <row r="432" ht="10.5" customHeight="1">
      <c r="A432" s="48"/>
      <c r="B432" s="48"/>
      <c r="C432" s="48"/>
      <c r="D432" s="48"/>
      <c r="E432" s="48"/>
      <c r="F432" s="48"/>
      <c r="G432" s="48"/>
      <c r="H432" s="48"/>
      <c r="I432" s="103"/>
      <c r="J432" s="229"/>
      <c r="K432" s="200"/>
      <c r="L432" s="93"/>
      <c r="M432" s="93"/>
      <c r="N432" s="93"/>
      <c r="O432" s="93"/>
      <c r="P432" s="93"/>
      <c r="Q432" s="93"/>
      <c r="R432" s="93"/>
      <c r="S432" s="93"/>
      <c r="T432" s="93"/>
      <c r="U432" s="93"/>
      <c r="V432" s="93"/>
      <c r="W432" s="93"/>
      <c r="X432" s="93"/>
      <c r="Y432" s="93"/>
      <c r="Z432" s="48"/>
    </row>
    <row r="433" ht="10.5" customHeight="1">
      <c r="A433" s="48"/>
      <c r="B433" s="48"/>
      <c r="C433" s="48"/>
      <c r="D433" s="48"/>
      <c r="E433" s="48"/>
      <c r="F433" s="48"/>
      <c r="G433" s="48"/>
      <c r="H433" s="48"/>
      <c r="I433" s="103"/>
      <c r="J433" s="229"/>
      <c r="K433" s="200"/>
      <c r="L433" s="93"/>
      <c r="M433" s="93"/>
      <c r="N433" s="93"/>
      <c r="O433" s="93"/>
      <c r="P433" s="93"/>
      <c r="Q433" s="93"/>
      <c r="R433" s="93"/>
      <c r="S433" s="93"/>
      <c r="T433" s="93"/>
      <c r="U433" s="93"/>
      <c r="V433" s="93"/>
      <c r="W433" s="93"/>
      <c r="X433" s="93"/>
      <c r="Y433" s="93"/>
      <c r="Z433" s="48"/>
    </row>
    <row r="434" ht="10.5" customHeight="1">
      <c r="A434" s="48"/>
      <c r="B434" s="48"/>
      <c r="C434" s="48"/>
      <c r="D434" s="48"/>
      <c r="E434" s="48"/>
      <c r="F434" s="48"/>
      <c r="G434" s="48"/>
      <c r="H434" s="48"/>
      <c r="I434" s="103"/>
      <c r="J434" s="229"/>
      <c r="K434" s="200"/>
      <c r="L434" s="93"/>
      <c r="M434" s="93"/>
      <c r="N434" s="93"/>
      <c r="O434" s="93"/>
      <c r="P434" s="93"/>
      <c r="Q434" s="93"/>
      <c r="R434" s="93"/>
      <c r="S434" s="93"/>
      <c r="T434" s="93"/>
      <c r="U434" s="93"/>
      <c r="V434" s="93"/>
      <c r="W434" s="93"/>
      <c r="X434" s="93"/>
      <c r="Y434" s="93"/>
      <c r="Z434" s="48"/>
    </row>
    <row r="435" ht="10.5" customHeight="1">
      <c r="A435" s="48"/>
      <c r="B435" s="48"/>
      <c r="C435" s="48"/>
      <c r="D435" s="48"/>
      <c r="E435" s="48"/>
      <c r="F435" s="48"/>
      <c r="G435" s="48"/>
      <c r="H435" s="48"/>
      <c r="I435" s="103"/>
      <c r="J435" s="229"/>
      <c r="K435" s="200"/>
      <c r="L435" s="93"/>
      <c r="M435" s="93"/>
      <c r="N435" s="93"/>
      <c r="O435" s="93"/>
      <c r="P435" s="93"/>
      <c r="Q435" s="93"/>
      <c r="R435" s="93"/>
      <c r="S435" s="93"/>
      <c r="T435" s="93"/>
      <c r="U435" s="93"/>
      <c r="V435" s="93"/>
      <c r="W435" s="93"/>
      <c r="X435" s="93"/>
      <c r="Y435" s="93"/>
      <c r="Z435" s="48"/>
    </row>
    <row r="436" ht="10.5" customHeight="1">
      <c r="A436" s="48"/>
      <c r="B436" s="48"/>
      <c r="C436" s="48"/>
      <c r="D436" s="48"/>
      <c r="E436" s="48"/>
      <c r="F436" s="48"/>
      <c r="G436" s="48"/>
      <c r="H436" s="48"/>
      <c r="I436" s="103"/>
      <c r="J436" s="229"/>
      <c r="K436" s="200"/>
      <c r="L436" s="93"/>
      <c r="M436" s="93"/>
      <c r="N436" s="93"/>
      <c r="O436" s="93"/>
      <c r="P436" s="93"/>
      <c r="Q436" s="93"/>
      <c r="R436" s="93"/>
      <c r="S436" s="93"/>
      <c r="T436" s="93"/>
      <c r="U436" s="93"/>
      <c r="V436" s="93"/>
      <c r="W436" s="93"/>
      <c r="X436" s="93"/>
      <c r="Y436" s="93"/>
      <c r="Z436" s="48"/>
    </row>
    <row r="437" ht="10.5" customHeight="1">
      <c r="A437" s="48"/>
      <c r="B437" s="48"/>
      <c r="C437" s="48"/>
      <c r="D437" s="48"/>
      <c r="E437" s="48"/>
      <c r="F437" s="48"/>
      <c r="G437" s="48"/>
      <c r="H437" s="48"/>
      <c r="I437" s="103"/>
      <c r="J437" s="229"/>
      <c r="K437" s="200"/>
      <c r="L437" s="93"/>
      <c r="M437" s="93"/>
      <c r="N437" s="93"/>
      <c r="O437" s="93"/>
      <c r="P437" s="93"/>
      <c r="Q437" s="93"/>
      <c r="R437" s="93"/>
      <c r="S437" s="93"/>
      <c r="T437" s="93"/>
      <c r="U437" s="93"/>
      <c r="V437" s="93"/>
      <c r="W437" s="93"/>
      <c r="X437" s="93"/>
      <c r="Y437" s="93"/>
      <c r="Z437" s="48"/>
    </row>
    <row r="438" ht="10.5" customHeight="1">
      <c r="A438" s="48"/>
      <c r="B438" s="48"/>
      <c r="C438" s="48"/>
      <c r="D438" s="48"/>
      <c r="E438" s="48"/>
      <c r="F438" s="48"/>
      <c r="G438" s="48"/>
      <c r="H438" s="48"/>
      <c r="I438" s="103"/>
      <c r="J438" s="229"/>
      <c r="K438" s="200"/>
      <c r="L438" s="93"/>
      <c r="M438" s="93"/>
      <c r="N438" s="93"/>
      <c r="O438" s="93"/>
      <c r="P438" s="93"/>
      <c r="Q438" s="93"/>
      <c r="R438" s="93"/>
      <c r="S438" s="93"/>
      <c r="T438" s="93"/>
      <c r="U438" s="93"/>
      <c r="V438" s="93"/>
      <c r="W438" s="93"/>
      <c r="X438" s="93"/>
      <c r="Y438" s="93"/>
      <c r="Z438" s="48"/>
    </row>
    <row r="439" ht="10.5" customHeight="1">
      <c r="A439" s="48"/>
      <c r="B439" s="48"/>
      <c r="C439" s="48"/>
      <c r="D439" s="48"/>
      <c r="E439" s="48"/>
      <c r="F439" s="48"/>
      <c r="G439" s="48"/>
      <c r="H439" s="48"/>
      <c r="I439" s="103"/>
      <c r="J439" s="229"/>
      <c r="K439" s="200"/>
      <c r="L439" s="93"/>
      <c r="M439" s="93"/>
      <c r="N439" s="93"/>
      <c r="O439" s="93"/>
      <c r="P439" s="93"/>
      <c r="Q439" s="93"/>
      <c r="R439" s="93"/>
      <c r="S439" s="93"/>
      <c r="T439" s="93"/>
      <c r="U439" s="93"/>
      <c r="V439" s="93"/>
      <c r="W439" s="93"/>
      <c r="X439" s="93"/>
      <c r="Y439" s="93"/>
      <c r="Z439" s="48"/>
    </row>
    <row r="440" ht="10.5" customHeight="1">
      <c r="A440" s="48"/>
      <c r="B440" s="48"/>
      <c r="C440" s="48"/>
      <c r="D440" s="48"/>
      <c r="E440" s="48"/>
      <c r="F440" s="48"/>
      <c r="G440" s="48"/>
      <c r="H440" s="48"/>
      <c r="I440" s="103"/>
      <c r="J440" s="229"/>
      <c r="K440" s="200"/>
      <c r="L440" s="93"/>
      <c r="M440" s="93"/>
      <c r="N440" s="93"/>
      <c r="O440" s="93"/>
      <c r="P440" s="93"/>
      <c r="Q440" s="93"/>
      <c r="R440" s="93"/>
      <c r="S440" s="93"/>
      <c r="T440" s="93"/>
      <c r="U440" s="93"/>
      <c r="V440" s="93"/>
      <c r="W440" s="93"/>
      <c r="X440" s="93"/>
      <c r="Y440" s="93"/>
      <c r="Z440" s="48"/>
    </row>
    <row r="441" ht="10.5" customHeight="1">
      <c r="A441" s="48"/>
      <c r="B441" s="48"/>
      <c r="C441" s="48"/>
      <c r="D441" s="48"/>
      <c r="E441" s="48"/>
      <c r="F441" s="48"/>
      <c r="G441" s="48"/>
      <c r="H441" s="48"/>
      <c r="I441" s="103"/>
      <c r="J441" s="229"/>
      <c r="K441" s="200"/>
      <c r="L441" s="93"/>
      <c r="M441" s="93"/>
      <c r="N441" s="93"/>
      <c r="O441" s="93"/>
      <c r="P441" s="93"/>
      <c r="Q441" s="93"/>
      <c r="R441" s="93"/>
      <c r="S441" s="93"/>
      <c r="T441" s="93"/>
      <c r="U441" s="93"/>
      <c r="V441" s="93"/>
      <c r="W441" s="93"/>
      <c r="X441" s="93"/>
      <c r="Y441" s="93"/>
      <c r="Z441" s="48"/>
    </row>
    <row r="442" ht="10.5" customHeight="1">
      <c r="A442" s="48"/>
      <c r="B442" s="48"/>
      <c r="C442" s="48"/>
      <c r="D442" s="48"/>
      <c r="E442" s="48"/>
      <c r="F442" s="48"/>
      <c r="G442" s="48"/>
      <c r="H442" s="48"/>
      <c r="I442" s="103"/>
      <c r="J442" s="229"/>
      <c r="K442" s="200"/>
      <c r="L442" s="93"/>
      <c r="M442" s="93"/>
      <c r="N442" s="93"/>
      <c r="O442" s="93"/>
      <c r="P442" s="93"/>
      <c r="Q442" s="93"/>
      <c r="R442" s="93"/>
      <c r="S442" s="93"/>
      <c r="T442" s="93"/>
      <c r="U442" s="93"/>
      <c r="V442" s="93"/>
      <c r="W442" s="93"/>
      <c r="X442" s="93"/>
      <c r="Y442" s="93"/>
      <c r="Z442" s="48"/>
    </row>
    <row r="443" ht="10.5" customHeight="1">
      <c r="A443" s="48"/>
      <c r="B443" s="48"/>
      <c r="C443" s="48"/>
      <c r="D443" s="48"/>
      <c r="E443" s="48"/>
      <c r="F443" s="48"/>
      <c r="G443" s="48"/>
      <c r="H443" s="48"/>
      <c r="I443" s="103"/>
      <c r="J443" s="229"/>
      <c r="K443" s="200"/>
      <c r="L443" s="93"/>
      <c r="M443" s="93"/>
      <c r="N443" s="93"/>
      <c r="O443" s="93"/>
      <c r="P443" s="93"/>
      <c r="Q443" s="93"/>
      <c r="R443" s="93"/>
      <c r="S443" s="93"/>
      <c r="T443" s="93"/>
      <c r="U443" s="93"/>
      <c r="V443" s="93"/>
      <c r="W443" s="93"/>
      <c r="X443" s="93"/>
      <c r="Y443" s="93"/>
      <c r="Z443" s="48"/>
    </row>
    <row r="444" ht="10.5" customHeight="1">
      <c r="A444" s="48"/>
      <c r="B444" s="48"/>
      <c r="C444" s="48"/>
      <c r="D444" s="48"/>
      <c r="E444" s="48"/>
      <c r="F444" s="48"/>
      <c r="G444" s="48"/>
      <c r="H444" s="48"/>
      <c r="I444" s="103"/>
      <c r="J444" s="229"/>
      <c r="K444" s="200"/>
      <c r="L444" s="93"/>
      <c r="M444" s="93"/>
      <c r="N444" s="93"/>
      <c r="O444" s="93"/>
      <c r="P444" s="93"/>
      <c r="Q444" s="93"/>
      <c r="R444" s="93"/>
      <c r="S444" s="93"/>
      <c r="T444" s="93"/>
      <c r="U444" s="93"/>
      <c r="V444" s="93"/>
      <c r="W444" s="93"/>
      <c r="X444" s="93"/>
      <c r="Y444" s="93"/>
      <c r="Z444" s="48"/>
    </row>
    <row r="445" ht="10.5" customHeight="1">
      <c r="A445" s="48"/>
      <c r="B445" s="48"/>
      <c r="C445" s="48"/>
      <c r="D445" s="48"/>
      <c r="E445" s="48"/>
      <c r="F445" s="48"/>
      <c r="G445" s="48"/>
      <c r="H445" s="48"/>
      <c r="I445" s="103"/>
      <c r="J445" s="229"/>
      <c r="K445" s="200"/>
      <c r="L445" s="93"/>
      <c r="M445" s="93"/>
      <c r="N445" s="93"/>
      <c r="O445" s="93"/>
      <c r="P445" s="93"/>
      <c r="Q445" s="93"/>
      <c r="R445" s="93"/>
      <c r="S445" s="93"/>
      <c r="T445" s="93"/>
      <c r="U445" s="93"/>
      <c r="V445" s="93"/>
      <c r="W445" s="93"/>
      <c r="X445" s="93"/>
      <c r="Y445" s="93"/>
      <c r="Z445" s="48"/>
    </row>
    <row r="446" ht="10.5" customHeight="1">
      <c r="A446" s="48"/>
      <c r="B446" s="48"/>
      <c r="C446" s="48"/>
      <c r="D446" s="48"/>
      <c r="E446" s="48"/>
      <c r="F446" s="48"/>
      <c r="G446" s="48"/>
      <c r="H446" s="48"/>
      <c r="I446" s="103"/>
      <c r="J446" s="229"/>
      <c r="K446" s="200"/>
      <c r="L446" s="93"/>
      <c r="M446" s="93"/>
      <c r="N446" s="93"/>
      <c r="O446" s="93"/>
      <c r="P446" s="93"/>
      <c r="Q446" s="93"/>
      <c r="R446" s="93"/>
      <c r="S446" s="93"/>
      <c r="T446" s="93"/>
      <c r="U446" s="93"/>
      <c r="V446" s="93"/>
      <c r="W446" s="93"/>
      <c r="X446" s="93"/>
      <c r="Y446" s="93"/>
      <c r="Z446" s="48"/>
    </row>
    <row r="447" ht="10.5" customHeight="1">
      <c r="A447" s="48"/>
      <c r="B447" s="48"/>
      <c r="C447" s="48"/>
      <c r="D447" s="48"/>
      <c r="E447" s="48"/>
      <c r="F447" s="48"/>
      <c r="G447" s="48"/>
      <c r="H447" s="48"/>
      <c r="I447" s="103"/>
      <c r="J447" s="229"/>
      <c r="K447" s="200"/>
      <c r="L447" s="93"/>
      <c r="M447" s="93"/>
      <c r="N447" s="93"/>
      <c r="O447" s="93"/>
      <c r="P447" s="93"/>
      <c r="Q447" s="93"/>
      <c r="R447" s="93"/>
      <c r="S447" s="93"/>
      <c r="T447" s="93"/>
      <c r="U447" s="93"/>
      <c r="V447" s="93"/>
      <c r="W447" s="93"/>
      <c r="X447" s="93"/>
      <c r="Y447" s="93"/>
      <c r="Z447" s="48"/>
    </row>
    <row r="448" ht="10.5" customHeight="1">
      <c r="A448" s="48"/>
      <c r="B448" s="48"/>
      <c r="C448" s="48"/>
      <c r="D448" s="48"/>
      <c r="E448" s="48"/>
      <c r="F448" s="48"/>
      <c r="G448" s="48"/>
      <c r="H448" s="48"/>
      <c r="I448" s="103"/>
      <c r="J448" s="229"/>
      <c r="K448" s="200"/>
      <c r="L448" s="93"/>
      <c r="M448" s="93"/>
      <c r="N448" s="93"/>
      <c r="O448" s="93"/>
      <c r="P448" s="93"/>
      <c r="Q448" s="93"/>
      <c r="R448" s="93"/>
      <c r="S448" s="93"/>
      <c r="T448" s="93"/>
      <c r="U448" s="93"/>
      <c r="V448" s="93"/>
      <c r="W448" s="93"/>
      <c r="X448" s="93"/>
      <c r="Y448" s="93"/>
      <c r="Z448" s="48"/>
    </row>
    <row r="449" ht="10.5" customHeight="1">
      <c r="A449" s="48"/>
      <c r="B449" s="48"/>
      <c r="C449" s="48"/>
      <c r="D449" s="48"/>
      <c r="E449" s="48"/>
      <c r="F449" s="48"/>
      <c r="G449" s="48"/>
      <c r="H449" s="48"/>
      <c r="I449" s="103"/>
      <c r="J449" s="229"/>
      <c r="K449" s="200"/>
      <c r="L449" s="93"/>
      <c r="M449" s="93"/>
      <c r="N449" s="93"/>
      <c r="O449" s="93"/>
      <c r="P449" s="93"/>
      <c r="Q449" s="93"/>
      <c r="R449" s="93"/>
      <c r="S449" s="93"/>
      <c r="T449" s="93"/>
      <c r="U449" s="93"/>
      <c r="V449" s="93"/>
      <c r="W449" s="93"/>
      <c r="X449" s="93"/>
      <c r="Y449" s="93"/>
      <c r="Z449" s="48"/>
    </row>
    <row r="450" ht="10.5" customHeight="1">
      <c r="A450" s="48"/>
      <c r="B450" s="48"/>
      <c r="C450" s="48"/>
      <c r="D450" s="48"/>
      <c r="E450" s="48"/>
      <c r="F450" s="48"/>
      <c r="G450" s="48"/>
      <c r="H450" s="48"/>
      <c r="I450" s="103"/>
      <c r="J450" s="229"/>
      <c r="K450" s="200"/>
      <c r="L450" s="93"/>
      <c r="M450" s="93"/>
      <c r="N450" s="93"/>
      <c r="O450" s="93"/>
      <c r="P450" s="93"/>
      <c r="Q450" s="93"/>
      <c r="R450" s="93"/>
      <c r="S450" s="93"/>
      <c r="T450" s="93"/>
      <c r="U450" s="93"/>
      <c r="V450" s="93"/>
      <c r="W450" s="93"/>
      <c r="X450" s="93"/>
      <c r="Y450" s="93"/>
      <c r="Z450" s="48"/>
    </row>
    <row r="451" ht="10.5" customHeight="1">
      <c r="A451" s="48"/>
      <c r="B451" s="48"/>
      <c r="C451" s="48"/>
      <c r="D451" s="48"/>
      <c r="E451" s="48"/>
      <c r="F451" s="48"/>
      <c r="G451" s="48"/>
      <c r="H451" s="48"/>
      <c r="I451" s="103"/>
      <c r="J451" s="229"/>
      <c r="K451" s="200"/>
      <c r="L451" s="93"/>
      <c r="M451" s="93"/>
      <c r="N451" s="93"/>
      <c r="O451" s="93"/>
      <c r="P451" s="93"/>
      <c r="Q451" s="93"/>
      <c r="R451" s="93"/>
      <c r="S451" s="93"/>
      <c r="T451" s="93"/>
      <c r="U451" s="93"/>
      <c r="V451" s="93"/>
      <c r="W451" s="93"/>
      <c r="X451" s="93"/>
      <c r="Y451" s="93"/>
      <c r="Z451" s="48"/>
    </row>
    <row r="452" ht="10.5" customHeight="1">
      <c r="A452" s="48"/>
      <c r="B452" s="48"/>
      <c r="C452" s="48"/>
      <c r="D452" s="48"/>
      <c r="E452" s="48"/>
      <c r="F452" s="48"/>
      <c r="G452" s="48"/>
      <c r="H452" s="48"/>
      <c r="I452" s="103"/>
      <c r="J452" s="229"/>
      <c r="K452" s="200"/>
      <c r="L452" s="93"/>
      <c r="M452" s="93"/>
      <c r="N452" s="93"/>
      <c r="O452" s="93"/>
      <c r="P452" s="93"/>
      <c r="Q452" s="93"/>
      <c r="R452" s="93"/>
      <c r="S452" s="93"/>
      <c r="T452" s="93"/>
      <c r="U452" s="93"/>
      <c r="V452" s="93"/>
      <c r="W452" s="93"/>
      <c r="X452" s="93"/>
      <c r="Y452" s="93"/>
      <c r="Z452" s="48"/>
    </row>
    <row r="453" ht="10.5" customHeight="1">
      <c r="A453" s="48"/>
      <c r="B453" s="48"/>
      <c r="C453" s="48"/>
      <c r="D453" s="48"/>
      <c r="E453" s="48"/>
      <c r="F453" s="48"/>
      <c r="G453" s="48"/>
      <c r="H453" s="48"/>
      <c r="I453" s="103"/>
      <c r="J453" s="229"/>
      <c r="K453" s="200"/>
      <c r="L453" s="93"/>
      <c r="M453" s="93"/>
      <c r="N453" s="93"/>
      <c r="O453" s="93"/>
      <c r="P453" s="93"/>
      <c r="Q453" s="93"/>
      <c r="R453" s="93"/>
      <c r="S453" s="93"/>
      <c r="T453" s="93"/>
      <c r="U453" s="93"/>
      <c r="V453" s="93"/>
      <c r="W453" s="93"/>
      <c r="X453" s="93"/>
      <c r="Y453" s="93"/>
      <c r="Z453" s="48"/>
    </row>
    <row r="454" ht="10.5" customHeight="1">
      <c r="A454" s="48"/>
      <c r="B454" s="48"/>
      <c r="C454" s="48"/>
      <c r="D454" s="48"/>
      <c r="E454" s="48"/>
      <c r="F454" s="48"/>
      <c r="G454" s="48"/>
      <c r="H454" s="48"/>
      <c r="I454" s="103"/>
      <c r="J454" s="229"/>
      <c r="K454" s="200"/>
      <c r="L454" s="93"/>
      <c r="M454" s="93"/>
      <c r="N454" s="93"/>
      <c r="O454" s="93"/>
      <c r="P454" s="93"/>
      <c r="Q454" s="93"/>
      <c r="R454" s="93"/>
      <c r="S454" s="93"/>
      <c r="T454" s="93"/>
      <c r="U454" s="93"/>
      <c r="V454" s="93"/>
      <c r="W454" s="93"/>
      <c r="X454" s="93"/>
      <c r="Y454" s="93"/>
      <c r="Z454" s="48"/>
    </row>
    <row r="455" ht="10.5" customHeight="1">
      <c r="A455" s="48"/>
      <c r="B455" s="48"/>
      <c r="C455" s="48"/>
      <c r="D455" s="48"/>
      <c r="E455" s="48"/>
      <c r="F455" s="48"/>
      <c r="G455" s="48"/>
      <c r="H455" s="48"/>
      <c r="I455" s="103"/>
      <c r="J455" s="229"/>
      <c r="K455" s="200"/>
      <c r="L455" s="93"/>
      <c r="M455" s="93"/>
      <c r="N455" s="93"/>
      <c r="O455" s="93"/>
      <c r="P455" s="93"/>
      <c r="Q455" s="93"/>
      <c r="R455" s="93"/>
      <c r="S455" s="93"/>
      <c r="T455" s="93"/>
      <c r="U455" s="93"/>
      <c r="V455" s="93"/>
      <c r="W455" s="93"/>
      <c r="X455" s="93"/>
      <c r="Y455" s="93"/>
      <c r="Z455" s="48"/>
    </row>
    <row r="456" ht="10.5" customHeight="1">
      <c r="A456" s="48"/>
      <c r="B456" s="48"/>
      <c r="C456" s="48"/>
      <c r="D456" s="48"/>
      <c r="E456" s="48"/>
      <c r="F456" s="48"/>
      <c r="G456" s="48"/>
      <c r="H456" s="48"/>
      <c r="I456" s="103"/>
      <c r="J456" s="229"/>
      <c r="K456" s="200"/>
      <c r="L456" s="93"/>
      <c r="M456" s="93"/>
      <c r="N456" s="93"/>
      <c r="O456" s="93"/>
      <c r="P456" s="93"/>
      <c r="Q456" s="93"/>
      <c r="R456" s="93"/>
      <c r="S456" s="93"/>
      <c r="T456" s="93"/>
      <c r="U456" s="93"/>
      <c r="V456" s="93"/>
      <c r="W456" s="93"/>
      <c r="X456" s="93"/>
      <c r="Y456" s="93"/>
      <c r="Z456" s="48"/>
    </row>
    <row r="457" ht="10.5" customHeight="1">
      <c r="A457" s="48"/>
      <c r="B457" s="48"/>
      <c r="C457" s="48"/>
      <c r="D457" s="48"/>
      <c r="E457" s="48"/>
      <c r="F457" s="48"/>
      <c r="G457" s="48"/>
      <c r="H457" s="48"/>
      <c r="I457" s="103"/>
      <c r="J457" s="229"/>
      <c r="K457" s="200"/>
      <c r="L457" s="93"/>
      <c r="M457" s="93"/>
      <c r="N457" s="93"/>
      <c r="O457" s="93"/>
      <c r="P457" s="93"/>
      <c r="Q457" s="93"/>
      <c r="R457" s="93"/>
      <c r="S457" s="93"/>
      <c r="T457" s="93"/>
      <c r="U457" s="93"/>
      <c r="V457" s="93"/>
      <c r="W457" s="93"/>
      <c r="X457" s="93"/>
      <c r="Y457" s="93"/>
      <c r="Z457" s="48"/>
    </row>
    <row r="458" ht="10.5" customHeight="1">
      <c r="A458" s="48"/>
      <c r="B458" s="48"/>
      <c r="C458" s="48"/>
      <c r="D458" s="48"/>
      <c r="E458" s="48"/>
      <c r="F458" s="48"/>
      <c r="G458" s="48"/>
      <c r="H458" s="48"/>
      <c r="I458" s="103"/>
      <c r="J458" s="229"/>
      <c r="K458" s="200"/>
      <c r="L458" s="93"/>
      <c r="M458" s="93"/>
      <c r="N458" s="93"/>
      <c r="O458" s="93"/>
      <c r="P458" s="93"/>
      <c r="Q458" s="93"/>
      <c r="R458" s="93"/>
      <c r="S458" s="93"/>
      <c r="T458" s="93"/>
      <c r="U458" s="93"/>
      <c r="V458" s="93"/>
      <c r="W458" s="93"/>
      <c r="X458" s="93"/>
      <c r="Y458" s="93"/>
      <c r="Z458" s="48"/>
    </row>
    <row r="459" ht="10.5" customHeight="1">
      <c r="A459" s="48"/>
      <c r="B459" s="48"/>
      <c r="C459" s="48"/>
      <c r="D459" s="48"/>
      <c r="E459" s="48"/>
      <c r="F459" s="48"/>
      <c r="G459" s="48"/>
      <c r="H459" s="48"/>
      <c r="I459" s="103"/>
      <c r="J459" s="229"/>
      <c r="K459" s="200"/>
      <c r="L459" s="93"/>
      <c r="M459" s="93"/>
      <c r="N459" s="93"/>
      <c r="O459" s="93"/>
      <c r="P459" s="93"/>
      <c r="Q459" s="93"/>
      <c r="R459" s="93"/>
      <c r="S459" s="93"/>
      <c r="T459" s="93"/>
      <c r="U459" s="93"/>
      <c r="V459" s="93"/>
      <c r="W459" s="93"/>
      <c r="X459" s="93"/>
      <c r="Y459" s="93"/>
      <c r="Z459" s="48"/>
    </row>
    <row r="460" ht="10.5" customHeight="1">
      <c r="A460" s="48"/>
      <c r="B460" s="48"/>
      <c r="C460" s="48"/>
      <c r="D460" s="48"/>
      <c r="E460" s="48"/>
      <c r="F460" s="48"/>
      <c r="G460" s="48"/>
      <c r="H460" s="48"/>
      <c r="I460" s="103"/>
      <c r="J460" s="229"/>
      <c r="K460" s="200"/>
      <c r="L460" s="93"/>
      <c r="M460" s="93"/>
      <c r="N460" s="93"/>
      <c r="O460" s="93"/>
      <c r="P460" s="93"/>
      <c r="Q460" s="93"/>
      <c r="R460" s="93"/>
      <c r="S460" s="93"/>
      <c r="T460" s="93"/>
      <c r="U460" s="93"/>
      <c r="V460" s="93"/>
      <c r="W460" s="93"/>
      <c r="X460" s="93"/>
      <c r="Y460" s="93"/>
      <c r="Z460" s="48"/>
    </row>
    <row r="461" ht="10.5" customHeight="1">
      <c r="A461" s="48"/>
      <c r="B461" s="48"/>
      <c r="C461" s="48"/>
      <c r="D461" s="48"/>
      <c r="E461" s="48"/>
      <c r="F461" s="48"/>
      <c r="G461" s="48"/>
      <c r="H461" s="48"/>
      <c r="I461" s="103"/>
      <c r="J461" s="229"/>
      <c r="K461" s="200"/>
      <c r="L461" s="93"/>
      <c r="M461" s="93"/>
      <c r="N461" s="93"/>
      <c r="O461" s="93"/>
      <c r="P461" s="93"/>
      <c r="Q461" s="93"/>
      <c r="R461" s="93"/>
      <c r="S461" s="93"/>
      <c r="T461" s="93"/>
      <c r="U461" s="93"/>
      <c r="V461" s="93"/>
      <c r="W461" s="93"/>
      <c r="X461" s="93"/>
      <c r="Y461" s="93"/>
      <c r="Z461" s="48"/>
    </row>
    <row r="462" ht="10.5" customHeight="1">
      <c r="A462" s="48"/>
      <c r="B462" s="48"/>
      <c r="C462" s="48"/>
      <c r="D462" s="48"/>
      <c r="E462" s="48"/>
      <c r="F462" s="48"/>
      <c r="G462" s="48"/>
      <c r="H462" s="48"/>
      <c r="I462" s="103"/>
      <c r="J462" s="229"/>
      <c r="K462" s="200"/>
      <c r="L462" s="93"/>
      <c r="M462" s="93"/>
      <c r="N462" s="93"/>
      <c r="O462" s="93"/>
      <c r="P462" s="93"/>
      <c r="Q462" s="93"/>
      <c r="R462" s="93"/>
      <c r="S462" s="93"/>
      <c r="T462" s="93"/>
      <c r="U462" s="93"/>
      <c r="V462" s="93"/>
      <c r="W462" s="93"/>
      <c r="X462" s="93"/>
      <c r="Y462" s="93"/>
      <c r="Z462" s="48"/>
    </row>
    <row r="463" ht="10.5" customHeight="1">
      <c r="A463" s="48"/>
      <c r="B463" s="48"/>
      <c r="C463" s="48"/>
      <c r="D463" s="48"/>
      <c r="E463" s="48"/>
      <c r="F463" s="48"/>
      <c r="G463" s="48"/>
      <c r="H463" s="48"/>
      <c r="I463" s="103"/>
      <c r="J463" s="229"/>
      <c r="K463" s="200"/>
      <c r="L463" s="93"/>
      <c r="M463" s="93"/>
      <c r="N463" s="93"/>
      <c r="O463" s="93"/>
      <c r="P463" s="93"/>
      <c r="Q463" s="93"/>
      <c r="R463" s="93"/>
      <c r="S463" s="93"/>
      <c r="T463" s="93"/>
      <c r="U463" s="93"/>
      <c r="V463" s="93"/>
      <c r="W463" s="93"/>
      <c r="X463" s="93"/>
      <c r="Y463" s="93"/>
      <c r="Z463" s="48"/>
    </row>
    <row r="464" ht="10.5" customHeight="1">
      <c r="A464" s="48"/>
      <c r="B464" s="48"/>
      <c r="C464" s="48"/>
      <c r="D464" s="48"/>
      <c r="E464" s="48"/>
      <c r="F464" s="48"/>
      <c r="G464" s="48"/>
      <c r="H464" s="48"/>
      <c r="I464" s="103"/>
      <c r="J464" s="229"/>
      <c r="K464" s="200"/>
      <c r="L464" s="93"/>
      <c r="M464" s="93"/>
      <c r="N464" s="93"/>
      <c r="O464" s="93"/>
      <c r="P464" s="93"/>
      <c r="Q464" s="93"/>
      <c r="R464" s="93"/>
      <c r="S464" s="93"/>
      <c r="T464" s="93"/>
      <c r="U464" s="93"/>
      <c r="V464" s="93"/>
      <c r="W464" s="93"/>
      <c r="X464" s="93"/>
      <c r="Y464" s="93"/>
      <c r="Z464" s="48"/>
    </row>
    <row r="465" ht="10.5" customHeight="1">
      <c r="A465" s="48"/>
      <c r="B465" s="48"/>
      <c r="C465" s="48"/>
      <c r="D465" s="48"/>
      <c r="E465" s="48"/>
      <c r="F465" s="48"/>
      <c r="G465" s="48"/>
      <c r="H465" s="48"/>
      <c r="I465" s="103"/>
      <c r="J465" s="229"/>
      <c r="K465" s="200"/>
      <c r="L465" s="93"/>
      <c r="M465" s="93"/>
      <c r="N465" s="93"/>
      <c r="O465" s="93"/>
      <c r="P465" s="93"/>
      <c r="Q465" s="93"/>
      <c r="R465" s="93"/>
      <c r="S465" s="93"/>
      <c r="T465" s="93"/>
      <c r="U465" s="93"/>
      <c r="V465" s="93"/>
      <c r="W465" s="93"/>
      <c r="X465" s="93"/>
      <c r="Y465" s="93"/>
      <c r="Z465" s="48"/>
    </row>
    <row r="466" ht="10.5" customHeight="1">
      <c r="A466" s="48"/>
      <c r="B466" s="48"/>
      <c r="C466" s="48"/>
      <c r="D466" s="48"/>
      <c r="E466" s="48"/>
      <c r="F466" s="48"/>
      <c r="G466" s="48"/>
      <c r="H466" s="48"/>
      <c r="I466" s="103"/>
      <c r="J466" s="229"/>
      <c r="K466" s="200"/>
      <c r="L466" s="93"/>
      <c r="M466" s="93"/>
      <c r="N466" s="93"/>
      <c r="O466" s="93"/>
      <c r="P466" s="93"/>
      <c r="Q466" s="93"/>
      <c r="R466" s="93"/>
      <c r="S466" s="93"/>
      <c r="T466" s="93"/>
      <c r="U466" s="93"/>
      <c r="V466" s="93"/>
      <c r="W466" s="93"/>
      <c r="X466" s="93"/>
      <c r="Y466" s="93"/>
      <c r="Z466" s="48"/>
    </row>
    <row r="467" ht="10.5" customHeight="1">
      <c r="A467" s="48"/>
      <c r="B467" s="48"/>
      <c r="C467" s="48"/>
      <c r="D467" s="48"/>
      <c r="E467" s="48"/>
      <c r="F467" s="48"/>
      <c r="G467" s="48"/>
      <c r="H467" s="48"/>
      <c r="I467" s="103"/>
      <c r="J467" s="229"/>
      <c r="K467" s="200"/>
      <c r="L467" s="93"/>
      <c r="M467" s="93"/>
      <c r="N467" s="93"/>
      <c r="O467" s="93"/>
      <c r="P467" s="93"/>
      <c r="Q467" s="93"/>
      <c r="R467" s="93"/>
      <c r="S467" s="93"/>
      <c r="T467" s="93"/>
      <c r="U467" s="93"/>
      <c r="V467" s="93"/>
      <c r="W467" s="93"/>
      <c r="X467" s="93"/>
      <c r="Y467" s="93"/>
      <c r="Z467" s="48"/>
    </row>
    <row r="468" ht="10.5" customHeight="1">
      <c r="A468" s="48"/>
      <c r="B468" s="48"/>
      <c r="C468" s="48"/>
      <c r="D468" s="48"/>
      <c r="E468" s="48"/>
      <c r="F468" s="48"/>
      <c r="G468" s="48"/>
      <c r="H468" s="48"/>
      <c r="I468" s="103"/>
      <c r="J468" s="229"/>
      <c r="K468" s="200"/>
      <c r="L468" s="93"/>
      <c r="M468" s="93"/>
      <c r="N468" s="93"/>
      <c r="O468" s="93"/>
      <c r="P468" s="93"/>
      <c r="Q468" s="93"/>
      <c r="R468" s="93"/>
      <c r="S468" s="93"/>
      <c r="T468" s="93"/>
      <c r="U468" s="93"/>
      <c r="V468" s="93"/>
      <c r="W468" s="93"/>
      <c r="X468" s="93"/>
      <c r="Y468" s="93"/>
      <c r="Z468" s="48"/>
    </row>
    <row r="469" ht="10.5" customHeight="1">
      <c r="A469" s="48"/>
      <c r="B469" s="48"/>
      <c r="C469" s="48"/>
      <c r="D469" s="48"/>
      <c r="E469" s="48"/>
      <c r="F469" s="48"/>
      <c r="G469" s="48"/>
      <c r="H469" s="48"/>
      <c r="I469" s="103"/>
      <c r="J469" s="229"/>
      <c r="K469" s="200"/>
      <c r="L469" s="93"/>
      <c r="M469" s="93"/>
      <c r="N469" s="93"/>
      <c r="O469" s="93"/>
      <c r="P469" s="93"/>
      <c r="Q469" s="93"/>
      <c r="R469" s="93"/>
      <c r="S469" s="93"/>
      <c r="T469" s="93"/>
      <c r="U469" s="93"/>
      <c r="V469" s="93"/>
      <c r="W469" s="93"/>
      <c r="X469" s="93"/>
      <c r="Y469" s="93"/>
      <c r="Z469" s="48"/>
    </row>
    <row r="470" ht="10.5" customHeight="1">
      <c r="A470" s="48"/>
      <c r="B470" s="48"/>
      <c r="C470" s="48"/>
      <c r="D470" s="48"/>
      <c r="E470" s="48"/>
      <c r="F470" s="48"/>
      <c r="G470" s="48"/>
      <c r="H470" s="48"/>
      <c r="I470" s="103"/>
      <c r="J470" s="229"/>
      <c r="K470" s="200"/>
      <c r="L470" s="93"/>
      <c r="M470" s="93"/>
      <c r="N470" s="93"/>
      <c r="O470" s="93"/>
      <c r="P470" s="93"/>
      <c r="Q470" s="93"/>
      <c r="R470" s="93"/>
      <c r="S470" s="93"/>
      <c r="T470" s="93"/>
      <c r="U470" s="93"/>
      <c r="V470" s="93"/>
      <c r="W470" s="93"/>
      <c r="X470" s="93"/>
      <c r="Y470" s="93"/>
      <c r="Z470" s="48"/>
    </row>
    <row r="471" ht="10.5" customHeight="1">
      <c r="A471" s="48"/>
      <c r="B471" s="48"/>
      <c r="C471" s="48"/>
      <c r="D471" s="48"/>
      <c r="E471" s="48"/>
      <c r="F471" s="48"/>
      <c r="G471" s="48"/>
      <c r="H471" s="48"/>
      <c r="I471" s="103"/>
      <c r="J471" s="229"/>
      <c r="K471" s="200"/>
      <c r="L471" s="93"/>
      <c r="M471" s="93"/>
      <c r="N471" s="93"/>
      <c r="O471" s="93"/>
      <c r="P471" s="93"/>
      <c r="Q471" s="93"/>
      <c r="R471" s="93"/>
      <c r="S471" s="93"/>
      <c r="T471" s="93"/>
      <c r="U471" s="93"/>
      <c r="V471" s="93"/>
      <c r="W471" s="93"/>
      <c r="X471" s="93"/>
      <c r="Y471" s="93"/>
      <c r="Z471" s="48"/>
    </row>
    <row r="472" ht="10.5" customHeight="1">
      <c r="A472" s="48"/>
      <c r="B472" s="48"/>
      <c r="C472" s="48"/>
      <c r="D472" s="48"/>
      <c r="E472" s="48"/>
      <c r="F472" s="48"/>
      <c r="G472" s="48"/>
      <c r="H472" s="48"/>
      <c r="I472" s="103"/>
      <c r="J472" s="229"/>
      <c r="K472" s="200"/>
      <c r="L472" s="93"/>
      <c r="M472" s="93"/>
      <c r="N472" s="93"/>
      <c r="O472" s="93"/>
      <c r="P472" s="93"/>
      <c r="Q472" s="93"/>
      <c r="R472" s="93"/>
      <c r="S472" s="93"/>
      <c r="T472" s="93"/>
      <c r="U472" s="93"/>
      <c r="V472" s="93"/>
      <c r="W472" s="93"/>
      <c r="X472" s="93"/>
      <c r="Y472" s="93"/>
      <c r="Z472" s="48"/>
    </row>
    <row r="473" ht="10.5" customHeight="1">
      <c r="A473" s="48"/>
      <c r="B473" s="48"/>
      <c r="C473" s="48"/>
      <c r="D473" s="48"/>
      <c r="E473" s="48"/>
      <c r="F473" s="48"/>
      <c r="G473" s="48"/>
      <c r="H473" s="48"/>
      <c r="I473" s="103"/>
      <c r="J473" s="229"/>
      <c r="K473" s="200"/>
      <c r="L473" s="93"/>
      <c r="M473" s="93"/>
      <c r="N473" s="93"/>
      <c r="O473" s="93"/>
      <c r="P473" s="93"/>
      <c r="Q473" s="93"/>
      <c r="R473" s="93"/>
      <c r="S473" s="93"/>
      <c r="T473" s="93"/>
      <c r="U473" s="93"/>
      <c r="V473" s="93"/>
      <c r="W473" s="93"/>
      <c r="X473" s="93"/>
      <c r="Y473" s="93"/>
      <c r="Z473" s="48"/>
    </row>
    <row r="474" ht="10.5" customHeight="1">
      <c r="A474" s="48"/>
      <c r="B474" s="48"/>
      <c r="C474" s="48"/>
      <c r="D474" s="48"/>
      <c r="E474" s="48"/>
      <c r="F474" s="48"/>
      <c r="G474" s="48"/>
      <c r="H474" s="48"/>
      <c r="I474" s="103"/>
      <c r="J474" s="229"/>
      <c r="K474" s="200"/>
      <c r="L474" s="93"/>
      <c r="M474" s="93"/>
      <c r="N474" s="93"/>
      <c r="O474" s="93"/>
      <c r="P474" s="93"/>
      <c r="Q474" s="93"/>
      <c r="R474" s="93"/>
      <c r="S474" s="93"/>
      <c r="T474" s="93"/>
      <c r="U474" s="93"/>
      <c r="V474" s="93"/>
      <c r="W474" s="93"/>
      <c r="X474" s="93"/>
      <c r="Y474" s="93"/>
      <c r="Z474" s="48"/>
    </row>
    <row r="475" ht="10.5" customHeight="1">
      <c r="A475" s="48"/>
      <c r="B475" s="48"/>
      <c r="C475" s="48"/>
      <c r="D475" s="48"/>
      <c r="E475" s="48"/>
      <c r="F475" s="48"/>
      <c r="G475" s="48"/>
      <c r="H475" s="48"/>
      <c r="I475" s="103"/>
      <c r="J475" s="229"/>
      <c r="K475" s="200"/>
      <c r="L475" s="93"/>
      <c r="M475" s="93"/>
      <c r="N475" s="93"/>
      <c r="O475" s="93"/>
      <c r="P475" s="93"/>
      <c r="Q475" s="93"/>
      <c r="R475" s="93"/>
      <c r="S475" s="93"/>
      <c r="T475" s="93"/>
      <c r="U475" s="93"/>
      <c r="V475" s="93"/>
      <c r="W475" s="93"/>
      <c r="X475" s="93"/>
      <c r="Y475" s="93"/>
      <c r="Z475" s="48"/>
    </row>
    <row r="476" ht="10.5" customHeight="1">
      <c r="A476" s="48"/>
      <c r="B476" s="48"/>
      <c r="C476" s="48"/>
      <c r="D476" s="48"/>
      <c r="E476" s="48"/>
      <c r="F476" s="48"/>
      <c r="G476" s="48"/>
      <c r="H476" s="48"/>
      <c r="I476" s="103"/>
      <c r="J476" s="229"/>
      <c r="K476" s="200"/>
      <c r="L476" s="93"/>
      <c r="M476" s="93"/>
      <c r="N476" s="93"/>
      <c r="O476" s="93"/>
      <c r="P476" s="93"/>
      <c r="Q476" s="93"/>
      <c r="R476" s="93"/>
      <c r="S476" s="93"/>
      <c r="T476" s="93"/>
      <c r="U476" s="93"/>
      <c r="V476" s="93"/>
      <c r="W476" s="93"/>
      <c r="X476" s="93"/>
      <c r="Y476" s="93"/>
      <c r="Z476" s="48"/>
    </row>
    <row r="477" ht="10.5" customHeight="1">
      <c r="A477" s="48"/>
      <c r="B477" s="48"/>
      <c r="C477" s="48"/>
      <c r="D477" s="48"/>
      <c r="E477" s="48"/>
      <c r="F477" s="48"/>
      <c r="G477" s="48"/>
      <c r="H477" s="48"/>
      <c r="I477" s="103"/>
      <c r="J477" s="229"/>
      <c r="K477" s="200"/>
      <c r="L477" s="93"/>
      <c r="M477" s="93"/>
      <c r="N477" s="93"/>
      <c r="O477" s="93"/>
      <c r="P477" s="93"/>
      <c r="Q477" s="93"/>
      <c r="R477" s="93"/>
      <c r="S477" s="93"/>
      <c r="T477" s="93"/>
      <c r="U477" s="93"/>
      <c r="V477" s="93"/>
      <c r="W477" s="93"/>
      <c r="X477" s="93"/>
      <c r="Y477" s="93"/>
      <c r="Z477" s="48"/>
    </row>
    <row r="478" ht="10.5" customHeight="1">
      <c r="A478" s="48"/>
      <c r="B478" s="48"/>
      <c r="C478" s="48"/>
      <c r="D478" s="48"/>
      <c r="E478" s="48"/>
      <c r="F478" s="48"/>
      <c r="G478" s="48"/>
      <c r="H478" s="48"/>
      <c r="I478" s="103"/>
      <c r="J478" s="229"/>
      <c r="K478" s="200"/>
      <c r="L478" s="93"/>
      <c r="M478" s="93"/>
      <c r="N478" s="93"/>
      <c r="O478" s="93"/>
      <c r="P478" s="93"/>
      <c r="Q478" s="93"/>
      <c r="R478" s="93"/>
      <c r="S478" s="93"/>
      <c r="T478" s="93"/>
      <c r="U478" s="93"/>
      <c r="V478" s="93"/>
      <c r="W478" s="93"/>
      <c r="X478" s="93"/>
      <c r="Y478" s="93"/>
      <c r="Z478" s="48"/>
    </row>
    <row r="479" ht="10.5" customHeight="1">
      <c r="A479" s="48"/>
      <c r="B479" s="48"/>
      <c r="C479" s="48"/>
      <c r="D479" s="48"/>
      <c r="E479" s="48"/>
      <c r="F479" s="48"/>
      <c r="G479" s="48"/>
      <c r="H479" s="48"/>
      <c r="I479" s="103"/>
      <c r="J479" s="229"/>
      <c r="K479" s="200"/>
      <c r="L479" s="93"/>
      <c r="M479" s="93"/>
      <c r="N479" s="93"/>
      <c r="O479" s="93"/>
      <c r="P479" s="93"/>
      <c r="Q479" s="93"/>
      <c r="R479" s="93"/>
      <c r="S479" s="93"/>
      <c r="T479" s="93"/>
      <c r="U479" s="93"/>
      <c r="V479" s="93"/>
      <c r="W479" s="93"/>
      <c r="X479" s="93"/>
      <c r="Y479" s="93"/>
      <c r="Z479" s="48"/>
    </row>
    <row r="480" ht="10.5" customHeight="1">
      <c r="A480" s="48"/>
      <c r="B480" s="48"/>
      <c r="C480" s="48"/>
      <c r="D480" s="48"/>
      <c r="E480" s="48"/>
      <c r="F480" s="48"/>
      <c r="G480" s="48"/>
      <c r="H480" s="48"/>
      <c r="I480" s="103"/>
      <c r="J480" s="229"/>
      <c r="K480" s="200"/>
      <c r="L480" s="93"/>
      <c r="M480" s="93"/>
      <c r="N480" s="93"/>
      <c r="O480" s="93"/>
      <c r="P480" s="93"/>
      <c r="Q480" s="93"/>
      <c r="R480" s="93"/>
      <c r="S480" s="93"/>
      <c r="T480" s="93"/>
      <c r="U480" s="93"/>
      <c r="V480" s="93"/>
      <c r="W480" s="93"/>
      <c r="X480" s="93"/>
      <c r="Y480" s="93"/>
      <c r="Z480" s="48"/>
    </row>
    <row r="481" ht="10.5" customHeight="1">
      <c r="A481" s="48"/>
      <c r="B481" s="48"/>
      <c r="C481" s="48"/>
      <c r="D481" s="48"/>
      <c r="E481" s="48"/>
      <c r="F481" s="48"/>
      <c r="G481" s="48"/>
      <c r="H481" s="48"/>
      <c r="I481" s="103"/>
      <c r="J481" s="229"/>
      <c r="K481" s="200"/>
      <c r="L481" s="93"/>
      <c r="M481" s="93"/>
      <c r="N481" s="93"/>
      <c r="O481" s="93"/>
      <c r="P481" s="93"/>
      <c r="Q481" s="93"/>
      <c r="R481" s="93"/>
      <c r="S481" s="93"/>
      <c r="T481" s="93"/>
      <c r="U481" s="93"/>
      <c r="V481" s="93"/>
      <c r="W481" s="93"/>
      <c r="X481" s="93"/>
      <c r="Y481" s="93"/>
      <c r="Z481" s="48"/>
    </row>
    <row r="482" ht="10.5" customHeight="1">
      <c r="A482" s="48"/>
      <c r="B482" s="48"/>
      <c r="C482" s="48"/>
      <c r="D482" s="48"/>
      <c r="E482" s="48"/>
      <c r="F482" s="48"/>
      <c r="G482" s="48"/>
      <c r="H482" s="48"/>
      <c r="I482" s="103"/>
      <c r="J482" s="229"/>
      <c r="K482" s="200"/>
      <c r="L482" s="93"/>
      <c r="M482" s="93"/>
      <c r="N482" s="93"/>
      <c r="O482" s="93"/>
      <c r="P482" s="93"/>
      <c r="Q482" s="93"/>
      <c r="R482" s="93"/>
      <c r="S482" s="93"/>
      <c r="T482" s="93"/>
      <c r="U482" s="93"/>
      <c r="V482" s="93"/>
      <c r="W482" s="93"/>
      <c r="X482" s="93"/>
      <c r="Y482" s="93"/>
      <c r="Z482" s="48"/>
    </row>
    <row r="483" ht="10.5" customHeight="1">
      <c r="A483" s="48"/>
      <c r="B483" s="48"/>
      <c r="C483" s="48"/>
      <c r="D483" s="48"/>
      <c r="E483" s="48"/>
      <c r="F483" s="48"/>
      <c r="G483" s="48"/>
      <c r="H483" s="48"/>
      <c r="I483" s="103"/>
      <c r="J483" s="229"/>
      <c r="K483" s="200"/>
      <c r="L483" s="93"/>
      <c r="M483" s="93"/>
      <c r="N483" s="93"/>
      <c r="O483" s="93"/>
      <c r="P483" s="93"/>
      <c r="Q483" s="93"/>
      <c r="R483" s="93"/>
      <c r="S483" s="93"/>
      <c r="T483" s="93"/>
      <c r="U483" s="93"/>
      <c r="V483" s="93"/>
      <c r="W483" s="93"/>
      <c r="X483" s="93"/>
      <c r="Y483" s="93"/>
      <c r="Z483" s="48"/>
    </row>
    <row r="484" ht="10.5" customHeight="1">
      <c r="A484" s="48"/>
      <c r="B484" s="48"/>
      <c r="C484" s="48"/>
      <c r="D484" s="48"/>
      <c r="E484" s="48"/>
      <c r="F484" s="48"/>
      <c r="G484" s="48"/>
      <c r="H484" s="48"/>
      <c r="I484" s="103"/>
      <c r="J484" s="229"/>
      <c r="K484" s="200"/>
      <c r="L484" s="93"/>
      <c r="M484" s="93"/>
      <c r="N484" s="93"/>
      <c r="O484" s="93"/>
      <c r="P484" s="93"/>
      <c r="Q484" s="93"/>
      <c r="R484" s="93"/>
      <c r="S484" s="93"/>
      <c r="T484" s="93"/>
      <c r="U484" s="93"/>
      <c r="V484" s="93"/>
      <c r="W484" s="93"/>
      <c r="X484" s="93"/>
      <c r="Y484" s="93"/>
      <c r="Z484" s="48"/>
    </row>
    <row r="485" ht="10.5" customHeight="1">
      <c r="A485" s="48"/>
      <c r="B485" s="48"/>
      <c r="C485" s="48"/>
      <c r="D485" s="48"/>
      <c r="E485" s="48"/>
      <c r="F485" s="48"/>
      <c r="G485" s="48"/>
      <c r="H485" s="48"/>
      <c r="I485" s="103"/>
      <c r="J485" s="229"/>
      <c r="K485" s="200"/>
      <c r="L485" s="93"/>
      <c r="M485" s="93"/>
      <c r="N485" s="93"/>
      <c r="O485" s="93"/>
      <c r="P485" s="93"/>
      <c r="Q485" s="93"/>
      <c r="R485" s="93"/>
      <c r="S485" s="93"/>
      <c r="T485" s="93"/>
      <c r="U485" s="93"/>
      <c r="V485" s="93"/>
      <c r="W485" s="93"/>
      <c r="X485" s="93"/>
      <c r="Y485" s="93"/>
      <c r="Z485" s="48"/>
    </row>
    <row r="486" ht="10.5" customHeight="1">
      <c r="A486" s="48"/>
      <c r="B486" s="48"/>
      <c r="C486" s="48"/>
      <c r="D486" s="48"/>
      <c r="E486" s="48"/>
      <c r="F486" s="48"/>
      <c r="G486" s="48"/>
      <c r="H486" s="48"/>
      <c r="I486" s="103"/>
      <c r="J486" s="229"/>
      <c r="K486" s="200"/>
      <c r="L486" s="93"/>
      <c r="M486" s="93"/>
      <c r="N486" s="93"/>
      <c r="O486" s="93"/>
      <c r="P486" s="93"/>
      <c r="Q486" s="93"/>
      <c r="R486" s="93"/>
      <c r="S486" s="93"/>
      <c r="T486" s="93"/>
      <c r="U486" s="93"/>
      <c r="V486" s="93"/>
      <c r="W486" s="93"/>
      <c r="X486" s="93"/>
      <c r="Y486" s="93"/>
      <c r="Z486" s="48"/>
    </row>
    <row r="487" ht="10.5" customHeight="1">
      <c r="A487" s="48"/>
      <c r="B487" s="48"/>
      <c r="C487" s="48"/>
      <c r="D487" s="48"/>
      <c r="E487" s="48"/>
      <c r="F487" s="48"/>
      <c r="G487" s="48"/>
      <c r="H487" s="48"/>
      <c r="I487" s="103"/>
      <c r="J487" s="229"/>
      <c r="K487" s="200"/>
      <c r="L487" s="93"/>
      <c r="M487" s="93"/>
      <c r="N487" s="93"/>
      <c r="O487" s="93"/>
      <c r="P487" s="93"/>
      <c r="Q487" s="93"/>
      <c r="R487" s="93"/>
      <c r="S487" s="93"/>
      <c r="T487" s="93"/>
      <c r="U487" s="93"/>
      <c r="V487" s="93"/>
      <c r="W487" s="93"/>
      <c r="X487" s="93"/>
      <c r="Y487" s="93"/>
      <c r="Z487" s="48"/>
    </row>
    <row r="488" ht="10.5" customHeight="1">
      <c r="A488" s="48"/>
      <c r="B488" s="48"/>
      <c r="C488" s="48"/>
      <c r="D488" s="48"/>
      <c r="E488" s="48"/>
      <c r="F488" s="48"/>
      <c r="G488" s="48"/>
      <c r="H488" s="48"/>
      <c r="I488" s="103"/>
      <c r="J488" s="229"/>
      <c r="K488" s="200"/>
      <c r="L488" s="93"/>
      <c r="M488" s="93"/>
      <c r="N488" s="93"/>
      <c r="O488" s="93"/>
      <c r="P488" s="93"/>
      <c r="Q488" s="93"/>
      <c r="R488" s="93"/>
      <c r="S488" s="93"/>
      <c r="T488" s="93"/>
      <c r="U488" s="93"/>
      <c r="V488" s="93"/>
      <c r="W488" s="93"/>
      <c r="X488" s="93"/>
      <c r="Y488" s="93"/>
      <c r="Z488" s="48"/>
    </row>
    <row r="489" ht="10.5" customHeight="1">
      <c r="A489" s="48"/>
      <c r="B489" s="48"/>
      <c r="C489" s="48"/>
      <c r="D489" s="48"/>
      <c r="E489" s="48"/>
      <c r="F489" s="48"/>
      <c r="G489" s="48"/>
      <c r="H489" s="48"/>
      <c r="I489" s="103"/>
      <c r="J489" s="229"/>
      <c r="K489" s="200"/>
      <c r="L489" s="93"/>
      <c r="M489" s="93"/>
      <c r="N489" s="93"/>
      <c r="O489" s="93"/>
      <c r="P489" s="93"/>
      <c r="Q489" s="93"/>
      <c r="R489" s="93"/>
      <c r="S489" s="93"/>
      <c r="T489" s="93"/>
      <c r="U489" s="93"/>
      <c r="V489" s="93"/>
      <c r="W489" s="93"/>
      <c r="X489" s="93"/>
      <c r="Y489" s="93"/>
      <c r="Z489" s="48"/>
    </row>
    <row r="490" ht="10.5" customHeight="1">
      <c r="A490" s="48"/>
      <c r="B490" s="48"/>
      <c r="C490" s="48"/>
      <c r="D490" s="48"/>
      <c r="E490" s="48"/>
      <c r="F490" s="48"/>
      <c r="G490" s="48"/>
      <c r="H490" s="48"/>
      <c r="I490" s="103"/>
      <c r="J490" s="229"/>
      <c r="K490" s="200"/>
      <c r="L490" s="93"/>
      <c r="M490" s="93"/>
      <c r="N490" s="93"/>
      <c r="O490" s="93"/>
      <c r="P490" s="93"/>
      <c r="Q490" s="93"/>
      <c r="R490" s="93"/>
      <c r="S490" s="93"/>
      <c r="T490" s="93"/>
      <c r="U490" s="93"/>
      <c r="V490" s="93"/>
      <c r="W490" s="93"/>
      <c r="X490" s="93"/>
      <c r="Y490" s="93"/>
      <c r="Z490" s="48"/>
    </row>
    <row r="491" ht="10.5" customHeight="1">
      <c r="A491" s="48"/>
      <c r="B491" s="48"/>
      <c r="C491" s="48"/>
      <c r="D491" s="48"/>
      <c r="E491" s="48"/>
      <c r="F491" s="48"/>
      <c r="G491" s="48"/>
      <c r="H491" s="48"/>
      <c r="I491" s="103"/>
      <c r="J491" s="229"/>
      <c r="K491" s="200"/>
      <c r="L491" s="93"/>
      <c r="M491" s="93"/>
      <c r="N491" s="93"/>
      <c r="O491" s="93"/>
      <c r="P491" s="93"/>
      <c r="Q491" s="93"/>
      <c r="R491" s="93"/>
      <c r="S491" s="93"/>
      <c r="T491" s="93"/>
      <c r="U491" s="93"/>
      <c r="V491" s="93"/>
      <c r="W491" s="93"/>
      <c r="X491" s="93"/>
      <c r="Y491" s="93"/>
      <c r="Z491" s="48"/>
    </row>
    <row r="492" ht="10.5" customHeight="1">
      <c r="A492" s="48"/>
      <c r="B492" s="48"/>
      <c r="C492" s="48"/>
      <c r="D492" s="48"/>
      <c r="E492" s="48"/>
      <c r="F492" s="48"/>
      <c r="G492" s="48"/>
      <c r="H492" s="48"/>
      <c r="I492" s="103"/>
      <c r="J492" s="229"/>
      <c r="K492" s="200"/>
      <c r="L492" s="93"/>
      <c r="M492" s="93"/>
      <c r="N492" s="93"/>
      <c r="O492" s="93"/>
      <c r="P492" s="93"/>
      <c r="Q492" s="93"/>
      <c r="R492" s="93"/>
      <c r="S492" s="93"/>
      <c r="T492" s="93"/>
      <c r="U492" s="93"/>
      <c r="V492" s="93"/>
      <c r="W492" s="93"/>
      <c r="X492" s="93"/>
      <c r="Y492" s="93"/>
      <c r="Z492" s="48"/>
    </row>
    <row r="493" ht="10.5" customHeight="1">
      <c r="A493" s="48"/>
      <c r="B493" s="48"/>
      <c r="C493" s="48"/>
      <c r="D493" s="48"/>
      <c r="E493" s="48"/>
      <c r="F493" s="48"/>
      <c r="G493" s="48"/>
      <c r="H493" s="48"/>
      <c r="I493" s="103"/>
      <c r="J493" s="229"/>
      <c r="K493" s="200"/>
      <c r="L493" s="93"/>
      <c r="M493" s="93"/>
      <c r="N493" s="93"/>
      <c r="O493" s="93"/>
      <c r="P493" s="93"/>
      <c r="Q493" s="93"/>
      <c r="R493" s="93"/>
      <c r="S493" s="93"/>
      <c r="T493" s="93"/>
      <c r="U493" s="93"/>
      <c r="V493" s="93"/>
      <c r="W493" s="93"/>
      <c r="X493" s="93"/>
      <c r="Y493" s="93"/>
      <c r="Z493" s="48"/>
    </row>
    <row r="494" ht="10.5" customHeight="1">
      <c r="A494" s="48"/>
      <c r="B494" s="48"/>
      <c r="C494" s="48"/>
      <c r="D494" s="48"/>
      <c r="E494" s="48"/>
      <c r="F494" s="48"/>
      <c r="G494" s="48"/>
      <c r="H494" s="48"/>
      <c r="I494" s="103"/>
      <c r="J494" s="229"/>
      <c r="K494" s="200"/>
      <c r="L494" s="93"/>
      <c r="M494" s="93"/>
      <c r="N494" s="93"/>
      <c r="O494" s="93"/>
      <c r="P494" s="93"/>
      <c r="Q494" s="93"/>
      <c r="R494" s="93"/>
      <c r="S494" s="93"/>
      <c r="T494" s="93"/>
      <c r="U494" s="93"/>
      <c r="V494" s="93"/>
      <c r="W494" s="93"/>
      <c r="X494" s="93"/>
      <c r="Y494" s="93"/>
      <c r="Z494" s="48"/>
    </row>
    <row r="495" ht="10.5" customHeight="1">
      <c r="A495" s="48"/>
      <c r="B495" s="48"/>
      <c r="C495" s="48"/>
      <c r="D495" s="48"/>
      <c r="E495" s="48"/>
      <c r="F495" s="48"/>
      <c r="G495" s="48"/>
      <c r="H495" s="48"/>
      <c r="I495" s="103"/>
      <c r="J495" s="229"/>
      <c r="K495" s="200"/>
      <c r="L495" s="93"/>
      <c r="M495" s="93"/>
      <c r="N495" s="93"/>
      <c r="O495" s="93"/>
      <c r="P495" s="93"/>
      <c r="Q495" s="93"/>
      <c r="R495" s="93"/>
      <c r="S495" s="93"/>
      <c r="T495" s="93"/>
      <c r="U495" s="93"/>
      <c r="V495" s="93"/>
      <c r="W495" s="93"/>
      <c r="X495" s="93"/>
      <c r="Y495" s="93"/>
      <c r="Z495" s="48"/>
    </row>
    <row r="496" ht="10.5" customHeight="1">
      <c r="A496" s="48"/>
      <c r="B496" s="48"/>
      <c r="C496" s="48"/>
      <c r="D496" s="48"/>
      <c r="E496" s="48"/>
      <c r="F496" s="48"/>
      <c r="G496" s="48"/>
      <c r="H496" s="48"/>
      <c r="I496" s="103"/>
      <c r="J496" s="229"/>
      <c r="K496" s="200"/>
      <c r="L496" s="93"/>
      <c r="M496" s="93"/>
      <c r="N496" s="93"/>
      <c r="O496" s="93"/>
      <c r="P496" s="93"/>
      <c r="Q496" s="93"/>
      <c r="R496" s="93"/>
      <c r="S496" s="93"/>
      <c r="T496" s="93"/>
      <c r="U496" s="93"/>
      <c r="V496" s="93"/>
      <c r="W496" s="93"/>
      <c r="X496" s="93"/>
      <c r="Y496" s="93"/>
      <c r="Z496" s="48"/>
    </row>
    <row r="497" ht="10.5" customHeight="1">
      <c r="A497" s="48"/>
      <c r="B497" s="48"/>
      <c r="C497" s="48"/>
      <c r="D497" s="48"/>
      <c r="E497" s="48"/>
      <c r="F497" s="48"/>
      <c r="G497" s="48"/>
      <c r="H497" s="48"/>
      <c r="I497" s="103"/>
      <c r="J497" s="229"/>
      <c r="K497" s="200"/>
      <c r="L497" s="93"/>
      <c r="M497" s="93"/>
      <c r="N497" s="93"/>
      <c r="O497" s="93"/>
      <c r="P497" s="93"/>
      <c r="Q497" s="93"/>
      <c r="R497" s="93"/>
      <c r="S497" s="93"/>
      <c r="T497" s="93"/>
      <c r="U497" s="93"/>
      <c r="V497" s="93"/>
      <c r="W497" s="93"/>
      <c r="X497" s="93"/>
      <c r="Y497" s="93"/>
      <c r="Z497" s="48"/>
    </row>
    <row r="498" ht="10.5" customHeight="1">
      <c r="A498" s="48"/>
      <c r="B498" s="48"/>
      <c r="C498" s="48"/>
      <c r="D498" s="48"/>
      <c r="E498" s="48"/>
      <c r="F498" s="48"/>
      <c r="G498" s="48"/>
      <c r="H498" s="48"/>
      <c r="I498" s="103"/>
      <c r="J498" s="229"/>
      <c r="K498" s="200"/>
      <c r="L498" s="93"/>
      <c r="M498" s="93"/>
      <c r="N498" s="93"/>
      <c r="O498" s="93"/>
      <c r="P498" s="93"/>
      <c r="Q498" s="93"/>
      <c r="R498" s="93"/>
      <c r="S498" s="93"/>
      <c r="T498" s="93"/>
      <c r="U498" s="93"/>
      <c r="V498" s="93"/>
      <c r="W498" s="93"/>
      <c r="X498" s="93"/>
      <c r="Y498" s="93"/>
      <c r="Z498" s="48"/>
    </row>
    <row r="499" ht="10.5" customHeight="1">
      <c r="A499" s="48"/>
      <c r="B499" s="48"/>
      <c r="C499" s="48"/>
      <c r="D499" s="48"/>
      <c r="E499" s="48"/>
      <c r="F499" s="48"/>
      <c r="G499" s="48"/>
      <c r="H499" s="48"/>
      <c r="I499" s="103"/>
      <c r="J499" s="229"/>
      <c r="K499" s="200"/>
      <c r="L499" s="93"/>
      <c r="M499" s="93"/>
      <c r="N499" s="93"/>
      <c r="O499" s="93"/>
      <c r="P499" s="93"/>
      <c r="Q499" s="93"/>
      <c r="R499" s="93"/>
      <c r="S499" s="93"/>
      <c r="T499" s="93"/>
      <c r="U499" s="93"/>
      <c r="V499" s="93"/>
      <c r="W499" s="93"/>
      <c r="X499" s="93"/>
      <c r="Y499" s="93"/>
      <c r="Z499" s="48"/>
    </row>
    <row r="500" ht="10.5" customHeight="1">
      <c r="A500" s="48"/>
      <c r="B500" s="48"/>
      <c r="C500" s="48"/>
      <c r="D500" s="48"/>
      <c r="E500" s="48"/>
      <c r="F500" s="48"/>
      <c r="G500" s="48"/>
      <c r="H500" s="48"/>
      <c r="I500" s="103"/>
      <c r="J500" s="229"/>
      <c r="K500" s="200"/>
      <c r="L500" s="93"/>
      <c r="M500" s="93"/>
      <c r="N500" s="93"/>
      <c r="O500" s="93"/>
      <c r="P500" s="93"/>
      <c r="Q500" s="93"/>
      <c r="R500" s="93"/>
      <c r="S500" s="93"/>
      <c r="T500" s="93"/>
      <c r="U500" s="93"/>
      <c r="V500" s="93"/>
      <c r="W500" s="93"/>
      <c r="X500" s="93"/>
      <c r="Y500" s="93"/>
      <c r="Z500" s="48"/>
    </row>
    <row r="501" ht="10.5" customHeight="1">
      <c r="A501" s="48"/>
      <c r="B501" s="48"/>
      <c r="C501" s="48"/>
      <c r="D501" s="48"/>
      <c r="E501" s="48"/>
      <c r="F501" s="48"/>
      <c r="G501" s="48"/>
      <c r="H501" s="48"/>
      <c r="I501" s="103"/>
      <c r="J501" s="229"/>
      <c r="K501" s="200"/>
      <c r="L501" s="93"/>
      <c r="M501" s="93"/>
      <c r="N501" s="93"/>
      <c r="O501" s="93"/>
      <c r="P501" s="93"/>
      <c r="Q501" s="93"/>
      <c r="R501" s="93"/>
      <c r="S501" s="93"/>
      <c r="T501" s="93"/>
      <c r="U501" s="93"/>
      <c r="V501" s="93"/>
      <c r="W501" s="93"/>
      <c r="X501" s="93"/>
      <c r="Y501" s="93"/>
      <c r="Z501" s="48"/>
    </row>
    <row r="502" ht="10.5" customHeight="1">
      <c r="A502" s="48"/>
      <c r="B502" s="48"/>
      <c r="C502" s="48"/>
      <c r="D502" s="48"/>
      <c r="E502" s="48"/>
      <c r="F502" s="48"/>
      <c r="G502" s="48"/>
      <c r="H502" s="48"/>
      <c r="I502" s="103"/>
      <c r="J502" s="229"/>
      <c r="K502" s="200"/>
      <c r="L502" s="93"/>
      <c r="M502" s="93"/>
      <c r="N502" s="93"/>
      <c r="O502" s="93"/>
      <c r="P502" s="93"/>
      <c r="Q502" s="93"/>
      <c r="R502" s="93"/>
      <c r="S502" s="93"/>
      <c r="T502" s="93"/>
      <c r="U502" s="93"/>
      <c r="V502" s="93"/>
      <c r="W502" s="93"/>
      <c r="X502" s="93"/>
      <c r="Y502" s="93"/>
      <c r="Z502" s="48"/>
    </row>
    <row r="503" ht="10.5" customHeight="1">
      <c r="A503" s="48"/>
      <c r="B503" s="48"/>
      <c r="C503" s="48"/>
      <c r="D503" s="48"/>
      <c r="E503" s="48"/>
      <c r="F503" s="48"/>
      <c r="G503" s="48"/>
      <c r="H503" s="48"/>
      <c r="I503" s="103"/>
      <c r="J503" s="229"/>
      <c r="K503" s="200"/>
      <c r="L503" s="93"/>
      <c r="M503" s="93"/>
      <c r="N503" s="93"/>
      <c r="O503" s="93"/>
      <c r="P503" s="93"/>
      <c r="Q503" s="93"/>
      <c r="R503" s="93"/>
      <c r="S503" s="93"/>
      <c r="T503" s="93"/>
      <c r="U503" s="93"/>
      <c r="V503" s="93"/>
      <c r="W503" s="93"/>
      <c r="X503" s="93"/>
      <c r="Y503" s="93"/>
      <c r="Z503" s="48"/>
    </row>
    <row r="504" ht="10.5" customHeight="1">
      <c r="A504" s="48"/>
      <c r="B504" s="48"/>
      <c r="C504" s="48"/>
      <c r="D504" s="48"/>
      <c r="E504" s="48"/>
      <c r="F504" s="48"/>
      <c r="G504" s="48"/>
      <c r="H504" s="48"/>
      <c r="I504" s="103"/>
      <c r="J504" s="229"/>
      <c r="K504" s="200"/>
      <c r="L504" s="93"/>
      <c r="M504" s="93"/>
      <c r="N504" s="93"/>
      <c r="O504" s="93"/>
      <c r="P504" s="93"/>
      <c r="Q504" s="93"/>
      <c r="R504" s="93"/>
      <c r="S504" s="93"/>
      <c r="T504" s="93"/>
      <c r="U504" s="93"/>
      <c r="V504" s="93"/>
      <c r="W504" s="93"/>
      <c r="X504" s="93"/>
      <c r="Y504" s="93"/>
      <c r="Z504" s="48"/>
    </row>
    <row r="505" ht="10.5" customHeight="1">
      <c r="A505" s="48"/>
      <c r="B505" s="48"/>
      <c r="C505" s="48"/>
      <c r="D505" s="48"/>
      <c r="E505" s="48"/>
      <c r="F505" s="48"/>
      <c r="G505" s="48"/>
      <c r="H505" s="48"/>
      <c r="I505" s="103"/>
      <c r="J505" s="229"/>
      <c r="K505" s="200"/>
      <c r="L505" s="93"/>
      <c r="M505" s="93"/>
      <c r="N505" s="93"/>
      <c r="O505" s="93"/>
      <c r="P505" s="93"/>
      <c r="Q505" s="93"/>
      <c r="R505" s="93"/>
      <c r="S505" s="93"/>
      <c r="T505" s="93"/>
      <c r="U505" s="93"/>
      <c r="V505" s="93"/>
      <c r="W505" s="93"/>
      <c r="X505" s="93"/>
      <c r="Y505" s="93"/>
      <c r="Z505" s="48"/>
    </row>
    <row r="506" ht="10.5" customHeight="1">
      <c r="A506" s="48"/>
      <c r="B506" s="48"/>
      <c r="C506" s="48"/>
      <c r="D506" s="48"/>
      <c r="E506" s="48"/>
      <c r="F506" s="48"/>
      <c r="G506" s="48"/>
      <c r="H506" s="48"/>
      <c r="I506" s="103"/>
      <c r="J506" s="229"/>
      <c r="K506" s="200"/>
      <c r="L506" s="93"/>
      <c r="M506" s="93"/>
      <c r="N506" s="93"/>
      <c r="O506" s="93"/>
      <c r="P506" s="93"/>
      <c r="Q506" s="93"/>
      <c r="R506" s="93"/>
      <c r="S506" s="93"/>
      <c r="T506" s="93"/>
      <c r="U506" s="93"/>
      <c r="V506" s="93"/>
      <c r="W506" s="93"/>
      <c r="X506" s="93"/>
      <c r="Y506" s="93"/>
      <c r="Z506" s="48"/>
    </row>
    <row r="507" ht="10.5" customHeight="1">
      <c r="A507" s="48"/>
      <c r="B507" s="48"/>
      <c r="C507" s="48"/>
      <c r="D507" s="48"/>
      <c r="E507" s="48"/>
      <c r="F507" s="48"/>
      <c r="G507" s="48"/>
      <c r="H507" s="48"/>
      <c r="I507" s="103"/>
      <c r="J507" s="229"/>
      <c r="K507" s="200"/>
      <c r="L507" s="93"/>
      <c r="M507" s="93"/>
      <c r="N507" s="93"/>
      <c r="O507" s="93"/>
      <c r="P507" s="93"/>
      <c r="Q507" s="93"/>
      <c r="R507" s="93"/>
      <c r="S507" s="93"/>
      <c r="T507" s="93"/>
      <c r="U507" s="93"/>
      <c r="V507" s="93"/>
      <c r="W507" s="93"/>
      <c r="X507" s="93"/>
      <c r="Y507" s="93"/>
      <c r="Z507" s="48"/>
    </row>
    <row r="508" ht="10.5" customHeight="1">
      <c r="A508" s="48"/>
      <c r="B508" s="48"/>
      <c r="C508" s="48"/>
      <c r="D508" s="48"/>
      <c r="E508" s="48"/>
      <c r="F508" s="48"/>
      <c r="G508" s="48"/>
      <c r="H508" s="48"/>
      <c r="I508" s="103"/>
      <c r="J508" s="229"/>
      <c r="K508" s="200"/>
      <c r="L508" s="93"/>
      <c r="M508" s="93"/>
      <c r="N508" s="93"/>
      <c r="O508" s="93"/>
      <c r="P508" s="93"/>
      <c r="Q508" s="93"/>
      <c r="R508" s="93"/>
      <c r="S508" s="93"/>
      <c r="T508" s="93"/>
      <c r="U508" s="93"/>
      <c r="V508" s="93"/>
      <c r="W508" s="93"/>
      <c r="X508" s="93"/>
      <c r="Y508" s="93"/>
      <c r="Z508" s="48"/>
    </row>
    <row r="509" ht="10.5" customHeight="1">
      <c r="A509" s="48"/>
      <c r="B509" s="48"/>
      <c r="C509" s="48"/>
      <c r="D509" s="48"/>
      <c r="E509" s="48"/>
      <c r="F509" s="48"/>
      <c r="G509" s="48"/>
      <c r="H509" s="48"/>
      <c r="I509" s="103"/>
      <c r="J509" s="229"/>
      <c r="K509" s="200"/>
      <c r="L509" s="93"/>
      <c r="M509" s="93"/>
      <c r="N509" s="93"/>
      <c r="O509" s="93"/>
      <c r="P509" s="93"/>
      <c r="Q509" s="93"/>
      <c r="R509" s="93"/>
      <c r="S509" s="93"/>
      <c r="T509" s="93"/>
      <c r="U509" s="93"/>
      <c r="V509" s="93"/>
      <c r="W509" s="93"/>
      <c r="X509" s="93"/>
      <c r="Y509" s="93"/>
      <c r="Z509" s="48"/>
    </row>
    <row r="510" ht="10.5" customHeight="1">
      <c r="A510" s="48"/>
      <c r="B510" s="48"/>
      <c r="C510" s="48"/>
      <c r="D510" s="48"/>
      <c r="E510" s="48"/>
      <c r="F510" s="48"/>
      <c r="G510" s="48"/>
      <c r="H510" s="48"/>
      <c r="I510" s="103"/>
      <c r="J510" s="229"/>
      <c r="K510" s="200"/>
      <c r="L510" s="93"/>
      <c r="M510" s="93"/>
      <c r="N510" s="93"/>
      <c r="O510" s="93"/>
      <c r="P510" s="93"/>
      <c r="Q510" s="93"/>
      <c r="R510" s="93"/>
      <c r="S510" s="93"/>
      <c r="T510" s="93"/>
      <c r="U510" s="93"/>
      <c r="V510" s="93"/>
      <c r="W510" s="93"/>
      <c r="X510" s="93"/>
      <c r="Y510" s="93"/>
      <c r="Z510" s="48"/>
    </row>
    <row r="511" ht="10.5" customHeight="1">
      <c r="A511" s="48"/>
      <c r="B511" s="48"/>
      <c r="C511" s="48"/>
      <c r="D511" s="48"/>
      <c r="E511" s="48"/>
      <c r="F511" s="48"/>
      <c r="G511" s="48"/>
      <c r="H511" s="48"/>
      <c r="I511" s="103"/>
      <c r="J511" s="229"/>
      <c r="K511" s="200"/>
      <c r="L511" s="93"/>
      <c r="M511" s="93"/>
      <c r="N511" s="93"/>
      <c r="O511" s="93"/>
      <c r="P511" s="93"/>
      <c r="Q511" s="93"/>
      <c r="R511" s="93"/>
      <c r="S511" s="93"/>
      <c r="T511" s="93"/>
      <c r="U511" s="93"/>
      <c r="V511" s="93"/>
      <c r="W511" s="93"/>
      <c r="X511" s="93"/>
      <c r="Y511" s="93"/>
      <c r="Z511" s="48"/>
    </row>
    <row r="512" ht="10.5" customHeight="1">
      <c r="A512" s="48"/>
      <c r="B512" s="48"/>
      <c r="C512" s="48"/>
      <c r="D512" s="48"/>
      <c r="E512" s="48"/>
      <c r="F512" s="48"/>
      <c r="G512" s="48"/>
      <c r="H512" s="48"/>
      <c r="I512" s="103"/>
      <c r="J512" s="229"/>
      <c r="K512" s="200"/>
      <c r="L512" s="93"/>
      <c r="M512" s="93"/>
      <c r="N512" s="93"/>
      <c r="O512" s="93"/>
      <c r="P512" s="93"/>
      <c r="Q512" s="93"/>
      <c r="R512" s="93"/>
      <c r="S512" s="93"/>
      <c r="T512" s="93"/>
      <c r="U512" s="93"/>
      <c r="V512" s="93"/>
      <c r="W512" s="93"/>
      <c r="X512" s="93"/>
      <c r="Y512" s="93"/>
      <c r="Z512" s="48"/>
    </row>
    <row r="513" ht="10.5" customHeight="1">
      <c r="A513" s="48"/>
      <c r="B513" s="48"/>
      <c r="C513" s="48"/>
      <c r="D513" s="48"/>
      <c r="E513" s="48"/>
      <c r="F513" s="48"/>
      <c r="G513" s="48"/>
      <c r="H513" s="48"/>
      <c r="I513" s="103"/>
      <c r="J513" s="229"/>
      <c r="K513" s="200"/>
      <c r="L513" s="93"/>
      <c r="M513" s="93"/>
      <c r="N513" s="93"/>
      <c r="O513" s="93"/>
      <c r="P513" s="93"/>
      <c r="Q513" s="93"/>
      <c r="R513" s="93"/>
      <c r="S513" s="93"/>
      <c r="T513" s="93"/>
      <c r="U513" s="93"/>
      <c r="V513" s="93"/>
      <c r="W513" s="93"/>
      <c r="X513" s="93"/>
      <c r="Y513" s="93"/>
      <c r="Z513" s="48"/>
    </row>
    <row r="514" ht="10.5" customHeight="1">
      <c r="A514" s="48"/>
      <c r="B514" s="48"/>
      <c r="C514" s="48"/>
      <c r="D514" s="48"/>
      <c r="E514" s="48"/>
      <c r="F514" s="48"/>
      <c r="G514" s="48"/>
      <c r="H514" s="48"/>
      <c r="I514" s="103"/>
      <c r="J514" s="229"/>
      <c r="K514" s="200"/>
      <c r="L514" s="93"/>
      <c r="M514" s="93"/>
      <c r="N514" s="93"/>
      <c r="O514" s="93"/>
      <c r="P514" s="93"/>
      <c r="Q514" s="93"/>
      <c r="R514" s="93"/>
      <c r="S514" s="93"/>
      <c r="T514" s="93"/>
      <c r="U514" s="93"/>
      <c r="V514" s="93"/>
      <c r="W514" s="93"/>
      <c r="X514" s="93"/>
      <c r="Y514" s="93"/>
      <c r="Z514" s="48"/>
    </row>
    <row r="515" ht="10.5" customHeight="1">
      <c r="A515" s="48"/>
      <c r="B515" s="48"/>
      <c r="C515" s="48"/>
      <c r="D515" s="48"/>
      <c r="E515" s="48"/>
      <c r="F515" s="48"/>
      <c r="G515" s="48"/>
      <c r="H515" s="48"/>
      <c r="I515" s="103"/>
      <c r="J515" s="229"/>
      <c r="K515" s="200"/>
      <c r="L515" s="93"/>
      <c r="M515" s="93"/>
      <c r="N515" s="93"/>
      <c r="O515" s="93"/>
      <c r="P515" s="93"/>
      <c r="Q515" s="93"/>
      <c r="R515" s="93"/>
      <c r="S515" s="93"/>
      <c r="T515" s="93"/>
      <c r="U515" s="93"/>
      <c r="V515" s="93"/>
      <c r="W515" s="93"/>
      <c r="X515" s="93"/>
      <c r="Y515" s="93"/>
      <c r="Z515" s="48"/>
    </row>
    <row r="516" ht="10.5" customHeight="1">
      <c r="A516" s="48"/>
      <c r="B516" s="48"/>
      <c r="C516" s="48"/>
      <c r="D516" s="48"/>
      <c r="E516" s="48"/>
      <c r="F516" s="48"/>
      <c r="G516" s="48"/>
      <c r="H516" s="48"/>
      <c r="I516" s="103"/>
      <c r="J516" s="229"/>
      <c r="K516" s="200"/>
      <c r="L516" s="93"/>
      <c r="M516" s="93"/>
      <c r="N516" s="93"/>
      <c r="O516" s="93"/>
      <c r="P516" s="93"/>
      <c r="Q516" s="93"/>
      <c r="R516" s="93"/>
      <c r="S516" s="93"/>
      <c r="T516" s="93"/>
      <c r="U516" s="93"/>
      <c r="V516" s="93"/>
      <c r="W516" s="93"/>
      <c r="X516" s="93"/>
      <c r="Y516" s="93"/>
      <c r="Z516" s="48"/>
    </row>
    <row r="517" ht="10.5" customHeight="1">
      <c r="A517" s="48"/>
      <c r="B517" s="48"/>
      <c r="C517" s="48"/>
      <c r="D517" s="48"/>
      <c r="E517" s="48"/>
      <c r="F517" s="48"/>
      <c r="G517" s="48"/>
      <c r="H517" s="48"/>
      <c r="I517" s="103"/>
      <c r="J517" s="229"/>
      <c r="K517" s="200"/>
      <c r="L517" s="93"/>
      <c r="M517" s="93"/>
      <c r="N517" s="93"/>
      <c r="O517" s="93"/>
      <c r="P517" s="93"/>
      <c r="Q517" s="93"/>
      <c r="R517" s="93"/>
      <c r="S517" s="93"/>
      <c r="T517" s="93"/>
      <c r="U517" s="93"/>
      <c r="V517" s="93"/>
      <c r="W517" s="93"/>
      <c r="X517" s="93"/>
      <c r="Y517" s="93"/>
      <c r="Z517" s="48"/>
    </row>
    <row r="518" ht="10.5" customHeight="1">
      <c r="A518" s="48"/>
      <c r="B518" s="48"/>
      <c r="C518" s="48"/>
      <c r="D518" s="48"/>
      <c r="E518" s="48"/>
      <c r="F518" s="48"/>
      <c r="G518" s="48"/>
      <c r="H518" s="48"/>
      <c r="I518" s="103"/>
      <c r="J518" s="229"/>
      <c r="K518" s="200"/>
      <c r="L518" s="93"/>
      <c r="M518" s="93"/>
      <c r="N518" s="93"/>
      <c r="O518" s="93"/>
      <c r="P518" s="93"/>
      <c r="Q518" s="93"/>
      <c r="R518" s="93"/>
      <c r="S518" s="93"/>
      <c r="T518" s="93"/>
      <c r="U518" s="93"/>
      <c r="V518" s="93"/>
      <c r="W518" s="93"/>
      <c r="X518" s="93"/>
      <c r="Y518" s="93"/>
      <c r="Z518" s="48"/>
    </row>
    <row r="519" ht="10.5" customHeight="1">
      <c r="A519" s="48"/>
      <c r="B519" s="48"/>
      <c r="C519" s="48"/>
      <c r="D519" s="48"/>
      <c r="E519" s="48"/>
      <c r="F519" s="48"/>
      <c r="G519" s="48"/>
      <c r="H519" s="48"/>
      <c r="I519" s="103"/>
      <c r="J519" s="229"/>
      <c r="K519" s="200"/>
      <c r="L519" s="93"/>
      <c r="M519" s="93"/>
      <c r="N519" s="93"/>
      <c r="O519" s="93"/>
      <c r="P519" s="93"/>
      <c r="Q519" s="93"/>
      <c r="R519" s="93"/>
      <c r="S519" s="93"/>
      <c r="T519" s="93"/>
      <c r="U519" s="93"/>
      <c r="V519" s="93"/>
      <c r="W519" s="93"/>
      <c r="X519" s="93"/>
      <c r="Y519" s="93"/>
      <c r="Z519" s="48"/>
    </row>
    <row r="520" ht="10.5" customHeight="1">
      <c r="A520" s="48"/>
      <c r="B520" s="48"/>
      <c r="C520" s="48"/>
      <c r="D520" s="48"/>
      <c r="E520" s="48"/>
      <c r="F520" s="48"/>
      <c r="G520" s="48"/>
      <c r="H520" s="48"/>
      <c r="I520" s="103"/>
      <c r="J520" s="229"/>
      <c r="K520" s="200"/>
      <c r="L520" s="93"/>
      <c r="M520" s="93"/>
      <c r="N520" s="93"/>
      <c r="O520" s="93"/>
      <c r="P520" s="93"/>
      <c r="Q520" s="93"/>
      <c r="R520" s="93"/>
      <c r="S520" s="93"/>
      <c r="T520" s="93"/>
      <c r="U520" s="93"/>
      <c r="V520" s="93"/>
      <c r="W520" s="93"/>
      <c r="X520" s="93"/>
      <c r="Y520" s="93"/>
      <c r="Z520" s="48"/>
    </row>
    <row r="521" ht="10.5" customHeight="1">
      <c r="A521" s="48"/>
      <c r="B521" s="48"/>
      <c r="C521" s="48"/>
      <c r="D521" s="48"/>
      <c r="E521" s="48"/>
      <c r="F521" s="48"/>
      <c r="G521" s="48"/>
      <c r="H521" s="48"/>
      <c r="I521" s="103"/>
      <c r="J521" s="229"/>
      <c r="K521" s="200"/>
      <c r="L521" s="93"/>
      <c r="M521" s="93"/>
      <c r="N521" s="93"/>
      <c r="O521" s="93"/>
      <c r="P521" s="93"/>
      <c r="Q521" s="93"/>
      <c r="R521" s="93"/>
      <c r="S521" s="93"/>
      <c r="T521" s="93"/>
      <c r="U521" s="93"/>
      <c r="V521" s="93"/>
      <c r="W521" s="93"/>
      <c r="X521" s="93"/>
      <c r="Y521" s="93"/>
      <c r="Z521" s="48"/>
    </row>
    <row r="522" ht="10.5" customHeight="1">
      <c r="A522" s="48"/>
      <c r="B522" s="48"/>
      <c r="C522" s="48"/>
      <c r="D522" s="48"/>
      <c r="E522" s="48"/>
      <c r="F522" s="48"/>
      <c r="G522" s="48"/>
      <c r="H522" s="48"/>
      <c r="I522" s="103"/>
      <c r="J522" s="229"/>
      <c r="K522" s="200"/>
      <c r="L522" s="93"/>
      <c r="M522" s="93"/>
      <c r="N522" s="93"/>
      <c r="O522" s="93"/>
      <c r="P522" s="93"/>
      <c r="Q522" s="93"/>
      <c r="R522" s="93"/>
      <c r="S522" s="93"/>
      <c r="T522" s="93"/>
      <c r="U522" s="93"/>
      <c r="V522" s="93"/>
      <c r="W522" s="93"/>
      <c r="X522" s="93"/>
      <c r="Y522" s="93"/>
      <c r="Z522" s="48"/>
    </row>
    <row r="523" ht="10.5" customHeight="1">
      <c r="A523" s="48"/>
      <c r="B523" s="48"/>
      <c r="C523" s="48"/>
      <c r="D523" s="48"/>
      <c r="E523" s="48"/>
      <c r="F523" s="48"/>
      <c r="G523" s="48"/>
      <c r="H523" s="48"/>
      <c r="I523" s="103"/>
      <c r="J523" s="229"/>
      <c r="K523" s="200"/>
      <c r="L523" s="93"/>
      <c r="M523" s="93"/>
      <c r="N523" s="93"/>
      <c r="O523" s="93"/>
      <c r="P523" s="93"/>
      <c r="Q523" s="93"/>
      <c r="R523" s="93"/>
      <c r="S523" s="93"/>
      <c r="T523" s="93"/>
      <c r="U523" s="93"/>
      <c r="V523" s="93"/>
      <c r="W523" s="93"/>
      <c r="X523" s="93"/>
      <c r="Y523" s="93"/>
      <c r="Z523" s="48"/>
    </row>
    <row r="524" ht="10.5" customHeight="1">
      <c r="A524" s="48"/>
      <c r="B524" s="48"/>
      <c r="C524" s="48"/>
      <c r="D524" s="48"/>
      <c r="E524" s="48"/>
      <c r="F524" s="48"/>
      <c r="G524" s="48"/>
      <c r="H524" s="48"/>
      <c r="I524" s="103"/>
      <c r="J524" s="229"/>
      <c r="K524" s="200"/>
      <c r="L524" s="93"/>
      <c r="M524" s="93"/>
      <c r="N524" s="93"/>
      <c r="O524" s="93"/>
      <c r="P524" s="93"/>
      <c r="Q524" s="93"/>
      <c r="R524" s="93"/>
      <c r="S524" s="93"/>
      <c r="T524" s="93"/>
      <c r="U524" s="93"/>
      <c r="V524" s="93"/>
      <c r="W524" s="93"/>
      <c r="X524" s="93"/>
      <c r="Y524" s="93"/>
      <c r="Z524" s="48"/>
    </row>
    <row r="525" ht="10.5" customHeight="1">
      <c r="A525" s="48"/>
      <c r="B525" s="48"/>
      <c r="C525" s="48"/>
      <c r="D525" s="48"/>
      <c r="E525" s="48"/>
      <c r="F525" s="48"/>
      <c r="G525" s="48"/>
      <c r="H525" s="48"/>
      <c r="I525" s="103"/>
      <c r="J525" s="229"/>
      <c r="K525" s="200"/>
      <c r="L525" s="93"/>
      <c r="M525" s="93"/>
      <c r="N525" s="93"/>
      <c r="O525" s="93"/>
      <c r="P525" s="93"/>
      <c r="Q525" s="93"/>
      <c r="R525" s="93"/>
      <c r="S525" s="93"/>
      <c r="T525" s="93"/>
      <c r="U525" s="93"/>
      <c r="V525" s="93"/>
      <c r="W525" s="93"/>
      <c r="X525" s="93"/>
      <c r="Y525" s="93"/>
      <c r="Z525" s="48"/>
    </row>
    <row r="526" ht="10.5" customHeight="1">
      <c r="A526" s="48"/>
      <c r="B526" s="48"/>
      <c r="C526" s="48"/>
      <c r="D526" s="48"/>
      <c r="E526" s="48"/>
      <c r="F526" s="48"/>
      <c r="G526" s="48"/>
      <c r="H526" s="48"/>
      <c r="I526" s="103"/>
      <c r="J526" s="229"/>
      <c r="K526" s="200"/>
      <c r="L526" s="93"/>
      <c r="M526" s="93"/>
      <c r="N526" s="93"/>
      <c r="O526" s="93"/>
      <c r="P526" s="93"/>
      <c r="Q526" s="93"/>
      <c r="R526" s="93"/>
      <c r="S526" s="93"/>
      <c r="T526" s="93"/>
      <c r="U526" s="93"/>
      <c r="V526" s="93"/>
      <c r="W526" s="93"/>
      <c r="X526" s="93"/>
      <c r="Y526" s="93"/>
      <c r="Z526" s="48"/>
    </row>
    <row r="527" ht="10.5" customHeight="1">
      <c r="A527" s="48"/>
      <c r="B527" s="48"/>
      <c r="C527" s="48"/>
      <c r="D527" s="48"/>
      <c r="E527" s="48"/>
      <c r="F527" s="48"/>
      <c r="G527" s="48"/>
      <c r="H527" s="48"/>
      <c r="I527" s="103"/>
      <c r="J527" s="229"/>
      <c r="K527" s="200"/>
      <c r="L527" s="93"/>
      <c r="M527" s="93"/>
      <c r="N527" s="93"/>
      <c r="O527" s="93"/>
      <c r="P527" s="93"/>
      <c r="Q527" s="93"/>
      <c r="R527" s="93"/>
      <c r="S527" s="93"/>
      <c r="T527" s="93"/>
      <c r="U527" s="93"/>
      <c r="V527" s="93"/>
      <c r="W527" s="93"/>
      <c r="X527" s="93"/>
      <c r="Y527" s="93"/>
      <c r="Z527" s="48"/>
    </row>
    <row r="528" ht="10.5" customHeight="1">
      <c r="A528" s="48"/>
      <c r="B528" s="48"/>
      <c r="C528" s="48"/>
      <c r="D528" s="48"/>
      <c r="E528" s="48"/>
      <c r="F528" s="48"/>
      <c r="G528" s="48"/>
      <c r="H528" s="48"/>
      <c r="I528" s="103"/>
      <c r="J528" s="229"/>
      <c r="K528" s="200"/>
      <c r="L528" s="93"/>
      <c r="M528" s="93"/>
      <c r="N528" s="93"/>
      <c r="O528" s="93"/>
      <c r="P528" s="93"/>
      <c r="Q528" s="93"/>
      <c r="R528" s="93"/>
      <c r="S528" s="93"/>
      <c r="T528" s="93"/>
      <c r="U528" s="93"/>
      <c r="V528" s="93"/>
      <c r="W528" s="93"/>
      <c r="X528" s="93"/>
      <c r="Y528" s="93"/>
      <c r="Z528" s="48"/>
    </row>
    <row r="529" ht="10.5" customHeight="1">
      <c r="A529" s="48"/>
      <c r="B529" s="48"/>
      <c r="C529" s="48"/>
      <c r="D529" s="48"/>
      <c r="E529" s="48"/>
      <c r="F529" s="48"/>
      <c r="G529" s="48"/>
      <c r="H529" s="48"/>
      <c r="I529" s="103"/>
      <c r="J529" s="229"/>
      <c r="K529" s="200"/>
      <c r="L529" s="93"/>
      <c r="M529" s="93"/>
      <c r="N529" s="93"/>
      <c r="O529" s="93"/>
      <c r="P529" s="93"/>
      <c r="Q529" s="93"/>
      <c r="R529" s="93"/>
      <c r="S529" s="93"/>
      <c r="T529" s="93"/>
      <c r="U529" s="93"/>
      <c r="V529" s="93"/>
      <c r="W529" s="93"/>
      <c r="X529" s="93"/>
      <c r="Y529" s="93"/>
      <c r="Z529" s="48"/>
    </row>
    <row r="530" ht="10.5" customHeight="1">
      <c r="A530" s="48"/>
      <c r="B530" s="48"/>
      <c r="C530" s="48"/>
      <c r="D530" s="48"/>
      <c r="E530" s="48"/>
      <c r="F530" s="48"/>
      <c r="G530" s="48"/>
      <c r="H530" s="48"/>
      <c r="I530" s="103"/>
      <c r="J530" s="229"/>
      <c r="K530" s="200"/>
      <c r="L530" s="93"/>
      <c r="M530" s="93"/>
      <c r="N530" s="93"/>
      <c r="O530" s="93"/>
      <c r="P530" s="93"/>
      <c r="Q530" s="93"/>
      <c r="R530" s="93"/>
      <c r="S530" s="93"/>
      <c r="T530" s="93"/>
      <c r="U530" s="93"/>
      <c r="V530" s="93"/>
      <c r="W530" s="93"/>
      <c r="X530" s="93"/>
      <c r="Y530" s="93"/>
      <c r="Z530" s="48"/>
    </row>
    <row r="531" ht="10.5" customHeight="1">
      <c r="A531" s="48"/>
      <c r="B531" s="48"/>
      <c r="C531" s="48"/>
      <c r="D531" s="48"/>
      <c r="E531" s="48"/>
      <c r="F531" s="48"/>
      <c r="G531" s="48"/>
      <c r="H531" s="48"/>
      <c r="I531" s="103"/>
      <c r="J531" s="229"/>
      <c r="K531" s="200"/>
      <c r="L531" s="93"/>
      <c r="M531" s="93"/>
      <c r="N531" s="93"/>
      <c r="O531" s="93"/>
      <c r="P531" s="93"/>
      <c r="Q531" s="93"/>
      <c r="R531" s="93"/>
      <c r="S531" s="93"/>
      <c r="T531" s="93"/>
      <c r="U531" s="93"/>
      <c r="V531" s="93"/>
      <c r="W531" s="93"/>
      <c r="X531" s="93"/>
      <c r="Y531" s="93"/>
      <c r="Z531" s="48"/>
    </row>
    <row r="532" ht="10.5" customHeight="1">
      <c r="A532" s="48"/>
      <c r="B532" s="48"/>
      <c r="C532" s="48"/>
      <c r="D532" s="48"/>
      <c r="E532" s="48"/>
      <c r="F532" s="48"/>
      <c r="G532" s="48"/>
      <c r="H532" s="48"/>
      <c r="I532" s="103"/>
      <c r="J532" s="229"/>
      <c r="K532" s="200"/>
      <c r="L532" s="93"/>
      <c r="M532" s="93"/>
      <c r="N532" s="93"/>
      <c r="O532" s="93"/>
      <c r="P532" s="93"/>
      <c r="Q532" s="93"/>
      <c r="R532" s="93"/>
      <c r="S532" s="93"/>
      <c r="T532" s="93"/>
      <c r="U532" s="93"/>
      <c r="V532" s="93"/>
      <c r="W532" s="93"/>
      <c r="X532" s="93"/>
      <c r="Y532" s="93"/>
      <c r="Z532" s="48"/>
    </row>
    <row r="533" ht="10.5" customHeight="1">
      <c r="A533" s="48"/>
      <c r="B533" s="48"/>
      <c r="C533" s="48"/>
      <c r="D533" s="48"/>
      <c r="E533" s="48"/>
      <c r="F533" s="48"/>
      <c r="G533" s="48"/>
      <c r="H533" s="48"/>
      <c r="I533" s="103"/>
      <c r="J533" s="229"/>
      <c r="K533" s="200"/>
      <c r="L533" s="93"/>
      <c r="M533" s="93"/>
      <c r="N533" s="93"/>
      <c r="O533" s="93"/>
      <c r="P533" s="93"/>
      <c r="Q533" s="93"/>
      <c r="R533" s="93"/>
      <c r="S533" s="93"/>
      <c r="T533" s="93"/>
      <c r="U533" s="93"/>
      <c r="V533" s="93"/>
      <c r="W533" s="93"/>
      <c r="X533" s="93"/>
      <c r="Y533" s="93"/>
      <c r="Z533" s="48"/>
    </row>
    <row r="534" ht="10.5" customHeight="1">
      <c r="A534" s="48"/>
      <c r="B534" s="48"/>
      <c r="C534" s="48"/>
      <c r="D534" s="48"/>
      <c r="E534" s="48"/>
      <c r="F534" s="48"/>
      <c r="G534" s="48"/>
      <c r="H534" s="48"/>
      <c r="I534" s="103"/>
      <c r="J534" s="229"/>
      <c r="K534" s="200"/>
      <c r="L534" s="93"/>
      <c r="M534" s="93"/>
      <c r="N534" s="93"/>
      <c r="O534" s="93"/>
      <c r="P534" s="93"/>
      <c r="Q534" s="93"/>
      <c r="R534" s="93"/>
      <c r="S534" s="93"/>
      <c r="T534" s="93"/>
      <c r="U534" s="93"/>
      <c r="V534" s="93"/>
      <c r="W534" s="93"/>
      <c r="X534" s="93"/>
      <c r="Y534" s="93"/>
      <c r="Z534" s="48"/>
    </row>
    <row r="535" ht="10.5" customHeight="1">
      <c r="A535" s="48"/>
      <c r="B535" s="48"/>
      <c r="C535" s="48"/>
      <c r="D535" s="48"/>
      <c r="E535" s="48"/>
      <c r="F535" s="48"/>
      <c r="G535" s="48"/>
      <c r="H535" s="48"/>
      <c r="I535" s="103"/>
      <c r="J535" s="229"/>
      <c r="K535" s="200"/>
      <c r="L535" s="93"/>
      <c r="M535" s="93"/>
      <c r="N535" s="93"/>
      <c r="O535" s="93"/>
      <c r="P535" s="93"/>
      <c r="Q535" s="93"/>
      <c r="R535" s="93"/>
      <c r="S535" s="93"/>
      <c r="T535" s="93"/>
      <c r="U535" s="93"/>
      <c r="V535" s="93"/>
      <c r="W535" s="93"/>
      <c r="X535" s="93"/>
      <c r="Y535" s="93"/>
      <c r="Z535" s="48"/>
    </row>
    <row r="536" ht="10.5" customHeight="1">
      <c r="A536" s="48"/>
      <c r="B536" s="48"/>
      <c r="C536" s="48"/>
      <c r="D536" s="48"/>
      <c r="E536" s="48"/>
      <c r="F536" s="48"/>
      <c r="G536" s="48"/>
      <c r="H536" s="48"/>
      <c r="I536" s="103"/>
      <c r="J536" s="229"/>
      <c r="K536" s="200"/>
      <c r="L536" s="93"/>
      <c r="M536" s="93"/>
      <c r="N536" s="93"/>
      <c r="O536" s="93"/>
      <c r="P536" s="93"/>
      <c r="Q536" s="93"/>
      <c r="R536" s="93"/>
      <c r="S536" s="93"/>
      <c r="T536" s="93"/>
      <c r="U536" s="93"/>
      <c r="V536" s="93"/>
      <c r="W536" s="93"/>
      <c r="X536" s="93"/>
      <c r="Y536" s="93"/>
      <c r="Z536" s="48"/>
    </row>
    <row r="537" ht="10.5" customHeight="1">
      <c r="A537" s="48"/>
      <c r="B537" s="48"/>
      <c r="C537" s="48"/>
      <c r="D537" s="48"/>
      <c r="E537" s="48"/>
      <c r="F537" s="48"/>
      <c r="G537" s="48"/>
      <c r="H537" s="48"/>
      <c r="I537" s="103"/>
      <c r="J537" s="229"/>
      <c r="K537" s="200"/>
      <c r="L537" s="93"/>
      <c r="M537" s="93"/>
      <c r="N537" s="93"/>
      <c r="O537" s="93"/>
      <c r="P537" s="93"/>
      <c r="Q537" s="93"/>
      <c r="R537" s="93"/>
      <c r="S537" s="93"/>
      <c r="T537" s="93"/>
      <c r="U537" s="93"/>
      <c r="V537" s="93"/>
      <c r="W537" s="93"/>
      <c r="X537" s="93"/>
      <c r="Y537" s="93"/>
      <c r="Z537" s="48"/>
    </row>
    <row r="538" ht="10.5" customHeight="1">
      <c r="A538" s="48"/>
      <c r="B538" s="48"/>
      <c r="C538" s="48"/>
      <c r="D538" s="48"/>
      <c r="E538" s="48"/>
      <c r="F538" s="48"/>
      <c r="G538" s="48"/>
      <c r="H538" s="48"/>
      <c r="I538" s="103"/>
      <c r="J538" s="229"/>
      <c r="K538" s="200"/>
      <c r="L538" s="93"/>
      <c r="M538" s="93"/>
      <c r="N538" s="93"/>
      <c r="O538" s="93"/>
      <c r="P538" s="93"/>
      <c r="Q538" s="93"/>
      <c r="R538" s="93"/>
      <c r="S538" s="93"/>
      <c r="T538" s="93"/>
      <c r="U538" s="93"/>
      <c r="V538" s="93"/>
      <c r="W538" s="93"/>
      <c r="X538" s="93"/>
      <c r="Y538" s="93"/>
      <c r="Z538" s="48"/>
    </row>
    <row r="539" ht="10.5" customHeight="1">
      <c r="A539" s="48"/>
      <c r="B539" s="48"/>
      <c r="C539" s="48"/>
      <c r="D539" s="48"/>
      <c r="E539" s="48"/>
      <c r="F539" s="48"/>
      <c r="G539" s="48"/>
      <c r="H539" s="48"/>
      <c r="I539" s="103"/>
      <c r="J539" s="229"/>
      <c r="K539" s="200"/>
      <c r="L539" s="93"/>
      <c r="M539" s="93"/>
      <c r="N539" s="93"/>
      <c r="O539" s="93"/>
      <c r="P539" s="93"/>
      <c r="Q539" s="93"/>
      <c r="R539" s="93"/>
      <c r="S539" s="93"/>
      <c r="T539" s="93"/>
      <c r="U539" s="93"/>
      <c r="V539" s="93"/>
      <c r="W539" s="93"/>
      <c r="X539" s="93"/>
      <c r="Y539" s="93"/>
      <c r="Z539" s="48"/>
    </row>
    <row r="540" ht="10.5" customHeight="1">
      <c r="A540" s="48"/>
      <c r="B540" s="48"/>
      <c r="C540" s="48"/>
      <c r="D540" s="48"/>
      <c r="E540" s="48"/>
      <c r="F540" s="48"/>
      <c r="G540" s="48"/>
      <c r="H540" s="48"/>
      <c r="I540" s="103"/>
      <c r="J540" s="229"/>
      <c r="K540" s="200"/>
      <c r="L540" s="93"/>
      <c r="M540" s="93"/>
      <c r="N540" s="93"/>
      <c r="O540" s="93"/>
      <c r="P540" s="93"/>
      <c r="Q540" s="93"/>
      <c r="R540" s="93"/>
      <c r="S540" s="93"/>
      <c r="T540" s="93"/>
      <c r="U540" s="93"/>
      <c r="V540" s="93"/>
      <c r="W540" s="93"/>
      <c r="X540" s="93"/>
      <c r="Y540" s="93"/>
      <c r="Z540" s="48"/>
    </row>
    <row r="541" ht="10.5" customHeight="1">
      <c r="A541" s="48"/>
      <c r="B541" s="48"/>
      <c r="C541" s="48"/>
      <c r="D541" s="48"/>
      <c r="E541" s="48"/>
      <c r="F541" s="48"/>
      <c r="G541" s="48"/>
      <c r="H541" s="48"/>
      <c r="I541" s="103"/>
      <c r="J541" s="229"/>
      <c r="K541" s="200"/>
      <c r="L541" s="93"/>
      <c r="M541" s="93"/>
      <c r="N541" s="93"/>
      <c r="O541" s="93"/>
      <c r="P541" s="93"/>
      <c r="Q541" s="93"/>
      <c r="R541" s="93"/>
      <c r="S541" s="93"/>
      <c r="T541" s="93"/>
      <c r="U541" s="93"/>
      <c r="V541" s="93"/>
      <c r="W541" s="93"/>
      <c r="X541" s="93"/>
      <c r="Y541" s="93"/>
      <c r="Z541" s="48"/>
    </row>
    <row r="542" ht="10.5" customHeight="1">
      <c r="A542" s="48"/>
      <c r="B542" s="48"/>
      <c r="C542" s="48"/>
      <c r="D542" s="48"/>
      <c r="E542" s="48"/>
      <c r="F542" s="48"/>
      <c r="G542" s="48"/>
      <c r="H542" s="48"/>
      <c r="I542" s="103"/>
      <c r="J542" s="229"/>
      <c r="K542" s="200"/>
      <c r="L542" s="93"/>
      <c r="M542" s="93"/>
      <c r="N542" s="93"/>
      <c r="O542" s="93"/>
      <c r="P542" s="93"/>
      <c r="Q542" s="93"/>
      <c r="R542" s="93"/>
      <c r="S542" s="93"/>
      <c r="T542" s="93"/>
      <c r="U542" s="93"/>
      <c r="V542" s="93"/>
      <c r="W542" s="93"/>
      <c r="X542" s="93"/>
      <c r="Y542" s="93"/>
      <c r="Z542" s="48"/>
    </row>
    <row r="543" ht="10.5" customHeight="1">
      <c r="A543" s="48"/>
      <c r="B543" s="48"/>
      <c r="C543" s="48"/>
      <c r="D543" s="48"/>
      <c r="E543" s="48"/>
      <c r="F543" s="48"/>
      <c r="G543" s="48"/>
      <c r="H543" s="48"/>
      <c r="I543" s="103"/>
      <c r="J543" s="229"/>
      <c r="K543" s="200"/>
      <c r="L543" s="93"/>
      <c r="M543" s="93"/>
      <c r="N543" s="93"/>
      <c r="O543" s="93"/>
      <c r="P543" s="93"/>
      <c r="Q543" s="93"/>
      <c r="R543" s="93"/>
      <c r="S543" s="93"/>
      <c r="T543" s="93"/>
      <c r="U543" s="93"/>
      <c r="V543" s="93"/>
      <c r="W543" s="93"/>
      <c r="X543" s="93"/>
      <c r="Y543" s="93"/>
      <c r="Z543" s="48"/>
    </row>
    <row r="544" ht="10.5" customHeight="1">
      <c r="A544" s="48"/>
      <c r="B544" s="48"/>
      <c r="C544" s="48"/>
      <c r="D544" s="48"/>
      <c r="E544" s="48"/>
      <c r="F544" s="48"/>
      <c r="G544" s="48"/>
      <c r="H544" s="48"/>
      <c r="I544" s="103"/>
      <c r="J544" s="229"/>
      <c r="K544" s="200"/>
      <c r="L544" s="93"/>
      <c r="M544" s="93"/>
      <c r="N544" s="93"/>
      <c r="O544" s="93"/>
      <c r="P544" s="93"/>
      <c r="Q544" s="93"/>
      <c r="R544" s="93"/>
      <c r="S544" s="93"/>
      <c r="T544" s="93"/>
      <c r="U544" s="93"/>
      <c r="V544" s="93"/>
      <c r="W544" s="93"/>
      <c r="X544" s="93"/>
      <c r="Y544" s="93"/>
      <c r="Z544" s="48"/>
    </row>
    <row r="545" ht="10.5" customHeight="1">
      <c r="A545" s="48"/>
      <c r="B545" s="48"/>
      <c r="C545" s="48"/>
      <c r="D545" s="48"/>
      <c r="E545" s="48"/>
      <c r="F545" s="48"/>
      <c r="G545" s="48"/>
      <c r="H545" s="48"/>
      <c r="I545" s="103"/>
      <c r="J545" s="229"/>
      <c r="K545" s="200"/>
      <c r="L545" s="93"/>
      <c r="M545" s="93"/>
      <c r="N545" s="93"/>
      <c r="O545" s="93"/>
      <c r="P545" s="93"/>
      <c r="Q545" s="93"/>
      <c r="R545" s="93"/>
      <c r="S545" s="93"/>
      <c r="T545" s="93"/>
      <c r="U545" s="93"/>
      <c r="V545" s="93"/>
      <c r="W545" s="93"/>
      <c r="X545" s="93"/>
      <c r="Y545" s="93"/>
      <c r="Z545" s="48"/>
    </row>
    <row r="546" ht="10.5" customHeight="1">
      <c r="A546" s="48"/>
      <c r="B546" s="48"/>
      <c r="C546" s="48"/>
      <c r="D546" s="48"/>
      <c r="E546" s="48"/>
      <c r="F546" s="48"/>
      <c r="G546" s="48"/>
      <c r="H546" s="48"/>
      <c r="I546" s="103"/>
      <c r="J546" s="229"/>
      <c r="K546" s="200"/>
      <c r="L546" s="93"/>
      <c r="M546" s="93"/>
      <c r="N546" s="93"/>
      <c r="O546" s="93"/>
      <c r="P546" s="93"/>
      <c r="Q546" s="93"/>
      <c r="R546" s="93"/>
      <c r="S546" s="93"/>
      <c r="T546" s="93"/>
      <c r="U546" s="93"/>
      <c r="V546" s="93"/>
      <c r="W546" s="93"/>
      <c r="X546" s="93"/>
      <c r="Y546" s="93"/>
      <c r="Z546" s="48"/>
    </row>
    <row r="547" ht="10.5" customHeight="1">
      <c r="A547" s="48"/>
      <c r="B547" s="48"/>
      <c r="C547" s="48"/>
      <c r="D547" s="48"/>
      <c r="E547" s="48"/>
      <c r="F547" s="48"/>
      <c r="G547" s="48"/>
      <c r="H547" s="48"/>
      <c r="I547" s="103"/>
      <c r="J547" s="229"/>
      <c r="K547" s="200"/>
      <c r="L547" s="93"/>
      <c r="M547" s="93"/>
      <c r="N547" s="93"/>
      <c r="O547" s="93"/>
      <c r="P547" s="93"/>
      <c r="Q547" s="93"/>
      <c r="R547" s="93"/>
      <c r="S547" s="93"/>
      <c r="T547" s="93"/>
      <c r="U547" s="93"/>
      <c r="V547" s="93"/>
      <c r="W547" s="93"/>
      <c r="X547" s="93"/>
      <c r="Y547" s="93"/>
      <c r="Z547" s="48"/>
    </row>
    <row r="548" ht="10.5" customHeight="1">
      <c r="A548" s="48"/>
      <c r="B548" s="48"/>
      <c r="C548" s="48"/>
      <c r="D548" s="48"/>
      <c r="E548" s="48"/>
      <c r="F548" s="48"/>
      <c r="G548" s="48"/>
      <c r="H548" s="48"/>
      <c r="I548" s="103"/>
      <c r="J548" s="229"/>
      <c r="K548" s="200"/>
      <c r="L548" s="93"/>
      <c r="M548" s="93"/>
      <c r="N548" s="93"/>
      <c r="O548" s="93"/>
      <c r="P548" s="93"/>
      <c r="Q548" s="93"/>
      <c r="R548" s="93"/>
      <c r="S548" s="93"/>
      <c r="T548" s="93"/>
      <c r="U548" s="93"/>
      <c r="V548" s="93"/>
      <c r="W548" s="93"/>
      <c r="X548" s="93"/>
      <c r="Y548" s="93"/>
      <c r="Z548" s="48"/>
    </row>
    <row r="549" ht="10.5" customHeight="1">
      <c r="A549" s="48"/>
      <c r="B549" s="48"/>
      <c r="C549" s="48"/>
      <c r="D549" s="48"/>
      <c r="E549" s="48"/>
      <c r="F549" s="48"/>
      <c r="G549" s="48"/>
      <c r="H549" s="48"/>
      <c r="I549" s="103"/>
      <c r="J549" s="229"/>
      <c r="K549" s="200"/>
      <c r="L549" s="93"/>
      <c r="M549" s="93"/>
      <c r="N549" s="93"/>
      <c r="O549" s="93"/>
      <c r="P549" s="93"/>
      <c r="Q549" s="93"/>
      <c r="R549" s="93"/>
      <c r="S549" s="93"/>
      <c r="T549" s="93"/>
      <c r="U549" s="93"/>
      <c r="V549" s="93"/>
      <c r="W549" s="93"/>
      <c r="X549" s="93"/>
      <c r="Y549" s="93"/>
      <c r="Z549" s="48"/>
    </row>
    <row r="550" ht="10.5" customHeight="1">
      <c r="A550" s="48"/>
      <c r="B550" s="48"/>
      <c r="C550" s="48"/>
      <c r="D550" s="48"/>
      <c r="E550" s="48"/>
      <c r="F550" s="48"/>
      <c r="G550" s="48"/>
      <c r="H550" s="48"/>
      <c r="I550" s="103"/>
      <c r="J550" s="229"/>
      <c r="K550" s="200"/>
      <c r="L550" s="93"/>
      <c r="M550" s="93"/>
      <c r="N550" s="93"/>
      <c r="O550" s="93"/>
      <c r="P550" s="93"/>
      <c r="Q550" s="93"/>
      <c r="R550" s="93"/>
      <c r="S550" s="93"/>
      <c r="T550" s="93"/>
      <c r="U550" s="93"/>
      <c r="V550" s="93"/>
      <c r="W550" s="93"/>
      <c r="X550" s="93"/>
      <c r="Y550" s="93"/>
      <c r="Z550" s="48"/>
    </row>
    <row r="551" ht="10.5" customHeight="1">
      <c r="A551" s="48"/>
      <c r="B551" s="48"/>
      <c r="C551" s="48"/>
      <c r="D551" s="48"/>
      <c r="E551" s="48"/>
      <c r="F551" s="48"/>
      <c r="G551" s="48"/>
      <c r="H551" s="48"/>
      <c r="I551" s="103"/>
      <c r="J551" s="229"/>
      <c r="K551" s="200"/>
      <c r="L551" s="93"/>
      <c r="M551" s="93"/>
      <c r="N551" s="93"/>
      <c r="O551" s="93"/>
      <c r="P551" s="93"/>
      <c r="Q551" s="93"/>
      <c r="R551" s="93"/>
      <c r="S551" s="93"/>
      <c r="T551" s="93"/>
      <c r="U551" s="93"/>
      <c r="V551" s="93"/>
      <c r="W551" s="93"/>
      <c r="X551" s="93"/>
      <c r="Y551" s="93"/>
      <c r="Z551" s="48"/>
    </row>
    <row r="552" ht="10.5" customHeight="1">
      <c r="A552" s="48"/>
      <c r="B552" s="48"/>
      <c r="C552" s="48"/>
      <c r="D552" s="48"/>
      <c r="E552" s="48"/>
      <c r="F552" s="48"/>
      <c r="G552" s="48"/>
      <c r="H552" s="48"/>
      <c r="I552" s="103"/>
      <c r="J552" s="229"/>
      <c r="K552" s="200"/>
      <c r="L552" s="93"/>
      <c r="M552" s="93"/>
      <c r="N552" s="93"/>
      <c r="O552" s="93"/>
      <c r="P552" s="93"/>
      <c r="Q552" s="93"/>
      <c r="R552" s="93"/>
      <c r="S552" s="93"/>
      <c r="T552" s="93"/>
      <c r="U552" s="93"/>
      <c r="V552" s="93"/>
      <c r="W552" s="93"/>
      <c r="X552" s="93"/>
      <c r="Y552" s="93"/>
      <c r="Z552" s="48"/>
    </row>
    <row r="553" ht="10.5" customHeight="1">
      <c r="A553" s="48"/>
      <c r="B553" s="48"/>
      <c r="C553" s="48"/>
      <c r="D553" s="48"/>
      <c r="E553" s="48"/>
      <c r="F553" s="48"/>
      <c r="G553" s="48"/>
      <c r="H553" s="48"/>
      <c r="I553" s="103"/>
      <c r="J553" s="229"/>
      <c r="K553" s="200"/>
      <c r="L553" s="93"/>
      <c r="M553" s="93"/>
      <c r="N553" s="93"/>
      <c r="O553" s="93"/>
      <c r="P553" s="93"/>
      <c r="Q553" s="93"/>
      <c r="R553" s="93"/>
      <c r="S553" s="93"/>
      <c r="T553" s="93"/>
      <c r="U553" s="93"/>
      <c r="V553" s="93"/>
      <c r="W553" s="93"/>
      <c r="X553" s="93"/>
      <c r="Y553" s="93"/>
      <c r="Z553" s="48"/>
    </row>
    <row r="554" ht="10.5" customHeight="1">
      <c r="A554" s="48"/>
      <c r="B554" s="48"/>
      <c r="C554" s="48"/>
      <c r="D554" s="48"/>
      <c r="E554" s="48"/>
      <c r="F554" s="48"/>
      <c r="G554" s="48"/>
      <c r="H554" s="48"/>
      <c r="I554" s="103"/>
      <c r="J554" s="229"/>
      <c r="K554" s="200"/>
      <c r="L554" s="93"/>
      <c r="M554" s="93"/>
      <c r="N554" s="93"/>
      <c r="O554" s="93"/>
      <c r="P554" s="93"/>
      <c r="Q554" s="93"/>
      <c r="R554" s="93"/>
      <c r="S554" s="93"/>
      <c r="T554" s="93"/>
      <c r="U554" s="93"/>
      <c r="V554" s="93"/>
      <c r="W554" s="93"/>
      <c r="X554" s="93"/>
      <c r="Y554" s="93"/>
      <c r="Z554" s="48"/>
    </row>
    <row r="555" ht="10.5" customHeight="1">
      <c r="A555" s="48"/>
      <c r="B555" s="48"/>
      <c r="C555" s="48"/>
      <c r="D555" s="48"/>
      <c r="E555" s="48"/>
      <c r="F555" s="48"/>
      <c r="G555" s="48"/>
      <c r="H555" s="48"/>
      <c r="I555" s="103"/>
      <c r="J555" s="229"/>
      <c r="K555" s="200"/>
      <c r="L555" s="93"/>
      <c r="M555" s="93"/>
      <c r="N555" s="93"/>
      <c r="O555" s="93"/>
      <c r="P555" s="93"/>
      <c r="Q555" s="93"/>
      <c r="R555" s="93"/>
      <c r="S555" s="93"/>
      <c r="T555" s="93"/>
      <c r="U555" s="93"/>
      <c r="V555" s="93"/>
      <c r="W555" s="93"/>
      <c r="X555" s="93"/>
      <c r="Y555" s="93"/>
      <c r="Z555" s="48"/>
    </row>
    <row r="556" ht="10.5" customHeight="1">
      <c r="A556" s="48"/>
      <c r="B556" s="48"/>
      <c r="C556" s="48"/>
      <c r="D556" s="48"/>
      <c r="E556" s="48"/>
      <c r="F556" s="48"/>
      <c r="G556" s="48"/>
      <c r="H556" s="48"/>
      <c r="I556" s="103"/>
      <c r="J556" s="229"/>
      <c r="K556" s="200"/>
      <c r="L556" s="93"/>
      <c r="M556" s="93"/>
      <c r="N556" s="93"/>
      <c r="O556" s="93"/>
      <c r="P556" s="93"/>
      <c r="Q556" s="93"/>
      <c r="R556" s="93"/>
      <c r="S556" s="93"/>
      <c r="T556" s="93"/>
      <c r="U556" s="93"/>
      <c r="V556" s="93"/>
      <c r="W556" s="93"/>
      <c r="X556" s="93"/>
      <c r="Y556" s="93"/>
      <c r="Z556" s="48"/>
    </row>
    <row r="557" ht="10.5" customHeight="1">
      <c r="A557" s="48"/>
      <c r="B557" s="48"/>
      <c r="C557" s="48"/>
      <c r="D557" s="48"/>
      <c r="E557" s="48"/>
      <c r="F557" s="48"/>
      <c r="G557" s="48"/>
      <c r="H557" s="48"/>
      <c r="I557" s="103"/>
      <c r="J557" s="229"/>
      <c r="K557" s="200"/>
      <c r="L557" s="93"/>
      <c r="M557" s="93"/>
      <c r="N557" s="93"/>
      <c r="O557" s="93"/>
      <c r="P557" s="93"/>
      <c r="Q557" s="93"/>
      <c r="R557" s="93"/>
      <c r="S557" s="93"/>
      <c r="T557" s="93"/>
      <c r="U557" s="93"/>
      <c r="V557" s="93"/>
      <c r="W557" s="93"/>
      <c r="X557" s="93"/>
      <c r="Y557" s="93"/>
      <c r="Z557" s="48"/>
    </row>
    <row r="558" ht="10.5" customHeight="1">
      <c r="A558" s="48"/>
      <c r="B558" s="48"/>
      <c r="C558" s="48"/>
      <c r="D558" s="48"/>
      <c r="E558" s="48"/>
      <c r="F558" s="48"/>
      <c r="G558" s="48"/>
      <c r="H558" s="48"/>
      <c r="I558" s="103"/>
      <c r="J558" s="229"/>
      <c r="K558" s="200"/>
      <c r="L558" s="93"/>
      <c r="M558" s="93"/>
      <c r="N558" s="93"/>
      <c r="O558" s="93"/>
      <c r="P558" s="93"/>
      <c r="Q558" s="93"/>
      <c r="R558" s="93"/>
      <c r="S558" s="93"/>
      <c r="T558" s="93"/>
      <c r="U558" s="93"/>
      <c r="V558" s="93"/>
      <c r="W558" s="93"/>
      <c r="X558" s="93"/>
      <c r="Y558" s="93"/>
      <c r="Z558" s="48"/>
    </row>
    <row r="559" ht="10.5" customHeight="1">
      <c r="A559" s="48"/>
      <c r="B559" s="48"/>
      <c r="C559" s="48"/>
      <c r="D559" s="48"/>
      <c r="E559" s="48"/>
      <c r="F559" s="48"/>
      <c r="G559" s="48"/>
      <c r="H559" s="48"/>
      <c r="I559" s="103"/>
      <c r="J559" s="229"/>
      <c r="K559" s="200"/>
      <c r="L559" s="93"/>
      <c r="M559" s="93"/>
      <c r="N559" s="93"/>
      <c r="O559" s="93"/>
      <c r="P559" s="93"/>
      <c r="Q559" s="93"/>
      <c r="R559" s="93"/>
      <c r="S559" s="93"/>
      <c r="T559" s="93"/>
      <c r="U559" s="93"/>
      <c r="V559" s="93"/>
      <c r="W559" s="93"/>
      <c r="X559" s="93"/>
      <c r="Y559" s="93"/>
      <c r="Z559" s="48"/>
    </row>
    <row r="560" ht="10.5" customHeight="1">
      <c r="A560" s="48"/>
      <c r="B560" s="48"/>
      <c r="C560" s="48"/>
      <c r="D560" s="48"/>
      <c r="E560" s="48"/>
      <c r="F560" s="48"/>
      <c r="G560" s="48"/>
      <c r="H560" s="48"/>
      <c r="I560" s="103"/>
      <c r="J560" s="229"/>
      <c r="K560" s="200"/>
      <c r="L560" s="93"/>
      <c r="M560" s="93"/>
      <c r="N560" s="93"/>
      <c r="O560" s="93"/>
      <c r="P560" s="93"/>
      <c r="Q560" s="93"/>
      <c r="R560" s="93"/>
      <c r="S560" s="93"/>
      <c r="T560" s="93"/>
      <c r="U560" s="93"/>
      <c r="V560" s="93"/>
      <c r="W560" s="93"/>
      <c r="X560" s="93"/>
      <c r="Y560" s="93"/>
      <c r="Z560" s="48"/>
    </row>
    <row r="561" ht="10.5" customHeight="1">
      <c r="A561" s="48"/>
      <c r="B561" s="48"/>
      <c r="C561" s="48"/>
      <c r="D561" s="48"/>
      <c r="E561" s="48"/>
      <c r="F561" s="48"/>
      <c r="G561" s="48"/>
      <c r="H561" s="48"/>
      <c r="I561" s="103"/>
      <c r="J561" s="229"/>
      <c r="K561" s="200"/>
      <c r="L561" s="93"/>
      <c r="M561" s="93"/>
      <c r="N561" s="93"/>
      <c r="O561" s="93"/>
      <c r="P561" s="93"/>
      <c r="Q561" s="93"/>
      <c r="R561" s="93"/>
      <c r="S561" s="93"/>
      <c r="T561" s="93"/>
      <c r="U561" s="93"/>
      <c r="V561" s="93"/>
      <c r="W561" s="93"/>
      <c r="X561" s="93"/>
      <c r="Y561" s="93"/>
      <c r="Z561" s="48"/>
    </row>
    <row r="562" ht="10.5" customHeight="1">
      <c r="A562" s="48"/>
      <c r="B562" s="48"/>
      <c r="C562" s="48"/>
      <c r="D562" s="48"/>
      <c r="E562" s="48"/>
      <c r="F562" s="48"/>
      <c r="G562" s="48"/>
      <c r="H562" s="48"/>
      <c r="I562" s="103"/>
      <c r="J562" s="229"/>
      <c r="K562" s="200"/>
      <c r="L562" s="93"/>
      <c r="M562" s="93"/>
      <c r="N562" s="93"/>
      <c r="O562" s="93"/>
      <c r="P562" s="93"/>
      <c r="Q562" s="93"/>
      <c r="R562" s="93"/>
      <c r="S562" s="93"/>
      <c r="T562" s="93"/>
      <c r="U562" s="93"/>
      <c r="V562" s="93"/>
      <c r="W562" s="93"/>
      <c r="X562" s="93"/>
      <c r="Y562" s="93"/>
      <c r="Z562" s="48"/>
    </row>
    <row r="563" ht="10.5" customHeight="1">
      <c r="A563" s="48"/>
      <c r="B563" s="48"/>
      <c r="C563" s="48"/>
      <c r="D563" s="48"/>
      <c r="E563" s="48"/>
      <c r="F563" s="48"/>
      <c r="G563" s="48"/>
      <c r="H563" s="48"/>
      <c r="I563" s="103"/>
      <c r="J563" s="229"/>
      <c r="K563" s="200"/>
      <c r="L563" s="93"/>
      <c r="M563" s="93"/>
      <c r="N563" s="93"/>
      <c r="O563" s="93"/>
      <c r="P563" s="93"/>
      <c r="Q563" s="93"/>
      <c r="R563" s="93"/>
      <c r="S563" s="93"/>
      <c r="T563" s="93"/>
      <c r="U563" s="93"/>
      <c r="V563" s="93"/>
      <c r="W563" s="93"/>
      <c r="X563" s="93"/>
      <c r="Y563" s="93"/>
      <c r="Z563" s="48"/>
    </row>
    <row r="564" ht="10.5" customHeight="1">
      <c r="A564" s="48"/>
      <c r="B564" s="48"/>
      <c r="C564" s="48"/>
      <c r="D564" s="48"/>
      <c r="E564" s="48"/>
      <c r="F564" s="48"/>
      <c r="G564" s="48"/>
      <c r="H564" s="48"/>
      <c r="I564" s="103"/>
      <c r="J564" s="229"/>
      <c r="K564" s="200"/>
      <c r="L564" s="93"/>
      <c r="M564" s="93"/>
      <c r="N564" s="93"/>
      <c r="O564" s="93"/>
      <c r="P564" s="93"/>
      <c r="Q564" s="93"/>
      <c r="R564" s="93"/>
      <c r="S564" s="93"/>
      <c r="T564" s="93"/>
      <c r="U564" s="93"/>
      <c r="V564" s="93"/>
      <c r="W564" s="93"/>
      <c r="X564" s="93"/>
      <c r="Y564" s="93"/>
      <c r="Z564" s="48"/>
    </row>
    <row r="565" ht="10.5" customHeight="1">
      <c r="A565" s="48"/>
      <c r="B565" s="48"/>
      <c r="C565" s="48"/>
      <c r="D565" s="48"/>
      <c r="E565" s="48"/>
      <c r="F565" s="48"/>
      <c r="G565" s="48"/>
      <c r="H565" s="48"/>
      <c r="I565" s="103"/>
      <c r="J565" s="229"/>
      <c r="K565" s="200"/>
      <c r="L565" s="93"/>
      <c r="M565" s="93"/>
      <c r="N565" s="93"/>
      <c r="O565" s="93"/>
      <c r="P565" s="93"/>
      <c r="Q565" s="93"/>
      <c r="R565" s="93"/>
      <c r="S565" s="93"/>
      <c r="T565" s="93"/>
      <c r="U565" s="93"/>
      <c r="V565" s="93"/>
      <c r="W565" s="93"/>
      <c r="X565" s="93"/>
      <c r="Y565" s="93"/>
      <c r="Z565" s="48"/>
    </row>
    <row r="566" ht="10.5" customHeight="1">
      <c r="A566" s="48"/>
      <c r="B566" s="48"/>
      <c r="C566" s="48"/>
      <c r="D566" s="48"/>
      <c r="E566" s="48"/>
      <c r="F566" s="48"/>
      <c r="G566" s="48"/>
      <c r="H566" s="48"/>
      <c r="I566" s="103"/>
      <c r="J566" s="229"/>
      <c r="K566" s="200"/>
      <c r="L566" s="93"/>
      <c r="M566" s="93"/>
      <c r="N566" s="93"/>
      <c r="O566" s="93"/>
      <c r="P566" s="93"/>
      <c r="Q566" s="93"/>
      <c r="R566" s="93"/>
      <c r="S566" s="93"/>
      <c r="T566" s="93"/>
      <c r="U566" s="93"/>
      <c r="V566" s="93"/>
      <c r="W566" s="93"/>
      <c r="X566" s="93"/>
      <c r="Y566" s="93"/>
      <c r="Z566" s="48"/>
    </row>
    <row r="567" ht="10.5" customHeight="1">
      <c r="A567" s="48"/>
      <c r="B567" s="48"/>
      <c r="C567" s="48"/>
      <c r="D567" s="48"/>
      <c r="E567" s="48"/>
      <c r="F567" s="48"/>
      <c r="G567" s="48"/>
      <c r="H567" s="48"/>
      <c r="I567" s="103"/>
      <c r="J567" s="229"/>
      <c r="K567" s="200"/>
      <c r="L567" s="93"/>
      <c r="M567" s="93"/>
      <c r="N567" s="93"/>
      <c r="O567" s="93"/>
      <c r="P567" s="93"/>
      <c r="Q567" s="93"/>
      <c r="R567" s="93"/>
      <c r="S567" s="93"/>
      <c r="T567" s="93"/>
      <c r="U567" s="93"/>
      <c r="V567" s="93"/>
      <c r="W567" s="93"/>
      <c r="X567" s="93"/>
      <c r="Y567" s="93"/>
      <c r="Z567" s="48"/>
    </row>
    <row r="568" ht="10.5" customHeight="1">
      <c r="A568" s="48"/>
      <c r="B568" s="48"/>
      <c r="C568" s="48"/>
      <c r="D568" s="48"/>
      <c r="E568" s="48"/>
      <c r="F568" s="48"/>
      <c r="G568" s="48"/>
      <c r="H568" s="48"/>
      <c r="I568" s="103"/>
      <c r="J568" s="229"/>
      <c r="K568" s="200"/>
      <c r="L568" s="93"/>
      <c r="M568" s="93"/>
      <c r="N568" s="93"/>
      <c r="O568" s="93"/>
      <c r="P568" s="93"/>
      <c r="Q568" s="93"/>
      <c r="R568" s="93"/>
      <c r="S568" s="93"/>
      <c r="T568" s="93"/>
      <c r="U568" s="93"/>
      <c r="V568" s="93"/>
      <c r="W568" s="93"/>
      <c r="X568" s="93"/>
      <c r="Y568" s="93"/>
      <c r="Z568" s="48"/>
    </row>
    <row r="569" ht="10.5" customHeight="1">
      <c r="A569" s="48"/>
      <c r="B569" s="48"/>
      <c r="C569" s="48"/>
      <c r="D569" s="48"/>
      <c r="E569" s="48"/>
      <c r="F569" s="48"/>
      <c r="G569" s="48"/>
      <c r="H569" s="48"/>
      <c r="I569" s="103"/>
      <c r="J569" s="229"/>
      <c r="K569" s="200"/>
      <c r="L569" s="93"/>
      <c r="M569" s="93"/>
      <c r="N569" s="93"/>
      <c r="O569" s="93"/>
      <c r="P569" s="93"/>
      <c r="Q569" s="93"/>
      <c r="R569" s="93"/>
      <c r="S569" s="93"/>
      <c r="T569" s="93"/>
      <c r="U569" s="93"/>
      <c r="V569" s="93"/>
      <c r="W569" s="93"/>
      <c r="X569" s="93"/>
      <c r="Y569" s="93"/>
      <c r="Z569" s="48"/>
    </row>
    <row r="570" ht="10.5" customHeight="1">
      <c r="A570" s="48"/>
      <c r="B570" s="48"/>
      <c r="C570" s="48"/>
      <c r="D570" s="48"/>
      <c r="E570" s="48"/>
      <c r="F570" s="48"/>
      <c r="G570" s="48"/>
      <c r="H570" s="48"/>
      <c r="I570" s="103"/>
      <c r="J570" s="229"/>
      <c r="K570" s="200"/>
      <c r="L570" s="93"/>
      <c r="M570" s="93"/>
      <c r="N570" s="93"/>
      <c r="O570" s="93"/>
      <c r="P570" s="93"/>
      <c r="Q570" s="93"/>
      <c r="R570" s="93"/>
      <c r="S570" s="93"/>
      <c r="T570" s="93"/>
      <c r="U570" s="93"/>
      <c r="V570" s="93"/>
      <c r="W570" s="93"/>
      <c r="X570" s="93"/>
      <c r="Y570" s="93"/>
      <c r="Z570" s="48"/>
    </row>
    <row r="571" ht="10.5" customHeight="1">
      <c r="A571" s="48"/>
      <c r="B571" s="48"/>
      <c r="C571" s="48"/>
      <c r="D571" s="48"/>
      <c r="E571" s="48"/>
      <c r="F571" s="48"/>
      <c r="G571" s="48"/>
      <c r="H571" s="48"/>
      <c r="I571" s="103"/>
      <c r="J571" s="229"/>
      <c r="K571" s="200"/>
      <c r="L571" s="93"/>
      <c r="M571" s="93"/>
      <c r="N571" s="93"/>
      <c r="O571" s="93"/>
      <c r="P571" s="93"/>
      <c r="Q571" s="93"/>
      <c r="R571" s="93"/>
      <c r="S571" s="93"/>
      <c r="T571" s="93"/>
      <c r="U571" s="93"/>
      <c r="V571" s="93"/>
      <c r="W571" s="93"/>
      <c r="X571" s="93"/>
      <c r="Y571" s="93"/>
      <c r="Z571" s="48"/>
    </row>
    <row r="572" ht="10.5" customHeight="1">
      <c r="A572" s="48"/>
      <c r="B572" s="48"/>
      <c r="C572" s="48"/>
      <c r="D572" s="48"/>
      <c r="E572" s="48"/>
      <c r="F572" s="48"/>
      <c r="G572" s="48"/>
      <c r="H572" s="48"/>
      <c r="I572" s="103"/>
      <c r="J572" s="229"/>
      <c r="K572" s="200"/>
      <c r="L572" s="93"/>
      <c r="M572" s="93"/>
      <c r="N572" s="93"/>
      <c r="O572" s="93"/>
      <c r="P572" s="93"/>
      <c r="Q572" s="93"/>
      <c r="R572" s="93"/>
      <c r="S572" s="93"/>
      <c r="T572" s="93"/>
      <c r="U572" s="93"/>
      <c r="V572" s="93"/>
      <c r="W572" s="93"/>
      <c r="X572" s="93"/>
      <c r="Y572" s="93"/>
      <c r="Z572" s="48"/>
    </row>
    <row r="573" ht="10.5" customHeight="1">
      <c r="A573" s="48"/>
      <c r="B573" s="48"/>
      <c r="C573" s="48"/>
      <c r="D573" s="48"/>
      <c r="E573" s="48"/>
      <c r="F573" s="48"/>
      <c r="G573" s="48"/>
      <c r="H573" s="48"/>
      <c r="I573" s="103"/>
      <c r="J573" s="229"/>
      <c r="K573" s="200"/>
      <c r="L573" s="93"/>
      <c r="M573" s="93"/>
      <c r="N573" s="93"/>
      <c r="O573" s="93"/>
      <c r="P573" s="93"/>
      <c r="Q573" s="93"/>
      <c r="R573" s="93"/>
      <c r="S573" s="93"/>
      <c r="T573" s="93"/>
      <c r="U573" s="93"/>
      <c r="V573" s="93"/>
      <c r="W573" s="93"/>
      <c r="X573" s="93"/>
      <c r="Y573" s="93"/>
      <c r="Z573" s="48"/>
    </row>
    <row r="574" ht="10.5" customHeight="1">
      <c r="A574" s="48"/>
      <c r="B574" s="48"/>
      <c r="C574" s="48"/>
      <c r="D574" s="48"/>
      <c r="E574" s="48"/>
      <c r="F574" s="48"/>
      <c r="G574" s="48"/>
      <c r="H574" s="48"/>
      <c r="I574" s="103"/>
      <c r="J574" s="229"/>
      <c r="K574" s="200"/>
      <c r="L574" s="93"/>
      <c r="M574" s="93"/>
      <c r="N574" s="93"/>
      <c r="O574" s="93"/>
      <c r="P574" s="93"/>
      <c r="Q574" s="93"/>
      <c r="R574" s="93"/>
      <c r="S574" s="93"/>
      <c r="T574" s="93"/>
      <c r="U574" s="93"/>
      <c r="V574" s="93"/>
      <c r="W574" s="93"/>
      <c r="X574" s="93"/>
      <c r="Y574" s="93"/>
      <c r="Z574" s="48"/>
    </row>
    <row r="575" ht="10.5" customHeight="1">
      <c r="A575" s="48"/>
      <c r="B575" s="48"/>
      <c r="C575" s="48"/>
      <c r="D575" s="48"/>
      <c r="E575" s="48"/>
      <c r="F575" s="48"/>
      <c r="G575" s="48"/>
      <c r="H575" s="48"/>
      <c r="I575" s="103"/>
      <c r="J575" s="229"/>
      <c r="K575" s="200"/>
      <c r="L575" s="93"/>
      <c r="M575" s="93"/>
      <c r="N575" s="93"/>
      <c r="O575" s="93"/>
      <c r="P575" s="93"/>
      <c r="Q575" s="93"/>
      <c r="R575" s="93"/>
      <c r="S575" s="93"/>
      <c r="T575" s="93"/>
      <c r="U575" s="93"/>
      <c r="V575" s="93"/>
      <c r="W575" s="93"/>
      <c r="X575" s="93"/>
      <c r="Y575" s="93"/>
      <c r="Z575" s="48"/>
    </row>
    <row r="576" ht="10.5" customHeight="1">
      <c r="A576" s="48"/>
      <c r="B576" s="48"/>
      <c r="C576" s="48"/>
      <c r="D576" s="48"/>
      <c r="E576" s="48"/>
      <c r="F576" s="48"/>
      <c r="G576" s="48"/>
      <c r="H576" s="48"/>
      <c r="I576" s="103"/>
      <c r="J576" s="229"/>
      <c r="K576" s="200"/>
      <c r="L576" s="93"/>
      <c r="M576" s="93"/>
      <c r="N576" s="93"/>
      <c r="O576" s="93"/>
      <c r="P576" s="93"/>
      <c r="Q576" s="93"/>
      <c r="R576" s="93"/>
      <c r="S576" s="93"/>
      <c r="T576" s="93"/>
      <c r="U576" s="93"/>
      <c r="V576" s="93"/>
      <c r="W576" s="93"/>
      <c r="X576" s="93"/>
      <c r="Y576" s="93"/>
      <c r="Z576" s="48"/>
    </row>
    <row r="577" ht="10.5" customHeight="1">
      <c r="A577" s="48"/>
      <c r="B577" s="48"/>
      <c r="C577" s="48"/>
      <c r="D577" s="48"/>
      <c r="E577" s="48"/>
      <c r="F577" s="48"/>
      <c r="G577" s="48"/>
      <c r="H577" s="48"/>
      <c r="I577" s="103"/>
      <c r="J577" s="229"/>
      <c r="K577" s="200"/>
      <c r="L577" s="93"/>
      <c r="M577" s="93"/>
      <c r="N577" s="93"/>
      <c r="O577" s="93"/>
      <c r="P577" s="93"/>
      <c r="Q577" s="93"/>
      <c r="R577" s="93"/>
      <c r="S577" s="93"/>
      <c r="T577" s="93"/>
      <c r="U577" s="93"/>
      <c r="V577" s="93"/>
      <c r="W577" s="93"/>
      <c r="X577" s="93"/>
      <c r="Y577" s="93"/>
      <c r="Z577" s="48"/>
    </row>
    <row r="578" ht="10.5" customHeight="1">
      <c r="A578" s="48"/>
      <c r="B578" s="48"/>
      <c r="C578" s="48"/>
      <c r="D578" s="48"/>
      <c r="E578" s="48"/>
      <c r="F578" s="48"/>
      <c r="G578" s="48"/>
      <c r="H578" s="48"/>
      <c r="I578" s="103"/>
      <c r="J578" s="229"/>
      <c r="K578" s="200"/>
      <c r="L578" s="93"/>
      <c r="M578" s="93"/>
      <c r="N578" s="93"/>
      <c r="O578" s="93"/>
      <c r="P578" s="93"/>
      <c r="Q578" s="93"/>
      <c r="R578" s="93"/>
      <c r="S578" s="93"/>
      <c r="T578" s="93"/>
      <c r="U578" s="93"/>
      <c r="V578" s="93"/>
      <c r="W578" s="93"/>
      <c r="X578" s="93"/>
      <c r="Y578" s="93"/>
      <c r="Z578" s="48"/>
    </row>
    <row r="579" ht="10.5" customHeight="1">
      <c r="A579" s="48"/>
      <c r="B579" s="48"/>
      <c r="C579" s="48"/>
      <c r="D579" s="48"/>
      <c r="E579" s="48"/>
      <c r="F579" s="48"/>
      <c r="G579" s="48"/>
      <c r="H579" s="48"/>
      <c r="I579" s="103"/>
      <c r="J579" s="229"/>
      <c r="K579" s="200"/>
      <c r="L579" s="93"/>
      <c r="M579" s="93"/>
      <c r="N579" s="93"/>
      <c r="O579" s="93"/>
      <c r="P579" s="93"/>
      <c r="Q579" s="93"/>
      <c r="R579" s="93"/>
      <c r="S579" s="93"/>
      <c r="T579" s="93"/>
      <c r="U579" s="93"/>
      <c r="V579" s="93"/>
      <c r="W579" s="93"/>
      <c r="X579" s="93"/>
      <c r="Y579" s="93"/>
      <c r="Z579" s="48"/>
    </row>
    <row r="580" ht="10.5" customHeight="1">
      <c r="A580" s="48"/>
      <c r="B580" s="48"/>
      <c r="C580" s="48"/>
      <c r="D580" s="48"/>
      <c r="E580" s="48"/>
      <c r="F580" s="48"/>
      <c r="G580" s="48"/>
      <c r="H580" s="48"/>
      <c r="I580" s="103"/>
      <c r="J580" s="229"/>
      <c r="K580" s="200"/>
      <c r="L580" s="93"/>
      <c r="M580" s="93"/>
      <c r="N580" s="93"/>
      <c r="O580" s="93"/>
      <c r="P580" s="93"/>
      <c r="Q580" s="93"/>
      <c r="R580" s="93"/>
      <c r="S580" s="93"/>
      <c r="T580" s="93"/>
      <c r="U580" s="93"/>
      <c r="V580" s="93"/>
      <c r="W580" s="93"/>
      <c r="X580" s="93"/>
      <c r="Y580" s="93"/>
      <c r="Z580" s="48"/>
    </row>
    <row r="581" ht="10.5" customHeight="1">
      <c r="A581" s="48"/>
      <c r="B581" s="48"/>
      <c r="C581" s="48"/>
      <c r="D581" s="48"/>
      <c r="E581" s="48"/>
      <c r="F581" s="48"/>
      <c r="G581" s="48"/>
      <c r="H581" s="48"/>
      <c r="I581" s="103"/>
      <c r="J581" s="229"/>
      <c r="K581" s="200"/>
      <c r="L581" s="93"/>
      <c r="M581" s="93"/>
      <c r="N581" s="93"/>
      <c r="O581" s="93"/>
      <c r="P581" s="93"/>
      <c r="Q581" s="93"/>
      <c r="R581" s="93"/>
      <c r="S581" s="93"/>
      <c r="T581" s="93"/>
      <c r="U581" s="93"/>
      <c r="V581" s="93"/>
      <c r="W581" s="93"/>
      <c r="X581" s="93"/>
      <c r="Y581" s="93"/>
      <c r="Z581" s="48"/>
    </row>
    <row r="582" ht="10.5" customHeight="1">
      <c r="A582" s="48"/>
      <c r="B582" s="48"/>
      <c r="C582" s="48"/>
      <c r="D582" s="48"/>
      <c r="E582" s="48"/>
      <c r="F582" s="48"/>
      <c r="G582" s="48"/>
      <c r="H582" s="48"/>
      <c r="I582" s="103"/>
      <c r="J582" s="229"/>
      <c r="K582" s="200"/>
      <c r="L582" s="93"/>
      <c r="M582" s="93"/>
      <c r="N582" s="93"/>
      <c r="O582" s="93"/>
      <c r="P582" s="93"/>
      <c r="Q582" s="93"/>
      <c r="R582" s="93"/>
      <c r="S582" s="93"/>
      <c r="T582" s="93"/>
      <c r="U582" s="93"/>
      <c r="V582" s="93"/>
      <c r="W582" s="93"/>
      <c r="X582" s="93"/>
      <c r="Y582" s="93"/>
      <c r="Z582" s="48"/>
    </row>
    <row r="583" ht="10.5" customHeight="1">
      <c r="A583" s="48"/>
      <c r="B583" s="48"/>
      <c r="C583" s="48"/>
      <c r="D583" s="48"/>
      <c r="E583" s="48"/>
      <c r="F583" s="48"/>
      <c r="G583" s="48"/>
      <c r="H583" s="48"/>
      <c r="I583" s="103"/>
      <c r="J583" s="229"/>
      <c r="K583" s="200"/>
      <c r="L583" s="93"/>
      <c r="M583" s="93"/>
      <c r="N583" s="93"/>
      <c r="O583" s="93"/>
      <c r="P583" s="93"/>
      <c r="Q583" s="93"/>
      <c r="R583" s="93"/>
      <c r="S583" s="93"/>
      <c r="T583" s="93"/>
      <c r="U583" s="93"/>
      <c r="V583" s="93"/>
      <c r="W583" s="93"/>
      <c r="X583" s="93"/>
      <c r="Y583" s="93"/>
      <c r="Z583" s="48"/>
    </row>
    <row r="584" ht="10.5" customHeight="1">
      <c r="A584" s="48"/>
      <c r="B584" s="48"/>
      <c r="C584" s="48"/>
      <c r="D584" s="48"/>
      <c r="E584" s="48"/>
      <c r="F584" s="48"/>
      <c r="G584" s="48"/>
      <c r="H584" s="48"/>
      <c r="I584" s="103"/>
      <c r="J584" s="229"/>
      <c r="K584" s="200"/>
      <c r="L584" s="93"/>
      <c r="M584" s="93"/>
      <c r="N584" s="93"/>
      <c r="O584" s="93"/>
      <c r="P584" s="93"/>
      <c r="Q584" s="93"/>
      <c r="R584" s="93"/>
      <c r="S584" s="93"/>
      <c r="T584" s="93"/>
      <c r="U584" s="93"/>
      <c r="V584" s="93"/>
      <c r="W584" s="93"/>
      <c r="X584" s="93"/>
      <c r="Y584" s="93"/>
      <c r="Z584" s="48"/>
    </row>
    <row r="585" ht="10.5" customHeight="1">
      <c r="A585" s="48"/>
      <c r="B585" s="48"/>
      <c r="C585" s="48"/>
      <c r="D585" s="48"/>
      <c r="E585" s="48"/>
      <c r="F585" s="48"/>
      <c r="G585" s="48"/>
      <c r="H585" s="48"/>
      <c r="I585" s="103"/>
      <c r="J585" s="229"/>
      <c r="K585" s="200"/>
      <c r="L585" s="93"/>
      <c r="M585" s="93"/>
      <c r="N585" s="93"/>
      <c r="O585" s="93"/>
      <c r="P585" s="93"/>
      <c r="Q585" s="93"/>
      <c r="R585" s="93"/>
      <c r="S585" s="93"/>
      <c r="T585" s="93"/>
      <c r="U585" s="93"/>
      <c r="V585" s="93"/>
      <c r="W585" s="93"/>
      <c r="X585" s="93"/>
      <c r="Y585" s="93"/>
      <c r="Z585" s="48"/>
    </row>
    <row r="586" ht="10.5" customHeight="1">
      <c r="A586" s="48"/>
      <c r="B586" s="48"/>
      <c r="C586" s="48"/>
      <c r="D586" s="48"/>
      <c r="E586" s="48"/>
      <c r="F586" s="48"/>
      <c r="G586" s="48"/>
      <c r="H586" s="48"/>
      <c r="I586" s="103"/>
      <c r="J586" s="229"/>
      <c r="K586" s="200"/>
      <c r="L586" s="93"/>
      <c r="M586" s="93"/>
      <c r="N586" s="93"/>
      <c r="O586" s="93"/>
      <c r="P586" s="93"/>
      <c r="Q586" s="93"/>
      <c r="R586" s="93"/>
      <c r="S586" s="93"/>
      <c r="T586" s="93"/>
      <c r="U586" s="93"/>
      <c r="V586" s="93"/>
      <c r="W586" s="93"/>
      <c r="X586" s="93"/>
      <c r="Y586" s="93"/>
      <c r="Z586" s="48"/>
    </row>
    <row r="587" ht="10.5" customHeight="1">
      <c r="A587" s="48"/>
      <c r="B587" s="48"/>
      <c r="C587" s="48"/>
      <c r="D587" s="48"/>
      <c r="E587" s="48"/>
      <c r="F587" s="48"/>
      <c r="G587" s="48"/>
      <c r="H587" s="48"/>
      <c r="I587" s="103"/>
      <c r="J587" s="229"/>
      <c r="K587" s="200"/>
      <c r="L587" s="93"/>
      <c r="M587" s="93"/>
      <c r="N587" s="93"/>
      <c r="O587" s="93"/>
      <c r="P587" s="93"/>
      <c r="Q587" s="93"/>
      <c r="R587" s="93"/>
      <c r="S587" s="93"/>
      <c r="T587" s="93"/>
      <c r="U587" s="93"/>
      <c r="V587" s="93"/>
      <c r="W587" s="93"/>
      <c r="X587" s="93"/>
      <c r="Y587" s="93"/>
      <c r="Z587" s="48"/>
    </row>
    <row r="588" ht="10.5" customHeight="1">
      <c r="A588" s="48"/>
      <c r="B588" s="48"/>
      <c r="C588" s="48"/>
      <c r="D588" s="48"/>
      <c r="E588" s="48"/>
      <c r="F588" s="48"/>
      <c r="G588" s="48"/>
      <c r="H588" s="48"/>
      <c r="I588" s="103"/>
      <c r="J588" s="229"/>
      <c r="K588" s="200"/>
      <c r="L588" s="93"/>
      <c r="M588" s="93"/>
      <c r="N588" s="93"/>
      <c r="O588" s="93"/>
      <c r="P588" s="93"/>
      <c r="Q588" s="93"/>
      <c r="R588" s="93"/>
      <c r="S588" s="93"/>
      <c r="T588" s="93"/>
      <c r="U588" s="93"/>
      <c r="V588" s="93"/>
      <c r="W588" s="93"/>
      <c r="X588" s="93"/>
      <c r="Y588" s="93"/>
      <c r="Z588" s="48"/>
    </row>
    <row r="589" ht="10.5" customHeight="1">
      <c r="A589" s="48"/>
      <c r="B589" s="48"/>
      <c r="C589" s="48"/>
      <c r="D589" s="48"/>
      <c r="E589" s="48"/>
      <c r="F589" s="48"/>
      <c r="G589" s="48"/>
      <c r="H589" s="48"/>
      <c r="I589" s="103"/>
      <c r="J589" s="229"/>
      <c r="K589" s="200"/>
      <c r="L589" s="93"/>
      <c r="M589" s="93"/>
      <c r="N589" s="93"/>
      <c r="O589" s="93"/>
      <c r="P589" s="93"/>
      <c r="Q589" s="93"/>
      <c r="R589" s="93"/>
      <c r="S589" s="93"/>
      <c r="T589" s="93"/>
      <c r="U589" s="93"/>
      <c r="V589" s="93"/>
      <c r="W589" s="93"/>
      <c r="X589" s="93"/>
      <c r="Y589" s="93"/>
      <c r="Z589" s="48"/>
    </row>
    <row r="590" ht="10.5" customHeight="1">
      <c r="A590" s="48"/>
      <c r="B590" s="48"/>
      <c r="C590" s="48"/>
      <c r="D590" s="48"/>
      <c r="E590" s="48"/>
      <c r="F590" s="48"/>
      <c r="G590" s="48"/>
      <c r="H590" s="48"/>
      <c r="I590" s="103"/>
      <c r="J590" s="229"/>
      <c r="K590" s="200"/>
      <c r="L590" s="93"/>
      <c r="M590" s="93"/>
      <c r="N590" s="93"/>
      <c r="O590" s="93"/>
      <c r="P590" s="93"/>
      <c r="Q590" s="93"/>
      <c r="R590" s="93"/>
      <c r="S590" s="93"/>
      <c r="T590" s="93"/>
      <c r="U590" s="93"/>
      <c r="V590" s="93"/>
      <c r="W590" s="93"/>
      <c r="X590" s="93"/>
      <c r="Y590" s="93"/>
      <c r="Z590" s="48"/>
    </row>
    <row r="591" ht="10.5" customHeight="1">
      <c r="A591" s="48"/>
      <c r="B591" s="48"/>
      <c r="C591" s="48"/>
      <c r="D591" s="48"/>
      <c r="E591" s="48"/>
      <c r="F591" s="48"/>
      <c r="G591" s="48"/>
      <c r="H591" s="48"/>
      <c r="I591" s="103"/>
      <c r="J591" s="229"/>
      <c r="K591" s="200"/>
      <c r="L591" s="93"/>
      <c r="M591" s="93"/>
      <c r="N591" s="93"/>
      <c r="O591" s="93"/>
      <c r="P591" s="93"/>
      <c r="Q591" s="93"/>
      <c r="R591" s="93"/>
      <c r="S591" s="93"/>
      <c r="T591" s="93"/>
      <c r="U591" s="93"/>
      <c r="V591" s="93"/>
      <c r="W591" s="93"/>
      <c r="X591" s="93"/>
      <c r="Y591" s="93"/>
      <c r="Z591" s="48"/>
    </row>
    <row r="592" ht="10.5" customHeight="1">
      <c r="A592" s="48"/>
      <c r="B592" s="48"/>
      <c r="C592" s="48"/>
      <c r="D592" s="48"/>
      <c r="E592" s="48"/>
      <c r="F592" s="48"/>
      <c r="G592" s="48"/>
      <c r="H592" s="48"/>
      <c r="I592" s="103"/>
      <c r="J592" s="229"/>
      <c r="K592" s="200"/>
      <c r="L592" s="93"/>
      <c r="M592" s="93"/>
      <c r="N592" s="93"/>
      <c r="O592" s="93"/>
      <c r="P592" s="93"/>
      <c r="Q592" s="93"/>
      <c r="R592" s="93"/>
      <c r="S592" s="93"/>
      <c r="T592" s="93"/>
      <c r="U592" s="93"/>
      <c r="V592" s="93"/>
      <c r="W592" s="93"/>
      <c r="X592" s="93"/>
      <c r="Y592" s="93"/>
      <c r="Z592" s="48"/>
    </row>
    <row r="593" ht="10.5" customHeight="1">
      <c r="A593" s="48"/>
      <c r="B593" s="48"/>
      <c r="C593" s="48"/>
      <c r="D593" s="48"/>
      <c r="E593" s="48"/>
      <c r="F593" s="48"/>
      <c r="G593" s="48"/>
      <c r="H593" s="48"/>
      <c r="I593" s="103"/>
      <c r="J593" s="229"/>
      <c r="K593" s="200"/>
      <c r="L593" s="93"/>
      <c r="M593" s="93"/>
      <c r="N593" s="93"/>
      <c r="O593" s="93"/>
      <c r="P593" s="93"/>
      <c r="Q593" s="93"/>
      <c r="R593" s="93"/>
      <c r="S593" s="93"/>
      <c r="T593" s="93"/>
      <c r="U593" s="93"/>
      <c r="V593" s="93"/>
      <c r="W593" s="93"/>
      <c r="X593" s="93"/>
      <c r="Y593" s="93"/>
      <c r="Z593" s="48"/>
    </row>
    <row r="594" ht="10.5" customHeight="1">
      <c r="A594" s="48"/>
      <c r="B594" s="48"/>
      <c r="C594" s="48"/>
      <c r="D594" s="48"/>
      <c r="E594" s="48"/>
      <c r="F594" s="48"/>
      <c r="G594" s="48"/>
      <c r="H594" s="48"/>
      <c r="I594" s="103"/>
      <c r="J594" s="229"/>
      <c r="K594" s="200"/>
      <c r="L594" s="93"/>
      <c r="M594" s="93"/>
      <c r="N594" s="93"/>
      <c r="O594" s="93"/>
      <c r="P594" s="93"/>
      <c r="Q594" s="93"/>
      <c r="R594" s="93"/>
      <c r="S594" s="93"/>
      <c r="T594" s="93"/>
      <c r="U594" s="93"/>
      <c r="V594" s="93"/>
      <c r="W594" s="93"/>
      <c r="X594" s="93"/>
      <c r="Y594" s="93"/>
      <c r="Z594" s="48"/>
    </row>
    <row r="595" ht="10.5" customHeight="1">
      <c r="A595" s="48"/>
      <c r="B595" s="48"/>
      <c r="C595" s="48"/>
      <c r="D595" s="48"/>
      <c r="E595" s="48"/>
      <c r="F595" s="48"/>
      <c r="G595" s="48"/>
      <c r="H595" s="48"/>
      <c r="I595" s="103"/>
      <c r="J595" s="229"/>
      <c r="K595" s="200"/>
      <c r="L595" s="93"/>
      <c r="M595" s="93"/>
      <c r="N595" s="93"/>
      <c r="O595" s="93"/>
      <c r="P595" s="93"/>
      <c r="Q595" s="93"/>
      <c r="R595" s="93"/>
      <c r="S595" s="93"/>
      <c r="T595" s="93"/>
      <c r="U595" s="93"/>
      <c r="V595" s="93"/>
      <c r="W595" s="93"/>
      <c r="X595" s="93"/>
      <c r="Y595" s="93"/>
      <c r="Z595" s="48"/>
    </row>
    <row r="596" ht="10.5" customHeight="1">
      <c r="A596" s="48"/>
      <c r="B596" s="48"/>
      <c r="C596" s="48"/>
      <c r="D596" s="48"/>
      <c r="E596" s="48"/>
      <c r="F596" s="48"/>
      <c r="G596" s="48"/>
      <c r="H596" s="48"/>
      <c r="I596" s="103"/>
      <c r="J596" s="229"/>
      <c r="K596" s="200"/>
      <c r="L596" s="93"/>
      <c r="M596" s="93"/>
      <c r="N596" s="93"/>
      <c r="O596" s="93"/>
      <c r="P596" s="93"/>
      <c r="Q596" s="93"/>
      <c r="R596" s="93"/>
      <c r="S596" s="93"/>
      <c r="T596" s="93"/>
      <c r="U596" s="93"/>
      <c r="V596" s="93"/>
      <c r="W596" s="93"/>
      <c r="X596" s="93"/>
      <c r="Y596" s="93"/>
      <c r="Z596" s="48"/>
    </row>
    <row r="597" ht="10.5" customHeight="1">
      <c r="A597" s="48"/>
      <c r="B597" s="48"/>
      <c r="C597" s="48"/>
      <c r="D597" s="48"/>
      <c r="E597" s="48"/>
      <c r="F597" s="48"/>
      <c r="G597" s="48"/>
      <c r="H597" s="48"/>
      <c r="I597" s="103"/>
      <c r="J597" s="229"/>
      <c r="K597" s="200"/>
      <c r="L597" s="93"/>
      <c r="M597" s="93"/>
      <c r="N597" s="93"/>
      <c r="O597" s="93"/>
      <c r="P597" s="93"/>
      <c r="Q597" s="93"/>
      <c r="R597" s="93"/>
      <c r="S597" s="93"/>
      <c r="T597" s="93"/>
      <c r="U597" s="93"/>
      <c r="V597" s="93"/>
      <c r="W597" s="93"/>
      <c r="X597" s="93"/>
      <c r="Y597" s="93"/>
      <c r="Z597" s="48"/>
    </row>
    <row r="598" ht="10.5" customHeight="1">
      <c r="A598" s="48"/>
      <c r="B598" s="48"/>
      <c r="C598" s="48"/>
      <c r="D598" s="48"/>
      <c r="E598" s="48"/>
      <c r="F598" s="48"/>
      <c r="G598" s="48"/>
      <c r="H598" s="48"/>
      <c r="I598" s="103"/>
      <c r="J598" s="229"/>
      <c r="K598" s="200"/>
      <c r="L598" s="93"/>
      <c r="M598" s="93"/>
      <c r="N598" s="93"/>
      <c r="O598" s="93"/>
      <c r="P598" s="93"/>
      <c r="Q598" s="93"/>
      <c r="R598" s="93"/>
      <c r="S598" s="93"/>
      <c r="T598" s="93"/>
      <c r="U598" s="93"/>
      <c r="V598" s="93"/>
      <c r="W598" s="93"/>
      <c r="X598" s="93"/>
      <c r="Y598" s="93"/>
      <c r="Z598" s="48"/>
    </row>
    <row r="599" ht="10.5" customHeight="1">
      <c r="A599" s="48"/>
      <c r="B599" s="48"/>
      <c r="C599" s="48"/>
      <c r="D599" s="48"/>
      <c r="E599" s="48"/>
      <c r="F599" s="48"/>
      <c r="G599" s="48"/>
      <c r="H599" s="48"/>
      <c r="I599" s="103"/>
      <c r="J599" s="229"/>
      <c r="K599" s="200"/>
      <c r="L599" s="93"/>
      <c r="M599" s="93"/>
      <c r="N599" s="93"/>
      <c r="O599" s="93"/>
      <c r="P599" s="93"/>
      <c r="Q599" s="93"/>
      <c r="R599" s="93"/>
      <c r="S599" s="93"/>
      <c r="T599" s="93"/>
      <c r="U599" s="93"/>
      <c r="V599" s="93"/>
      <c r="W599" s="93"/>
      <c r="X599" s="93"/>
      <c r="Y599" s="93"/>
      <c r="Z599" s="48"/>
    </row>
    <row r="600" ht="10.5" customHeight="1">
      <c r="A600" s="48"/>
      <c r="B600" s="48"/>
      <c r="C600" s="48"/>
      <c r="D600" s="48"/>
      <c r="E600" s="48"/>
      <c r="F600" s="48"/>
      <c r="G600" s="48"/>
      <c r="H600" s="48"/>
      <c r="I600" s="103"/>
      <c r="J600" s="229"/>
      <c r="K600" s="200"/>
      <c r="L600" s="93"/>
      <c r="M600" s="93"/>
      <c r="N600" s="93"/>
      <c r="O600" s="93"/>
      <c r="P600" s="93"/>
      <c r="Q600" s="93"/>
      <c r="R600" s="93"/>
      <c r="S600" s="93"/>
      <c r="T600" s="93"/>
      <c r="U600" s="93"/>
      <c r="V600" s="93"/>
      <c r="W600" s="93"/>
      <c r="X600" s="93"/>
      <c r="Y600" s="93"/>
      <c r="Z600" s="48"/>
    </row>
    <row r="601" ht="10.5" customHeight="1">
      <c r="A601" s="48"/>
      <c r="B601" s="48"/>
      <c r="C601" s="48"/>
      <c r="D601" s="48"/>
      <c r="E601" s="48"/>
      <c r="F601" s="48"/>
      <c r="G601" s="48"/>
      <c r="H601" s="48"/>
      <c r="I601" s="103"/>
      <c r="J601" s="229"/>
      <c r="K601" s="200"/>
      <c r="L601" s="93"/>
      <c r="M601" s="93"/>
      <c r="N601" s="93"/>
      <c r="O601" s="93"/>
      <c r="P601" s="93"/>
      <c r="Q601" s="93"/>
      <c r="R601" s="93"/>
      <c r="S601" s="93"/>
      <c r="T601" s="93"/>
      <c r="U601" s="93"/>
      <c r="V601" s="93"/>
      <c r="W601" s="93"/>
      <c r="X601" s="93"/>
      <c r="Y601" s="93"/>
      <c r="Z601" s="48"/>
    </row>
    <row r="602" ht="10.5" customHeight="1">
      <c r="A602" s="48"/>
      <c r="B602" s="48"/>
      <c r="C602" s="48"/>
      <c r="D602" s="48"/>
      <c r="E602" s="48"/>
      <c r="F602" s="48"/>
      <c r="G602" s="48"/>
      <c r="H602" s="48"/>
      <c r="I602" s="103"/>
      <c r="J602" s="229"/>
      <c r="K602" s="200"/>
      <c r="L602" s="93"/>
      <c r="M602" s="93"/>
      <c r="N602" s="93"/>
      <c r="O602" s="93"/>
      <c r="P602" s="93"/>
      <c r="Q602" s="93"/>
      <c r="R602" s="93"/>
      <c r="S602" s="93"/>
      <c r="T602" s="93"/>
      <c r="U602" s="93"/>
      <c r="V602" s="93"/>
      <c r="W602" s="93"/>
      <c r="X602" s="93"/>
      <c r="Y602" s="93"/>
      <c r="Z602" s="48"/>
    </row>
    <row r="603" ht="10.5" customHeight="1">
      <c r="A603" s="48"/>
      <c r="B603" s="48"/>
      <c r="C603" s="48"/>
      <c r="D603" s="48"/>
      <c r="E603" s="48"/>
      <c r="F603" s="48"/>
      <c r="G603" s="48"/>
      <c r="H603" s="48"/>
      <c r="I603" s="103"/>
      <c r="J603" s="229"/>
      <c r="K603" s="200"/>
      <c r="L603" s="93"/>
      <c r="M603" s="93"/>
      <c r="N603" s="93"/>
      <c r="O603" s="93"/>
      <c r="P603" s="93"/>
      <c r="Q603" s="93"/>
      <c r="R603" s="93"/>
      <c r="S603" s="93"/>
      <c r="T603" s="93"/>
      <c r="U603" s="93"/>
      <c r="V603" s="93"/>
      <c r="W603" s="93"/>
      <c r="X603" s="93"/>
      <c r="Y603" s="93"/>
      <c r="Z603" s="48"/>
    </row>
    <row r="604" ht="10.5" customHeight="1">
      <c r="A604" s="48"/>
      <c r="B604" s="48"/>
      <c r="C604" s="48"/>
      <c r="D604" s="48"/>
      <c r="E604" s="48"/>
      <c r="F604" s="48"/>
      <c r="G604" s="48"/>
      <c r="H604" s="48"/>
      <c r="I604" s="103"/>
      <c r="J604" s="229"/>
      <c r="K604" s="200"/>
      <c r="L604" s="93"/>
      <c r="M604" s="93"/>
      <c r="N604" s="93"/>
      <c r="O604" s="93"/>
      <c r="P604" s="93"/>
      <c r="Q604" s="93"/>
      <c r="R604" s="93"/>
      <c r="S604" s="93"/>
      <c r="T604" s="93"/>
      <c r="U604" s="93"/>
      <c r="V604" s="93"/>
      <c r="W604" s="93"/>
      <c r="X604" s="93"/>
      <c r="Y604" s="93"/>
      <c r="Z604" s="48"/>
    </row>
    <row r="605" ht="10.5" customHeight="1">
      <c r="A605" s="48"/>
      <c r="B605" s="48"/>
      <c r="C605" s="48"/>
      <c r="D605" s="48"/>
      <c r="E605" s="48"/>
      <c r="F605" s="48"/>
      <c r="G605" s="48"/>
      <c r="H605" s="48"/>
      <c r="I605" s="103"/>
      <c r="J605" s="229"/>
      <c r="K605" s="200"/>
      <c r="L605" s="93"/>
      <c r="M605" s="93"/>
      <c r="N605" s="93"/>
      <c r="O605" s="93"/>
      <c r="P605" s="93"/>
      <c r="Q605" s="93"/>
      <c r="R605" s="93"/>
      <c r="S605" s="93"/>
      <c r="T605" s="93"/>
      <c r="U605" s="93"/>
      <c r="V605" s="93"/>
      <c r="W605" s="93"/>
      <c r="X605" s="93"/>
      <c r="Y605" s="93"/>
      <c r="Z605" s="48"/>
    </row>
    <row r="606" ht="10.5" customHeight="1">
      <c r="A606" s="48"/>
      <c r="B606" s="48"/>
      <c r="C606" s="48"/>
      <c r="D606" s="48"/>
      <c r="E606" s="48"/>
      <c r="F606" s="48"/>
      <c r="G606" s="48"/>
      <c r="H606" s="48"/>
      <c r="I606" s="103"/>
      <c r="J606" s="229"/>
      <c r="K606" s="200"/>
      <c r="L606" s="93"/>
      <c r="M606" s="93"/>
      <c r="N606" s="93"/>
      <c r="O606" s="93"/>
      <c r="P606" s="93"/>
      <c r="Q606" s="93"/>
      <c r="R606" s="93"/>
      <c r="S606" s="93"/>
      <c r="T606" s="93"/>
      <c r="U606" s="93"/>
      <c r="V606" s="93"/>
      <c r="W606" s="93"/>
      <c r="X606" s="93"/>
      <c r="Y606" s="93"/>
      <c r="Z606" s="48"/>
    </row>
    <row r="607" ht="10.5" customHeight="1">
      <c r="A607" s="48"/>
      <c r="B607" s="48"/>
      <c r="C607" s="48"/>
      <c r="D607" s="48"/>
      <c r="E607" s="48"/>
      <c r="F607" s="48"/>
      <c r="G607" s="48"/>
      <c r="H607" s="48"/>
      <c r="I607" s="103"/>
      <c r="J607" s="229"/>
      <c r="K607" s="200"/>
      <c r="L607" s="93"/>
      <c r="M607" s="93"/>
      <c r="N607" s="93"/>
      <c r="O607" s="93"/>
      <c r="P607" s="93"/>
      <c r="Q607" s="93"/>
      <c r="R607" s="93"/>
      <c r="S607" s="93"/>
      <c r="T607" s="93"/>
      <c r="U607" s="93"/>
      <c r="V607" s="93"/>
      <c r="W607" s="93"/>
      <c r="X607" s="93"/>
      <c r="Y607" s="93"/>
      <c r="Z607" s="48"/>
    </row>
    <row r="608" ht="10.5" customHeight="1">
      <c r="A608" s="48"/>
      <c r="B608" s="48"/>
      <c r="C608" s="48"/>
      <c r="D608" s="48"/>
      <c r="E608" s="48"/>
      <c r="F608" s="48"/>
      <c r="G608" s="48"/>
      <c r="H608" s="48"/>
      <c r="I608" s="103"/>
      <c r="J608" s="229"/>
      <c r="K608" s="200"/>
      <c r="L608" s="93"/>
      <c r="M608" s="93"/>
      <c r="N608" s="93"/>
      <c r="O608" s="93"/>
      <c r="P608" s="93"/>
      <c r="Q608" s="93"/>
      <c r="R608" s="93"/>
      <c r="S608" s="93"/>
      <c r="T608" s="93"/>
      <c r="U608" s="93"/>
      <c r="V608" s="93"/>
      <c r="W608" s="93"/>
      <c r="X608" s="93"/>
      <c r="Y608" s="93"/>
      <c r="Z608" s="48"/>
    </row>
    <row r="609" ht="10.5" customHeight="1">
      <c r="A609" s="48"/>
      <c r="B609" s="48"/>
      <c r="C609" s="48"/>
      <c r="D609" s="48"/>
      <c r="E609" s="48"/>
      <c r="F609" s="48"/>
      <c r="G609" s="48"/>
      <c r="H609" s="48"/>
      <c r="I609" s="103"/>
      <c r="J609" s="229"/>
      <c r="K609" s="200"/>
      <c r="L609" s="93"/>
      <c r="M609" s="93"/>
      <c r="N609" s="93"/>
      <c r="O609" s="93"/>
      <c r="P609" s="93"/>
      <c r="Q609" s="93"/>
      <c r="R609" s="93"/>
      <c r="S609" s="93"/>
      <c r="T609" s="93"/>
      <c r="U609" s="93"/>
      <c r="V609" s="93"/>
      <c r="W609" s="93"/>
      <c r="X609" s="93"/>
      <c r="Y609" s="93"/>
      <c r="Z609" s="48"/>
    </row>
    <row r="610" ht="10.5" customHeight="1">
      <c r="A610" s="48"/>
      <c r="B610" s="48"/>
      <c r="C610" s="48"/>
      <c r="D610" s="48"/>
      <c r="E610" s="48"/>
      <c r="F610" s="48"/>
      <c r="G610" s="48"/>
      <c r="H610" s="48"/>
      <c r="I610" s="103"/>
      <c r="J610" s="229"/>
      <c r="K610" s="200"/>
      <c r="L610" s="93"/>
      <c r="M610" s="93"/>
      <c r="N610" s="93"/>
      <c r="O610" s="93"/>
      <c r="P610" s="93"/>
      <c r="Q610" s="93"/>
      <c r="R610" s="93"/>
      <c r="S610" s="93"/>
      <c r="T610" s="93"/>
      <c r="U610" s="93"/>
      <c r="V610" s="93"/>
      <c r="W610" s="93"/>
      <c r="X610" s="93"/>
      <c r="Y610" s="93"/>
      <c r="Z610" s="48"/>
    </row>
    <row r="611" ht="10.5" customHeight="1">
      <c r="A611" s="48"/>
      <c r="B611" s="48"/>
      <c r="C611" s="48"/>
      <c r="D611" s="48"/>
      <c r="E611" s="48"/>
      <c r="F611" s="48"/>
      <c r="G611" s="48"/>
      <c r="H611" s="48"/>
      <c r="I611" s="103"/>
      <c r="J611" s="229"/>
      <c r="K611" s="200"/>
      <c r="L611" s="93"/>
      <c r="M611" s="93"/>
      <c r="N611" s="93"/>
      <c r="O611" s="93"/>
      <c r="P611" s="93"/>
      <c r="Q611" s="93"/>
      <c r="R611" s="93"/>
      <c r="S611" s="93"/>
      <c r="T611" s="93"/>
      <c r="U611" s="93"/>
      <c r="V611" s="93"/>
      <c r="W611" s="93"/>
      <c r="X611" s="93"/>
      <c r="Y611" s="93"/>
      <c r="Z611" s="48"/>
    </row>
    <row r="612" ht="10.5" customHeight="1">
      <c r="A612" s="48"/>
      <c r="B612" s="48"/>
      <c r="C612" s="48"/>
      <c r="D612" s="48"/>
      <c r="E612" s="48"/>
      <c r="F612" s="48"/>
      <c r="G612" s="48"/>
      <c r="H612" s="48"/>
      <c r="I612" s="103"/>
      <c r="J612" s="229"/>
      <c r="K612" s="200"/>
      <c r="L612" s="93"/>
      <c r="M612" s="93"/>
      <c r="N612" s="93"/>
      <c r="O612" s="93"/>
      <c r="P612" s="93"/>
      <c r="Q612" s="93"/>
      <c r="R612" s="93"/>
      <c r="S612" s="93"/>
      <c r="T612" s="93"/>
      <c r="U612" s="93"/>
      <c r="V612" s="93"/>
      <c r="W612" s="93"/>
      <c r="X612" s="93"/>
      <c r="Y612" s="93"/>
      <c r="Z612" s="48"/>
    </row>
    <row r="613" ht="10.5" customHeight="1">
      <c r="A613" s="48"/>
      <c r="B613" s="48"/>
      <c r="C613" s="48"/>
      <c r="D613" s="48"/>
      <c r="E613" s="48"/>
      <c r="F613" s="48"/>
      <c r="G613" s="48"/>
      <c r="H613" s="48"/>
      <c r="I613" s="103"/>
      <c r="J613" s="229"/>
      <c r="K613" s="200"/>
      <c r="L613" s="93"/>
      <c r="M613" s="93"/>
      <c r="N613" s="93"/>
      <c r="O613" s="93"/>
      <c r="P613" s="93"/>
      <c r="Q613" s="93"/>
      <c r="R613" s="93"/>
      <c r="S613" s="93"/>
      <c r="T613" s="93"/>
      <c r="U613" s="93"/>
      <c r="V613" s="93"/>
      <c r="W613" s="93"/>
      <c r="X613" s="93"/>
      <c r="Y613" s="93"/>
      <c r="Z613" s="48"/>
    </row>
    <row r="614" ht="10.5" customHeight="1">
      <c r="A614" s="48"/>
      <c r="B614" s="48"/>
      <c r="C614" s="48"/>
      <c r="D614" s="48"/>
      <c r="E614" s="48"/>
      <c r="F614" s="48"/>
      <c r="G614" s="48"/>
      <c r="H614" s="48"/>
      <c r="I614" s="103"/>
      <c r="J614" s="229"/>
      <c r="K614" s="200"/>
      <c r="L614" s="93"/>
      <c r="M614" s="93"/>
      <c r="N614" s="93"/>
      <c r="O614" s="93"/>
      <c r="P614" s="93"/>
      <c r="Q614" s="93"/>
      <c r="R614" s="93"/>
      <c r="S614" s="93"/>
      <c r="T614" s="93"/>
      <c r="U614" s="93"/>
      <c r="V614" s="93"/>
      <c r="W614" s="93"/>
      <c r="X614" s="93"/>
      <c r="Y614" s="93"/>
      <c r="Z614" s="48"/>
    </row>
    <row r="615" ht="10.5" customHeight="1">
      <c r="A615" s="48"/>
      <c r="B615" s="48"/>
      <c r="C615" s="48"/>
      <c r="D615" s="48"/>
      <c r="E615" s="48"/>
      <c r="F615" s="48"/>
      <c r="G615" s="48"/>
      <c r="H615" s="48"/>
      <c r="I615" s="103"/>
      <c r="J615" s="229"/>
      <c r="K615" s="200"/>
      <c r="L615" s="93"/>
      <c r="M615" s="93"/>
      <c r="N615" s="93"/>
      <c r="O615" s="93"/>
      <c r="P615" s="93"/>
      <c r="Q615" s="93"/>
      <c r="R615" s="93"/>
      <c r="S615" s="93"/>
      <c r="T615" s="93"/>
      <c r="U615" s="93"/>
      <c r="V615" s="93"/>
      <c r="W615" s="93"/>
      <c r="X615" s="93"/>
      <c r="Y615" s="93"/>
      <c r="Z615" s="48"/>
    </row>
    <row r="616" ht="10.5" customHeight="1">
      <c r="A616" s="48"/>
      <c r="B616" s="48"/>
      <c r="C616" s="48"/>
      <c r="D616" s="48"/>
      <c r="E616" s="48"/>
      <c r="F616" s="48"/>
      <c r="G616" s="48"/>
      <c r="H616" s="48"/>
      <c r="I616" s="103"/>
      <c r="J616" s="229"/>
      <c r="K616" s="200"/>
      <c r="L616" s="93"/>
      <c r="M616" s="93"/>
      <c r="N616" s="93"/>
      <c r="O616" s="93"/>
      <c r="P616" s="93"/>
      <c r="Q616" s="93"/>
      <c r="R616" s="93"/>
      <c r="S616" s="93"/>
      <c r="T616" s="93"/>
      <c r="U616" s="93"/>
      <c r="V616" s="93"/>
      <c r="W616" s="93"/>
      <c r="X616" s="93"/>
      <c r="Y616" s="93"/>
      <c r="Z616" s="48"/>
    </row>
    <row r="617" ht="10.5" customHeight="1">
      <c r="A617" s="48"/>
      <c r="B617" s="48"/>
      <c r="C617" s="48"/>
      <c r="D617" s="48"/>
      <c r="E617" s="48"/>
      <c r="F617" s="48"/>
      <c r="G617" s="48"/>
      <c r="H617" s="48"/>
      <c r="I617" s="103"/>
      <c r="J617" s="229"/>
      <c r="K617" s="200"/>
      <c r="L617" s="93"/>
      <c r="M617" s="93"/>
      <c r="N617" s="93"/>
      <c r="O617" s="93"/>
      <c r="P617" s="93"/>
      <c r="Q617" s="93"/>
      <c r="R617" s="93"/>
      <c r="S617" s="93"/>
      <c r="T617" s="93"/>
      <c r="U617" s="93"/>
      <c r="V617" s="93"/>
      <c r="W617" s="93"/>
      <c r="X617" s="93"/>
      <c r="Y617" s="93"/>
      <c r="Z617" s="48"/>
    </row>
    <row r="618" ht="10.5" customHeight="1">
      <c r="A618" s="48"/>
      <c r="B618" s="48"/>
      <c r="C618" s="48"/>
      <c r="D618" s="48"/>
      <c r="E618" s="48"/>
      <c r="F618" s="48"/>
      <c r="G618" s="48"/>
      <c r="H618" s="48"/>
      <c r="I618" s="103"/>
      <c r="J618" s="229"/>
      <c r="K618" s="200"/>
      <c r="L618" s="93"/>
      <c r="M618" s="93"/>
      <c r="N618" s="93"/>
      <c r="O618" s="93"/>
      <c r="P618" s="93"/>
      <c r="Q618" s="93"/>
      <c r="R618" s="93"/>
      <c r="S618" s="93"/>
      <c r="T618" s="93"/>
      <c r="U618" s="93"/>
      <c r="V618" s="93"/>
      <c r="W618" s="93"/>
      <c r="X618" s="93"/>
      <c r="Y618" s="93"/>
      <c r="Z618" s="48"/>
    </row>
    <row r="619" ht="10.5" customHeight="1">
      <c r="A619" s="48"/>
      <c r="B619" s="48"/>
      <c r="C619" s="48"/>
      <c r="D619" s="48"/>
      <c r="E619" s="48"/>
      <c r="F619" s="48"/>
      <c r="G619" s="48"/>
      <c r="H619" s="48"/>
      <c r="I619" s="103"/>
      <c r="J619" s="229"/>
      <c r="K619" s="200"/>
      <c r="L619" s="93"/>
      <c r="M619" s="93"/>
      <c r="N619" s="93"/>
      <c r="O619" s="93"/>
      <c r="P619" s="93"/>
      <c r="Q619" s="93"/>
      <c r="R619" s="93"/>
      <c r="S619" s="93"/>
      <c r="T619" s="93"/>
      <c r="U619" s="93"/>
      <c r="V619" s="93"/>
      <c r="W619" s="93"/>
      <c r="X619" s="93"/>
      <c r="Y619" s="93"/>
      <c r="Z619" s="48"/>
    </row>
    <row r="620" ht="10.5" customHeight="1">
      <c r="A620" s="48"/>
      <c r="B620" s="48"/>
      <c r="C620" s="48"/>
      <c r="D620" s="48"/>
      <c r="E620" s="48"/>
      <c r="F620" s="48"/>
      <c r="G620" s="48"/>
      <c r="H620" s="48"/>
      <c r="I620" s="103"/>
      <c r="J620" s="229"/>
      <c r="K620" s="200"/>
      <c r="L620" s="93"/>
      <c r="M620" s="93"/>
      <c r="N620" s="93"/>
      <c r="O620" s="93"/>
      <c r="P620" s="93"/>
      <c r="Q620" s="93"/>
      <c r="R620" s="93"/>
      <c r="S620" s="93"/>
      <c r="T620" s="93"/>
      <c r="U620" s="93"/>
      <c r="V620" s="93"/>
      <c r="W620" s="93"/>
      <c r="X620" s="93"/>
      <c r="Y620" s="93"/>
      <c r="Z620" s="48"/>
    </row>
    <row r="621" ht="10.5" customHeight="1">
      <c r="A621" s="48"/>
      <c r="B621" s="48"/>
      <c r="C621" s="48"/>
      <c r="D621" s="48"/>
      <c r="E621" s="48"/>
      <c r="F621" s="48"/>
      <c r="G621" s="48"/>
      <c r="H621" s="48"/>
      <c r="I621" s="103"/>
      <c r="J621" s="229"/>
      <c r="K621" s="200"/>
      <c r="L621" s="93"/>
      <c r="M621" s="93"/>
      <c r="N621" s="93"/>
      <c r="O621" s="93"/>
      <c r="P621" s="93"/>
      <c r="Q621" s="93"/>
      <c r="R621" s="93"/>
      <c r="S621" s="93"/>
      <c r="T621" s="93"/>
      <c r="U621" s="93"/>
      <c r="V621" s="93"/>
      <c r="W621" s="93"/>
      <c r="X621" s="93"/>
      <c r="Y621" s="93"/>
      <c r="Z621" s="48"/>
    </row>
    <row r="622" ht="10.5" customHeight="1">
      <c r="A622" s="48"/>
      <c r="B622" s="48"/>
      <c r="C622" s="48"/>
      <c r="D622" s="48"/>
      <c r="E622" s="48"/>
      <c r="F622" s="48"/>
      <c r="G622" s="48"/>
      <c r="H622" s="48"/>
      <c r="I622" s="103"/>
      <c r="J622" s="229"/>
      <c r="K622" s="200"/>
      <c r="L622" s="93"/>
      <c r="M622" s="93"/>
      <c r="N622" s="93"/>
      <c r="O622" s="93"/>
      <c r="P622" s="93"/>
      <c r="Q622" s="93"/>
      <c r="R622" s="93"/>
      <c r="S622" s="93"/>
      <c r="T622" s="93"/>
      <c r="U622" s="93"/>
      <c r="V622" s="93"/>
      <c r="W622" s="93"/>
      <c r="X622" s="93"/>
      <c r="Y622" s="93"/>
      <c r="Z622" s="48"/>
    </row>
    <row r="623" ht="10.5" customHeight="1">
      <c r="A623" s="48"/>
      <c r="B623" s="48"/>
      <c r="C623" s="48"/>
      <c r="D623" s="48"/>
      <c r="E623" s="48"/>
      <c r="F623" s="48"/>
      <c r="G623" s="48"/>
      <c r="H623" s="48"/>
      <c r="I623" s="103"/>
      <c r="J623" s="229"/>
      <c r="K623" s="200"/>
      <c r="L623" s="93"/>
      <c r="M623" s="93"/>
      <c r="N623" s="93"/>
      <c r="O623" s="93"/>
      <c r="P623" s="93"/>
      <c r="Q623" s="93"/>
      <c r="R623" s="93"/>
      <c r="S623" s="93"/>
      <c r="T623" s="93"/>
      <c r="U623" s="93"/>
      <c r="V623" s="93"/>
      <c r="W623" s="93"/>
      <c r="X623" s="93"/>
      <c r="Y623" s="93"/>
      <c r="Z623" s="48"/>
    </row>
    <row r="624" ht="10.5" customHeight="1">
      <c r="A624" s="48"/>
      <c r="B624" s="48"/>
      <c r="C624" s="48"/>
      <c r="D624" s="48"/>
      <c r="E624" s="48"/>
      <c r="F624" s="48"/>
      <c r="G624" s="48"/>
      <c r="H624" s="48"/>
      <c r="I624" s="103"/>
      <c r="J624" s="229"/>
      <c r="K624" s="200"/>
      <c r="L624" s="93"/>
      <c r="M624" s="93"/>
      <c r="N624" s="93"/>
      <c r="O624" s="93"/>
      <c r="P624" s="93"/>
      <c r="Q624" s="93"/>
      <c r="R624" s="93"/>
      <c r="S624" s="93"/>
      <c r="T624" s="93"/>
      <c r="U624" s="93"/>
      <c r="V624" s="93"/>
      <c r="W624" s="93"/>
      <c r="X624" s="93"/>
      <c r="Y624" s="93"/>
      <c r="Z624" s="48"/>
    </row>
    <row r="625" ht="10.5" customHeight="1">
      <c r="A625" s="48"/>
      <c r="B625" s="48"/>
      <c r="C625" s="48"/>
      <c r="D625" s="48"/>
      <c r="E625" s="48"/>
      <c r="F625" s="48"/>
      <c r="G625" s="48"/>
      <c r="H625" s="48"/>
      <c r="I625" s="103"/>
      <c r="J625" s="229"/>
      <c r="K625" s="200"/>
      <c r="L625" s="93"/>
      <c r="M625" s="93"/>
      <c r="N625" s="93"/>
      <c r="O625" s="93"/>
      <c r="P625" s="93"/>
      <c r="Q625" s="93"/>
      <c r="R625" s="93"/>
      <c r="S625" s="93"/>
      <c r="T625" s="93"/>
      <c r="U625" s="93"/>
      <c r="V625" s="93"/>
      <c r="W625" s="93"/>
      <c r="X625" s="93"/>
      <c r="Y625" s="93"/>
      <c r="Z625" s="48"/>
    </row>
    <row r="626" ht="10.5" customHeight="1">
      <c r="A626" s="48"/>
      <c r="B626" s="48"/>
      <c r="C626" s="48"/>
      <c r="D626" s="48"/>
      <c r="E626" s="48"/>
      <c r="F626" s="48"/>
      <c r="G626" s="48"/>
      <c r="H626" s="48"/>
      <c r="I626" s="103"/>
      <c r="J626" s="229"/>
      <c r="K626" s="200"/>
      <c r="L626" s="93"/>
      <c r="M626" s="93"/>
      <c r="N626" s="93"/>
      <c r="O626" s="93"/>
      <c r="P626" s="93"/>
      <c r="Q626" s="93"/>
      <c r="R626" s="93"/>
      <c r="S626" s="93"/>
      <c r="T626" s="93"/>
      <c r="U626" s="93"/>
      <c r="V626" s="93"/>
      <c r="W626" s="93"/>
      <c r="X626" s="93"/>
      <c r="Y626" s="93"/>
      <c r="Z626" s="48"/>
    </row>
    <row r="627" ht="10.5" customHeight="1">
      <c r="A627" s="48"/>
      <c r="B627" s="48"/>
      <c r="C627" s="48"/>
      <c r="D627" s="48"/>
      <c r="E627" s="48"/>
      <c r="F627" s="48"/>
      <c r="G627" s="48"/>
      <c r="H627" s="48"/>
      <c r="I627" s="103"/>
      <c r="J627" s="229"/>
      <c r="K627" s="200"/>
      <c r="L627" s="93"/>
      <c r="M627" s="93"/>
      <c r="N627" s="93"/>
      <c r="O627" s="93"/>
      <c r="P627" s="93"/>
      <c r="Q627" s="93"/>
      <c r="R627" s="93"/>
      <c r="S627" s="93"/>
      <c r="T627" s="93"/>
      <c r="U627" s="93"/>
      <c r="V627" s="93"/>
      <c r="W627" s="93"/>
      <c r="X627" s="93"/>
      <c r="Y627" s="93"/>
      <c r="Z627" s="48"/>
    </row>
    <row r="628" ht="10.5" customHeight="1">
      <c r="A628" s="48"/>
      <c r="B628" s="48"/>
      <c r="C628" s="48"/>
      <c r="D628" s="48"/>
      <c r="E628" s="48"/>
      <c r="F628" s="48"/>
      <c r="G628" s="48"/>
      <c r="H628" s="48"/>
      <c r="I628" s="103"/>
      <c r="J628" s="229"/>
      <c r="K628" s="200"/>
      <c r="L628" s="93"/>
      <c r="M628" s="93"/>
      <c r="N628" s="93"/>
      <c r="O628" s="93"/>
      <c r="P628" s="93"/>
      <c r="Q628" s="93"/>
      <c r="R628" s="93"/>
      <c r="S628" s="93"/>
      <c r="T628" s="93"/>
      <c r="U628" s="93"/>
      <c r="V628" s="93"/>
      <c r="W628" s="93"/>
      <c r="X628" s="93"/>
      <c r="Y628" s="93"/>
      <c r="Z628" s="48"/>
    </row>
    <row r="629" ht="10.5" customHeight="1">
      <c r="A629" s="48"/>
      <c r="B629" s="48"/>
      <c r="C629" s="48"/>
      <c r="D629" s="48"/>
      <c r="E629" s="48"/>
      <c r="F629" s="48"/>
      <c r="G629" s="48"/>
      <c r="H629" s="48"/>
      <c r="I629" s="103"/>
      <c r="J629" s="229"/>
      <c r="K629" s="200"/>
      <c r="L629" s="93"/>
      <c r="M629" s="93"/>
      <c r="N629" s="93"/>
      <c r="O629" s="93"/>
      <c r="P629" s="93"/>
      <c r="Q629" s="93"/>
      <c r="R629" s="93"/>
      <c r="S629" s="93"/>
      <c r="T629" s="93"/>
      <c r="U629" s="93"/>
      <c r="V629" s="93"/>
      <c r="W629" s="93"/>
      <c r="X629" s="93"/>
      <c r="Y629" s="93"/>
      <c r="Z629" s="48"/>
    </row>
    <row r="630" ht="10.5" customHeight="1">
      <c r="A630" s="48"/>
      <c r="B630" s="48"/>
      <c r="C630" s="48"/>
      <c r="D630" s="48"/>
      <c r="E630" s="48"/>
      <c r="F630" s="48"/>
      <c r="G630" s="48"/>
      <c r="H630" s="48"/>
      <c r="I630" s="103"/>
      <c r="J630" s="229"/>
      <c r="K630" s="200"/>
      <c r="L630" s="93"/>
      <c r="M630" s="93"/>
      <c r="N630" s="93"/>
      <c r="O630" s="93"/>
      <c r="P630" s="93"/>
      <c r="Q630" s="93"/>
      <c r="R630" s="93"/>
      <c r="S630" s="93"/>
      <c r="T630" s="93"/>
      <c r="U630" s="93"/>
      <c r="V630" s="93"/>
      <c r="W630" s="93"/>
      <c r="X630" s="93"/>
      <c r="Y630" s="93"/>
      <c r="Z630" s="48"/>
    </row>
    <row r="631" ht="10.5" customHeight="1">
      <c r="A631" s="48"/>
      <c r="B631" s="48"/>
      <c r="C631" s="48"/>
      <c r="D631" s="48"/>
      <c r="E631" s="48"/>
      <c r="F631" s="48"/>
      <c r="G631" s="48"/>
      <c r="H631" s="48"/>
      <c r="I631" s="103"/>
      <c r="J631" s="229"/>
      <c r="K631" s="200"/>
      <c r="L631" s="93"/>
      <c r="M631" s="93"/>
      <c r="N631" s="93"/>
      <c r="O631" s="93"/>
      <c r="P631" s="93"/>
      <c r="Q631" s="93"/>
      <c r="R631" s="93"/>
      <c r="S631" s="93"/>
      <c r="T631" s="93"/>
      <c r="U631" s="93"/>
      <c r="V631" s="93"/>
      <c r="W631" s="93"/>
      <c r="X631" s="93"/>
      <c r="Y631" s="93"/>
      <c r="Z631" s="48"/>
    </row>
    <row r="632" ht="10.5" customHeight="1">
      <c r="A632" s="48"/>
      <c r="B632" s="48"/>
      <c r="C632" s="48"/>
      <c r="D632" s="48"/>
      <c r="E632" s="48"/>
      <c r="F632" s="48"/>
      <c r="G632" s="48"/>
      <c r="H632" s="48"/>
      <c r="I632" s="103"/>
      <c r="J632" s="229"/>
      <c r="K632" s="200"/>
      <c r="L632" s="93"/>
      <c r="M632" s="93"/>
      <c r="N632" s="93"/>
      <c r="O632" s="93"/>
      <c r="P632" s="93"/>
      <c r="Q632" s="93"/>
      <c r="R632" s="93"/>
      <c r="S632" s="93"/>
      <c r="T632" s="93"/>
      <c r="U632" s="93"/>
      <c r="V632" s="93"/>
      <c r="W632" s="93"/>
      <c r="X632" s="93"/>
      <c r="Y632" s="93"/>
      <c r="Z632" s="48"/>
    </row>
    <row r="633" ht="10.5" customHeight="1">
      <c r="A633" s="48"/>
      <c r="B633" s="48"/>
      <c r="C633" s="48"/>
      <c r="D633" s="48"/>
      <c r="E633" s="48"/>
      <c r="F633" s="48"/>
      <c r="G633" s="48"/>
      <c r="H633" s="48"/>
      <c r="I633" s="103"/>
      <c r="J633" s="229"/>
      <c r="K633" s="200"/>
      <c r="L633" s="93"/>
      <c r="M633" s="93"/>
      <c r="N633" s="93"/>
      <c r="O633" s="93"/>
      <c r="P633" s="93"/>
      <c r="Q633" s="93"/>
      <c r="R633" s="93"/>
      <c r="S633" s="93"/>
      <c r="T633" s="93"/>
      <c r="U633" s="93"/>
      <c r="V633" s="93"/>
      <c r="W633" s="93"/>
      <c r="X633" s="93"/>
      <c r="Y633" s="93"/>
      <c r="Z633" s="48"/>
    </row>
    <row r="634" ht="10.5" customHeight="1">
      <c r="A634" s="48"/>
      <c r="B634" s="48"/>
      <c r="C634" s="48"/>
      <c r="D634" s="48"/>
      <c r="E634" s="48"/>
      <c r="F634" s="48"/>
      <c r="G634" s="48"/>
      <c r="H634" s="48"/>
      <c r="I634" s="103"/>
      <c r="J634" s="229"/>
      <c r="K634" s="200"/>
      <c r="L634" s="93"/>
      <c r="M634" s="93"/>
      <c r="N634" s="93"/>
      <c r="O634" s="93"/>
      <c r="P634" s="93"/>
      <c r="Q634" s="93"/>
      <c r="R634" s="93"/>
      <c r="S634" s="93"/>
      <c r="T634" s="93"/>
      <c r="U634" s="93"/>
      <c r="V634" s="93"/>
      <c r="W634" s="93"/>
      <c r="X634" s="93"/>
      <c r="Y634" s="93"/>
      <c r="Z634" s="48"/>
    </row>
    <row r="635" ht="10.5" customHeight="1">
      <c r="A635" s="48"/>
      <c r="B635" s="48"/>
      <c r="C635" s="48"/>
      <c r="D635" s="48"/>
      <c r="E635" s="48"/>
      <c r="F635" s="48"/>
      <c r="G635" s="48"/>
      <c r="H635" s="48"/>
      <c r="I635" s="103"/>
      <c r="J635" s="229"/>
      <c r="K635" s="200"/>
      <c r="L635" s="93"/>
      <c r="M635" s="93"/>
      <c r="N635" s="93"/>
      <c r="O635" s="93"/>
      <c r="P635" s="93"/>
      <c r="Q635" s="93"/>
      <c r="R635" s="93"/>
      <c r="S635" s="93"/>
      <c r="T635" s="93"/>
      <c r="U635" s="93"/>
      <c r="V635" s="93"/>
      <c r="W635" s="93"/>
      <c r="X635" s="93"/>
      <c r="Y635" s="93"/>
      <c r="Z635" s="48"/>
    </row>
    <row r="636" ht="10.5" customHeight="1">
      <c r="A636" s="48"/>
      <c r="B636" s="48"/>
      <c r="C636" s="48"/>
      <c r="D636" s="48"/>
      <c r="E636" s="48"/>
      <c r="F636" s="48"/>
      <c r="G636" s="48"/>
      <c r="H636" s="48"/>
      <c r="I636" s="103"/>
      <c r="J636" s="229"/>
      <c r="K636" s="200"/>
      <c r="L636" s="93"/>
      <c r="M636" s="93"/>
      <c r="N636" s="93"/>
      <c r="O636" s="93"/>
      <c r="P636" s="93"/>
      <c r="Q636" s="93"/>
      <c r="R636" s="93"/>
      <c r="S636" s="93"/>
      <c r="T636" s="93"/>
      <c r="U636" s="93"/>
      <c r="V636" s="93"/>
      <c r="W636" s="93"/>
      <c r="X636" s="93"/>
      <c r="Y636" s="93"/>
      <c r="Z636" s="48"/>
    </row>
    <row r="637" ht="10.5" customHeight="1">
      <c r="A637" s="48"/>
      <c r="B637" s="48"/>
      <c r="C637" s="48"/>
      <c r="D637" s="48"/>
      <c r="E637" s="48"/>
      <c r="F637" s="48"/>
      <c r="G637" s="48"/>
      <c r="H637" s="48"/>
      <c r="I637" s="103"/>
      <c r="J637" s="229"/>
      <c r="K637" s="200"/>
      <c r="L637" s="93"/>
      <c r="M637" s="93"/>
      <c r="N637" s="93"/>
      <c r="O637" s="93"/>
      <c r="P637" s="93"/>
      <c r="Q637" s="93"/>
      <c r="R637" s="93"/>
      <c r="S637" s="93"/>
      <c r="T637" s="93"/>
      <c r="U637" s="93"/>
      <c r="V637" s="93"/>
      <c r="W637" s="93"/>
      <c r="X637" s="93"/>
      <c r="Y637" s="93"/>
      <c r="Z637" s="48"/>
    </row>
    <row r="638" ht="10.5" customHeight="1">
      <c r="A638" s="48"/>
      <c r="B638" s="48"/>
      <c r="C638" s="48"/>
      <c r="D638" s="48"/>
      <c r="E638" s="48"/>
      <c r="F638" s="48"/>
      <c r="G638" s="48"/>
      <c r="H638" s="48"/>
      <c r="I638" s="103"/>
      <c r="J638" s="229"/>
      <c r="K638" s="200"/>
      <c r="L638" s="93"/>
      <c r="M638" s="93"/>
      <c r="N638" s="93"/>
      <c r="O638" s="93"/>
      <c r="P638" s="93"/>
      <c r="Q638" s="93"/>
      <c r="R638" s="93"/>
      <c r="S638" s="93"/>
      <c r="T638" s="93"/>
      <c r="U638" s="93"/>
      <c r="V638" s="93"/>
      <c r="W638" s="93"/>
      <c r="X638" s="93"/>
      <c r="Y638" s="93"/>
      <c r="Z638" s="48"/>
    </row>
    <row r="639" ht="10.5" customHeight="1">
      <c r="A639" s="48"/>
      <c r="B639" s="48"/>
      <c r="C639" s="48"/>
      <c r="D639" s="48"/>
      <c r="E639" s="48"/>
      <c r="F639" s="48"/>
      <c r="G639" s="48"/>
      <c r="H639" s="48"/>
      <c r="I639" s="103"/>
      <c r="J639" s="229"/>
      <c r="K639" s="200"/>
      <c r="L639" s="93"/>
      <c r="M639" s="93"/>
      <c r="N639" s="93"/>
      <c r="O639" s="93"/>
      <c r="P639" s="93"/>
      <c r="Q639" s="93"/>
      <c r="R639" s="93"/>
      <c r="S639" s="93"/>
      <c r="T639" s="93"/>
      <c r="U639" s="93"/>
      <c r="V639" s="93"/>
      <c r="W639" s="93"/>
      <c r="X639" s="93"/>
      <c r="Y639" s="93"/>
      <c r="Z639" s="48"/>
    </row>
    <row r="640" ht="10.5" customHeight="1">
      <c r="A640" s="48"/>
      <c r="B640" s="48"/>
      <c r="C640" s="48"/>
      <c r="D640" s="48"/>
      <c r="E640" s="48"/>
      <c r="F640" s="48"/>
      <c r="G640" s="48"/>
      <c r="H640" s="48"/>
      <c r="I640" s="103"/>
      <c r="J640" s="229"/>
      <c r="K640" s="200"/>
      <c r="L640" s="93"/>
      <c r="M640" s="93"/>
      <c r="N640" s="93"/>
      <c r="O640" s="93"/>
      <c r="P640" s="93"/>
      <c r="Q640" s="93"/>
      <c r="R640" s="93"/>
      <c r="S640" s="93"/>
      <c r="T640" s="93"/>
      <c r="U640" s="93"/>
      <c r="V640" s="93"/>
      <c r="W640" s="93"/>
      <c r="X640" s="93"/>
      <c r="Y640" s="93"/>
      <c r="Z640" s="48"/>
    </row>
    <row r="641" ht="10.5" customHeight="1">
      <c r="A641" s="48"/>
      <c r="B641" s="48"/>
      <c r="C641" s="48"/>
      <c r="D641" s="48"/>
      <c r="E641" s="48"/>
      <c r="F641" s="48"/>
      <c r="G641" s="48"/>
      <c r="H641" s="48"/>
      <c r="I641" s="103"/>
      <c r="J641" s="229"/>
      <c r="K641" s="200"/>
      <c r="L641" s="93"/>
      <c r="M641" s="93"/>
      <c r="N641" s="93"/>
      <c r="O641" s="93"/>
      <c r="P641" s="93"/>
      <c r="Q641" s="93"/>
      <c r="R641" s="93"/>
      <c r="S641" s="93"/>
      <c r="T641" s="93"/>
      <c r="U641" s="93"/>
      <c r="V641" s="93"/>
      <c r="W641" s="93"/>
      <c r="X641" s="93"/>
      <c r="Y641" s="93"/>
      <c r="Z641" s="48"/>
    </row>
    <row r="642" ht="10.5" customHeight="1">
      <c r="A642" s="48"/>
      <c r="B642" s="48"/>
      <c r="C642" s="48"/>
      <c r="D642" s="48"/>
      <c r="E642" s="48"/>
      <c r="F642" s="48"/>
      <c r="G642" s="48"/>
      <c r="H642" s="48"/>
      <c r="I642" s="103"/>
      <c r="J642" s="229"/>
      <c r="K642" s="200"/>
      <c r="L642" s="93"/>
      <c r="M642" s="93"/>
      <c r="N642" s="93"/>
      <c r="O642" s="93"/>
      <c r="P642" s="93"/>
      <c r="Q642" s="93"/>
      <c r="R642" s="93"/>
      <c r="S642" s="93"/>
      <c r="T642" s="93"/>
      <c r="U642" s="93"/>
      <c r="V642" s="93"/>
      <c r="W642" s="93"/>
      <c r="X642" s="93"/>
      <c r="Y642" s="93"/>
      <c r="Z642" s="48"/>
    </row>
    <row r="643" ht="10.5" customHeight="1">
      <c r="A643" s="48"/>
      <c r="B643" s="48"/>
      <c r="C643" s="48"/>
      <c r="D643" s="48"/>
      <c r="E643" s="48"/>
      <c r="F643" s="48"/>
      <c r="G643" s="48"/>
      <c r="H643" s="48"/>
      <c r="I643" s="103"/>
      <c r="J643" s="229"/>
      <c r="K643" s="200"/>
      <c r="L643" s="93"/>
      <c r="M643" s="93"/>
      <c r="N643" s="93"/>
      <c r="O643" s="93"/>
      <c r="P643" s="93"/>
      <c r="Q643" s="93"/>
      <c r="R643" s="93"/>
      <c r="S643" s="93"/>
      <c r="T643" s="93"/>
      <c r="U643" s="93"/>
      <c r="V643" s="93"/>
      <c r="W643" s="93"/>
      <c r="X643" s="93"/>
      <c r="Y643" s="93"/>
      <c r="Z643" s="48"/>
    </row>
    <row r="644" ht="10.5" customHeight="1">
      <c r="A644" s="48"/>
      <c r="B644" s="48"/>
      <c r="C644" s="48"/>
      <c r="D644" s="48"/>
      <c r="E644" s="48"/>
      <c r="F644" s="48"/>
      <c r="G644" s="48"/>
      <c r="H644" s="48"/>
      <c r="I644" s="103"/>
      <c r="J644" s="229"/>
      <c r="K644" s="200"/>
      <c r="L644" s="93"/>
      <c r="M644" s="93"/>
      <c r="N644" s="93"/>
      <c r="O644" s="93"/>
      <c r="P644" s="93"/>
      <c r="Q644" s="93"/>
      <c r="R644" s="93"/>
      <c r="S644" s="93"/>
      <c r="T644" s="93"/>
      <c r="U644" s="93"/>
      <c r="V644" s="93"/>
      <c r="W644" s="93"/>
      <c r="X644" s="93"/>
      <c r="Y644" s="93"/>
      <c r="Z644" s="48"/>
    </row>
    <row r="645" ht="10.5" customHeight="1">
      <c r="A645" s="48"/>
      <c r="B645" s="48"/>
      <c r="C645" s="48"/>
      <c r="D645" s="48"/>
      <c r="E645" s="48"/>
      <c r="F645" s="48"/>
      <c r="G645" s="48"/>
      <c r="H645" s="48"/>
      <c r="I645" s="103"/>
      <c r="J645" s="229"/>
      <c r="K645" s="200"/>
      <c r="L645" s="93"/>
      <c r="M645" s="93"/>
      <c r="N645" s="93"/>
      <c r="O645" s="93"/>
      <c r="P645" s="93"/>
      <c r="Q645" s="93"/>
      <c r="R645" s="93"/>
      <c r="S645" s="93"/>
      <c r="T645" s="93"/>
      <c r="U645" s="93"/>
      <c r="V645" s="93"/>
      <c r="W645" s="93"/>
      <c r="X645" s="93"/>
      <c r="Y645" s="93"/>
      <c r="Z645" s="48"/>
    </row>
    <row r="646" ht="10.5" customHeight="1">
      <c r="A646" s="48"/>
      <c r="B646" s="48"/>
      <c r="C646" s="48"/>
      <c r="D646" s="48"/>
      <c r="E646" s="48"/>
      <c r="F646" s="48"/>
      <c r="G646" s="48"/>
      <c r="H646" s="48"/>
      <c r="I646" s="103"/>
      <c r="J646" s="229"/>
      <c r="K646" s="200"/>
      <c r="L646" s="93"/>
      <c r="M646" s="93"/>
      <c r="N646" s="93"/>
      <c r="O646" s="93"/>
      <c r="P646" s="93"/>
      <c r="Q646" s="93"/>
      <c r="R646" s="93"/>
      <c r="S646" s="93"/>
      <c r="T646" s="93"/>
      <c r="U646" s="93"/>
      <c r="V646" s="93"/>
      <c r="W646" s="93"/>
      <c r="X646" s="93"/>
      <c r="Y646" s="93"/>
      <c r="Z646" s="48"/>
    </row>
    <row r="647" ht="10.5" customHeight="1">
      <c r="A647" s="48"/>
      <c r="B647" s="48"/>
      <c r="C647" s="48"/>
      <c r="D647" s="48"/>
      <c r="E647" s="48"/>
      <c r="F647" s="48"/>
      <c r="G647" s="48"/>
      <c r="H647" s="48"/>
      <c r="I647" s="103"/>
      <c r="J647" s="229"/>
      <c r="K647" s="200"/>
      <c r="L647" s="93"/>
      <c r="M647" s="93"/>
      <c r="N647" s="93"/>
      <c r="O647" s="93"/>
      <c r="P647" s="93"/>
      <c r="Q647" s="93"/>
      <c r="R647" s="93"/>
      <c r="S647" s="93"/>
      <c r="T647" s="93"/>
      <c r="U647" s="93"/>
      <c r="V647" s="93"/>
      <c r="W647" s="93"/>
      <c r="X647" s="93"/>
      <c r="Y647" s="93"/>
      <c r="Z647" s="48"/>
    </row>
    <row r="648" ht="10.5" customHeight="1">
      <c r="A648" s="48"/>
      <c r="B648" s="48"/>
      <c r="C648" s="48"/>
      <c r="D648" s="48"/>
      <c r="E648" s="48"/>
      <c r="F648" s="48"/>
      <c r="G648" s="48"/>
      <c r="H648" s="48"/>
      <c r="I648" s="103"/>
      <c r="J648" s="229"/>
      <c r="K648" s="200"/>
      <c r="L648" s="93"/>
      <c r="M648" s="93"/>
      <c r="N648" s="93"/>
      <c r="O648" s="93"/>
      <c r="P648" s="93"/>
      <c r="Q648" s="93"/>
      <c r="R648" s="93"/>
      <c r="S648" s="93"/>
      <c r="T648" s="93"/>
      <c r="U648" s="93"/>
      <c r="V648" s="93"/>
      <c r="W648" s="93"/>
      <c r="X648" s="93"/>
      <c r="Y648" s="93"/>
      <c r="Z648" s="48"/>
    </row>
    <row r="649" ht="10.5" customHeight="1">
      <c r="A649" s="48"/>
      <c r="B649" s="48"/>
      <c r="C649" s="48"/>
      <c r="D649" s="48"/>
      <c r="E649" s="48"/>
      <c r="F649" s="48"/>
      <c r="G649" s="48"/>
      <c r="H649" s="48"/>
      <c r="I649" s="103"/>
      <c r="J649" s="229"/>
      <c r="K649" s="200"/>
      <c r="L649" s="93"/>
      <c r="M649" s="93"/>
      <c r="N649" s="93"/>
      <c r="O649" s="93"/>
      <c r="P649" s="93"/>
      <c r="Q649" s="93"/>
      <c r="R649" s="93"/>
      <c r="S649" s="93"/>
      <c r="T649" s="93"/>
      <c r="U649" s="93"/>
      <c r="V649" s="93"/>
      <c r="W649" s="93"/>
      <c r="X649" s="93"/>
      <c r="Y649" s="93"/>
      <c r="Z649" s="48"/>
    </row>
    <row r="650" ht="10.5" customHeight="1">
      <c r="A650" s="48"/>
      <c r="B650" s="48"/>
      <c r="C650" s="48"/>
      <c r="D650" s="48"/>
      <c r="E650" s="48"/>
      <c r="F650" s="48"/>
      <c r="G650" s="48"/>
      <c r="H650" s="48"/>
      <c r="I650" s="103"/>
      <c r="J650" s="229"/>
      <c r="K650" s="200"/>
      <c r="L650" s="93"/>
      <c r="M650" s="93"/>
      <c r="N650" s="93"/>
      <c r="O650" s="93"/>
      <c r="P650" s="93"/>
      <c r="Q650" s="93"/>
      <c r="R650" s="93"/>
      <c r="S650" s="93"/>
      <c r="T650" s="93"/>
      <c r="U650" s="93"/>
      <c r="V650" s="93"/>
      <c r="W650" s="93"/>
      <c r="X650" s="93"/>
      <c r="Y650" s="93"/>
      <c r="Z650" s="48"/>
    </row>
    <row r="651" ht="10.5" customHeight="1">
      <c r="A651" s="48"/>
      <c r="B651" s="48"/>
      <c r="C651" s="48"/>
      <c r="D651" s="48"/>
      <c r="E651" s="48"/>
      <c r="F651" s="48"/>
      <c r="G651" s="48"/>
      <c r="H651" s="48"/>
      <c r="I651" s="103"/>
      <c r="J651" s="229"/>
      <c r="K651" s="200"/>
      <c r="L651" s="93"/>
      <c r="M651" s="93"/>
      <c r="N651" s="93"/>
      <c r="O651" s="93"/>
      <c r="P651" s="93"/>
      <c r="Q651" s="93"/>
      <c r="R651" s="93"/>
      <c r="S651" s="93"/>
      <c r="T651" s="93"/>
      <c r="U651" s="93"/>
      <c r="V651" s="93"/>
      <c r="W651" s="93"/>
      <c r="X651" s="93"/>
      <c r="Y651" s="93"/>
      <c r="Z651" s="48"/>
    </row>
    <row r="652" ht="10.5" customHeight="1">
      <c r="A652" s="48"/>
      <c r="B652" s="48"/>
      <c r="C652" s="48"/>
      <c r="D652" s="48"/>
      <c r="E652" s="48"/>
      <c r="F652" s="48"/>
      <c r="G652" s="48"/>
      <c r="H652" s="48"/>
      <c r="I652" s="103"/>
      <c r="J652" s="229"/>
      <c r="K652" s="200"/>
      <c r="L652" s="93"/>
      <c r="M652" s="93"/>
      <c r="N652" s="93"/>
      <c r="O652" s="93"/>
      <c r="P652" s="93"/>
      <c r="Q652" s="93"/>
      <c r="R652" s="93"/>
      <c r="S652" s="93"/>
      <c r="T652" s="93"/>
      <c r="U652" s="93"/>
      <c r="V652" s="93"/>
      <c r="W652" s="93"/>
      <c r="X652" s="93"/>
      <c r="Y652" s="93"/>
      <c r="Z652" s="48"/>
    </row>
    <row r="653" ht="10.5" customHeight="1">
      <c r="A653" s="48"/>
      <c r="B653" s="48"/>
      <c r="C653" s="48"/>
      <c r="D653" s="48"/>
      <c r="E653" s="48"/>
      <c r="F653" s="48"/>
      <c r="G653" s="48"/>
      <c r="H653" s="48"/>
      <c r="I653" s="103"/>
      <c r="J653" s="229"/>
      <c r="K653" s="200"/>
      <c r="L653" s="93"/>
      <c r="M653" s="93"/>
      <c r="N653" s="93"/>
      <c r="O653" s="93"/>
      <c r="P653" s="93"/>
      <c r="Q653" s="93"/>
      <c r="R653" s="93"/>
      <c r="S653" s="93"/>
      <c r="T653" s="93"/>
      <c r="U653" s="93"/>
      <c r="V653" s="93"/>
      <c r="W653" s="93"/>
      <c r="X653" s="93"/>
      <c r="Y653" s="93"/>
      <c r="Z653" s="48"/>
    </row>
    <row r="654" ht="10.5" customHeight="1">
      <c r="A654" s="48"/>
      <c r="B654" s="48"/>
      <c r="C654" s="48"/>
      <c r="D654" s="48"/>
      <c r="E654" s="48"/>
      <c r="F654" s="48"/>
      <c r="G654" s="48"/>
      <c r="H654" s="48"/>
      <c r="I654" s="103"/>
      <c r="J654" s="229"/>
      <c r="K654" s="200"/>
      <c r="L654" s="93"/>
      <c r="M654" s="93"/>
      <c r="N654" s="93"/>
      <c r="O654" s="93"/>
      <c r="P654" s="93"/>
      <c r="Q654" s="93"/>
      <c r="R654" s="93"/>
      <c r="S654" s="93"/>
      <c r="T654" s="93"/>
      <c r="U654" s="93"/>
      <c r="V654" s="93"/>
      <c r="W654" s="93"/>
      <c r="X654" s="93"/>
      <c r="Y654" s="93"/>
      <c r="Z654" s="48"/>
    </row>
    <row r="655" ht="10.5" customHeight="1">
      <c r="A655" s="48"/>
      <c r="B655" s="48"/>
      <c r="C655" s="48"/>
      <c r="D655" s="48"/>
      <c r="E655" s="48"/>
      <c r="F655" s="48"/>
      <c r="G655" s="48"/>
      <c r="H655" s="48"/>
      <c r="I655" s="103"/>
      <c r="J655" s="229"/>
      <c r="K655" s="200"/>
      <c r="L655" s="93"/>
      <c r="M655" s="93"/>
      <c r="N655" s="93"/>
      <c r="O655" s="93"/>
      <c r="P655" s="93"/>
      <c r="Q655" s="93"/>
      <c r="R655" s="93"/>
      <c r="S655" s="93"/>
      <c r="T655" s="93"/>
      <c r="U655" s="93"/>
      <c r="V655" s="93"/>
      <c r="W655" s="93"/>
      <c r="X655" s="93"/>
      <c r="Y655" s="93"/>
      <c r="Z655" s="48"/>
    </row>
    <row r="656" ht="10.5" customHeight="1">
      <c r="A656" s="48"/>
      <c r="B656" s="48"/>
      <c r="C656" s="48"/>
      <c r="D656" s="48"/>
      <c r="E656" s="48"/>
      <c r="F656" s="48"/>
      <c r="G656" s="48"/>
      <c r="H656" s="48"/>
      <c r="I656" s="103"/>
      <c r="J656" s="229"/>
      <c r="K656" s="200"/>
      <c r="L656" s="93"/>
      <c r="M656" s="93"/>
      <c r="N656" s="93"/>
      <c r="O656" s="93"/>
      <c r="P656" s="93"/>
      <c r="Q656" s="93"/>
      <c r="R656" s="93"/>
      <c r="S656" s="93"/>
      <c r="T656" s="93"/>
      <c r="U656" s="93"/>
      <c r="V656" s="93"/>
      <c r="W656" s="93"/>
      <c r="X656" s="93"/>
      <c r="Y656" s="93"/>
      <c r="Z656" s="48"/>
    </row>
    <row r="657" ht="10.5" customHeight="1">
      <c r="A657" s="48"/>
      <c r="B657" s="48"/>
      <c r="C657" s="48"/>
      <c r="D657" s="48"/>
      <c r="E657" s="48"/>
      <c r="F657" s="48"/>
      <c r="G657" s="48"/>
      <c r="H657" s="48"/>
      <c r="I657" s="103"/>
      <c r="J657" s="229"/>
      <c r="K657" s="200"/>
      <c r="L657" s="93"/>
      <c r="M657" s="93"/>
      <c r="N657" s="93"/>
      <c r="O657" s="93"/>
      <c r="P657" s="93"/>
      <c r="Q657" s="93"/>
      <c r="R657" s="93"/>
      <c r="S657" s="93"/>
      <c r="T657" s="93"/>
      <c r="U657" s="93"/>
      <c r="V657" s="93"/>
      <c r="W657" s="93"/>
      <c r="X657" s="93"/>
      <c r="Y657" s="93"/>
      <c r="Z657" s="48"/>
    </row>
    <row r="658" ht="10.5" customHeight="1">
      <c r="A658" s="48"/>
      <c r="B658" s="48"/>
      <c r="C658" s="48"/>
      <c r="D658" s="48"/>
      <c r="E658" s="48"/>
      <c r="F658" s="48"/>
      <c r="G658" s="48"/>
      <c r="H658" s="48"/>
      <c r="I658" s="103"/>
      <c r="J658" s="229"/>
      <c r="K658" s="200"/>
      <c r="L658" s="93"/>
      <c r="M658" s="93"/>
      <c r="N658" s="93"/>
      <c r="O658" s="93"/>
      <c r="P658" s="93"/>
      <c r="Q658" s="93"/>
      <c r="R658" s="93"/>
      <c r="S658" s="93"/>
      <c r="T658" s="93"/>
      <c r="U658" s="93"/>
      <c r="V658" s="93"/>
      <c r="W658" s="93"/>
      <c r="X658" s="93"/>
      <c r="Y658" s="93"/>
      <c r="Z658" s="48"/>
    </row>
    <row r="659" ht="10.5" customHeight="1">
      <c r="A659" s="48"/>
      <c r="B659" s="48"/>
      <c r="C659" s="48"/>
      <c r="D659" s="48"/>
      <c r="E659" s="48"/>
      <c r="F659" s="48"/>
      <c r="G659" s="48"/>
      <c r="H659" s="48"/>
      <c r="I659" s="103"/>
      <c r="J659" s="229"/>
      <c r="K659" s="200"/>
      <c r="L659" s="93"/>
      <c r="M659" s="93"/>
      <c r="N659" s="93"/>
      <c r="O659" s="93"/>
      <c r="P659" s="93"/>
      <c r="Q659" s="93"/>
      <c r="R659" s="93"/>
      <c r="S659" s="93"/>
      <c r="T659" s="93"/>
      <c r="U659" s="93"/>
      <c r="V659" s="93"/>
      <c r="W659" s="93"/>
      <c r="X659" s="93"/>
      <c r="Y659" s="93"/>
      <c r="Z659" s="48"/>
    </row>
    <row r="660" ht="10.5" customHeight="1">
      <c r="A660" s="48"/>
      <c r="B660" s="48"/>
      <c r="C660" s="48"/>
      <c r="D660" s="48"/>
      <c r="E660" s="48"/>
      <c r="F660" s="48"/>
      <c r="G660" s="48"/>
      <c r="H660" s="48"/>
      <c r="I660" s="103"/>
      <c r="J660" s="229"/>
      <c r="K660" s="200"/>
      <c r="L660" s="93"/>
      <c r="M660" s="93"/>
      <c r="N660" s="93"/>
      <c r="O660" s="93"/>
      <c r="P660" s="93"/>
      <c r="Q660" s="93"/>
      <c r="R660" s="93"/>
      <c r="S660" s="93"/>
      <c r="T660" s="93"/>
      <c r="U660" s="93"/>
      <c r="V660" s="93"/>
      <c r="W660" s="93"/>
      <c r="X660" s="93"/>
      <c r="Y660" s="93"/>
      <c r="Z660" s="48"/>
    </row>
    <row r="661" ht="10.5" customHeight="1">
      <c r="A661" s="48"/>
      <c r="B661" s="48"/>
      <c r="C661" s="48"/>
      <c r="D661" s="48"/>
      <c r="E661" s="48"/>
      <c r="F661" s="48"/>
      <c r="G661" s="48"/>
      <c r="H661" s="48"/>
      <c r="I661" s="103"/>
      <c r="J661" s="229"/>
      <c r="K661" s="200"/>
      <c r="L661" s="93"/>
      <c r="M661" s="93"/>
      <c r="N661" s="93"/>
      <c r="O661" s="93"/>
      <c r="P661" s="93"/>
      <c r="Q661" s="93"/>
      <c r="R661" s="93"/>
      <c r="S661" s="93"/>
      <c r="T661" s="93"/>
      <c r="U661" s="93"/>
      <c r="V661" s="93"/>
      <c r="W661" s="93"/>
      <c r="X661" s="93"/>
      <c r="Y661" s="93"/>
      <c r="Z661" s="48"/>
    </row>
    <row r="662" ht="10.5" customHeight="1">
      <c r="A662" s="48"/>
      <c r="B662" s="48"/>
      <c r="C662" s="48"/>
      <c r="D662" s="48"/>
      <c r="E662" s="48"/>
      <c r="F662" s="48"/>
      <c r="G662" s="48"/>
      <c r="H662" s="48"/>
      <c r="I662" s="103"/>
      <c r="J662" s="229"/>
      <c r="K662" s="200"/>
      <c r="L662" s="93"/>
      <c r="M662" s="93"/>
      <c r="N662" s="93"/>
      <c r="O662" s="93"/>
      <c r="P662" s="93"/>
      <c r="Q662" s="93"/>
      <c r="R662" s="93"/>
      <c r="S662" s="93"/>
      <c r="T662" s="93"/>
      <c r="U662" s="93"/>
      <c r="V662" s="93"/>
      <c r="W662" s="93"/>
      <c r="X662" s="93"/>
      <c r="Y662" s="93"/>
      <c r="Z662" s="48"/>
    </row>
    <row r="663" ht="10.5" customHeight="1">
      <c r="A663" s="48"/>
      <c r="B663" s="48"/>
      <c r="C663" s="48"/>
      <c r="D663" s="48"/>
      <c r="E663" s="48"/>
      <c r="F663" s="48"/>
      <c r="G663" s="48"/>
      <c r="H663" s="48"/>
      <c r="I663" s="103"/>
      <c r="J663" s="229"/>
      <c r="K663" s="200"/>
      <c r="L663" s="93"/>
      <c r="M663" s="93"/>
      <c r="N663" s="93"/>
      <c r="O663" s="93"/>
      <c r="P663" s="93"/>
      <c r="Q663" s="93"/>
      <c r="R663" s="93"/>
      <c r="S663" s="93"/>
      <c r="T663" s="93"/>
      <c r="U663" s="93"/>
      <c r="V663" s="93"/>
      <c r="W663" s="93"/>
      <c r="X663" s="93"/>
      <c r="Y663" s="93"/>
      <c r="Z663" s="48"/>
    </row>
    <row r="664" ht="10.5" customHeight="1">
      <c r="A664" s="48"/>
      <c r="B664" s="48"/>
      <c r="C664" s="48"/>
      <c r="D664" s="48"/>
      <c r="E664" s="48"/>
      <c r="F664" s="48"/>
      <c r="G664" s="48"/>
      <c r="H664" s="48"/>
      <c r="I664" s="103"/>
      <c r="J664" s="229"/>
      <c r="K664" s="200"/>
      <c r="L664" s="93"/>
      <c r="M664" s="93"/>
      <c r="N664" s="93"/>
      <c r="O664" s="93"/>
      <c r="P664" s="93"/>
      <c r="Q664" s="93"/>
      <c r="R664" s="93"/>
      <c r="S664" s="93"/>
      <c r="T664" s="93"/>
      <c r="U664" s="93"/>
      <c r="V664" s="93"/>
      <c r="W664" s="93"/>
      <c r="X664" s="93"/>
      <c r="Y664" s="93"/>
      <c r="Z664" s="48"/>
    </row>
    <row r="665" ht="10.5" customHeight="1">
      <c r="A665" s="48"/>
      <c r="B665" s="48"/>
      <c r="C665" s="48"/>
      <c r="D665" s="48"/>
      <c r="E665" s="48"/>
      <c r="F665" s="48"/>
      <c r="G665" s="48"/>
      <c r="H665" s="48"/>
      <c r="I665" s="103"/>
      <c r="J665" s="229"/>
      <c r="K665" s="200"/>
      <c r="L665" s="93"/>
      <c r="M665" s="93"/>
      <c r="N665" s="93"/>
      <c r="O665" s="93"/>
      <c r="P665" s="93"/>
      <c r="Q665" s="93"/>
      <c r="R665" s="93"/>
      <c r="S665" s="93"/>
      <c r="T665" s="93"/>
      <c r="U665" s="93"/>
      <c r="V665" s="93"/>
      <c r="W665" s="93"/>
      <c r="X665" s="93"/>
      <c r="Y665" s="93"/>
      <c r="Z665" s="48"/>
    </row>
    <row r="666" ht="10.5" customHeight="1">
      <c r="A666" s="48"/>
      <c r="B666" s="48"/>
      <c r="C666" s="48"/>
      <c r="D666" s="48"/>
      <c r="E666" s="48"/>
      <c r="F666" s="48"/>
      <c r="G666" s="48"/>
      <c r="H666" s="48"/>
      <c r="I666" s="103"/>
      <c r="J666" s="229"/>
      <c r="K666" s="200"/>
      <c r="L666" s="93"/>
      <c r="M666" s="93"/>
      <c r="N666" s="93"/>
      <c r="O666" s="93"/>
      <c r="P666" s="93"/>
      <c r="Q666" s="93"/>
      <c r="R666" s="93"/>
      <c r="S666" s="93"/>
      <c r="T666" s="93"/>
      <c r="U666" s="93"/>
      <c r="V666" s="93"/>
      <c r="W666" s="93"/>
      <c r="X666" s="93"/>
      <c r="Y666" s="93"/>
      <c r="Z666" s="48"/>
    </row>
    <row r="667" ht="10.5" customHeight="1">
      <c r="A667" s="48"/>
      <c r="B667" s="48"/>
      <c r="C667" s="48"/>
      <c r="D667" s="48"/>
      <c r="E667" s="48"/>
      <c r="F667" s="48"/>
      <c r="G667" s="48"/>
      <c r="H667" s="48"/>
      <c r="I667" s="103"/>
      <c r="J667" s="229"/>
      <c r="K667" s="200"/>
      <c r="L667" s="93"/>
      <c r="M667" s="93"/>
      <c r="N667" s="93"/>
      <c r="O667" s="93"/>
      <c r="P667" s="93"/>
      <c r="Q667" s="93"/>
      <c r="R667" s="93"/>
      <c r="S667" s="93"/>
      <c r="T667" s="93"/>
      <c r="U667" s="93"/>
      <c r="V667" s="93"/>
      <c r="W667" s="93"/>
      <c r="X667" s="93"/>
      <c r="Y667" s="93"/>
      <c r="Z667" s="48"/>
    </row>
    <row r="668" ht="10.5" customHeight="1">
      <c r="A668" s="48"/>
      <c r="B668" s="48"/>
      <c r="C668" s="48"/>
      <c r="D668" s="48"/>
      <c r="E668" s="48"/>
      <c r="F668" s="48"/>
      <c r="G668" s="48"/>
      <c r="H668" s="48"/>
      <c r="I668" s="103"/>
      <c r="J668" s="229"/>
      <c r="K668" s="200"/>
      <c r="L668" s="93"/>
      <c r="M668" s="93"/>
      <c r="N668" s="93"/>
      <c r="O668" s="93"/>
      <c r="P668" s="93"/>
      <c r="Q668" s="93"/>
      <c r="R668" s="93"/>
      <c r="S668" s="93"/>
      <c r="T668" s="93"/>
      <c r="U668" s="93"/>
      <c r="V668" s="93"/>
      <c r="W668" s="93"/>
      <c r="X668" s="93"/>
      <c r="Y668" s="93"/>
      <c r="Z668" s="48"/>
    </row>
    <row r="669" ht="10.5" customHeight="1">
      <c r="A669" s="48"/>
      <c r="B669" s="48"/>
      <c r="C669" s="48"/>
      <c r="D669" s="48"/>
      <c r="E669" s="48"/>
      <c r="F669" s="48"/>
      <c r="G669" s="48"/>
      <c r="H669" s="48"/>
      <c r="I669" s="103"/>
      <c r="J669" s="229"/>
      <c r="K669" s="200"/>
      <c r="L669" s="93"/>
      <c r="M669" s="93"/>
      <c r="N669" s="93"/>
      <c r="O669" s="93"/>
      <c r="P669" s="93"/>
      <c r="Q669" s="93"/>
      <c r="R669" s="93"/>
      <c r="S669" s="93"/>
      <c r="T669" s="93"/>
      <c r="U669" s="93"/>
      <c r="V669" s="93"/>
      <c r="W669" s="93"/>
      <c r="X669" s="93"/>
      <c r="Y669" s="93"/>
      <c r="Z669" s="48"/>
    </row>
    <row r="670" ht="10.5" customHeight="1">
      <c r="A670" s="48"/>
      <c r="B670" s="48"/>
      <c r="C670" s="48"/>
      <c r="D670" s="48"/>
      <c r="E670" s="48"/>
      <c r="F670" s="48"/>
      <c r="G670" s="48"/>
      <c r="H670" s="48"/>
      <c r="I670" s="103"/>
      <c r="J670" s="229"/>
      <c r="K670" s="200"/>
      <c r="L670" s="93"/>
      <c r="M670" s="93"/>
      <c r="N670" s="93"/>
      <c r="O670" s="93"/>
      <c r="P670" s="93"/>
      <c r="Q670" s="93"/>
      <c r="R670" s="93"/>
      <c r="S670" s="93"/>
      <c r="T670" s="93"/>
      <c r="U670" s="93"/>
      <c r="V670" s="93"/>
      <c r="W670" s="93"/>
      <c r="X670" s="93"/>
      <c r="Y670" s="93"/>
      <c r="Z670" s="48"/>
    </row>
    <row r="671" ht="10.5" customHeight="1">
      <c r="A671" s="48"/>
      <c r="B671" s="48"/>
      <c r="C671" s="48"/>
      <c r="D671" s="48"/>
      <c r="E671" s="48"/>
      <c r="F671" s="48"/>
      <c r="G671" s="48"/>
      <c r="H671" s="48"/>
      <c r="I671" s="103"/>
      <c r="J671" s="229"/>
      <c r="K671" s="200"/>
      <c r="L671" s="93"/>
      <c r="M671" s="93"/>
      <c r="N671" s="93"/>
      <c r="O671" s="93"/>
      <c r="P671" s="93"/>
      <c r="Q671" s="93"/>
      <c r="R671" s="93"/>
      <c r="S671" s="93"/>
      <c r="T671" s="93"/>
      <c r="U671" s="93"/>
      <c r="V671" s="93"/>
      <c r="W671" s="93"/>
      <c r="X671" s="93"/>
      <c r="Y671" s="93"/>
      <c r="Z671" s="48"/>
    </row>
    <row r="672" ht="10.5" customHeight="1">
      <c r="A672" s="48"/>
      <c r="B672" s="48"/>
      <c r="C672" s="48"/>
      <c r="D672" s="48"/>
      <c r="E672" s="48"/>
      <c r="F672" s="48"/>
      <c r="G672" s="48"/>
      <c r="H672" s="48"/>
      <c r="I672" s="103"/>
      <c r="J672" s="229"/>
      <c r="K672" s="200"/>
      <c r="L672" s="93"/>
      <c r="M672" s="93"/>
      <c r="N672" s="93"/>
      <c r="O672" s="93"/>
      <c r="P672" s="93"/>
      <c r="Q672" s="93"/>
      <c r="R672" s="93"/>
      <c r="S672" s="93"/>
      <c r="T672" s="93"/>
      <c r="U672" s="93"/>
      <c r="V672" s="93"/>
      <c r="W672" s="93"/>
      <c r="X672" s="93"/>
      <c r="Y672" s="93"/>
      <c r="Z672" s="48"/>
    </row>
    <row r="673" ht="10.5" customHeight="1">
      <c r="A673" s="48"/>
      <c r="B673" s="48"/>
      <c r="C673" s="48"/>
      <c r="D673" s="48"/>
      <c r="E673" s="48"/>
      <c r="F673" s="48"/>
      <c r="G673" s="48"/>
      <c r="H673" s="48"/>
      <c r="I673" s="103"/>
      <c r="J673" s="229"/>
      <c r="K673" s="200"/>
      <c r="L673" s="93"/>
      <c r="M673" s="93"/>
      <c r="N673" s="93"/>
      <c r="O673" s="93"/>
      <c r="P673" s="93"/>
      <c r="Q673" s="93"/>
      <c r="R673" s="93"/>
      <c r="S673" s="93"/>
      <c r="T673" s="93"/>
      <c r="U673" s="93"/>
      <c r="V673" s="93"/>
      <c r="W673" s="93"/>
      <c r="X673" s="93"/>
      <c r="Y673" s="93"/>
      <c r="Z673" s="48"/>
    </row>
    <row r="674" ht="10.5" customHeight="1">
      <c r="A674" s="48"/>
      <c r="B674" s="48"/>
      <c r="C674" s="48"/>
      <c r="D674" s="48"/>
      <c r="E674" s="48"/>
      <c r="F674" s="48"/>
      <c r="G674" s="48"/>
      <c r="H674" s="48"/>
      <c r="I674" s="103"/>
      <c r="J674" s="229"/>
      <c r="K674" s="200"/>
      <c r="L674" s="93"/>
      <c r="M674" s="93"/>
      <c r="N674" s="93"/>
      <c r="O674" s="93"/>
      <c r="P674" s="93"/>
      <c r="Q674" s="93"/>
      <c r="R674" s="93"/>
      <c r="S674" s="93"/>
      <c r="T674" s="93"/>
      <c r="U674" s="93"/>
      <c r="V674" s="93"/>
      <c r="W674" s="93"/>
      <c r="X674" s="93"/>
      <c r="Y674" s="93"/>
      <c r="Z674" s="48"/>
    </row>
    <row r="675" ht="10.5" customHeight="1">
      <c r="A675" s="48"/>
      <c r="B675" s="48"/>
      <c r="C675" s="48"/>
      <c r="D675" s="48"/>
      <c r="E675" s="48"/>
      <c r="F675" s="48"/>
      <c r="G675" s="48"/>
      <c r="H675" s="48"/>
      <c r="I675" s="103"/>
      <c r="J675" s="229"/>
      <c r="K675" s="200"/>
      <c r="L675" s="93"/>
      <c r="M675" s="93"/>
      <c r="N675" s="93"/>
      <c r="O675" s="93"/>
      <c r="P675" s="93"/>
      <c r="Q675" s="93"/>
      <c r="R675" s="93"/>
      <c r="S675" s="93"/>
      <c r="T675" s="93"/>
      <c r="U675" s="93"/>
      <c r="V675" s="93"/>
      <c r="W675" s="93"/>
      <c r="X675" s="93"/>
      <c r="Y675" s="93"/>
      <c r="Z675" s="48"/>
    </row>
    <row r="676" ht="10.5" customHeight="1">
      <c r="A676" s="48"/>
      <c r="B676" s="48"/>
      <c r="C676" s="48"/>
      <c r="D676" s="48"/>
      <c r="E676" s="48"/>
      <c r="F676" s="48"/>
      <c r="G676" s="48"/>
      <c r="H676" s="48"/>
      <c r="I676" s="103"/>
      <c r="J676" s="229"/>
      <c r="K676" s="200"/>
      <c r="L676" s="93"/>
      <c r="M676" s="93"/>
      <c r="N676" s="93"/>
      <c r="O676" s="93"/>
      <c r="P676" s="93"/>
      <c r="Q676" s="93"/>
      <c r="R676" s="93"/>
      <c r="S676" s="93"/>
      <c r="T676" s="93"/>
      <c r="U676" s="93"/>
      <c r="V676" s="93"/>
      <c r="W676" s="93"/>
      <c r="X676" s="93"/>
      <c r="Y676" s="93"/>
      <c r="Z676" s="48"/>
    </row>
    <row r="677" ht="10.5" customHeight="1">
      <c r="A677" s="48"/>
      <c r="B677" s="48"/>
      <c r="C677" s="48"/>
      <c r="D677" s="48"/>
      <c r="E677" s="48"/>
      <c r="F677" s="48"/>
      <c r="G677" s="48"/>
      <c r="H677" s="48"/>
      <c r="I677" s="103"/>
      <c r="J677" s="229"/>
      <c r="K677" s="200"/>
      <c r="L677" s="93"/>
      <c r="M677" s="93"/>
      <c r="N677" s="93"/>
      <c r="O677" s="93"/>
      <c r="P677" s="93"/>
      <c r="Q677" s="93"/>
      <c r="R677" s="93"/>
      <c r="S677" s="93"/>
      <c r="T677" s="93"/>
      <c r="U677" s="93"/>
      <c r="V677" s="93"/>
      <c r="W677" s="93"/>
      <c r="X677" s="93"/>
      <c r="Y677" s="93"/>
      <c r="Z677" s="48"/>
    </row>
    <row r="678" ht="10.5" customHeight="1">
      <c r="A678" s="48"/>
      <c r="B678" s="48"/>
      <c r="C678" s="48"/>
      <c r="D678" s="48"/>
      <c r="E678" s="48"/>
      <c r="F678" s="48"/>
      <c r="G678" s="48"/>
      <c r="H678" s="48"/>
      <c r="I678" s="103"/>
      <c r="J678" s="229"/>
      <c r="K678" s="200"/>
      <c r="L678" s="93"/>
      <c r="M678" s="93"/>
      <c r="N678" s="93"/>
      <c r="O678" s="93"/>
      <c r="P678" s="93"/>
      <c r="Q678" s="93"/>
      <c r="R678" s="93"/>
      <c r="S678" s="93"/>
      <c r="T678" s="93"/>
      <c r="U678" s="93"/>
      <c r="V678" s="93"/>
      <c r="W678" s="93"/>
      <c r="X678" s="93"/>
      <c r="Y678" s="93"/>
      <c r="Z678" s="48"/>
    </row>
    <row r="679" ht="10.5" customHeight="1">
      <c r="A679" s="48"/>
      <c r="B679" s="48"/>
      <c r="C679" s="48"/>
      <c r="D679" s="48"/>
      <c r="E679" s="48"/>
      <c r="F679" s="48"/>
      <c r="G679" s="48"/>
      <c r="H679" s="48"/>
      <c r="I679" s="103"/>
      <c r="J679" s="229"/>
      <c r="K679" s="200"/>
      <c r="L679" s="93"/>
      <c r="M679" s="93"/>
      <c r="N679" s="93"/>
      <c r="O679" s="93"/>
      <c r="P679" s="93"/>
      <c r="Q679" s="93"/>
      <c r="R679" s="93"/>
      <c r="S679" s="93"/>
      <c r="T679" s="93"/>
      <c r="U679" s="93"/>
      <c r="V679" s="93"/>
      <c r="W679" s="93"/>
      <c r="X679" s="93"/>
      <c r="Y679" s="93"/>
      <c r="Z679" s="48"/>
    </row>
    <row r="680" ht="10.5" customHeight="1">
      <c r="A680" s="48"/>
      <c r="B680" s="48"/>
      <c r="C680" s="48"/>
      <c r="D680" s="48"/>
      <c r="E680" s="48"/>
      <c r="F680" s="48"/>
      <c r="G680" s="48"/>
      <c r="H680" s="48"/>
      <c r="I680" s="103"/>
      <c r="J680" s="229"/>
      <c r="K680" s="200"/>
      <c r="L680" s="93"/>
      <c r="M680" s="93"/>
      <c r="N680" s="93"/>
      <c r="O680" s="93"/>
      <c r="P680" s="93"/>
      <c r="Q680" s="93"/>
      <c r="R680" s="93"/>
      <c r="S680" s="93"/>
      <c r="T680" s="93"/>
      <c r="U680" s="93"/>
      <c r="V680" s="93"/>
      <c r="W680" s="93"/>
      <c r="X680" s="93"/>
      <c r="Y680" s="93"/>
      <c r="Z680" s="48"/>
    </row>
    <row r="681" ht="10.5" customHeight="1">
      <c r="A681" s="48"/>
      <c r="B681" s="48"/>
      <c r="C681" s="48"/>
      <c r="D681" s="48"/>
      <c r="E681" s="48"/>
      <c r="F681" s="48"/>
      <c r="G681" s="48"/>
      <c r="H681" s="48"/>
      <c r="I681" s="103"/>
      <c r="J681" s="229"/>
      <c r="K681" s="200"/>
      <c r="L681" s="93"/>
      <c r="M681" s="93"/>
      <c r="N681" s="93"/>
      <c r="O681" s="93"/>
      <c r="P681" s="93"/>
      <c r="Q681" s="93"/>
      <c r="R681" s="93"/>
      <c r="S681" s="93"/>
      <c r="T681" s="93"/>
      <c r="U681" s="93"/>
      <c r="V681" s="93"/>
      <c r="W681" s="93"/>
      <c r="X681" s="93"/>
      <c r="Y681" s="93"/>
      <c r="Z681" s="48"/>
    </row>
    <row r="682" ht="10.5" customHeight="1">
      <c r="A682" s="48"/>
      <c r="B682" s="48"/>
      <c r="C682" s="48"/>
      <c r="D682" s="48"/>
      <c r="E682" s="48"/>
      <c r="F682" s="48"/>
      <c r="G682" s="48"/>
      <c r="H682" s="48"/>
      <c r="I682" s="103"/>
      <c r="J682" s="229"/>
      <c r="K682" s="200"/>
      <c r="L682" s="93"/>
      <c r="M682" s="93"/>
      <c r="N682" s="93"/>
      <c r="O682" s="93"/>
      <c r="P682" s="93"/>
      <c r="Q682" s="93"/>
      <c r="R682" s="93"/>
      <c r="S682" s="93"/>
      <c r="T682" s="93"/>
      <c r="U682" s="93"/>
      <c r="V682" s="93"/>
      <c r="W682" s="93"/>
      <c r="X682" s="93"/>
      <c r="Y682" s="93"/>
      <c r="Z682" s="48"/>
    </row>
    <row r="683" ht="10.5" customHeight="1">
      <c r="A683" s="48"/>
      <c r="B683" s="48"/>
      <c r="C683" s="48"/>
      <c r="D683" s="48"/>
      <c r="E683" s="48"/>
      <c r="F683" s="48"/>
      <c r="G683" s="48"/>
      <c r="H683" s="48"/>
      <c r="I683" s="103"/>
      <c r="J683" s="229"/>
      <c r="K683" s="200"/>
      <c r="L683" s="93"/>
      <c r="M683" s="93"/>
      <c r="N683" s="93"/>
      <c r="O683" s="93"/>
      <c r="P683" s="93"/>
      <c r="Q683" s="93"/>
      <c r="R683" s="93"/>
      <c r="S683" s="93"/>
      <c r="T683" s="93"/>
      <c r="U683" s="93"/>
      <c r="V683" s="93"/>
      <c r="W683" s="93"/>
      <c r="X683" s="93"/>
      <c r="Y683" s="93"/>
      <c r="Z683" s="48"/>
    </row>
    <row r="684" ht="10.5" customHeight="1">
      <c r="A684" s="48"/>
      <c r="B684" s="48"/>
      <c r="C684" s="48"/>
      <c r="D684" s="48"/>
      <c r="E684" s="48"/>
      <c r="F684" s="48"/>
      <c r="G684" s="48"/>
      <c r="H684" s="48"/>
      <c r="I684" s="103"/>
      <c r="J684" s="229"/>
      <c r="K684" s="200"/>
      <c r="L684" s="93"/>
      <c r="M684" s="93"/>
      <c r="N684" s="93"/>
      <c r="O684" s="93"/>
      <c r="P684" s="93"/>
      <c r="Q684" s="93"/>
      <c r="R684" s="93"/>
      <c r="S684" s="93"/>
      <c r="T684" s="93"/>
      <c r="U684" s="93"/>
      <c r="V684" s="93"/>
      <c r="W684" s="93"/>
      <c r="X684" s="93"/>
      <c r="Y684" s="93"/>
      <c r="Z684" s="48"/>
    </row>
    <row r="685" ht="10.5" customHeight="1">
      <c r="A685" s="48"/>
      <c r="B685" s="48"/>
      <c r="C685" s="48"/>
      <c r="D685" s="48"/>
      <c r="E685" s="48"/>
      <c r="F685" s="48"/>
      <c r="G685" s="48"/>
      <c r="H685" s="48"/>
      <c r="I685" s="103"/>
      <c r="J685" s="229"/>
      <c r="K685" s="200"/>
      <c r="L685" s="93"/>
      <c r="M685" s="93"/>
      <c r="N685" s="93"/>
      <c r="O685" s="93"/>
      <c r="P685" s="93"/>
      <c r="Q685" s="93"/>
      <c r="R685" s="93"/>
      <c r="S685" s="93"/>
      <c r="T685" s="93"/>
      <c r="U685" s="93"/>
      <c r="V685" s="93"/>
      <c r="W685" s="93"/>
      <c r="X685" s="93"/>
      <c r="Y685" s="93"/>
      <c r="Z685" s="48"/>
    </row>
    <row r="686" ht="10.5" customHeight="1">
      <c r="A686" s="48"/>
      <c r="B686" s="48"/>
      <c r="C686" s="48"/>
      <c r="D686" s="48"/>
      <c r="E686" s="48"/>
      <c r="F686" s="48"/>
      <c r="G686" s="48"/>
      <c r="H686" s="48"/>
      <c r="I686" s="103"/>
      <c r="J686" s="229"/>
      <c r="K686" s="200"/>
      <c r="L686" s="93"/>
      <c r="M686" s="93"/>
      <c r="N686" s="93"/>
      <c r="O686" s="93"/>
      <c r="P686" s="93"/>
      <c r="Q686" s="93"/>
      <c r="R686" s="93"/>
      <c r="S686" s="93"/>
      <c r="T686" s="93"/>
      <c r="U686" s="93"/>
      <c r="V686" s="93"/>
      <c r="W686" s="93"/>
      <c r="X686" s="93"/>
      <c r="Y686" s="93"/>
      <c r="Z686" s="48"/>
    </row>
    <row r="687" ht="10.5" customHeight="1">
      <c r="A687" s="48"/>
      <c r="B687" s="48"/>
      <c r="C687" s="48"/>
      <c r="D687" s="48"/>
      <c r="E687" s="48"/>
      <c r="F687" s="48"/>
      <c r="G687" s="48"/>
      <c r="H687" s="48"/>
      <c r="I687" s="103"/>
      <c r="J687" s="229"/>
      <c r="K687" s="200"/>
      <c r="L687" s="93"/>
      <c r="M687" s="93"/>
      <c r="N687" s="93"/>
      <c r="O687" s="93"/>
      <c r="P687" s="93"/>
      <c r="Q687" s="93"/>
      <c r="R687" s="93"/>
      <c r="S687" s="93"/>
      <c r="T687" s="93"/>
      <c r="U687" s="93"/>
      <c r="V687" s="93"/>
      <c r="W687" s="93"/>
      <c r="X687" s="93"/>
      <c r="Y687" s="93"/>
      <c r="Z687" s="48"/>
    </row>
    <row r="688" ht="10.5" customHeight="1">
      <c r="A688" s="48"/>
      <c r="B688" s="48"/>
      <c r="C688" s="48"/>
      <c r="D688" s="48"/>
      <c r="E688" s="48"/>
      <c r="F688" s="48"/>
      <c r="G688" s="48"/>
      <c r="H688" s="48"/>
      <c r="I688" s="103"/>
      <c r="J688" s="229"/>
      <c r="K688" s="200"/>
      <c r="L688" s="93"/>
      <c r="M688" s="93"/>
      <c r="N688" s="93"/>
      <c r="O688" s="93"/>
      <c r="P688" s="93"/>
      <c r="Q688" s="93"/>
      <c r="R688" s="93"/>
      <c r="S688" s="93"/>
      <c r="T688" s="93"/>
      <c r="U688" s="93"/>
      <c r="V688" s="93"/>
      <c r="W688" s="93"/>
      <c r="X688" s="93"/>
      <c r="Y688" s="93"/>
      <c r="Z688" s="48"/>
    </row>
    <row r="689" ht="10.5" customHeight="1">
      <c r="A689" s="48"/>
      <c r="B689" s="48"/>
      <c r="C689" s="48"/>
      <c r="D689" s="48"/>
      <c r="E689" s="48"/>
      <c r="F689" s="48"/>
      <c r="G689" s="48"/>
      <c r="H689" s="48"/>
      <c r="I689" s="103"/>
      <c r="J689" s="229"/>
      <c r="K689" s="200"/>
      <c r="L689" s="93"/>
      <c r="M689" s="93"/>
      <c r="N689" s="93"/>
      <c r="O689" s="93"/>
      <c r="P689" s="93"/>
      <c r="Q689" s="93"/>
      <c r="R689" s="93"/>
      <c r="S689" s="93"/>
      <c r="T689" s="93"/>
      <c r="U689" s="93"/>
      <c r="V689" s="93"/>
      <c r="W689" s="93"/>
      <c r="X689" s="93"/>
      <c r="Y689" s="93"/>
      <c r="Z689" s="48"/>
    </row>
    <row r="690" ht="10.5" customHeight="1">
      <c r="A690" s="48"/>
      <c r="B690" s="48"/>
      <c r="C690" s="48"/>
      <c r="D690" s="48"/>
      <c r="E690" s="48"/>
      <c r="F690" s="48"/>
      <c r="G690" s="48"/>
      <c r="H690" s="48"/>
      <c r="I690" s="103"/>
      <c r="J690" s="229"/>
      <c r="K690" s="200"/>
      <c r="L690" s="93"/>
      <c r="M690" s="93"/>
      <c r="N690" s="93"/>
      <c r="O690" s="93"/>
      <c r="P690" s="93"/>
      <c r="Q690" s="93"/>
      <c r="R690" s="93"/>
      <c r="S690" s="93"/>
      <c r="T690" s="93"/>
      <c r="U690" s="93"/>
      <c r="V690" s="93"/>
      <c r="W690" s="93"/>
      <c r="X690" s="93"/>
      <c r="Y690" s="93"/>
      <c r="Z690" s="48"/>
    </row>
    <row r="691" ht="10.5" customHeight="1">
      <c r="A691" s="48"/>
      <c r="B691" s="48"/>
      <c r="C691" s="48"/>
      <c r="D691" s="48"/>
      <c r="E691" s="48"/>
      <c r="F691" s="48"/>
      <c r="G691" s="48"/>
      <c r="H691" s="48"/>
      <c r="I691" s="103"/>
      <c r="J691" s="229"/>
      <c r="K691" s="200"/>
      <c r="L691" s="93"/>
      <c r="M691" s="93"/>
      <c r="N691" s="93"/>
      <c r="O691" s="93"/>
      <c r="P691" s="93"/>
      <c r="Q691" s="93"/>
      <c r="R691" s="93"/>
      <c r="S691" s="93"/>
      <c r="T691" s="93"/>
      <c r="U691" s="93"/>
      <c r="V691" s="93"/>
      <c r="W691" s="93"/>
      <c r="X691" s="93"/>
      <c r="Y691" s="93"/>
      <c r="Z691" s="48"/>
    </row>
    <row r="692" ht="10.5" customHeight="1">
      <c r="A692" s="48"/>
      <c r="B692" s="48"/>
      <c r="C692" s="48"/>
      <c r="D692" s="48"/>
      <c r="E692" s="48"/>
      <c r="F692" s="48"/>
      <c r="G692" s="48"/>
      <c r="H692" s="48"/>
      <c r="I692" s="103"/>
      <c r="J692" s="229"/>
      <c r="K692" s="200"/>
      <c r="L692" s="93"/>
      <c r="M692" s="93"/>
      <c r="N692" s="93"/>
      <c r="O692" s="93"/>
      <c r="P692" s="93"/>
      <c r="Q692" s="93"/>
      <c r="R692" s="93"/>
      <c r="S692" s="93"/>
      <c r="T692" s="93"/>
      <c r="U692" s="93"/>
      <c r="V692" s="93"/>
      <c r="W692" s="93"/>
      <c r="X692" s="93"/>
      <c r="Y692" s="93"/>
      <c r="Z692" s="48"/>
    </row>
    <row r="693" ht="10.5" customHeight="1">
      <c r="A693" s="48"/>
      <c r="B693" s="48"/>
      <c r="C693" s="48"/>
      <c r="D693" s="48"/>
      <c r="E693" s="48"/>
      <c r="F693" s="48"/>
      <c r="G693" s="48"/>
      <c r="H693" s="48"/>
      <c r="I693" s="103"/>
      <c r="J693" s="229"/>
      <c r="K693" s="200"/>
      <c r="L693" s="93"/>
      <c r="M693" s="93"/>
      <c r="N693" s="93"/>
      <c r="O693" s="93"/>
      <c r="P693" s="93"/>
      <c r="Q693" s="93"/>
      <c r="R693" s="93"/>
      <c r="S693" s="93"/>
      <c r="T693" s="93"/>
      <c r="U693" s="93"/>
      <c r="V693" s="93"/>
      <c r="W693" s="93"/>
      <c r="X693" s="93"/>
      <c r="Y693" s="93"/>
      <c r="Z693" s="48"/>
    </row>
    <row r="694" ht="10.5" customHeight="1">
      <c r="A694" s="48"/>
      <c r="B694" s="48"/>
      <c r="C694" s="48"/>
      <c r="D694" s="48"/>
      <c r="E694" s="48"/>
      <c r="F694" s="48"/>
      <c r="G694" s="48"/>
      <c r="H694" s="48"/>
      <c r="I694" s="103"/>
      <c r="J694" s="229"/>
      <c r="K694" s="200"/>
      <c r="L694" s="93"/>
      <c r="M694" s="93"/>
      <c r="N694" s="93"/>
      <c r="O694" s="93"/>
      <c r="P694" s="93"/>
      <c r="Q694" s="93"/>
      <c r="R694" s="93"/>
      <c r="S694" s="93"/>
      <c r="T694" s="93"/>
      <c r="U694" s="93"/>
      <c r="V694" s="93"/>
      <c r="W694" s="93"/>
      <c r="X694" s="93"/>
      <c r="Y694" s="93"/>
      <c r="Z694" s="48"/>
    </row>
    <row r="695" ht="10.5" customHeight="1">
      <c r="A695" s="48"/>
      <c r="B695" s="48"/>
      <c r="C695" s="48"/>
      <c r="D695" s="48"/>
      <c r="E695" s="48"/>
      <c r="F695" s="48"/>
      <c r="G695" s="48"/>
      <c r="H695" s="48"/>
      <c r="I695" s="103"/>
      <c r="J695" s="229"/>
      <c r="K695" s="200"/>
      <c r="L695" s="93"/>
      <c r="M695" s="93"/>
      <c r="N695" s="93"/>
      <c r="O695" s="93"/>
      <c r="P695" s="93"/>
      <c r="Q695" s="93"/>
      <c r="R695" s="93"/>
      <c r="S695" s="93"/>
      <c r="T695" s="93"/>
      <c r="U695" s="93"/>
      <c r="V695" s="93"/>
      <c r="W695" s="93"/>
      <c r="X695" s="93"/>
      <c r="Y695" s="93"/>
      <c r="Z695" s="48"/>
    </row>
    <row r="696" ht="10.5" customHeight="1">
      <c r="A696" s="48"/>
      <c r="B696" s="48"/>
      <c r="C696" s="48"/>
      <c r="D696" s="48"/>
      <c r="E696" s="48"/>
      <c r="F696" s="48"/>
      <c r="G696" s="48"/>
      <c r="H696" s="48"/>
      <c r="I696" s="103"/>
      <c r="J696" s="229"/>
      <c r="K696" s="200"/>
      <c r="L696" s="93"/>
      <c r="M696" s="93"/>
      <c r="N696" s="93"/>
      <c r="O696" s="93"/>
      <c r="P696" s="93"/>
      <c r="Q696" s="93"/>
      <c r="R696" s="93"/>
      <c r="S696" s="93"/>
      <c r="T696" s="93"/>
      <c r="U696" s="93"/>
      <c r="V696" s="93"/>
      <c r="W696" s="93"/>
      <c r="X696" s="93"/>
      <c r="Y696" s="93"/>
      <c r="Z696" s="48"/>
    </row>
    <row r="697" ht="10.5" customHeight="1">
      <c r="A697" s="48"/>
      <c r="B697" s="48"/>
      <c r="C697" s="48"/>
      <c r="D697" s="48"/>
      <c r="E697" s="48"/>
      <c r="F697" s="48"/>
      <c r="G697" s="48"/>
      <c r="H697" s="48"/>
      <c r="I697" s="103"/>
      <c r="J697" s="229"/>
      <c r="K697" s="200"/>
      <c r="L697" s="93"/>
      <c r="M697" s="93"/>
      <c r="N697" s="93"/>
      <c r="O697" s="93"/>
      <c r="P697" s="93"/>
      <c r="Q697" s="93"/>
      <c r="R697" s="93"/>
      <c r="S697" s="93"/>
      <c r="T697" s="93"/>
      <c r="U697" s="93"/>
      <c r="V697" s="93"/>
      <c r="W697" s="93"/>
      <c r="X697" s="93"/>
      <c r="Y697" s="93"/>
      <c r="Z697" s="48"/>
    </row>
    <row r="698" ht="10.5" customHeight="1">
      <c r="A698" s="48"/>
      <c r="B698" s="48"/>
      <c r="C698" s="48"/>
      <c r="D698" s="48"/>
      <c r="E698" s="48"/>
      <c r="F698" s="48"/>
      <c r="G698" s="48"/>
      <c r="H698" s="48"/>
      <c r="I698" s="103"/>
      <c r="J698" s="229"/>
      <c r="K698" s="200"/>
      <c r="L698" s="93"/>
      <c r="M698" s="93"/>
      <c r="N698" s="93"/>
      <c r="O698" s="93"/>
      <c r="P698" s="93"/>
      <c r="Q698" s="93"/>
      <c r="R698" s="93"/>
      <c r="S698" s="93"/>
      <c r="T698" s="93"/>
      <c r="U698" s="93"/>
      <c r="V698" s="93"/>
      <c r="W698" s="93"/>
      <c r="X698" s="93"/>
      <c r="Y698" s="93"/>
      <c r="Z698" s="48"/>
    </row>
    <row r="699" ht="10.5" customHeight="1">
      <c r="A699" s="48"/>
      <c r="B699" s="48"/>
      <c r="C699" s="48"/>
      <c r="D699" s="48"/>
      <c r="E699" s="48"/>
      <c r="F699" s="48"/>
      <c r="G699" s="48"/>
      <c r="H699" s="48"/>
      <c r="I699" s="103"/>
      <c r="J699" s="229"/>
      <c r="K699" s="200"/>
      <c r="L699" s="93"/>
      <c r="M699" s="93"/>
      <c r="N699" s="93"/>
      <c r="O699" s="93"/>
      <c r="P699" s="93"/>
      <c r="Q699" s="93"/>
      <c r="R699" s="93"/>
      <c r="S699" s="93"/>
      <c r="T699" s="93"/>
      <c r="U699" s="93"/>
      <c r="V699" s="93"/>
      <c r="W699" s="93"/>
      <c r="X699" s="93"/>
      <c r="Y699" s="93"/>
      <c r="Z699" s="48"/>
    </row>
    <row r="700" ht="10.5" customHeight="1">
      <c r="A700" s="48"/>
      <c r="B700" s="48"/>
      <c r="C700" s="48"/>
      <c r="D700" s="48"/>
      <c r="E700" s="48"/>
      <c r="F700" s="48"/>
      <c r="G700" s="48"/>
      <c r="H700" s="48"/>
      <c r="I700" s="103"/>
      <c r="J700" s="229"/>
      <c r="K700" s="200"/>
      <c r="L700" s="93"/>
      <c r="M700" s="93"/>
      <c r="N700" s="93"/>
      <c r="O700" s="93"/>
      <c r="P700" s="93"/>
      <c r="Q700" s="93"/>
      <c r="R700" s="93"/>
      <c r="S700" s="93"/>
      <c r="T700" s="93"/>
      <c r="U700" s="93"/>
      <c r="V700" s="93"/>
      <c r="W700" s="93"/>
      <c r="X700" s="93"/>
      <c r="Y700" s="93"/>
      <c r="Z700" s="48"/>
    </row>
    <row r="701" ht="10.5" customHeight="1">
      <c r="A701" s="48"/>
      <c r="B701" s="48"/>
      <c r="C701" s="48"/>
      <c r="D701" s="48"/>
      <c r="E701" s="48"/>
      <c r="F701" s="48"/>
      <c r="G701" s="48"/>
      <c r="H701" s="48"/>
      <c r="I701" s="103"/>
      <c r="J701" s="229"/>
      <c r="K701" s="200"/>
      <c r="L701" s="93"/>
      <c r="M701" s="93"/>
      <c r="N701" s="93"/>
      <c r="O701" s="93"/>
      <c r="P701" s="93"/>
      <c r="Q701" s="93"/>
      <c r="R701" s="93"/>
      <c r="S701" s="93"/>
      <c r="T701" s="93"/>
      <c r="U701" s="93"/>
      <c r="V701" s="93"/>
      <c r="W701" s="93"/>
      <c r="X701" s="93"/>
      <c r="Y701" s="93"/>
      <c r="Z701" s="48"/>
    </row>
    <row r="702" ht="10.5" customHeight="1">
      <c r="A702" s="48"/>
      <c r="B702" s="48"/>
      <c r="C702" s="48"/>
      <c r="D702" s="48"/>
      <c r="E702" s="48"/>
      <c r="F702" s="48"/>
      <c r="G702" s="48"/>
      <c r="H702" s="48"/>
      <c r="I702" s="103"/>
      <c r="J702" s="229"/>
      <c r="K702" s="200"/>
      <c r="L702" s="93"/>
      <c r="M702" s="93"/>
      <c r="N702" s="93"/>
      <c r="O702" s="93"/>
      <c r="P702" s="93"/>
      <c r="Q702" s="93"/>
      <c r="R702" s="93"/>
      <c r="S702" s="93"/>
      <c r="T702" s="93"/>
      <c r="U702" s="93"/>
      <c r="V702" s="93"/>
      <c r="W702" s="93"/>
      <c r="X702" s="93"/>
      <c r="Y702" s="93"/>
      <c r="Z702" s="48"/>
    </row>
    <row r="703" ht="10.5" customHeight="1">
      <c r="A703" s="48"/>
      <c r="B703" s="48"/>
      <c r="C703" s="48"/>
      <c r="D703" s="48"/>
      <c r="E703" s="48"/>
      <c r="F703" s="48"/>
      <c r="G703" s="48"/>
      <c r="H703" s="48"/>
      <c r="I703" s="103"/>
      <c r="J703" s="229"/>
      <c r="K703" s="200"/>
      <c r="L703" s="93"/>
      <c r="M703" s="93"/>
      <c r="N703" s="93"/>
      <c r="O703" s="93"/>
      <c r="P703" s="93"/>
      <c r="Q703" s="93"/>
      <c r="R703" s="93"/>
      <c r="S703" s="93"/>
      <c r="T703" s="93"/>
      <c r="U703" s="93"/>
      <c r="V703" s="93"/>
      <c r="W703" s="93"/>
      <c r="X703" s="93"/>
      <c r="Y703" s="93"/>
      <c r="Z703" s="48"/>
    </row>
    <row r="704" ht="10.5" customHeight="1">
      <c r="A704" s="48"/>
      <c r="B704" s="48"/>
      <c r="C704" s="48"/>
      <c r="D704" s="48"/>
      <c r="E704" s="48"/>
      <c r="F704" s="48"/>
      <c r="G704" s="48"/>
      <c r="H704" s="48"/>
      <c r="I704" s="103"/>
      <c r="J704" s="229"/>
      <c r="K704" s="200"/>
      <c r="L704" s="93"/>
      <c r="M704" s="93"/>
      <c r="N704" s="93"/>
      <c r="O704" s="93"/>
      <c r="P704" s="93"/>
      <c r="Q704" s="93"/>
      <c r="R704" s="93"/>
      <c r="S704" s="93"/>
      <c r="T704" s="93"/>
      <c r="U704" s="93"/>
      <c r="V704" s="93"/>
      <c r="W704" s="93"/>
      <c r="X704" s="93"/>
      <c r="Y704" s="93"/>
      <c r="Z704" s="48"/>
    </row>
    <row r="705" ht="10.5" customHeight="1">
      <c r="A705" s="48"/>
      <c r="B705" s="48"/>
      <c r="C705" s="48"/>
      <c r="D705" s="48"/>
      <c r="E705" s="48"/>
      <c r="F705" s="48"/>
      <c r="G705" s="48"/>
      <c r="H705" s="48"/>
      <c r="I705" s="103"/>
      <c r="J705" s="229"/>
      <c r="K705" s="200"/>
      <c r="L705" s="93"/>
      <c r="M705" s="93"/>
      <c r="N705" s="93"/>
      <c r="O705" s="93"/>
      <c r="P705" s="93"/>
      <c r="Q705" s="93"/>
      <c r="R705" s="93"/>
      <c r="S705" s="93"/>
      <c r="T705" s="93"/>
      <c r="U705" s="93"/>
      <c r="V705" s="93"/>
      <c r="W705" s="93"/>
      <c r="X705" s="93"/>
      <c r="Y705" s="93"/>
      <c r="Z705" s="48"/>
    </row>
    <row r="706" ht="10.5" customHeight="1">
      <c r="A706" s="48"/>
      <c r="B706" s="48"/>
      <c r="C706" s="48"/>
      <c r="D706" s="48"/>
      <c r="E706" s="48"/>
      <c r="F706" s="48"/>
      <c r="G706" s="48"/>
      <c r="H706" s="48"/>
      <c r="I706" s="103"/>
      <c r="J706" s="229"/>
      <c r="K706" s="200"/>
      <c r="L706" s="93"/>
      <c r="M706" s="93"/>
      <c r="N706" s="93"/>
      <c r="O706" s="93"/>
      <c r="P706" s="93"/>
      <c r="Q706" s="93"/>
      <c r="R706" s="93"/>
      <c r="S706" s="93"/>
      <c r="T706" s="93"/>
      <c r="U706" s="93"/>
      <c r="V706" s="93"/>
      <c r="W706" s="93"/>
      <c r="X706" s="93"/>
      <c r="Y706" s="93"/>
      <c r="Z706" s="48"/>
    </row>
    <row r="707" ht="10.5" customHeight="1">
      <c r="A707" s="48"/>
      <c r="B707" s="48"/>
      <c r="C707" s="48"/>
      <c r="D707" s="48"/>
      <c r="E707" s="48"/>
      <c r="F707" s="48"/>
      <c r="G707" s="48"/>
      <c r="H707" s="48"/>
      <c r="I707" s="103"/>
      <c r="J707" s="229"/>
      <c r="K707" s="200"/>
      <c r="L707" s="93"/>
      <c r="M707" s="93"/>
      <c r="N707" s="93"/>
      <c r="O707" s="93"/>
      <c r="P707" s="93"/>
      <c r="Q707" s="93"/>
      <c r="R707" s="93"/>
      <c r="S707" s="93"/>
      <c r="T707" s="93"/>
      <c r="U707" s="93"/>
      <c r="V707" s="93"/>
      <c r="W707" s="93"/>
      <c r="X707" s="93"/>
      <c r="Y707" s="93"/>
      <c r="Z707" s="48"/>
    </row>
    <row r="708" ht="10.5" customHeight="1">
      <c r="A708" s="48"/>
      <c r="B708" s="48"/>
      <c r="C708" s="48"/>
      <c r="D708" s="48"/>
      <c r="E708" s="48"/>
      <c r="F708" s="48"/>
      <c r="G708" s="48"/>
      <c r="H708" s="48"/>
      <c r="I708" s="103"/>
      <c r="J708" s="229"/>
      <c r="K708" s="200"/>
      <c r="L708" s="93"/>
      <c r="M708" s="93"/>
      <c r="N708" s="93"/>
      <c r="O708" s="93"/>
      <c r="P708" s="93"/>
      <c r="Q708" s="93"/>
      <c r="R708" s="93"/>
      <c r="S708" s="93"/>
      <c r="T708" s="93"/>
      <c r="U708" s="93"/>
      <c r="V708" s="93"/>
      <c r="W708" s="93"/>
      <c r="X708" s="93"/>
      <c r="Y708" s="93"/>
      <c r="Z708" s="48"/>
    </row>
    <row r="709" ht="10.5" customHeight="1">
      <c r="A709" s="48"/>
      <c r="B709" s="48"/>
      <c r="C709" s="48"/>
      <c r="D709" s="48"/>
      <c r="E709" s="48"/>
      <c r="F709" s="48"/>
      <c r="G709" s="48"/>
      <c r="H709" s="48"/>
      <c r="I709" s="103"/>
      <c r="J709" s="229"/>
      <c r="K709" s="200"/>
      <c r="L709" s="93"/>
      <c r="M709" s="93"/>
      <c r="N709" s="93"/>
      <c r="O709" s="93"/>
      <c r="P709" s="93"/>
      <c r="Q709" s="93"/>
      <c r="R709" s="93"/>
      <c r="S709" s="93"/>
      <c r="T709" s="93"/>
      <c r="U709" s="93"/>
      <c r="V709" s="93"/>
      <c r="W709" s="93"/>
      <c r="X709" s="93"/>
      <c r="Y709" s="93"/>
      <c r="Z709" s="48"/>
    </row>
    <row r="710" ht="10.5" customHeight="1">
      <c r="A710" s="48"/>
      <c r="B710" s="48"/>
      <c r="C710" s="48"/>
      <c r="D710" s="48"/>
      <c r="E710" s="48"/>
      <c r="F710" s="48"/>
      <c r="G710" s="48"/>
      <c r="H710" s="48"/>
      <c r="I710" s="103"/>
      <c r="J710" s="229"/>
      <c r="K710" s="200"/>
      <c r="L710" s="93"/>
      <c r="M710" s="93"/>
      <c r="N710" s="93"/>
      <c r="O710" s="93"/>
      <c r="P710" s="93"/>
      <c r="Q710" s="93"/>
      <c r="R710" s="93"/>
      <c r="S710" s="93"/>
      <c r="T710" s="93"/>
      <c r="U710" s="93"/>
      <c r="V710" s="93"/>
      <c r="W710" s="93"/>
      <c r="X710" s="93"/>
      <c r="Y710" s="93"/>
      <c r="Z710" s="48"/>
    </row>
    <row r="711" ht="10.5" customHeight="1">
      <c r="A711" s="48"/>
      <c r="B711" s="48"/>
      <c r="C711" s="48"/>
      <c r="D711" s="48"/>
      <c r="E711" s="48"/>
      <c r="F711" s="48"/>
      <c r="G711" s="48"/>
      <c r="H711" s="48"/>
      <c r="I711" s="103"/>
      <c r="J711" s="229"/>
      <c r="K711" s="200"/>
      <c r="L711" s="93"/>
      <c r="M711" s="93"/>
      <c r="N711" s="93"/>
      <c r="O711" s="93"/>
      <c r="P711" s="93"/>
      <c r="Q711" s="93"/>
      <c r="R711" s="93"/>
      <c r="S711" s="93"/>
      <c r="T711" s="93"/>
      <c r="U711" s="93"/>
      <c r="V711" s="93"/>
      <c r="W711" s="93"/>
      <c r="X711" s="93"/>
      <c r="Y711" s="93"/>
      <c r="Z711" s="48"/>
    </row>
    <row r="712" ht="10.5" customHeight="1">
      <c r="A712" s="48"/>
      <c r="B712" s="48"/>
      <c r="C712" s="48"/>
      <c r="D712" s="48"/>
      <c r="E712" s="48"/>
      <c r="F712" s="48"/>
      <c r="G712" s="48"/>
      <c r="H712" s="48"/>
      <c r="I712" s="103"/>
      <c r="J712" s="229"/>
      <c r="K712" s="200"/>
      <c r="L712" s="93"/>
      <c r="M712" s="93"/>
      <c r="N712" s="93"/>
      <c r="O712" s="93"/>
      <c r="P712" s="93"/>
      <c r="Q712" s="93"/>
      <c r="R712" s="93"/>
      <c r="S712" s="93"/>
      <c r="T712" s="93"/>
      <c r="U712" s="93"/>
      <c r="V712" s="93"/>
      <c r="W712" s="93"/>
      <c r="X712" s="93"/>
      <c r="Y712" s="93"/>
      <c r="Z712" s="48"/>
    </row>
    <row r="713" ht="10.5" customHeight="1">
      <c r="A713" s="48"/>
      <c r="B713" s="48"/>
      <c r="C713" s="48"/>
      <c r="D713" s="48"/>
      <c r="E713" s="48"/>
      <c r="F713" s="48"/>
      <c r="G713" s="48"/>
      <c r="H713" s="48"/>
      <c r="I713" s="103"/>
      <c r="J713" s="229"/>
      <c r="K713" s="200"/>
      <c r="L713" s="93"/>
      <c r="M713" s="93"/>
      <c r="N713" s="93"/>
      <c r="O713" s="93"/>
      <c r="P713" s="93"/>
      <c r="Q713" s="93"/>
      <c r="R713" s="93"/>
      <c r="S713" s="93"/>
      <c r="T713" s="93"/>
      <c r="U713" s="93"/>
      <c r="V713" s="93"/>
      <c r="W713" s="93"/>
      <c r="X713" s="93"/>
      <c r="Y713" s="93"/>
      <c r="Z713" s="48"/>
    </row>
    <row r="714" ht="10.5" customHeight="1">
      <c r="A714" s="48"/>
      <c r="B714" s="48"/>
      <c r="C714" s="48"/>
      <c r="D714" s="48"/>
      <c r="E714" s="48"/>
      <c r="F714" s="48"/>
      <c r="G714" s="48"/>
      <c r="H714" s="48"/>
      <c r="I714" s="103"/>
      <c r="J714" s="229"/>
      <c r="K714" s="200"/>
      <c r="L714" s="93"/>
      <c r="M714" s="93"/>
      <c r="N714" s="93"/>
      <c r="O714" s="93"/>
      <c r="P714" s="93"/>
      <c r="Q714" s="93"/>
      <c r="R714" s="93"/>
      <c r="S714" s="93"/>
      <c r="T714" s="93"/>
      <c r="U714" s="93"/>
      <c r="V714" s="93"/>
      <c r="W714" s="93"/>
      <c r="X714" s="93"/>
      <c r="Y714" s="93"/>
      <c r="Z714" s="48"/>
    </row>
    <row r="715" ht="10.5" customHeight="1">
      <c r="A715" s="48"/>
      <c r="B715" s="48"/>
      <c r="C715" s="48"/>
      <c r="D715" s="48"/>
      <c r="E715" s="48"/>
      <c r="F715" s="48"/>
      <c r="G715" s="48"/>
      <c r="H715" s="48"/>
      <c r="I715" s="103"/>
      <c r="J715" s="229"/>
      <c r="K715" s="200"/>
      <c r="L715" s="93"/>
      <c r="M715" s="93"/>
      <c r="N715" s="93"/>
      <c r="O715" s="93"/>
      <c r="P715" s="93"/>
      <c r="Q715" s="93"/>
      <c r="R715" s="93"/>
      <c r="S715" s="93"/>
      <c r="T715" s="93"/>
      <c r="U715" s="93"/>
      <c r="V715" s="93"/>
      <c r="W715" s="93"/>
      <c r="X715" s="93"/>
      <c r="Y715" s="93"/>
      <c r="Z715" s="48"/>
    </row>
    <row r="716" ht="10.5" customHeight="1">
      <c r="A716" s="48"/>
      <c r="B716" s="48"/>
      <c r="C716" s="48"/>
      <c r="D716" s="48"/>
      <c r="E716" s="48"/>
      <c r="F716" s="48"/>
      <c r="G716" s="48"/>
      <c r="H716" s="48"/>
      <c r="I716" s="103"/>
      <c r="J716" s="229"/>
      <c r="K716" s="200"/>
      <c r="L716" s="93"/>
      <c r="M716" s="93"/>
      <c r="N716" s="93"/>
      <c r="O716" s="93"/>
      <c r="P716" s="93"/>
      <c r="Q716" s="93"/>
      <c r="R716" s="93"/>
      <c r="S716" s="93"/>
      <c r="T716" s="93"/>
      <c r="U716" s="93"/>
      <c r="V716" s="93"/>
      <c r="W716" s="93"/>
      <c r="X716" s="93"/>
      <c r="Y716" s="93"/>
      <c r="Z716" s="48"/>
    </row>
    <row r="717" ht="10.5" customHeight="1">
      <c r="A717" s="48"/>
      <c r="B717" s="48"/>
      <c r="C717" s="48"/>
      <c r="D717" s="48"/>
      <c r="E717" s="48"/>
      <c r="F717" s="48"/>
      <c r="G717" s="48"/>
      <c r="H717" s="48"/>
      <c r="I717" s="103"/>
      <c r="J717" s="229"/>
      <c r="K717" s="200"/>
      <c r="L717" s="93"/>
      <c r="M717" s="93"/>
      <c r="N717" s="93"/>
      <c r="O717" s="93"/>
      <c r="P717" s="93"/>
      <c r="Q717" s="93"/>
      <c r="R717" s="93"/>
      <c r="S717" s="93"/>
      <c r="T717" s="93"/>
      <c r="U717" s="93"/>
      <c r="V717" s="93"/>
      <c r="W717" s="93"/>
      <c r="X717" s="93"/>
      <c r="Y717" s="93"/>
      <c r="Z717" s="48"/>
    </row>
    <row r="718" ht="10.5" customHeight="1">
      <c r="A718" s="48"/>
      <c r="B718" s="48"/>
      <c r="C718" s="48"/>
      <c r="D718" s="48"/>
      <c r="E718" s="48"/>
      <c r="F718" s="48"/>
      <c r="G718" s="48"/>
      <c r="H718" s="48"/>
      <c r="I718" s="103"/>
      <c r="J718" s="229"/>
      <c r="K718" s="200"/>
      <c r="L718" s="93"/>
      <c r="M718" s="93"/>
      <c r="N718" s="93"/>
      <c r="O718" s="93"/>
      <c r="P718" s="93"/>
      <c r="Q718" s="93"/>
      <c r="R718" s="93"/>
      <c r="S718" s="93"/>
      <c r="T718" s="93"/>
      <c r="U718" s="93"/>
      <c r="V718" s="93"/>
      <c r="W718" s="93"/>
      <c r="X718" s="93"/>
      <c r="Y718" s="93"/>
      <c r="Z718" s="48"/>
    </row>
    <row r="719" ht="10.5" customHeight="1">
      <c r="A719" s="48"/>
      <c r="B719" s="48"/>
      <c r="C719" s="48"/>
      <c r="D719" s="48"/>
      <c r="E719" s="48"/>
      <c r="F719" s="48"/>
      <c r="G719" s="48"/>
      <c r="H719" s="48"/>
      <c r="I719" s="103"/>
      <c r="J719" s="229"/>
      <c r="K719" s="200"/>
      <c r="L719" s="93"/>
      <c r="M719" s="93"/>
      <c r="N719" s="93"/>
      <c r="O719" s="93"/>
      <c r="P719" s="93"/>
      <c r="Q719" s="93"/>
      <c r="R719" s="93"/>
      <c r="S719" s="93"/>
      <c r="T719" s="93"/>
      <c r="U719" s="93"/>
      <c r="V719" s="93"/>
      <c r="W719" s="93"/>
      <c r="X719" s="93"/>
      <c r="Y719" s="93"/>
      <c r="Z719" s="48"/>
    </row>
    <row r="720" ht="10.5" customHeight="1">
      <c r="A720" s="48"/>
      <c r="B720" s="48"/>
      <c r="C720" s="48"/>
      <c r="D720" s="48"/>
      <c r="E720" s="48"/>
      <c r="F720" s="48"/>
      <c r="G720" s="48"/>
      <c r="H720" s="48"/>
      <c r="I720" s="103"/>
      <c r="J720" s="229"/>
      <c r="K720" s="200"/>
      <c r="L720" s="93"/>
      <c r="M720" s="93"/>
      <c r="N720" s="93"/>
      <c r="O720" s="93"/>
      <c r="P720" s="93"/>
      <c r="Q720" s="93"/>
      <c r="R720" s="93"/>
      <c r="S720" s="93"/>
      <c r="T720" s="93"/>
      <c r="U720" s="93"/>
      <c r="V720" s="93"/>
      <c r="W720" s="93"/>
      <c r="X720" s="93"/>
      <c r="Y720" s="93"/>
      <c r="Z720" s="48"/>
    </row>
    <row r="721" ht="10.5" customHeight="1">
      <c r="A721" s="48"/>
      <c r="B721" s="48"/>
      <c r="C721" s="48"/>
      <c r="D721" s="48"/>
      <c r="E721" s="48"/>
      <c r="F721" s="48"/>
      <c r="G721" s="48"/>
      <c r="H721" s="48"/>
      <c r="I721" s="103"/>
      <c r="J721" s="229"/>
      <c r="K721" s="200"/>
      <c r="L721" s="93"/>
      <c r="M721" s="93"/>
      <c r="N721" s="93"/>
      <c r="O721" s="93"/>
      <c r="P721" s="93"/>
      <c r="Q721" s="93"/>
      <c r="R721" s="93"/>
      <c r="S721" s="93"/>
      <c r="T721" s="93"/>
      <c r="U721" s="93"/>
      <c r="V721" s="93"/>
      <c r="W721" s="93"/>
      <c r="X721" s="93"/>
      <c r="Y721" s="93"/>
      <c r="Z721" s="48"/>
    </row>
    <row r="722" ht="10.5" customHeight="1">
      <c r="A722" s="48"/>
      <c r="B722" s="48"/>
      <c r="C722" s="48"/>
      <c r="D722" s="48"/>
      <c r="E722" s="48"/>
      <c r="F722" s="48"/>
      <c r="G722" s="48"/>
      <c r="H722" s="48"/>
      <c r="I722" s="103"/>
      <c r="J722" s="229"/>
      <c r="K722" s="200"/>
      <c r="L722" s="93"/>
      <c r="M722" s="93"/>
      <c r="N722" s="93"/>
      <c r="O722" s="93"/>
      <c r="P722" s="93"/>
      <c r="Q722" s="93"/>
      <c r="R722" s="93"/>
      <c r="S722" s="93"/>
      <c r="T722" s="93"/>
      <c r="U722" s="93"/>
      <c r="V722" s="93"/>
      <c r="W722" s="93"/>
      <c r="X722" s="93"/>
      <c r="Y722" s="93"/>
      <c r="Z722" s="48"/>
    </row>
    <row r="723" ht="10.5" customHeight="1">
      <c r="A723" s="48"/>
      <c r="B723" s="48"/>
      <c r="C723" s="48"/>
      <c r="D723" s="48"/>
      <c r="E723" s="48"/>
      <c r="F723" s="48"/>
      <c r="G723" s="48"/>
      <c r="H723" s="48"/>
      <c r="I723" s="103"/>
      <c r="J723" s="229"/>
      <c r="K723" s="200"/>
      <c r="L723" s="93"/>
      <c r="M723" s="93"/>
      <c r="N723" s="93"/>
      <c r="O723" s="93"/>
      <c r="P723" s="93"/>
      <c r="Q723" s="93"/>
      <c r="R723" s="93"/>
      <c r="S723" s="93"/>
      <c r="T723" s="93"/>
      <c r="U723" s="93"/>
      <c r="V723" s="93"/>
      <c r="W723" s="93"/>
      <c r="X723" s="93"/>
      <c r="Y723" s="93"/>
      <c r="Z723" s="48"/>
    </row>
    <row r="724" ht="10.5" customHeight="1">
      <c r="A724" s="48"/>
      <c r="B724" s="48"/>
      <c r="C724" s="48"/>
      <c r="D724" s="48"/>
      <c r="E724" s="48"/>
      <c r="F724" s="48"/>
      <c r="G724" s="48"/>
      <c r="H724" s="48"/>
      <c r="I724" s="103"/>
      <c r="J724" s="229"/>
      <c r="K724" s="200"/>
      <c r="L724" s="93"/>
      <c r="M724" s="93"/>
      <c r="N724" s="93"/>
      <c r="O724" s="93"/>
      <c r="P724" s="93"/>
      <c r="Q724" s="93"/>
      <c r="R724" s="93"/>
      <c r="S724" s="93"/>
      <c r="T724" s="93"/>
      <c r="U724" s="93"/>
      <c r="V724" s="93"/>
      <c r="W724" s="93"/>
      <c r="X724" s="93"/>
      <c r="Y724" s="93"/>
      <c r="Z724" s="48"/>
    </row>
    <row r="725" ht="10.5" customHeight="1">
      <c r="A725" s="48"/>
      <c r="B725" s="48"/>
      <c r="C725" s="48"/>
      <c r="D725" s="48"/>
      <c r="E725" s="48"/>
      <c r="F725" s="48"/>
      <c r="G725" s="48"/>
      <c r="H725" s="48"/>
      <c r="I725" s="103"/>
      <c r="J725" s="229"/>
      <c r="K725" s="200"/>
      <c r="L725" s="93"/>
      <c r="M725" s="93"/>
      <c r="N725" s="93"/>
      <c r="O725" s="93"/>
      <c r="P725" s="93"/>
      <c r="Q725" s="93"/>
      <c r="R725" s="93"/>
      <c r="S725" s="93"/>
      <c r="T725" s="93"/>
      <c r="U725" s="93"/>
      <c r="V725" s="93"/>
      <c r="W725" s="93"/>
      <c r="X725" s="93"/>
      <c r="Y725" s="93"/>
      <c r="Z725" s="48"/>
    </row>
    <row r="726" ht="10.5" customHeight="1">
      <c r="A726" s="48"/>
      <c r="B726" s="48"/>
      <c r="C726" s="48"/>
      <c r="D726" s="48"/>
      <c r="E726" s="48"/>
      <c r="F726" s="48"/>
      <c r="G726" s="48"/>
      <c r="H726" s="48"/>
      <c r="I726" s="103"/>
      <c r="J726" s="229"/>
      <c r="K726" s="200"/>
      <c r="L726" s="93"/>
      <c r="M726" s="93"/>
      <c r="N726" s="93"/>
      <c r="O726" s="93"/>
      <c r="P726" s="93"/>
      <c r="Q726" s="93"/>
      <c r="R726" s="93"/>
      <c r="S726" s="93"/>
      <c r="T726" s="93"/>
      <c r="U726" s="93"/>
      <c r="V726" s="93"/>
      <c r="W726" s="93"/>
      <c r="X726" s="93"/>
      <c r="Y726" s="93"/>
      <c r="Z726" s="48"/>
    </row>
    <row r="727" ht="10.5" customHeight="1">
      <c r="A727" s="48"/>
      <c r="B727" s="48"/>
      <c r="C727" s="48"/>
      <c r="D727" s="48"/>
      <c r="E727" s="48"/>
      <c r="F727" s="48"/>
      <c r="G727" s="48"/>
      <c r="H727" s="48"/>
      <c r="I727" s="103"/>
      <c r="J727" s="229"/>
      <c r="K727" s="200"/>
      <c r="L727" s="93"/>
      <c r="M727" s="93"/>
      <c r="N727" s="93"/>
      <c r="O727" s="93"/>
      <c r="P727" s="93"/>
      <c r="Q727" s="93"/>
      <c r="R727" s="93"/>
      <c r="S727" s="93"/>
      <c r="T727" s="93"/>
      <c r="U727" s="93"/>
      <c r="V727" s="93"/>
      <c r="W727" s="93"/>
      <c r="X727" s="93"/>
      <c r="Y727" s="93"/>
      <c r="Z727" s="48"/>
    </row>
    <row r="728" ht="10.5" customHeight="1">
      <c r="A728" s="48"/>
      <c r="B728" s="48"/>
      <c r="C728" s="48"/>
      <c r="D728" s="48"/>
      <c r="E728" s="48"/>
      <c r="F728" s="48"/>
      <c r="G728" s="48"/>
      <c r="H728" s="48"/>
      <c r="I728" s="103"/>
      <c r="J728" s="229"/>
      <c r="K728" s="200"/>
      <c r="L728" s="93"/>
      <c r="M728" s="93"/>
      <c r="N728" s="93"/>
      <c r="O728" s="93"/>
      <c r="P728" s="93"/>
      <c r="Q728" s="93"/>
      <c r="R728" s="93"/>
      <c r="S728" s="93"/>
      <c r="T728" s="93"/>
      <c r="U728" s="93"/>
      <c r="V728" s="93"/>
      <c r="W728" s="93"/>
      <c r="X728" s="93"/>
      <c r="Y728" s="93"/>
      <c r="Z728" s="48"/>
    </row>
    <row r="729" ht="10.5" customHeight="1">
      <c r="A729" s="48"/>
      <c r="B729" s="48"/>
      <c r="C729" s="48"/>
      <c r="D729" s="48"/>
      <c r="E729" s="48"/>
      <c r="F729" s="48"/>
      <c r="G729" s="48"/>
      <c r="H729" s="48"/>
      <c r="I729" s="103"/>
      <c r="J729" s="229"/>
      <c r="K729" s="200"/>
      <c r="L729" s="93"/>
      <c r="M729" s="93"/>
      <c r="N729" s="93"/>
      <c r="O729" s="93"/>
      <c r="P729" s="93"/>
      <c r="Q729" s="93"/>
      <c r="R729" s="93"/>
      <c r="S729" s="93"/>
      <c r="T729" s="93"/>
      <c r="U729" s="93"/>
      <c r="V729" s="93"/>
      <c r="W729" s="93"/>
      <c r="X729" s="93"/>
      <c r="Y729" s="93"/>
      <c r="Z729" s="48"/>
    </row>
    <row r="730" ht="10.5" customHeight="1">
      <c r="A730" s="48"/>
      <c r="B730" s="48"/>
      <c r="C730" s="48"/>
      <c r="D730" s="48"/>
      <c r="E730" s="48"/>
      <c r="F730" s="48"/>
      <c r="G730" s="48"/>
      <c r="H730" s="48"/>
      <c r="I730" s="103"/>
      <c r="J730" s="229"/>
      <c r="K730" s="200"/>
      <c r="L730" s="93"/>
      <c r="M730" s="93"/>
      <c r="N730" s="93"/>
      <c r="O730" s="93"/>
      <c r="P730" s="93"/>
      <c r="Q730" s="93"/>
      <c r="R730" s="93"/>
      <c r="S730" s="93"/>
      <c r="T730" s="93"/>
      <c r="U730" s="93"/>
      <c r="V730" s="93"/>
      <c r="W730" s="93"/>
      <c r="X730" s="93"/>
      <c r="Y730" s="93"/>
      <c r="Z730" s="48"/>
    </row>
    <row r="731" ht="10.5" customHeight="1">
      <c r="A731" s="48"/>
      <c r="B731" s="48"/>
      <c r="C731" s="48"/>
      <c r="D731" s="48"/>
      <c r="E731" s="48"/>
      <c r="F731" s="48"/>
      <c r="G731" s="48"/>
      <c r="H731" s="48"/>
      <c r="I731" s="103"/>
      <c r="J731" s="229"/>
      <c r="K731" s="200"/>
      <c r="L731" s="93"/>
      <c r="M731" s="93"/>
      <c r="N731" s="93"/>
      <c r="O731" s="93"/>
      <c r="P731" s="93"/>
      <c r="Q731" s="93"/>
      <c r="R731" s="93"/>
      <c r="S731" s="93"/>
      <c r="T731" s="93"/>
      <c r="U731" s="93"/>
      <c r="V731" s="93"/>
      <c r="W731" s="93"/>
      <c r="X731" s="93"/>
      <c r="Y731" s="93"/>
      <c r="Z731" s="48"/>
    </row>
    <row r="732" ht="10.5" customHeight="1">
      <c r="A732" s="48"/>
      <c r="B732" s="48"/>
      <c r="C732" s="48"/>
      <c r="D732" s="48"/>
      <c r="E732" s="48"/>
      <c r="F732" s="48"/>
      <c r="G732" s="48"/>
      <c r="H732" s="48"/>
      <c r="I732" s="103"/>
      <c r="J732" s="229"/>
      <c r="K732" s="200"/>
      <c r="L732" s="93"/>
      <c r="M732" s="93"/>
      <c r="N732" s="93"/>
      <c r="O732" s="93"/>
      <c r="P732" s="93"/>
      <c r="Q732" s="93"/>
      <c r="R732" s="93"/>
      <c r="S732" s="93"/>
      <c r="T732" s="93"/>
      <c r="U732" s="93"/>
      <c r="V732" s="93"/>
      <c r="W732" s="93"/>
      <c r="X732" s="93"/>
      <c r="Y732" s="93"/>
      <c r="Z732" s="48"/>
    </row>
    <row r="733" ht="10.5" customHeight="1">
      <c r="A733" s="48"/>
      <c r="B733" s="48"/>
      <c r="C733" s="48"/>
      <c r="D733" s="48"/>
      <c r="E733" s="48"/>
      <c r="F733" s="48"/>
      <c r="G733" s="48"/>
      <c r="H733" s="48"/>
      <c r="I733" s="103"/>
      <c r="J733" s="229"/>
      <c r="K733" s="200"/>
      <c r="L733" s="93"/>
      <c r="M733" s="93"/>
      <c r="N733" s="93"/>
      <c r="O733" s="93"/>
      <c r="P733" s="93"/>
      <c r="Q733" s="93"/>
      <c r="R733" s="93"/>
      <c r="S733" s="93"/>
      <c r="T733" s="93"/>
      <c r="U733" s="93"/>
      <c r="V733" s="93"/>
      <c r="W733" s="93"/>
      <c r="X733" s="93"/>
      <c r="Y733" s="93"/>
      <c r="Z733" s="48"/>
    </row>
    <row r="734" ht="10.5" customHeight="1">
      <c r="A734" s="48"/>
      <c r="B734" s="48"/>
      <c r="C734" s="48"/>
      <c r="D734" s="48"/>
      <c r="E734" s="48"/>
      <c r="F734" s="48"/>
      <c r="G734" s="48"/>
      <c r="H734" s="48"/>
      <c r="I734" s="103"/>
      <c r="J734" s="229"/>
      <c r="K734" s="200"/>
      <c r="L734" s="93"/>
      <c r="M734" s="93"/>
      <c r="N734" s="93"/>
      <c r="O734" s="93"/>
      <c r="P734" s="93"/>
      <c r="Q734" s="93"/>
      <c r="R734" s="93"/>
      <c r="S734" s="93"/>
      <c r="T734" s="93"/>
      <c r="U734" s="93"/>
      <c r="V734" s="93"/>
      <c r="W734" s="93"/>
      <c r="X734" s="93"/>
      <c r="Y734" s="93"/>
      <c r="Z734" s="48"/>
    </row>
    <row r="735" ht="10.5" customHeight="1">
      <c r="A735" s="48"/>
      <c r="B735" s="48"/>
      <c r="C735" s="48"/>
      <c r="D735" s="48"/>
      <c r="E735" s="48"/>
      <c r="F735" s="48"/>
      <c r="G735" s="48"/>
      <c r="H735" s="48"/>
      <c r="I735" s="103"/>
      <c r="J735" s="229"/>
      <c r="K735" s="200"/>
      <c r="L735" s="93"/>
      <c r="M735" s="93"/>
      <c r="N735" s="93"/>
      <c r="O735" s="93"/>
      <c r="P735" s="93"/>
      <c r="Q735" s="93"/>
      <c r="R735" s="93"/>
      <c r="S735" s="93"/>
      <c r="T735" s="93"/>
      <c r="U735" s="93"/>
      <c r="V735" s="93"/>
      <c r="W735" s="93"/>
      <c r="X735" s="93"/>
      <c r="Y735" s="93"/>
      <c r="Z735" s="48"/>
    </row>
    <row r="736" ht="10.5" customHeight="1">
      <c r="A736" s="48"/>
      <c r="B736" s="48"/>
      <c r="C736" s="48"/>
      <c r="D736" s="48"/>
      <c r="E736" s="48"/>
      <c r="F736" s="48"/>
      <c r="G736" s="48"/>
      <c r="H736" s="48"/>
      <c r="I736" s="103"/>
      <c r="J736" s="229"/>
      <c r="K736" s="200"/>
      <c r="L736" s="93"/>
      <c r="M736" s="93"/>
      <c r="N736" s="93"/>
      <c r="O736" s="93"/>
      <c r="P736" s="93"/>
      <c r="Q736" s="93"/>
      <c r="R736" s="93"/>
      <c r="S736" s="93"/>
      <c r="T736" s="93"/>
      <c r="U736" s="93"/>
      <c r="V736" s="93"/>
      <c r="W736" s="93"/>
      <c r="X736" s="93"/>
      <c r="Y736" s="93"/>
      <c r="Z736" s="48"/>
    </row>
    <row r="737" ht="10.5" customHeight="1">
      <c r="A737" s="48"/>
      <c r="B737" s="48"/>
      <c r="C737" s="48"/>
      <c r="D737" s="48"/>
      <c r="E737" s="48"/>
      <c r="F737" s="48"/>
      <c r="G737" s="48"/>
      <c r="H737" s="48"/>
      <c r="I737" s="103"/>
      <c r="J737" s="229"/>
      <c r="K737" s="200"/>
      <c r="L737" s="93"/>
      <c r="M737" s="93"/>
      <c r="N737" s="93"/>
      <c r="O737" s="93"/>
      <c r="P737" s="93"/>
      <c r="Q737" s="93"/>
      <c r="R737" s="93"/>
      <c r="S737" s="93"/>
      <c r="T737" s="93"/>
      <c r="U737" s="93"/>
      <c r="V737" s="93"/>
      <c r="W737" s="93"/>
      <c r="X737" s="93"/>
      <c r="Y737" s="93"/>
      <c r="Z737" s="48"/>
    </row>
    <row r="738" ht="10.5" customHeight="1">
      <c r="A738" s="48"/>
      <c r="B738" s="48"/>
      <c r="C738" s="48"/>
      <c r="D738" s="48"/>
      <c r="E738" s="48"/>
      <c r="F738" s="48"/>
      <c r="G738" s="48"/>
      <c r="H738" s="48"/>
      <c r="I738" s="103"/>
      <c r="J738" s="229"/>
      <c r="K738" s="200"/>
      <c r="L738" s="93"/>
      <c r="M738" s="93"/>
      <c r="N738" s="93"/>
      <c r="O738" s="93"/>
      <c r="P738" s="93"/>
      <c r="Q738" s="93"/>
      <c r="R738" s="93"/>
      <c r="S738" s="93"/>
      <c r="T738" s="93"/>
      <c r="U738" s="93"/>
      <c r="V738" s="93"/>
      <c r="W738" s="93"/>
      <c r="X738" s="93"/>
      <c r="Y738" s="93"/>
      <c r="Z738" s="48"/>
    </row>
    <row r="739" ht="10.5" customHeight="1">
      <c r="A739" s="48"/>
      <c r="B739" s="48"/>
      <c r="C739" s="48"/>
      <c r="D739" s="48"/>
      <c r="E739" s="48"/>
      <c r="F739" s="48"/>
      <c r="G739" s="48"/>
      <c r="H739" s="48"/>
      <c r="I739" s="103"/>
      <c r="J739" s="229"/>
      <c r="K739" s="200"/>
      <c r="L739" s="93"/>
      <c r="M739" s="93"/>
      <c r="N739" s="93"/>
      <c r="O739" s="93"/>
      <c r="P739" s="93"/>
      <c r="Q739" s="93"/>
      <c r="R739" s="93"/>
      <c r="S739" s="93"/>
      <c r="T739" s="93"/>
      <c r="U739" s="93"/>
      <c r="V739" s="93"/>
      <c r="W739" s="93"/>
      <c r="X739" s="93"/>
      <c r="Y739" s="93"/>
      <c r="Z739" s="48"/>
    </row>
    <row r="740" ht="10.5" customHeight="1">
      <c r="A740" s="48"/>
      <c r="B740" s="48"/>
      <c r="C740" s="48"/>
      <c r="D740" s="48"/>
      <c r="E740" s="48"/>
      <c r="F740" s="48"/>
      <c r="G740" s="48"/>
      <c r="H740" s="48"/>
      <c r="I740" s="103"/>
      <c r="J740" s="229"/>
      <c r="K740" s="200"/>
      <c r="L740" s="93"/>
      <c r="M740" s="93"/>
      <c r="N740" s="93"/>
      <c r="O740" s="93"/>
      <c r="P740" s="93"/>
      <c r="Q740" s="93"/>
      <c r="R740" s="93"/>
      <c r="S740" s="93"/>
      <c r="T740" s="93"/>
      <c r="U740" s="93"/>
      <c r="V740" s="93"/>
      <c r="W740" s="93"/>
      <c r="X740" s="93"/>
      <c r="Y740" s="93"/>
      <c r="Z740" s="48"/>
    </row>
    <row r="741" ht="10.5" customHeight="1">
      <c r="A741" s="48"/>
      <c r="B741" s="48"/>
      <c r="C741" s="48"/>
      <c r="D741" s="48"/>
      <c r="E741" s="48"/>
      <c r="F741" s="48"/>
      <c r="G741" s="48"/>
      <c r="H741" s="48"/>
      <c r="I741" s="103"/>
      <c r="J741" s="229"/>
      <c r="K741" s="200"/>
      <c r="L741" s="93"/>
      <c r="M741" s="93"/>
      <c r="N741" s="93"/>
      <c r="O741" s="93"/>
      <c r="P741" s="93"/>
      <c r="Q741" s="93"/>
      <c r="R741" s="93"/>
      <c r="S741" s="93"/>
      <c r="T741" s="93"/>
      <c r="U741" s="93"/>
      <c r="V741" s="93"/>
      <c r="W741" s="93"/>
      <c r="X741" s="93"/>
      <c r="Y741" s="93"/>
      <c r="Z741" s="48"/>
    </row>
    <row r="742" ht="10.5" customHeight="1">
      <c r="A742" s="48"/>
      <c r="B742" s="48"/>
      <c r="C742" s="48"/>
      <c r="D742" s="48"/>
      <c r="E742" s="48"/>
      <c r="F742" s="48"/>
      <c r="G742" s="48"/>
      <c r="H742" s="48"/>
      <c r="I742" s="103"/>
      <c r="J742" s="229"/>
      <c r="K742" s="200"/>
      <c r="L742" s="93"/>
      <c r="M742" s="93"/>
      <c r="N742" s="93"/>
      <c r="O742" s="93"/>
      <c r="P742" s="93"/>
      <c r="Q742" s="93"/>
      <c r="R742" s="93"/>
      <c r="S742" s="93"/>
      <c r="T742" s="93"/>
      <c r="U742" s="93"/>
      <c r="V742" s="93"/>
      <c r="W742" s="93"/>
      <c r="X742" s="93"/>
      <c r="Y742" s="93"/>
      <c r="Z742" s="48"/>
    </row>
    <row r="743" ht="10.5" customHeight="1">
      <c r="A743" s="48"/>
      <c r="B743" s="48"/>
      <c r="C743" s="48"/>
      <c r="D743" s="48"/>
      <c r="E743" s="48"/>
      <c r="F743" s="48"/>
      <c r="G743" s="48"/>
      <c r="H743" s="48"/>
      <c r="I743" s="103"/>
      <c r="J743" s="229"/>
      <c r="K743" s="200"/>
      <c r="L743" s="93"/>
      <c r="M743" s="93"/>
      <c r="N743" s="93"/>
      <c r="O743" s="93"/>
      <c r="P743" s="93"/>
      <c r="Q743" s="93"/>
      <c r="R743" s="93"/>
      <c r="S743" s="93"/>
      <c r="T743" s="93"/>
      <c r="U743" s="93"/>
      <c r="V743" s="93"/>
      <c r="W743" s="93"/>
      <c r="X743" s="93"/>
      <c r="Y743" s="93"/>
      <c r="Z743" s="48"/>
    </row>
    <row r="744" ht="10.5" customHeight="1">
      <c r="A744" s="48"/>
      <c r="B744" s="48"/>
      <c r="C744" s="48"/>
      <c r="D744" s="48"/>
      <c r="E744" s="48"/>
      <c r="F744" s="48"/>
      <c r="G744" s="48"/>
      <c r="H744" s="48"/>
      <c r="I744" s="103"/>
      <c r="J744" s="229"/>
      <c r="K744" s="200"/>
      <c r="L744" s="93"/>
      <c r="M744" s="93"/>
      <c r="N744" s="93"/>
      <c r="O744" s="93"/>
      <c r="P744" s="93"/>
      <c r="Q744" s="93"/>
      <c r="R744" s="93"/>
      <c r="S744" s="93"/>
      <c r="T744" s="93"/>
      <c r="U744" s="93"/>
      <c r="V744" s="93"/>
      <c r="W744" s="93"/>
      <c r="X744" s="93"/>
      <c r="Y744" s="93"/>
      <c r="Z744" s="48"/>
    </row>
    <row r="745" ht="10.5" customHeight="1">
      <c r="A745" s="48"/>
      <c r="B745" s="48"/>
      <c r="C745" s="48"/>
      <c r="D745" s="48"/>
      <c r="E745" s="48"/>
      <c r="F745" s="48"/>
      <c r="G745" s="48"/>
      <c r="H745" s="48"/>
      <c r="I745" s="103"/>
      <c r="J745" s="229"/>
      <c r="K745" s="200"/>
      <c r="L745" s="93"/>
      <c r="M745" s="93"/>
      <c r="N745" s="93"/>
      <c r="O745" s="93"/>
      <c r="P745" s="93"/>
      <c r="Q745" s="93"/>
      <c r="R745" s="93"/>
      <c r="S745" s="93"/>
      <c r="T745" s="93"/>
      <c r="U745" s="93"/>
      <c r="V745" s="93"/>
      <c r="W745" s="93"/>
      <c r="X745" s="93"/>
      <c r="Y745" s="93"/>
      <c r="Z745" s="48"/>
    </row>
    <row r="746" ht="10.5" customHeight="1">
      <c r="A746" s="48"/>
      <c r="B746" s="48"/>
      <c r="C746" s="48"/>
      <c r="D746" s="48"/>
      <c r="E746" s="48"/>
      <c r="F746" s="48"/>
      <c r="G746" s="48"/>
      <c r="H746" s="48"/>
      <c r="I746" s="103"/>
      <c r="J746" s="229"/>
      <c r="K746" s="200"/>
      <c r="L746" s="93"/>
      <c r="M746" s="93"/>
      <c r="N746" s="93"/>
      <c r="O746" s="93"/>
      <c r="P746" s="93"/>
      <c r="Q746" s="93"/>
      <c r="R746" s="93"/>
      <c r="S746" s="93"/>
      <c r="T746" s="93"/>
      <c r="U746" s="93"/>
      <c r="V746" s="93"/>
      <c r="W746" s="93"/>
      <c r="X746" s="93"/>
      <c r="Y746" s="93"/>
      <c r="Z746" s="48"/>
    </row>
    <row r="747" ht="10.5" customHeight="1">
      <c r="A747" s="48"/>
      <c r="B747" s="48"/>
      <c r="C747" s="48"/>
      <c r="D747" s="48"/>
      <c r="E747" s="48"/>
      <c r="F747" s="48"/>
      <c r="G747" s="48"/>
      <c r="H747" s="48"/>
      <c r="I747" s="103"/>
      <c r="J747" s="229"/>
      <c r="K747" s="200"/>
      <c r="L747" s="93"/>
      <c r="M747" s="93"/>
      <c r="N747" s="93"/>
      <c r="O747" s="93"/>
      <c r="P747" s="93"/>
      <c r="Q747" s="93"/>
      <c r="R747" s="93"/>
      <c r="S747" s="93"/>
      <c r="T747" s="93"/>
      <c r="U747" s="93"/>
      <c r="V747" s="93"/>
      <c r="W747" s="93"/>
      <c r="X747" s="93"/>
      <c r="Y747" s="93"/>
      <c r="Z747" s="48"/>
    </row>
    <row r="748" ht="10.5" customHeight="1">
      <c r="A748" s="48"/>
      <c r="B748" s="48"/>
      <c r="C748" s="48"/>
      <c r="D748" s="48"/>
      <c r="E748" s="48"/>
      <c r="F748" s="48"/>
      <c r="G748" s="48"/>
      <c r="H748" s="48"/>
      <c r="I748" s="103"/>
      <c r="J748" s="229"/>
      <c r="K748" s="200"/>
      <c r="L748" s="93"/>
      <c r="M748" s="93"/>
      <c r="N748" s="93"/>
      <c r="O748" s="93"/>
      <c r="P748" s="93"/>
      <c r="Q748" s="93"/>
      <c r="R748" s="93"/>
      <c r="S748" s="93"/>
      <c r="T748" s="93"/>
      <c r="U748" s="93"/>
      <c r="V748" s="93"/>
      <c r="W748" s="93"/>
      <c r="X748" s="93"/>
      <c r="Y748" s="93"/>
      <c r="Z748" s="48"/>
    </row>
    <row r="749" ht="10.5" customHeight="1">
      <c r="A749" s="48"/>
      <c r="B749" s="48"/>
      <c r="C749" s="48"/>
      <c r="D749" s="48"/>
      <c r="E749" s="48"/>
      <c r="F749" s="48"/>
      <c r="G749" s="48"/>
      <c r="H749" s="48"/>
      <c r="I749" s="103"/>
      <c r="J749" s="229"/>
      <c r="K749" s="200"/>
      <c r="L749" s="93"/>
      <c r="M749" s="93"/>
      <c r="N749" s="93"/>
      <c r="O749" s="93"/>
      <c r="P749" s="93"/>
      <c r="Q749" s="93"/>
      <c r="R749" s="93"/>
      <c r="S749" s="93"/>
      <c r="T749" s="93"/>
      <c r="U749" s="93"/>
      <c r="V749" s="93"/>
      <c r="W749" s="93"/>
      <c r="X749" s="93"/>
      <c r="Y749" s="93"/>
      <c r="Z749" s="48"/>
    </row>
    <row r="750" ht="10.5" customHeight="1">
      <c r="A750" s="48"/>
      <c r="B750" s="48"/>
      <c r="C750" s="48"/>
      <c r="D750" s="48"/>
      <c r="E750" s="48"/>
      <c r="F750" s="48"/>
      <c r="G750" s="48"/>
      <c r="H750" s="48"/>
      <c r="I750" s="103"/>
      <c r="J750" s="229"/>
      <c r="K750" s="200"/>
      <c r="L750" s="93"/>
      <c r="M750" s="93"/>
      <c r="N750" s="93"/>
      <c r="O750" s="93"/>
      <c r="P750" s="93"/>
      <c r="Q750" s="93"/>
      <c r="R750" s="93"/>
      <c r="S750" s="93"/>
      <c r="T750" s="93"/>
      <c r="U750" s="93"/>
      <c r="V750" s="93"/>
      <c r="W750" s="93"/>
      <c r="X750" s="93"/>
      <c r="Y750" s="93"/>
      <c r="Z750" s="48"/>
    </row>
    <row r="751" ht="10.5" customHeight="1">
      <c r="A751" s="48"/>
      <c r="B751" s="48"/>
      <c r="C751" s="48"/>
      <c r="D751" s="48"/>
      <c r="E751" s="48"/>
      <c r="F751" s="48"/>
      <c r="G751" s="48"/>
      <c r="H751" s="48"/>
      <c r="I751" s="103"/>
      <c r="J751" s="229"/>
      <c r="K751" s="200"/>
      <c r="L751" s="93"/>
      <c r="M751" s="93"/>
      <c r="N751" s="93"/>
      <c r="O751" s="93"/>
      <c r="P751" s="93"/>
      <c r="Q751" s="93"/>
      <c r="R751" s="93"/>
      <c r="S751" s="93"/>
      <c r="T751" s="93"/>
      <c r="U751" s="93"/>
      <c r="V751" s="93"/>
      <c r="W751" s="93"/>
      <c r="X751" s="93"/>
      <c r="Y751" s="93"/>
      <c r="Z751" s="48"/>
    </row>
    <row r="752" ht="10.5" customHeight="1">
      <c r="A752" s="48"/>
      <c r="B752" s="48"/>
      <c r="C752" s="48"/>
      <c r="D752" s="48"/>
      <c r="E752" s="48"/>
      <c r="F752" s="48"/>
      <c r="G752" s="48"/>
      <c r="H752" s="48"/>
      <c r="I752" s="103"/>
      <c r="J752" s="229"/>
      <c r="K752" s="200"/>
      <c r="L752" s="93"/>
      <c r="M752" s="93"/>
      <c r="N752" s="93"/>
      <c r="O752" s="93"/>
      <c r="P752" s="93"/>
      <c r="Q752" s="93"/>
      <c r="R752" s="93"/>
      <c r="S752" s="93"/>
      <c r="T752" s="93"/>
      <c r="U752" s="93"/>
      <c r="V752" s="93"/>
      <c r="W752" s="93"/>
      <c r="X752" s="93"/>
      <c r="Y752" s="93"/>
      <c r="Z752" s="48"/>
    </row>
    <row r="753" ht="10.5" customHeight="1">
      <c r="A753" s="48"/>
      <c r="B753" s="48"/>
      <c r="C753" s="48"/>
      <c r="D753" s="48"/>
      <c r="E753" s="48"/>
      <c r="F753" s="48"/>
      <c r="G753" s="48"/>
      <c r="H753" s="48"/>
      <c r="I753" s="103"/>
      <c r="J753" s="229"/>
      <c r="K753" s="200"/>
      <c r="L753" s="93"/>
      <c r="M753" s="93"/>
      <c r="N753" s="93"/>
      <c r="O753" s="93"/>
      <c r="P753" s="93"/>
      <c r="Q753" s="93"/>
      <c r="R753" s="93"/>
      <c r="S753" s="93"/>
      <c r="T753" s="93"/>
      <c r="U753" s="93"/>
      <c r="V753" s="93"/>
      <c r="W753" s="93"/>
      <c r="X753" s="93"/>
      <c r="Y753" s="93"/>
      <c r="Z753" s="48"/>
    </row>
    <row r="754" ht="10.5" customHeight="1">
      <c r="A754" s="48"/>
      <c r="B754" s="48"/>
      <c r="C754" s="48"/>
      <c r="D754" s="48"/>
      <c r="E754" s="48"/>
      <c r="F754" s="48"/>
      <c r="G754" s="48"/>
      <c r="H754" s="48"/>
      <c r="I754" s="103"/>
      <c r="J754" s="229"/>
      <c r="K754" s="200"/>
      <c r="L754" s="93"/>
      <c r="M754" s="93"/>
      <c r="N754" s="93"/>
      <c r="O754" s="93"/>
      <c r="P754" s="93"/>
      <c r="Q754" s="93"/>
      <c r="R754" s="93"/>
      <c r="S754" s="93"/>
      <c r="T754" s="93"/>
      <c r="U754" s="93"/>
      <c r="V754" s="93"/>
      <c r="W754" s="93"/>
      <c r="X754" s="93"/>
      <c r="Y754" s="93"/>
      <c r="Z754" s="48"/>
    </row>
    <row r="755" ht="10.5" customHeight="1">
      <c r="A755" s="48"/>
      <c r="B755" s="48"/>
      <c r="C755" s="48"/>
      <c r="D755" s="48"/>
      <c r="E755" s="48"/>
      <c r="F755" s="48"/>
      <c r="G755" s="48"/>
      <c r="H755" s="48"/>
      <c r="I755" s="103"/>
      <c r="J755" s="229"/>
      <c r="K755" s="200"/>
      <c r="L755" s="93"/>
      <c r="M755" s="93"/>
      <c r="N755" s="93"/>
      <c r="O755" s="93"/>
      <c r="P755" s="93"/>
      <c r="Q755" s="93"/>
      <c r="R755" s="93"/>
      <c r="S755" s="93"/>
      <c r="T755" s="93"/>
      <c r="U755" s="93"/>
      <c r="V755" s="93"/>
      <c r="W755" s="93"/>
      <c r="X755" s="93"/>
      <c r="Y755" s="93"/>
      <c r="Z755" s="48"/>
    </row>
    <row r="756" ht="10.5" customHeight="1">
      <c r="A756" s="48"/>
      <c r="B756" s="48"/>
      <c r="C756" s="48"/>
      <c r="D756" s="48"/>
      <c r="E756" s="48"/>
      <c r="F756" s="48"/>
      <c r="G756" s="48"/>
      <c r="H756" s="48"/>
      <c r="I756" s="103"/>
      <c r="J756" s="229"/>
      <c r="K756" s="200"/>
      <c r="L756" s="93"/>
      <c r="M756" s="93"/>
      <c r="N756" s="93"/>
      <c r="O756" s="93"/>
      <c r="P756" s="93"/>
      <c r="Q756" s="93"/>
      <c r="R756" s="93"/>
      <c r="S756" s="93"/>
      <c r="T756" s="93"/>
      <c r="U756" s="93"/>
      <c r="V756" s="93"/>
      <c r="W756" s="93"/>
      <c r="X756" s="93"/>
      <c r="Y756" s="93"/>
      <c r="Z756" s="48"/>
    </row>
    <row r="757" ht="10.5" customHeight="1">
      <c r="A757" s="48"/>
      <c r="B757" s="48"/>
      <c r="C757" s="48"/>
      <c r="D757" s="48"/>
      <c r="E757" s="48"/>
      <c r="F757" s="48"/>
      <c r="G757" s="48"/>
      <c r="H757" s="48"/>
      <c r="I757" s="103"/>
      <c r="J757" s="229"/>
      <c r="K757" s="200"/>
      <c r="L757" s="93"/>
      <c r="M757" s="93"/>
      <c r="N757" s="93"/>
      <c r="O757" s="93"/>
      <c r="P757" s="93"/>
      <c r="Q757" s="93"/>
      <c r="R757" s="93"/>
      <c r="S757" s="93"/>
      <c r="T757" s="93"/>
      <c r="U757" s="93"/>
      <c r="V757" s="93"/>
      <c r="W757" s="93"/>
      <c r="X757" s="93"/>
      <c r="Y757" s="93"/>
      <c r="Z757" s="48"/>
    </row>
    <row r="758" ht="10.5" customHeight="1">
      <c r="A758" s="48"/>
      <c r="B758" s="48"/>
      <c r="C758" s="48"/>
      <c r="D758" s="48"/>
      <c r="E758" s="48"/>
      <c r="F758" s="48"/>
      <c r="G758" s="48"/>
      <c r="H758" s="48"/>
      <c r="I758" s="103"/>
      <c r="J758" s="229"/>
      <c r="K758" s="200"/>
      <c r="L758" s="93"/>
      <c r="M758" s="93"/>
      <c r="N758" s="93"/>
      <c r="O758" s="93"/>
      <c r="P758" s="93"/>
      <c r="Q758" s="93"/>
      <c r="R758" s="93"/>
      <c r="S758" s="93"/>
      <c r="T758" s="93"/>
      <c r="U758" s="93"/>
      <c r="V758" s="93"/>
      <c r="W758" s="93"/>
      <c r="X758" s="93"/>
      <c r="Y758" s="93"/>
      <c r="Z758" s="48"/>
    </row>
    <row r="759" ht="10.5" customHeight="1">
      <c r="A759" s="48"/>
      <c r="B759" s="48"/>
      <c r="C759" s="48"/>
      <c r="D759" s="48"/>
      <c r="E759" s="48"/>
      <c r="F759" s="48"/>
      <c r="G759" s="48"/>
      <c r="H759" s="48"/>
      <c r="I759" s="103"/>
      <c r="J759" s="229"/>
      <c r="K759" s="200"/>
      <c r="L759" s="93"/>
      <c r="M759" s="93"/>
      <c r="N759" s="93"/>
      <c r="O759" s="93"/>
      <c r="P759" s="93"/>
      <c r="Q759" s="93"/>
      <c r="R759" s="93"/>
      <c r="S759" s="93"/>
      <c r="T759" s="93"/>
      <c r="U759" s="93"/>
      <c r="V759" s="93"/>
      <c r="W759" s="93"/>
      <c r="X759" s="93"/>
      <c r="Y759" s="93"/>
      <c r="Z759" s="48"/>
    </row>
    <row r="760" ht="10.5" customHeight="1">
      <c r="A760" s="48"/>
      <c r="B760" s="48"/>
      <c r="C760" s="48"/>
      <c r="D760" s="48"/>
      <c r="E760" s="48"/>
      <c r="F760" s="48"/>
      <c r="G760" s="48"/>
      <c r="H760" s="48"/>
      <c r="I760" s="103"/>
      <c r="J760" s="229"/>
      <c r="K760" s="200"/>
      <c r="L760" s="93"/>
      <c r="M760" s="93"/>
      <c r="N760" s="93"/>
      <c r="O760" s="93"/>
      <c r="P760" s="93"/>
      <c r="Q760" s="93"/>
      <c r="R760" s="93"/>
      <c r="S760" s="93"/>
      <c r="T760" s="93"/>
      <c r="U760" s="93"/>
      <c r="V760" s="93"/>
      <c r="W760" s="93"/>
      <c r="X760" s="93"/>
      <c r="Y760" s="93"/>
      <c r="Z760" s="48"/>
    </row>
    <row r="761" ht="10.5" customHeight="1">
      <c r="A761" s="48"/>
      <c r="B761" s="48"/>
      <c r="C761" s="48"/>
      <c r="D761" s="48"/>
      <c r="E761" s="48"/>
      <c r="F761" s="48"/>
      <c r="G761" s="48"/>
      <c r="H761" s="48"/>
      <c r="I761" s="103"/>
      <c r="J761" s="229"/>
      <c r="K761" s="200"/>
      <c r="L761" s="93"/>
      <c r="M761" s="93"/>
      <c r="N761" s="93"/>
      <c r="O761" s="93"/>
      <c r="P761" s="93"/>
      <c r="Q761" s="93"/>
      <c r="R761" s="93"/>
      <c r="S761" s="93"/>
      <c r="T761" s="93"/>
      <c r="U761" s="93"/>
      <c r="V761" s="93"/>
      <c r="W761" s="93"/>
      <c r="X761" s="93"/>
      <c r="Y761" s="93"/>
      <c r="Z761" s="48"/>
    </row>
    <row r="762" ht="10.5" customHeight="1">
      <c r="A762" s="48"/>
      <c r="B762" s="48"/>
      <c r="C762" s="48"/>
      <c r="D762" s="48"/>
      <c r="E762" s="48"/>
      <c r="F762" s="48"/>
      <c r="G762" s="48"/>
      <c r="H762" s="48"/>
      <c r="I762" s="103"/>
      <c r="J762" s="229"/>
      <c r="K762" s="200"/>
      <c r="L762" s="93"/>
      <c r="M762" s="93"/>
      <c r="N762" s="93"/>
      <c r="O762" s="93"/>
      <c r="P762" s="93"/>
      <c r="Q762" s="93"/>
      <c r="R762" s="93"/>
      <c r="S762" s="93"/>
      <c r="T762" s="93"/>
      <c r="U762" s="93"/>
      <c r="V762" s="93"/>
      <c r="W762" s="93"/>
      <c r="X762" s="93"/>
      <c r="Y762" s="93"/>
      <c r="Z762" s="48"/>
    </row>
    <row r="763" ht="10.5" customHeight="1">
      <c r="A763" s="48"/>
      <c r="B763" s="48"/>
      <c r="C763" s="48"/>
      <c r="D763" s="48"/>
      <c r="E763" s="48"/>
      <c r="F763" s="48"/>
      <c r="G763" s="48"/>
      <c r="H763" s="48"/>
      <c r="I763" s="103"/>
      <c r="J763" s="229"/>
      <c r="K763" s="200"/>
      <c r="L763" s="93"/>
      <c r="M763" s="93"/>
      <c r="N763" s="93"/>
      <c r="O763" s="93"/>
      <c r="P763" s="93"/>
      <c r="Q763" s="93"/>
      <c r="R763" s="93"/>
      <c r="S763" s="93"/>
      <c r="T763" s="93"/>
      <c r="U763" s="93"/>
      <c r="V763" s="93"/>
      <c r="W763" s="93"/>
      <c r="X763" s="93"/>
      <c r="Y763" s="93"/>
      <c r="Z763" s="48"/>
    </row>
    <row r="764" ht="10.5" customHeight="1">
      <c r="A764" s="48"/>
      <c r="B764" s="48"/>
      <c r="C764" s="48"/>
      <c r="D764" s="48"/>
      <c r="E764" s="48"/>
      <c r="F764" s="48"/>
      <c r="G764" s="48"/>
      <c r="H764" s="48"/>
      <c r="I764" s="103"/>
      <c r="J764" s="229"/>
      <c r="K764" s="200"/>
      <c r="L764" s="93"/>
      <c r="M764" s="93"/>
      <c r="N764" s="93"/>
      <c r="O764" s="93"/>
      <c r="P764" s="93"/>
      <c r="Q764" s="93"/>
      <c r="R764" s="93"/>
      <c r="S764" s="93"/>
      <c r="T764" s="93"/>
      <c r="U764" s="93"/>
      <c r="V764" s="93"/>
      <c r="W764" s="93"/>
      <c r="X764" s="93"/>
      <c r="Y764" s="93"/>
      <c r="Z764" s="48"/>
    </row>
    <row r="765" ht="10.5" customHeight="1">
      <c r="A765" s="48"/>
      <c r="B765" s="48"/>
      <c r="C765" s="48"/>
      <c r="D765" s="48"/>
      <c r="E765" s="48"/>
      <c r="F765" s="48"/>
      <c r="G765" s="48"/>
      <c r="H765" s="48"/>
      <c r="I765" s="103"/>
      <c r="J765" s="229"/>
      <c r="K765" s="200"/>
      <c r="L765" s="93"/>
      <c r="M765" s="93"/>
      <c r="N765" s="93"/>
      <c r="O765" s="93"/>
      <c r="P765" s="93"/>
      <c r="Q765" s="93"/>
      <c r="R765" s="93"/>
      <c r="S765" s="93"/>
      <c r="T765" s="93"/>
      <c r="U765" s="93"/>
      <c r="V765" s="93"/>
      <c r="W765" s="93"/>
      <c r="X765" s="93"/>
      <c r="Y765" s="93"/>
      <c r="Z765" s="48"/>
    </row>
    <row r="766" ht="10.5" customHeight="1">
      <c r="A766" s="48"/>
      <c r="B766" s="48"/>
      <c r="C766" s="48"/>
      <c r="D766" s="48"/>
      <c r="E766" s="48"/>
      <c r="F766" s="48"/>
      <c r="G766" s="48"/>
      <c r="H766" s="48"/>
      <c r="I766" s="103"/>
      <c r="J766" s="229"/>
      <c r="K766" s="200"/>
      <c r="L766" s="93"/>
      <c r="M766" s="93"/>
      <c r="N766" s="93"/>
      <c r="O766" s="93"/>
      <c r="P766" s="93"/>
      <c r="Q766" s="93"/>
      <c r="R766" s="93"/>
      <c r="S766" s="93"/>
      <c r="T766" s="93"/>
      <c r="U766" s="93"/>
      <c r="V766" s="93"/>
      <c r="W766" s="93"/>
      <c r="X766" s="93"/>
      <c r="Y766" s="93"/>
      <c r="Z766" s="48"/>
    </row>
    <row r="767" ht="10.5" customHeight="1">
      <c r="A767" s="48"/>
      <c r="B767" s="48"/>
      <c r="C767" s="48"/>
      <c r="D767" s="48"/>
      <c r="E767" s="48"/>
      <c r="F767" s="48"/>
      <c r="G767" s="48"/>
      <c r="H767" s="48"/>
      <c r="I767" s="103"/>
      <c r="J767" s="229"/>
      <c r="K767" s="200"/>
      <c r="L767" s="93"/>
      <c r="M767" s="93"/>
      <c r="N767" s="93"/>
      <c r="O767" s="93"/>
      <c r="P767" s="93"/>
      <c r="Q767" s="93"/>
      <c r="R767" s="93"/>
      <c r="S767" s="93"/>
      <c r="T767" s="93"/>
      <c r="U767" s="93"/>
      <c r="V767" s="93"/>
      <c r="W767" s="93"/>
      <c r="X767" s="93"/>
      <c r="Y767" s="93"/>
      <c r="Z767" s="48"/>
    </row>
    <row r="768" ht="10.5" customHeight="1">
      <c r="A768" s="48"/>
      <c r="B768" s="48"/>
      <c r="C768" s="48"/>
      <c r="D768" s="48"/>
      <c r="E768" s="48"/>
      <c r="F768" s="48"/>
      <c r="G768" s="48"/>
      <c r="H768" s="48"/>
      <c r="I768" s="103"/>
      <c r="J768" s="229"/>
      <c r="K768" s="200"/>
      <c r="L768" s="93"/>
      <c r="M768" s="93"/>
      <c r="N768" s="93"/>
      <c r="O768" s="93"/>
      <c r="P768" s="93"/>
      <c r="Q768" s="93"/>
      <c r="R768" s="93"/>
      <c r="S768" s="93"/>
      <c r="T768" s="93"/>
      <c r="U768" s="93"/>
      <c r="V768" s="93"/>
      <c r="W768" s="93"/>
      <c r="X768" s="93"/>
      <c r="Y768" s="93"/>
      <c r="Z768" s="48"/>
    </row>
    <row r="769" ht="10.5" customHeight="1">
      <c r="A769" s="48"/>
      <c r="B769" s="48"/>
      <c r="C769" s="48"/>
      <c r="D769" s="48"/>
      <c r="E769" s="48"/>
      <c r="F769" s="48"/>
      <c r="G769" s="48"/>
      <c r="H769" s="48"/>
      <c r="I769" s="103"/>
      <c r="J769" s="229"/>
      <c r="K769" s="200"/>
      <c r="L769" s="93"/>
      <c r="M769" s="93"/>
      <c r="N769" s="93"/>
      <c r="O769" s="93"/>
      <c r="P769" s="93"/>
      <c r="Q769" s="93"/>
      <c r="R769" s="93"/>
      <c r="S769" s="93"/>
      <c r="T769" s="93"/>
      <c r="U769" s="93"/>
      <c r="V769" s="93"/>
      <c r="W769" s="93"/>
      <c r="X769" s="93"/>
      <c r="Y769" s="93"/>
      <c r="Z769" s="48"/>
    </row>
    <row r="770" ht="10.5" customHeight="1">
      <c r="A770" s="48"/>
      <c r="B770" s="48"/>
      <c r="C770" s="48"/>
      <c r="D770" s="48"/>
      <c r="E770" s="48"/>
      <c r="F770" s="48"/>
      <c r="G770" s="48"/>
      <c r="H770" s="48"/>
      <c r="I770" s="103"/>
      <c r="J770" s="229"/>
      <c r="K770" s="200"/>
      <c r="L770" s="93"/>
      <c r="M770" s="93"/>
      <c r="N770" s="93"/>
      <c r="O770" s="93"/>
      <c r="P770" s="93"/>
      <c r="Q770" s="93"/>
      <c r="R770" s="93"/>
      <c r="S770" s="93"/>
      <c r="T770" s="93"/>
      <c r="U770" s="93"/>
      <c r="V770" s="93"/>
      <c r="W770" s="93"/>
      <c r="X770" s="93"/>
      <c r="Y770" s="93"/>
      <c r="Z770" s="48"/>
    </row>
    <row r="771" ht="10.5" customHeight="1">
      <c r="A771" s="48"/>
      <c r="B771" s="48"/>
      <c r="C771" s="48"/>
      <c r="D771" s="48"/>
      <c r="E771" s="48"/>
      <c r="F771" s="48"/>
      <c r="G771" s="48"/>
      <c r="H771" s="48"/>
      <c r="I771" s="103"/>
      <c r="J771" s="229"/>
      <c r="K771" s="200"/>
      <c r="L771" s="93"/>
      <c r="M771" s="93"/>
      <c r="N771" s="93"/>
      <c r="O771" s="93"/>
      <c r="P771" s="93"/>
      <c r="Q771" s="93"/>
      <c r="R771" s="93"/>
      <c r="S771" s="93"/>
      <c r="T771" s="93"/>
      <c r="U771" s="93"/>
      <c r="V771" s="93"/>
      <c r="W771" s="93"/>
      <c r="X771" s="93"/>
      <c r="Y771" s="93"/>
      <c r="Z771" s="48"/>
    </row>
    <row r="772" ht="10.5" customHeight="1">
      <c r="A772" s="48"/>
      <c r="B772" s="48"/>
      <c r="C772" s="48"/>
      <c r="D772" s="48"/>
      <c r="E772" s="48"/>
      <c r="F772" s="48"/>
      <c r="G772" s="48"/>
      <c r="H772" s="48"/>
      <c r="I772" s="103"/>
      <c r="J772" s="229"/>
      <c r="K772" s="200"/>
      <c r="L772" s="93"/>
      <c r="M772" s="93"/>
      <c r="N772" s="93"/>
      <c r="O772" s="93"/>
      <c r="P772" s="93"/>
      <c r="Q772" s="93"/>
      <c r="R772" s="93"/>
      <c r="S772" s="93"/>
      <c r="T772" s="93"/>
      <c r="U772" s="93"/>
      <c r="V772" s="93"/>
      <c r="W772" s="93"/>
      <c r="X772" s="93"/>
      <c r="Y772" s="93"/>
      <c r="Z772" s="48"/>
    </row>
    <row r="773" ht="10.5" customHeight="1">
      <c r="A773" s="48"/>
      <c r="B773" s="48"/>
      <c r="C773" s="48"/>
      <c r="D773" s="48"/>
      <c r="E773" s="48"/>
      <c r="F773" s="48"/>
      <c r="G773" s="48"/>
      <c r="H773" s="48"/>
      <c r="I773" s="103"/>
      <c r="J773" s="229"/>
      <c r="K773" s="200"/>
      <c r="L773" s="93"/>
      <c r="M773" s="93"/>
      <c r="N773" s="93"/>
      <c r="O773" s="93"/>
      <c r="P773" s="93"/>
      <c r="Q773" s="93"/>
      <c r="R773" s="93"/>
      <c r="S773" s="93"/>
      <c r="T773" s="93"/>
      <c r="U773" s="93"/>
      <c r="V773" s="93"/>
      <c r="W773" s="93"/>
      <c r="X773" s="93"/>
      <c r="Y773" s="93"/>
      <c r="Z773" s="48"/>
    </row>
    <row r="774" ht="10.5" customHeight="1">
      <c r="A774" s="48"/>
      <c r="B774" s="48"/>
      <c r="C774" s="48"/>
      <c r="D774" s="48"/>
      <c r="E774" s="48"/>
      <c r="F774" s="48"/>
      <c r="G774" s="48"/>
      <c r="H774" s="48"/>
      <c r="I774" s="103"/>
      <c r="J774" s="229"/>
      <c r="K774" s="200"/>
      <c r="L774" s="93"/>
      <c r="M774" s="93"/>
      <c r="N774" s="93"/>
      <c r="O774" s="93"/>
      <c r="P774" s="93"/>
      <c r="Q774" s="93"/>
      <c r="R774" s="93"/>
      <c r="S774" s="93"/>
      <c r="T774" s="93"/>
      <c r="U774" s="93"/>
      <c r="V774" s="93"/>
      <c r="W774" s="93"/>
      <c r="X774" s="93"/>
      <c r="Y774" s="93"/>
      <c r="Z774" s="48"/>
    </row>
    <row r="775" ht="10.5" customHeight="1">
      <c r="A775" s="48"/>
      <c r="B775" s="48"/>
      <c r="C775" s="48"/>
      <c r="D775" s="48"/>
      <c r="E775" s="48"/>
      <c r="F775" s="48"/>
      <c r="G775" s="48"/>
      <c r="H775" s="48"/>
      <c r="I775" s="103"/>
      <c r="J775" s="229"/>
      <c r="K775" s="200"/>
      <c r="L775" s="93"/>
      <c r="M775" s="93"/>
      <c r="N775" s="93"/>
      <c r="O775" s="93"/>
      <c r="P775" s="93"/>
      <c r="Q775" s="93"/>
      <c r="R775" s="93"/>
      <c r="S775" s="93"/>
      <c r="T775" s="93"/>
      <c r="U775" s="93"/>
      <c r="V775" s="93"/>
      <c r="W775" s="93"/>
      <c r="X775" s="93"/>
      <c r="Y775" s="93"/>
      <c r="Z775" s="48"/>
    </row>
    <row r="776" ht="10.5" customHeight="1">
      <c r="A776" s="48"/>
      <c r="B776" s="48"/>
      <c r="C776" s="48"/>
      <c r="D776" s="48"/>
      <c r="E776" s="48"/>
      <c r="F776" s="48"/>
      <c r="G776" s="48"/>
      <c r="H776" s="48"/>
      <c r="I776" s="103"/>
      <c r="J776" s="229"/>
      <c r="K776" s="200"/>
      <c r="L776" s="93"/>
      <c r="M776" s="93"/>
      <c r="N776" s="93"/>
      <c r="O776" s="93"/>
      <c r="P776" s="93"/>
      <c r="Q776" s="93"/>
      <c r="R776" s="93"/>
      <c r="S776" s="93"/>
      <c r="T776" s="93"/>
      <c r="U776" s="93"/>
      <c r="V776" s="93"/>
      <c r="W776" s="93"/>
      <c r="X776" s="93"/>
      <c r="Y776" s="93"/>
      <c r="Z776" s="48"/>
    </row>
    <row r="777" ht="10.5" customHeight="1">
      <c r="A777" s="48"/>
      <c r="B777" s="48"/>
      <c r="C777" s="48"/>
      <c r="D777" s="48"/>
      <c r="E777" s="48"/>
      <c r="F777" s="48"/>
      <c r="G777" s="48"/>
      <c r="H777" s="48"/>
      <c r="I777" s="103"/>
      <c r="J777" s="229"/>
      <c r="K777" s="200"/>
      <c r="L777" s="93"/>
      <c r="M777" s="93"/>
      <c r="N777" s="93"/>
      <c r="O777" s="93"/>
      <c r="P777" s="93"/>
      <c r="Q777" s="93"/>
      <c r="R777" s="93"/>
      <c r="S777" s="93"/>
      <c r="T777" s="93"/>
      <c r="U777" s="93"/>
      <c r="V777" s="93"/>
      <c r="W777" s="93"/>
      <c r="X777" s="93"/>
      <c r="Y777" s="93"/>
      <c r="Z777" s="48"/>
    </row>
    <row r="778" ht="10.5" customHeight="1">
      <c r="A778" s="48"/>
      <c r="B778" s="48"/>
      <c r="C778" s="48"/>
      <c r="D778" s="48"/>
      <c r="E778" s="48"/>
      <c r="F778" s="48"/>
      <c r="G778" s="48"/>
      <c r="H778" s="48"/>
      <c r="I778" s="103"/>
      <c r="J778" s="229"/>
      <c r="K778" s="200"/>
      <c r="L778" s="93"/>
      <c r="M778" s="93"/>
      <c r="N778" s="93"/>
      <c r="O778" s="93"/>
      <c r="P778" s="93"/>
      <c r="Q778" s="93"/>
      <c r="R778" s="93"/>
      <c r="S778" s="93"/>
      <c r="T778" s="93"/>
      <c r="U778" s="93"/>
      <c r="V778" s="93"/>
      <c r="W778" s="93"/>
      <c r="X778" s="93"/>
      <c r="Y778" s="93"/>
      <c r="Z778" s="48"/>
    </row>
    <row r="779" ht="10.5" customHeight="1">
      <c r="A779" s="48"/>
      <c r="B779" s="48"/>
      <c r="C779" s="48"/>
      <c r="D779" s="48"/>
      <c r="E779" s="48"/>
      <c r="F779" s="48"/>
      <c r="G779" s="48"/>
      <c r="H779" s="48"/>
      <c r="I779" s="103"/>
      <c r="J779" s="229"/>
      <c r="K779" s="200"/>
      <c r="L779" s="93"/>
      <c r="M779" s="93"/>
      <c r="N779" s="93"/>
      <c r="O779" s="93"/>
      <c r="P779" s="93"/>
      <c r="Q779" s="93"/>
      <c r="R779" s="93"/>
      <c r="S779" s="93"/>
      <c r="T779" s="93"/>
      <c r="U779" s="93"/>
      <c r="V779" s="93"/>
      <c r="W779" s="93"/>
      <c r="X779" s="93"/>
      <c r="Y779" s="93"/>
      <c r="Z779" s="48"/>
    </row>
    <row r="780" ht="10.5" customHeight="1">
      <c r="A780" s="48"/>
      <c r="B780" s="48"/>
      <c r="C780" s="48"/>
      <c r="D780" s="48"/>
      <c r="E780" s="48"/>
      <c r="F780" s="48"/>
      <c r="G780" s="48"/>
      <c r="H780" s="48"/>
      <c r="I780" s="103"/>
      <c r="J780" s="229"/>
      <c r="K780" s="200"/>
      <c r="L780" s="93"/>
      <c r="M780" s="93"/>
      <c r="N780" s="93"/>
      <c r="O780" s="93"/>
      <c r="P780" s="93"/>
      <c r="Q780" s="93"/>
      <c r="R780" s="93"/>
      <c r="S780" s="93"/>
      <c r="T780" s="93"/>
      <c r="U780" s="93"/>
      <c r="V780" s="93"/>
      <c r="W780" s="93"/>
      <c r="X780" s="93"/>
      <c r="Y780" s="93"/>
      <c r="Z780" s="48"/>
    </row>
    <row r="781" ht="10.5" customHeight="1">
      <c r="A781" s="48"/>
      <c r="B781" s="48"/>
      <c r="C781" s="48"/>
      <c r="D781" s="48"/>
      <c r="E781" s="48"/>
      <c r="F781" s="48"/>
      <c r="G781" s="48"/>
      <c r="H781" s="48"/>
      <c r="I781" s="103"/>
      <c r="J781" s="229"/>
      <c r="K781" s="200"/>
      <c r="L781" s="93"/>
      <c r="M781" s="93"/>
      <c r="N781" s="93"/>
      <c r="O781" s="93"/>
      <c r="P781" s="93"/>
      <c r="Q781" s="93"/>
      <c r="R781" s="93"/>
      <c r="S781" s="93"/>
      <c r="T781" s="93"/>
      <c r="U781" s="93"/>
      <c r="V781" s="93"/>
      <c r="W781" s="93"/>
      <c r="X781" s="93"/>
      <c r="Y781" s="93"/>
      <c r="Z781" s="48"/>
    </row>
    <row r="782" ht="10.5" customHeight="1">
      <c r="A782" s="48"/>
      <c r="B782" s="48"/>
      <c r="C782" s="48"/>
      <c r="D782" s="48"/>
      <c r="E782" s="48"/>
      <c r="F782" s="48"/>
      <c r="G782" s="48"/>
      <c r="H782" s="48"/>
      <c r="I782" s="103"/>
      <c r="J782" s="229"/>
      <c r="K782" s="200"/>
      <c r="L782" s="93"/>
      <c r="M782" s="93"/>
      <c r="N782" s="93"/>
      <c r="O782" s="93"/>
      <c r="P782" s="93"/>
      <c r="Q782" s="93"/>
      <c r="R782" s="93"/>
      <c r="S782" s="93"/>
      <c r="T782" s="93"/>
      <c r="U782" s="93"/>
      <c r="V782" s="93"/>
      <c r="W782" s="93"/>
      <c r="X782" s="93"/>
      <c r="Y782" s="93"/>
      <c r="Z782" s="48"/>
    </row>
    <row r="783" ht="10.5" customHeight="1">
      <c r="A783" s="48"/>
      <c r="B783" s="48"/>
      <c r="C783" s="48"/>
      <c r="D783" s="48"/>
      <c r="E783" s="48"/>
      <c r="F783" s="48"/>
      <c r="G783" s="48"/>
      <c r="H783" s="48"/>
      <c r="I783" s="103"/>
      <c r="J783" s="229"/>
      <c r="K783" s="200"/>
      <c r="L783" s="93"/>
      <c r="M783" s="93"/>
      <c r="N783" s="93"/>
      <c r="O783" s="93"/>
      <c r="P783" s="93"/>
      <c r="Q783" s="93"/>
      <c r="R783" s="93"/>
      <c r="S783" s="93"/>
      <c r="T783" s="93"/>
      <c r="U783" s="93"/>
      <c r="V783" s="93"/>
      <c r="W783" s="93"/>
      <c r="X783" s="93"/>
      <c r="Y783" s="93"/>
      <c r="Z783" s="48"/>
    </row>
    <row r="784" ht="10.5" customHeight="1">
      <c r="A784" s="48"/>
      <c r="B784" s="48"/>
      <c r="C784" s="48"/>
      <c r="D784" s="48"/>
      <c r="E784" s="48"/>
      <c r="F784" s="48"/>
      <c r="G784" s="48"/>
      <c r="H784" s="48"/>
      <c r="I784" s="103"/>
      <c r="J784" s="229"/>
      <c r="K784" s="200"/>
      <c r="L784" s="93"/>
      <c r="M784" s="93"/>
      <c r="N784" s="93"/>
      <c r="O784" s="93"/>
      <c r="P784" s="93"/>
      <c r="Q784" s="93"/>
      <c r="R784" s="93"/>
      <c r="S784" s="93"/>
      <c r="T784" s="93"/>
      <c r="U784" s="93"/>
      <c r="V784" s="93"/>
      <c r="W784" s="93"/>
      <c r="X784" s="93"/>
      <c r="Y784" s="93"/>
      <c r="Z784" s="48"/>
    </row>
    <row r="785" ht="10.5" customHeight="1">
      <c r="A785" s="48"/>
      <c r="B785" s="48"/>
      <c r="C785" s="48"/>
      <c r="D785" s="48"/>
      <c r="E785" s="48"/>
      <c r="F785" s="48"/>
      <c r="G785" s="48"/>
      <c r="H785" s="48"/>
      <c r="I785" s="103"/>
      <c r="J785" s="229"/>
      <c r="K785" s="200"/>
      <c r="L785" s="93"/>
      <c r="M785" s="93"/>
      <c r="N785" s="93"/>
      <c r="O785" s="93"/>
      <c r="P785" s="93"/>
      <c r="Q785" s="93"/>
      <c r="R785" s="93"/>
      <c r="S785" s="93"/>
      <c r="T785" s="93"/>
      <c r="U785" s="93"/>
      <c r="V785" s="93"/>
      <c r="W785" s="93"/>
      <c r="X785" s="93"/>
      <c r="Y785" s="93"/>
      <c r="Z785" s="48"/>
    </row>
    <row r="786" ht="10.5" customHeight="1">
      <c r="A786" s="48"/>
      <c r="B786" s="48"/>
      <c r="C786" s="48"/>
      <c r="D786" s="48"/>
      <c r="E786" s="48"/>
      <c r="F786" s="48"/>
      <c r="G786" s="48"/>
      <c r="H786" s="48"/>
      <c r="I786" s="103"/>
      <c r="J786" s="229"/>
      <c r="K786" s="200"/>
      <c r="L786" s="93"/>
      <c r="M786" s="93"/>
      <c r="N786" s="93"/>
      <c r="O786" s="93"/>
      <c r="P786" s="93"/>
      <c r="Q786" s="93"/>
      <c r="R786" s="93"/>
      <c r="S786" s="93"/>
      <c r="T786" s="93"/>
      <c r="U786" s="93"/>
      <c r="V786" s="93"/>
      <c r="W786" s="93"/>
      <c r="X786" s="93"/>
      <c r="Y786" s="93"/>
      <c r="Z786" s="48"/>
    </row>
    <row r="787" ht="10.5" customHeight="1">
      <c r="A787" s="48"/>
      <c r="B787" s="48"/>
      <c r="C787" s="48"/>
      <c r="D787" s="48"/>
      <c r="E787" s="48"/>
      <c r="F787" s="48"/>
      <c r="G787" s="48"/>
      <c r="H787" s="48"/>
      <c r="I787" s="103"/>
      <c r="J787" s="229"/>
      <c r="K787" s="200"/>
      <c r="L787" s="93"/>
      <c r="M787" s="93"/>
      <c r="N787" s="93"/>
      <c r="O787" s="93"/>
      <c r="P787" s="93"/>
      <c r="Q787" s="93"/>
      <c r="R787" s="93"/>
      <c r="S787" s="93"/>
      <c r="T787" s="93"/>
      <c r="U787" s="93"/>
      <c r="V787" s="93"/>
      <c r="W787" s="93"/>
      <c r="X787" s="93"/>
      <c r="Y787" s="93"/>
      <c r="Z787" s="48"/>
    </row>
    <row r="788" ht="10.5" customHeight="1">
      <c r="A788" s="48"/>
      <c r="B788" s="48"/>
      <c r="C788" s="48"/>
      <c r="D788" s="48"/>
      <c r="E788" s="48"/>
      <c r="F788" s="48"/>
      <c r="G788" s="48"/>
      <c r="H788" s="48"/>
      <c r="I788" s="103"/>
      <c r="J788" s="229"/>
      <c r="K788" s="200"/>
      <c r="L788" s="93"/>
      <c r="M788" s="93"/>
      <c r="N788" s="93"/>
      <c r="O788" s="93"/>
      <c r="P788" s="93"/>
      <c r="Q788" s="93"/>
      <c r="R788" s="93"/>
      <c r="S788" s="93"/>
      <c r="T788" s="93"/>
      <c r="U788" s="93"/>
      <c r="V788" s="93"/>
      <c r="W788" s="93"/>
      <c r="X788" s="93"/>
      <c r="Y788" s="93"/>
      <c r="Z788" s="48"/>
    </row>
    <row r="789" ht="10.5" customHeight="1">
      <c r="A789" s="48"/>
      <c r="B789" s="48"/>
      <c r="C789" s="48"/>
      <c r="D789" s="48"/>
      <c r="E789" s="48"/>
      <c r="F789" s="48"/>
      <c r="G789" s="48"/>
      <c r="H789" s="48"/>
      <c r="I789" s="103"/>
      <c r="J789" s="229"/>
      <c r="K789" s="200"/>
      <c r="L789" s="93"/>
      <c r="M789" s="93"/>
      <c r="N789" s="93"/>
      <c r="O789" s="93"/>
      <c r="P789" s="93"/>
      <c r="Q789" s="93"/>
      <c r="R789" s="93"/>
      <c r="S789" s="93"/>
      <c r="T789" s="93"/>
      <c r="U789" s="93"/>
      <c r="V789" s="93"/>
      <c r="W789" s="93"/>
      <c r="X789" s="93"/>
      <c r="Y789" s="93"/>
      <c r="Z789" s="48"/>
    </row>
    <row r="790" ht="10.5" customHeight="1">
      <c r="A790" s="48"/>
      <c r="B790" s="48"/>
      <c r="C790" s="48"/>
      <c r="D790" s="48"/>
      <c r="E790" s="48"/>
      <c r="F790" s="48"/>
      <c r="G790" s="48"/>
      <c r="H790" s="48"/>
      <c r="I790" s="103"/>
      <c r="J790" s="229"/>
      <c r="K790" s="200"/>
      <c r="L790" s="93"/>
      <c r="M790" s="93"/>
      <c r="N790" s="93"/>
      <c r="O790" s="93"/>
      <c r="P790" s="93"/>
      <c r="Q790" s="93"/>
      <c r="R790" s="93"/>
      <c r="S790" s="93"/>
      <c r="T790" s="93"/>
      <c r="U790" s="93"/>
      <c r="V790" s="93"/>
      <c r="W790" s="93"/>
      <c r="X790" s="93"/>
      <c r="Y790" s="93"/>
      <c r="Z790" s="48"/>
    </row>
    <row r="791" ht="10.5" customHeight="1">
      <c r="A791" s="48"/>
      <c r="B791" s="48"/>
      <c r="C791" s="48"/>
      <c r="D791" s="48"/>
      <c r="E791" s="48"/>
      <c r="F791" s="48"/>
      <c r="G791" s="48"/>
      <c r="H791" s="48"/>
      <c r="I791" s="103"/>
      <c r="J791" s="229"/>
      <c r="K791" s="200"/>
      <c r="L791" s="93"/>
      <c r="M791" s="93"/>
      <c r="N791" s="93"/>
      <c r="O791" s="93"/>
      <c r="P791" s="93"/>
      <c r="Q791" s="93"/>
      <c r="R791" s="93"/>
      <c r="S791" s="93"/>
      <c r="T791" s="93"/>
      <c r="U791" s="93"/>
      <c r="V791" s="93"/>
      <c r="W791" s="93"/>
      <c r="X791" s="93"/>
      <c r="Y791" s="93"/>
      <c r="Z791" s="48"/>
    </row>
    <row r="792" ht="10.5" customHeight="1">
      <c r="A792" s="48"/>
      <c r="B792" s="48"/>
      <c r="C792" s="48"/>
      <c r="D792" s="48"/>
      <c r="E792" s="48"/>
      <c r="F792" s="48"/>
      <c r="G792" s="48"/>
      <c r="H792" s="48"/>
      <c r="I792" s="103"/>
      <c r="J792" s="229"/>
      <c r="K792" s="200"/>
      <c r="L792" s="93"/>
      <c r="M792" s="93"/>
      <c r="N792" s="93"/>
      <c r="O792" s="93"/>
      <c r="P792" s="93"/>
      <c r="Q792" s="93"/>
      <c r="R792" s="93"/>
      <c r="S792" s="93"/>
      <c r="T792" s="93"/>
      <c r="U792" s="93"/>
      <c r="V792" s="93"/>
      <c r="W792" s="93"/>
      <c r="X792" s="93"/>
      <c r="Y792" s="93"/>
      <c r="Z792" s="48"/>
    </row>
    <row r="793" ht="10.5" customHeight="1">
      <c r="A793" s="48"/>
      <c r="B793" s="48"/>
      <c r="C793" s="48"/>
      <c r="D793" s="48"/>
      <c r="E793" s="48"/>
      <c r="F793" s="48"/>
      <c r="G793" s="48"/>
      <c r="H793" s="48"/>
      <c r="I793" s="103"/>
      <c r="J793" s="229"/>
      <c r="K793" s="200"/>
      <c r="L793" s="93"/>
      <c r="M793" s="93"/>
      <c r="N793" s="93"/>
      <c r="O793" s="93"/>
      <c r="P793" s="93"/>
      <c r="Q793" s="93"/>
      <c r="R793" s="93"/>
      <c r="S793" s="93"/>
      <c r="T793" s="93"/>
      <c r="U793" s="93"/>
      <c r="V793" s="93"/>
      <c r="W793" s="93"/>
      <c r="X793" s="93"/>
      <c r="Y793" s="93"/>
      <c r="Z793" s="48"/>
    </row>
    <row r="794" ht="10.5" customHeight="1">
      <c r="A794" s="48"/>
      <c r="B794" s="48"/>
      <c r="C794" s="48"/>
      <c r="D794" s="48"/>
      <c r="E794" s="48"/>
      <c r="F794" s="48"/>
      <c r="G794" s="48"/>
      <c r="H794" s="48"/>
      <c r="I794" s="103"/>
      <c r="J794" s="229"/>
      <c r="K794" s="200"/>
      <c r="L794" s="93"/>
      <c r="M794" s="93"/>
      <c r="N794" s="93"/>
      <c r="O794" s="93"/>
      <c r="P794" s="93"/>
      <c r="Q794" s="93"/>
      <c r="R794" s="93"/>
      <c r="S794" s="93"/>
      <c r="T794" s="93"/>
      <c r="U794" s="93"/>
      <c r="V794" s="93"/>
      <c r="W794" s="93"/>
      <c r="X794" s="93"/>
      <c r="Y794" s="93"/>
      <c r="Z794" s="48"/>
    </row>
    <row r="795" ht="10.5" customHeight="1">
      <c r="A795" s="48"/>
      <c r="B795" s="48"/>
      <c r="C795" s="48"/>
      <c r="D795" s="48"/>
      <c r="E795" s="48"/>
      <c r="F795" s="48"/>
      <c r="G795" s="48"/>
      <c r="H795" s="48"/>
      <c r="I795" s="103"/>
      <c r="J795" s="229"/>
      <c r="K795" s="200"/>
      <c r="L795" s="93"/>
      <c r="M795" s="93"/>
      <c r="N795" s="93"/>
      <c r="O795" s="93"/>
      <c r="P795" s="93"/>
      <c r="Q795" s="93"/>
      <c r="R795" s="93"/>
      <c r="S795" s="93"/>
      <c r="T795" s="93"/>
      <c r="U795" s="93"/>
      <c r="V795" s="93"/>
      <c r="W795" s="93"/>
      <c r="X795" s="93"/>
      <c r="Y795" s="93"/>
      <c r="Z795" s="48"/>
    </row>
    <row r="796" ht="10.5" customHeight="1">
      <c r="A796" s="48"/>
      <c r="B796" s="48"/>
      <c r="C796" s="48"/>
      <c r="D796" s="48"/>
      <c r="E796" s="48"/>
      <c r="F796" s="48"/>
      <c r="G796" s="48"/>
      <c r="H796" s="48"/>
      <c r="I796" s="103"/>
      <c r="J796" s="229"/>
      <c r="K796" s="200"/>
      <c r="L796" s="93"/>
      <c r="M796" s="93"/>
      <c r="N796" s="93"/>
      <c r="O796" s="93"/>
      <c r="P796" s="93"/>
      <c r="Q796" s="93"/>
      <c r="R796" s="93"/>
      <c r="S796" s="93"/>
      <c r="T796" s="93"/>
      <c r="U796" s="93"/>
      <c r="V796" s="93"/>
      <c r="W796" s="93"/>
      <c r="X796" s="93"/>
      <c r="Y796" s="93"/>
      <c r="Z796" s="48"/>
    </row>
    <row r="797" ht="10.5" customHeight="1">
      <c r="A797" s="48"/>
      <c r="B797" s="48"/>
      <c r="C797" s="48"/>
      <c r="D797" s="48"/>
      <c r="E797" s="48"/>
      <c r="F797" s="48"/>
      <c r="G797" s="48"/>
      <c r="H797" s="48"/>
      <c r="I797" s="103"/>
      <c r="J797" s="229"/>
      <c r="K797" s="200"/>
      <c r="L797" s="93"/>
      <c r="M797" s="93"/>
      <c r="N797" s="93"/>
      <c r="O797" s="93"/>
      <c r="P797" s="93"/>
      <c r="Q797" s="93"/>
      <c r="R797" s="93"/>
      <c r="S797" s="93"/>
      <c r="T797" s="93"/>
      <c r="U797" s="93"/>
      <c r="V797" s="93"/>
      <c r="W797" s="93"/>
      <c r="X797" s="93"/>
      <c r="Y797" s="93"/>
      <c r="Z797" s="48"/>
    </row>
    <row r="798" ht="10.5" customHeight="1">
      <c r="A798" s="48"/>
      <c r="B798" s="48"/>
      <c r="C798" s="48"/>
      <c r="D798" s="48"/>
      <c r="E798" s="48"/>
      <c r="F798" s="48"/>
      <c r="G798" s="48"/>
      <c r="H798" s="48"/>
      <c r="I798" s="103"/>
      <c r="J798" s="229"/>
      <c r="K798" s="200"/>
      <c r="L798" s="93"/>
      <c r="M798" s="93"/>
      <c r="N798" s="93"/>
      <c r="O798" s="93"/>
      <c r="P798" s="93"/>
      <c r="Q798" s="93"/>
      <c r="R798" s="93"/>
      <c r="S798" s="93"/>
      <c r="T798" s="93"/>
      <c r="U798" s="93"/>
      <c r="V798" s="93"/>
      <c r="W798" s="93"/>
      <c r="X798" s="93"/>
      <c r="Y798" s="93"/>
      <c r="Z798" s="48"/>
    </row>
    <row r="799" ht="10.5" customHeight="1">
      <c r="A799" s="48"/>
      <c r="B799" s="48"/>
      <c r="C799" s="48"/>
      <c r="D799" s="48"/>
      <c r="E799" s="48"/>
      <c r="F799" s="48"/>
      <c r="G799" s="48"/>
      <c r="H799" s="48"/>
      <c r="I799" s="103"/>
      <c r="J799" s="229"/>
      <c r="K799" s="200"/>
      <c r="L799" s="93"/>
      <c r="M799" s="93"/>
      <c r="N799" s="93"/>
      <c r="O799" s="93"/>
      <c r="P799" s="93"/>
      <c r="Q799" s="93"/>
      <c r="R799" s="93"/>
      <c r="S799" s="93"/>
      <c r="T799" s="93"/>
      <c r="U799" s="93"/>
      <c r="V799" s="93"/>
      <c r="W799" s="93"/>
      <c r="X799" s="93"/>
      <c r="Y799" s="93"/>
      <c r="Z799" s="48"/>
    </row>
    <row r="800" ht="10.5" customHeight="1">
      <c r="A800" s="48"/>
      <c r="B800" s="48"/>
      <c r="C800" s="48"/>
      <c r="D800" s="48"/>
      <c r="E800" s="48"/>
      <c r="F800" s="48"/>
      <c r="G800" s="48"/>
      <c r="H800" s="48"/>
      <c r="I800" s="103"/>
      <c r="J800" s="229"/>
      <c r="K800" s="200"/>
      <c r="L800" s="93"/>
      <c r="M800" s="93"/>
      <c r="N800" s="93"/>
      <c r="O800" s="93"/>
      <c r="P800" s="93"/>
      <c r="Q800" s="93"/>
      <c r="R800" s="93"/>
      <c r="S800" s="93"/>
      <c r="T800" s="93"/>
      <c r="U800" s="93"/>
      <c r="V800" s="93"/>
      <c r="W800" s="93"/>
      <c r="X800" s="93"/>
      <c r="Y800" s="93"/>
      <c r="Z800" s="48"/>
    </row>
    <row r="801" ht="10.5" customHeight="1">
      <c r="A801" s="48"/>
      <c r="B801" s="48"/>
      <c r="C801" s="48"/>
      <c r="D801" s="48"/>
      <c r="E801" s="48"/>
      <c r="F801" s="48"/>
      <c r="G801" s="48"/>
      <c r="H801" s="48"/>
      <c r="I801" s="103"/>
      <c r="J801" s="229"/>
      <c r="K801" s="200"/>
      <c r="L801" s="93"/>
      <c r="M801" s="93"/>
      <c r="N801" s="93"/>
      <c r="O801" s="93"/>
      <c r="P801" s="93"/>
      <c r="Q801" s="93"/>
      <c r="R801" s="93"/>
      <c r="S801" s="93"/>
      <c r="T801" s="93"/>
      <c r="U801" s="93"/>
      <c r="V801" s="93"/>
      <c r="W801" s="93"/>
      <c r="X801" s="93"/>
      <c r="Y801" s="93"/>
      <c r="Z801" s="48"/>
    </row>
    <row r="802" ht="10.5" customHeight="1">
      <c r="A802" s="48"/>
      <c r="B802" s="48"/>
      <c r="C802" s="48"/>
      <c r="D802" s="48"/>
      <c r="E802" s="48"/>
      <c r="F802" s="48"/>
      <c r="G802" s="48"/>
      <c r="H802" s="48"/>
      <c r="I802" s="103"/>
      <c r="J802" s="229"/>
      <c r="K802" s="200"/>
      <c r="L802" s="93"/>
      <c r="M802" s="93"/>
      <c r="N802" s="93"/>
      <c r="O802" s="93"/>
      <c r="P802" s="93"/>
      <c r="Q802" s="93"/>
      <c r="R802" s="93"/>
      <c r="S802" s="93"/>
      <c r="T802" s="93"/>
      <c r="U802" s="93"/>
      <c r="V802" s="93"/>
      <c r="W802" s="93"/>
      <c r="X802" s="93"/>
      <c r="Y802" s="93"/>
      <c r="Z802" s="48"/>
    </row>
    <row r="803" ht="10.5" customHeight="1">
      <c r="A803" s="48"/>
      <c r="B803" s="48"/>
      <c r="C803" s="48"/>
      <c r="D803" s="48"/>
      <c r="E803" s="48"/>
      <c r="F803" s="48"/>
      <c r="G803" s="48"/>
      <c r="H803" s="48"/>
      <c r="I803" s="103"/>
      <c r="J803" s="229"/>
      <c r="K803" s="200"/>
      <c r="L803" s="93"/>
      <c r="M803" s="93"/>
      <c r="N803" s="93"/>
      <c r="O803" s="93"/>
      <c r="P803" s="93"/>
      <c r="Q803" s="93"/>
      <c r="R803" s="93"/>
      <c r="S803" s="93"/>
      <c r="T803" s="93"/>
      <c r="U803" s="93"/>
      <c r="V803" s="93"/>
      <c r="W803" s="93"/>
      <c r="X803" s="93"/>
      <c r="Y803" s="93"/>
      <c r="Z803" s="48"/>
    </row>
    <row r="804" ht="10.5" customHeight="1">
      <c r="A804" s="48"/>
      <c r="B804" s="48"/>
      <c r="C804" s="48"/>
      <c r="D804" s="48"/>
      <c r="E804" s="48"/>
      <c r="F804" s="48"/>
      <c r="G804" s="48"/>
      <c r="H804" s="48"/>
      <c r="I804" s="103"/>
      <c r="J804" s="229"/>
      <c r="K804" s="200"/>
      <c r="L804" s="93"/>
      <c r="M804" s="93"/>
      <c r="N804" s="93"/>
      <c r="O804" s="93"/>
      <c r="P804" s="93"/>
      <c r="Q804" s="93"/>
      <c r="R804" s="93"/>
      <c r="S804" s="93"/>
      <c r="T804" s="93"/>
      <c r="U804" s="93"/>
      <c r="V804" s="93"/>
      <c r="W804" s="93"/>
      <c r="X804" s="93"/>
      <c r="Y804" s="93"/>
      <c r="Z804" s="48"/>
    </row>
    <row r="805" ht="10.5" customHeight="1">
      <c r="A805" s="48"/>
      <c r="B805" s="48"/>
      <c r="C805" s="48"/>
      <c r="D805" s="48"/>
      <c r="E805" s="48"/>
      <c r="F805" s="48"/>
      <c r="G805" s="48"/>
      <c r="H805" s="48"/>
      <c r="I805" s="103"/>
      <c r="J805" s="229"/>
      <c r="K805" s="200"/>
      <c r="L805" s="93"/>
      <c r="M805" s="93"/>
      <c r="N805" s="93"/>
      <c r="O805" s="93"/>
      <c r="P805" s="93"/>
      <c r="Q805" s="93"/>
      <c r="R805" s="93"/>
      <c r="S805" s="93"/>
      <c r="T805" s="93"/>
      <c r="U805" s="93"/>
      <c r="V805" s="93"/>
      <c r="W805" s="93"/>
      <c r="X805" s="93"/>
      <c r="Y805" s="93"/>
      <c r="Z805" s="48"/>
    </row>
    <row r="806" ht="10.5" customHeight="1">
      <c r="A806" s="48"/>
      <c r="B806" s="48"/>
      <c r="C806" s="48"/>
      <c r="D806" s="48"/>
      <c r="E806" s="48"/>
      <c r="F806" s="48"/>
      <c r="G806" s="48"/>
      <c r="H806" s="48"/>
      <c r="I806" s="103"/>
      <c r="J806" s="229"/>
      <c r="K806" s="200"/>
      <c r="L806" s="93"/>
      <c r="M806" s="93"/>
      <c r="N806" s="93"/>
      <c r="O806" s="93"/>
      <c r="P806" s="93"/>
      <c r="Q806" s="93"/>
      <c r="R806" s="93"/>
      <c r="S806" s="93"/>
      <c r="T806" s="93"/>
      <c r="U806" s="93"/>
      <c r="V806" s="93"/>
      <c r="W806" s="93"/>
      <c r="X806" s="93"/>
      <c r="Y806" s="93"/>
      <c r="Z806" s="48"/>
    </row>
    <row r="807" ht="10.5" customHeight="1">
      <c r="A807" s="48"/>
      <c r="B807" s="48"/>
      <c r="C807" s="48"/>
      <c r="D807" s="48"/>
      <c r="E807" s="48"/>
      <c r="F807" s="48"/>
      <c r="G807" s="48"/>
      <c r="H807" s="48"/>
      <c r="I807" s="103"/>
      <c r="J807" s="229"/>
      <c r="K807" s="200"/>
      <c r="L807" s="93"/>
      <c r="M807" s="93"/>
      <c r="N807" s="93"/>
      <c r="O807" s="93"/>
      <c r="P807" s="93"/>
      <c r="Q807" s="93"/>
      <c r="R807" s="93"/>
      <c r="S807" s="93"/>
      <c r="T807" s="93"/>
      <c r="U807" s="93"/>
      <c r="V807" s="93"/>
      <c r="W807" s="93"/>
      <c r="X807" s="93"/>
      <c r="Y807" s="93"/>
      <c r="Z807" s="48"/>
    </row>
    <row r="808" ht="10.5" customHeight="1">
      <c r="A808" s="48"/>
      <c r="B808" s="48"/>
      <c r="C808" s="48"/>
      <c r="D808" s="48"/>
      <c r="E808" s="48"/>
      <c r="F808" s="48"/>
      <c r="G808" s="48"/>
      <c r="H808" s="48"/>
      <c r="I808" s="103"/>
      <c r="J808" s="229"/>
      <c r="K808" s="200"/>
      <c r="L808" s="93"/>
      <c r="M808" s="93"/>
      <c r="N808" s="93"/>
      <c r="O808" s="93"/>
      <c r="P808" s="93"/>
      <c r="Q808" s="93"/>
      <c r="R808" s="93"/>
      <c r="S808" s="93"/>
      <c r="T808" s="93"/>
      <c r="U808" s="93"/>
      <c r="V808" s="93"/>
      <c r="W808" s="93"/>
      <c r="X808" s="93"/>
      <c r="Y808" s="93"/>
      <c r="Z808" s="48"/>
    </row>
    <row r="809" ht="10.5" customHeight="1">
      <c r="A809" s="48"/>
      <c r="B809" s="48"/>
      <c r="C809" s="48"/>
      <c r="D809" s="48"/>
      <c r="E809" s="48"/>
      <c r="F809" s="48"/>
      <c r="G809" s="48"/>
      <c r="H809" s="48"/>
      <c r="I809" s="103"/>
      <c r="J809" s="229"/>
      <c r="K809" s="200"/>
      <c r="L809" s="93"/>
      <c r="M809" s="93"/>
      <c r="N809" s="93"/>
      <c r="O809" s="93"/>
      <c r="P809" s="93"/>
      <c r="Q809" s="93"/>
      <c r="R809" s="93"/>
      <c r="S809" s="93"/>
      <c r="T809" s="93"/>
      <c r="U809" s="93"/>
      <c r="V809" s="93"/>
      <c r="W809" s="93"/>
      <c r="X809" s="93"/>
      <c r="Y809" s="93"/>
      <c r="Z809" s="48"/>
    </row>
    <row r="810" ht="10.5" customHeight="1">
      <c r="A810" s="48"/>
      <c r="B810" s="48"/>
      <c r="C810" s="48"/>
      <c r="D810" s="48"/>
      <c r="E810" s="48"/>
      <c r="F810" s="48"/>
      <c r="G810" s="48"/>
      <c r="H810" s="48"/>
      <c r="I810" s="103"/>
      <c r="J810" s="229"/>
      <c r="K810" s="200"/>
      <c r="L810" s="93"/>
      <c r="M810" s="93"/>
      <c r="N810" s="93"/>
      <c r="O810" s="93"/>
      <c r="P810" s="93"/>
      <c r="Q810" s="93"/>
      <c r="R810" s="93"/>
      <c r="S810" s="93"/>
      <c r="T810" s="93"/>
      <c r="U810" s="93"/>
      <c r="V810" s="93"/>
      <c r="W810" s="93"/>
      <c r="X810" s="93"/>
      <c r="Y810" s="93"/>
      <c r="Z810" s="48"/>
    </row>
    <row r="811" ht="10.5" customHeight="1">
      <c r="A811" s="48"/>
      <c r="B811" s="48"/>
      <c r="C811" s="48"/>
      <c r="D811" s="48"/>
      <c r="E811" s="48"/>
      <c r="F811" s="48"/>
      <c r="G811" s="48"/>
      <c r="H811" s="48"/>
      <c r="I811" s="103"/>
      <c r="J811" s="229"/>
      <c r="K811" s="200"/>
      <c r="L811" s="93"/>
      <c r="M811" s="93"/>
      <c r="N811" s="93"/>
      <c r="O811" s="93"/>
      <c r="P811" s="93"/>
      <c r="Q811" s="93"/>
      <c r="R811" s="93"/>
      <c r="S811" s="93"/>
      <c r="T811" s="93"/>
      <c r="U811" s="93"/>
      <c r="V811" s="93"/>
      <c r="W811" s="93"/>
      <c r="X811" s="93"/>
      <c r="Y811" s="93"/>
      <c r="Z811" s="48"/>
    </row>
    <row r="812" ht="10.5" customHeight="1">
      <c r="A812" s="48"/>
      <c r="B812" s="48"/>
      <c r="C812" s="48"/>
      <c r="D812" s="48"/>
      <c r="E812" s="48"/>
      <c r="F812" s="48"/>
      <c r="G812" s="48"/>
      <c r="H812" s="48"/>
      <c r="I812" s="103"/>
      <c r="J812" s="229"/>
      <c r="K812" s="200"/>
      <c r="L812" s="93"/>
      <c r="M812" s="93"/>
      <c r="N812" s="93"/>
      <c r="O812" s="93"/>
      <c r="P812" s="93"/>
      <c r="Q812" s="93"/>
      <c r="R812" s="93"/>
      <c r="S812" s="93"/>
      <c r="T812" s="93"/>
      <c r="U812" s="93"/>
      <c r="V812" s="93"/>
      <c r="W812" s="93"/>
      <c r="X812" s="93"/>
      <c r="Y812" s="93"/>
      <c r="Z812" s="48"/>
    </row>
    <row r="813" ht="10.5" customHeight="1">
      <c r="A813" s="48"/>
      <c r="B813" s="48"/>
      <c r="C813" s="48"/>
      <c r="D813" s="48"/>
      <c r="E813" s="48"/>
      <c r="F813" s="48"/>
      <c r="G813" s="48"/>
      <c r="H813" s="48"/>
      <c r="I813" s="103"/>
      <c r="J813" s="229"/>
      <c r="K813" s="200"/>
      <c r="L813" s="93"/>
      <c r="M813" s="93"/>
      <c r="N813" s="93"/>
      <c r="O813" s="93"/>
      <c r="P813" s="93"/>
      <c r="Q813" s="93"/>
      <c r="R813" s="93"/>
      <c r="S813" s="93"/>
      <c r="T813" s="93"/>
      <c r="U813" s="93"/>
      <c r="V813" s="93"/>
      <c r="W813" s="93"/>
      <c r="X813" s="93"/>
      <c r="Y813" s="93"/>
      <c r="Z813" s="48"/>
    </row>
    <row r="814" ht="10.5" customHeight="1">
      <c r="A814" s="48"/>
      <c r="B814" s="48"/>
      <c r="C814" s="48"/>
      <c r="D814" s="48"/>
      <c r="E814" s="48"/>
      <c r="F814" s="48"/>
      <c r="G814" s="48"/>
      <c r="H814" s="48"/>
      <c r="I814" s="103"/>
      <c r="J814" s="229"/>
      <c r="K814" s="200"/>
      <c r="L814" s="93"/>
      <c r="M814" s="93"/>
      <c r="N814" s="93"/>
      <c r="O814" s="93"/>
      <c r="P814" s="93"/>
      <c r="Q814" s="93"/>
      <c r="R814" s="93"/>
      <c r="S814" s="93"/>
      <c r="T814" s="93"/>
      <c r="U814" s="93"/>
      <c r="V814" s="93"/>
      <c r="W814" s="93"/>
      <c r="X814" s="93"/>
      <c r="Y814" s="93"/>
      <c r="Z814" s="48"/>
    </row>
    <row r="815" ht="10.5" customHeight="1">
      <c r="A815" s="48"/>
      <c r="B815" s="48"/>
      <c r="C815" s="48"/>
      <c r="D815" s="48"/>
      <c r="E815" s="48"/>
      <c r="F815" s="48"/>
      <c r="G815" s="48"/>
      <c r="H815" s="48"/>
      <c r="I815" s="103"/>
      <c r="J815" s="229"/>
      <c r="K815" s="200"/>
      <c r="L815" s="93"/>
      <c r="M815" s="93"/>
      <c r="N815" s="93"/>
      <c r="O815" s="93"/>
      <c r="P815" s="93"/>
      <c r="Q815" s="93"/>
      <c r="R815" s="93"/>
      <c r="S815" s="93"/>
      <c r="T815" s="93"/>
      <c r="U815" s="93"/>
      <c r="V815" s="93"/>
      <c r="W815" s="93"/>
      <c r="X815" s="93"/>
      <c r="Y815" s="93"/>
      <c r="Z815" s="48"/>
    </row>
    <row r="816" ht="10.5" customHeight="1">
      <c r="A816" s="48"/>
      <c r="B816" s="48"/>
      <c r="C816" s="48"/>
      <c r="D816" s="48"/>
      <c r="E816" s="48"/>
      <c r="F816" s="48"/>
      <c r="G816" s="48"/>
      <c r="H816" s="48"/>
      <c r="I816" s="103"/>
      <c r="J816" s="229"/>
      <c r="K816" s="200"/>
      <c r="L816" s="93"/>
      <c r="M816" s="93"/>
      <c r="N816" s="93"/>
      <c r="O816" s="93"/>
      <c r="P816" s="93"/>
      <c r="Q816" s="93"/>
      <c r="R816" s="93"/>
      <c r="S816" s="93"/>
      <c r="T816" s="93"/>
      <c r="U816" s="93"/>
      <c r="V816" s="93"/>
      <c r="W816" s="93"/>
      <c r="X816" s="93"/>
      <c r="Y816" s="93"/>
      <c r="Z816" s="48"/>
    </row>
    <row r="817" ht="10.5" customHeight="1">
      <c r="A817" s="48"/>
      <c r="B817" s="48"/>
      <c r="C817" s="48"/>
      <c r="D817" s="48"/>
      <c r="E817" s="48"/>
      <c r="F817" s="48"/>
      <c r="G817" s="48"/>
      <c r="H817" s="48"/>
      <c r="I817" s="103"/>
      <c r="J817" s="229"/>
      <c r="K817" s="200"/>
      <c r="L817" s="93"/>
      <c r="M817" s="93"/>
      <c r="N817" s="93"/>
      <c r="O817" s="93"/>
      <c r="P817" s="93"/>
      <c r="Q817" s="93"/>
      <c r="R817" s="93"/>
      <c r="S817" s="93"/>
      <c r="T817" s="93"/>
      <c r="U817" s="93"/>
      <c r="V817" s="93"/>
      <c r="W817" s="93"/>
      <c r="X817" s="93"/>
      <c r="Y817" s="93"/>
      <c r="Z817" s="48"/>
    </row>
    <row r="818" ht="10.5" customHeight="1">
      <c r="A818" s="48"/>
      <c r="B818" s="48"/>
      <c r="C818" s="48"/>
      <c r="D818" s="48"/>
      <c r="E818" s="48"/>
      <c r="F818" s="48"/>
      <c r="G818" s="48"/>
      <c r="H818" s="48"/>
      <c r="I818" s="103"/>
      <c r="J818" s="229"/>
      <c r="K818" s="200"/>
      <c r="L818" s="93"/>
      <c r="M818" s="93"/>
      <c r="N818" s="93"/>
      <c r="O818" s="93"/>
      <c r="P818" s="93"/>
      <c r="Q818" s="93"/>
      <c r="R818" s="93"/>
      <c r="S818" s="93"/>
      <c r="T818" s="93"/>
      <c r="U818" s="93"/>
      <c r="V818" s="93"/>
      <c r="W818" s="93"/>
      <c r="X818" s="93"/>
      <c r="Y818" s="93"/>
      <c r="Z818" s="48"/>
    </row>
    <row r="819" ht="10.5" customHeight="1">
      <c r="A819" s="48"/>
      <c r="B819" s="48"/>
      <c r="C819" s="48"/>
      <c r="D819" s="48"/>
      <c r="E819" s="48"/>
      <c r="F819" s="48"/>
      <c r="G819" s="48"/>
      <c r="H819" s="48"/>
      <c r="I819" s="103"/>
      <c r="J819" s="229"/>
      <c r="K819" s="200"/>
      <c r="L819" s="93"/>
      <c r="M819" s="93"/>
      <c r="N819" s="93"/>
      <c r="O819" s="93"/>
      <c r="P819" s="93"/>
      <c r="Q819" s="93"/>
      <c r="R819" s="93"/>
      <c r="S819" s="93"/>
      <c r="T819" s="93"/>
      <c r="U819" s="93"/>
      <c r="V819" s="93"/>
      <c r="W819" s="93"/>
      <c r="X819" s="93"/>
      <c r="Y819" s="93"/>
      <c r="Z819" s="48"/>
    </row>
    <row r="820" ht="10.5" customHeight="1">
      <c r="A820" s="48"/>
      <c r="B820" s="48"/>
      <c r="C820" s="48"/>
      <c r="D820" s="48"/>
      <c r="E820" s="48"/>
      <c r="F820" s="48"/>
      <c r="G820" s="48"/>
      <c r="H820" s="48"/>
      <c r="I820" s="103"/>
      <c r="J820" s="229"/>
      <c r="K820" s="200"/>
      <c r="L820" s="93"/>
      <c r="M820" s="93"/>
      <c r="N820" s="93"/>
      <c r="O820" s="93"/>
      <c r="P820" s="93"/>
      <c r="Q820" s="93"/>
      <c r="R820" s="93"/>
      <c r="S820" s="93"/>
      <c r="T820" s="93"/>
      <c r="U820" s="93"/>
      <c r="V820" s="93"/>
      <c r="W820" s="93"/>
      <c r="X820" s="93"/>
      <c r="Y820" s="93"/>
      <c r="Z820" s="48"/>
    </row>
    <row r="821" ht="10.5" customHeight="1">
      <c r="A821" s="48"/>
      <c r="B821" s="48"/>
      <c r="C821" s="48"/>
      <c r="D821" s="48"/>
      <c r="E821" s="48"/>
      <c r="F821" s="48"/>
      <c r="G821" s="48"/>
      <c r="H821" s="48"/>
      <c r="I821" s="103"/>
      <c r="J821" s="229"/>
      <c r="K821" s="200"/>
      <c r="L821" s="93"/>
      <c r="M821" s="93"/>
      <c r="N821" s="93"/>
      <c r="O821" s="93"/>
      <c r="P821" s="93"/>
      <c r="Q821" s="93"/>
      <c r="R821" s="93"/>
      <c r="S821" s="93"/>
      <c r="T821" s="93"/>
      <c r="U821" s="93"/>
      <c r="V821" s="93"/>
      <c r="W821" s="93"/>
      <c r="X821" s="93"/>
      <c r="Y821" s="93"/>
      <c r="Z821" s="48"/>
    </row>
    <row r="822" ht="10.5" customHeight="1">
      <c r="A822" s="48"/>
      <c r="B822" s="48"/>
      <c r="C822" s="48"/>
      <c r="D822" s="48"/>
      <c r="E822" s="48"/>
      <c r="F822" s="48"/>
      <c r="G822" s="48"/>
      <c r="H822" s="48"/>
      <c r="I822" s="103"/>
      <c r="J822" s="229"/>
      <c r="K822" s="200"/>
      <c r="L822" s="93"/>
      <c r="M822" s="93"/>
      <c r="N822" s="93"/>
      <c r="O822" s="93"/>
      <c r="P822" s="93"/>
      <c r="Q822" s="93"/>
      <c r="R822" s="93"/>
      <c r="S822" s="93"/>
      <c r="T822" s="93"/>
      <c r="U822" s="93"/>
      <c r="V822" s="93"/>
      <c r="W822" s="93"/>
      <c r="X822" s="93"/>
      <c r="Y822" s="93"/>
      <c r="Z822" s="48"/>
    </row>
    <row r="823" ht="10.5" customHeight="1">
      <c r="A823" s="48"/>
      <c r="B823" s="48"/>
      <c r="C823" s="48"/>
      <c r="D823" s="48"/>
      <c r="E823" s="48"/>
      <c r="F823" s="48"/>
      <c r="G823" s="48"/>
      <c r="H823" s="48"/>
      <c r="I823" s="103"/>
      <c r="J823" s="229"/>
      <c r="K823" s="200"/>
      <c r="L823" s="93"/>
      <c r="M823" s="93"/>
      <c r="N823" s="93"/>
      <c r="O823" s="93"/>
      <c r="P823" s="93"/>
      <c r="Q823" s="93"/>
      <c r="R823" s="93"/>
      <c r="S823" s="93"/>
      <c r="T823" s="93"/>
      <c r="U823" s="93"/>
      <c r="V823" s="93"/>
      <c r="W823" s="93"/>
      <c r="X823" s="93"/>
      <c r="Y823" s="93"/>
      <c r="Z823" s="48"/>
    </row>
    <row r="824" ht="10.5" customHeight="1">
      <c r="A824" s="48"/>
      <c r="B824" s="48"/>
      <c r="C824" s="48"/>
      <c r="D824" s="48"/>
      <c r="E824" s="48"/>
      <c r="F824" s="48"/>
      <c r="G824" s="48"/>
      <c r="H824" s="48"/>
      <c r="I824" s="103"/>
      <c r="J824" s="229"/>
      <c r="K824" s="200"/>
      <c r="L824" s="93"/>
      <c r="M824" s="93"/>
      <c r="N824" s="93"/>
      <c r="O824" s="93"/>
      <c r="P824" s="93"/>
      <c r="Q824" s="93"/>
      <c r="R824" s="93"/>
      <c r="S824" s="93"/>
      <c r="T824" s="93"/>
      <c r="U824" s="93"/>
      <c r="V824" s="93"/>
      <c r="W824" s="93"/>
      <c r="X824" s="93"/>
      <c r="Y824" s="93"/>
      <c r="Z824" s="48"/>
    </row>
    <row r="825" ht="10.5" customHeight="1">
      <c r="A825" s="48"/>
      <c r="B825" s="48"/>
      <c r="C825" s="48"/>
      <c r="D825" s="48"/>
      <c r="E825" s="48"/>
      <c r="F825" s="48"/>
      <c r="G825" s="48"/>
      <c r="H825" s="48"/>
      <c r="I825" s="103"/>
      <c r="J825" s="229"/>
      <c r="K825" s="200"/>
      <c r="L825" s="93"/>
      <c r="M825" s="93"/>
      <c r="N825" s="93"/>
      <c r="O825" s="93"/>
      <c r="P825" s="93"/>
      <c r="Q825" s="93"/>
      <c r="R825" s="93"/>
      <c r="S825" s="93"/>
      <c r="T825" s="93"/>
      <c r="U825" s="93"/>
      <c r="V825" s="93"/>
      <c r="W825" s="93"/>
      <c r="X825" s="93"/>
      <c r="Y825" s="93"/>
      <c r="Z825" s="48"/>
    </row>
    <row r="826" ht="10.5" customHeight="1">
      <c r="A826" s="48"/>
      <c r="B826" s="48"/>
      <c r="C826" s="48"/>
      <c r="D826" s="48"/>
      <c r="E826" s="48"/>
      <c r="F826" s="48"/>
      <c r="G826" s="48"/>
      <c r="H826" s="48"/>
      <c r="I826" s="103"/>
      <c r="J826" s="229"/>
      <c r="K826" s="200"/>
      <c r="L826" s="93"/>
      <c r="M826" s="93"/>
      <c r="N826" s="93"/>
      <c r="O826" s="93"/>
      <c r="P826" s="93"/>
      <c r="Q826" s="93"/>
      <c r="R826" s="93"/>
      <c r="S826" s="93"/>
      <c r="T826" s="93"/>
      <c r="U826" s="93"/>
      <c r="V826" s="93"/>
      <c r="W826" s="93"/>
      <c r="X826" s="93"/>
      <c r="Y826" s="93"/>
      <c r="Z826" s="48"/>
    </row>
    <row r="827" ht="10.5" customHeight="1">
      <c r="A827" s="48"/>
      <c r="B827" s="48"/>
      <c r="C827" s="48"/>
      <c r="D827" s="48"/>
      <c r="E827" s="48"/>
      <c r="F827" s="48"/>
      <c r="G827" s="48"/>
      <c r="H827" s="48"/>
      <c r="I827" s="103"/>
      <c r="J827" s="229"/>
      <c r="K827" s="200"/>
      <c r="L827" s="93"/>
      <c r="M827" s="93"/>
      <c r="N827" s="93"/>
      <c r="O827" s="93"/>
      <c r="P827" s="93"/>
      <c r="Q827" s="93"/>
      <c r="R827" s="93"/>
      <c r="S827" s="93"/>
      <c r="T827" s="93"/>
      <c r="U827" s="93"/>
      <c r="V827" s="93"/>
      <c r="W827" s="93"/>
      <c r="X827" s="93"/>
      <c r="Y827" s="93"/>
      <c r="Z827" s="48"/>
    </row>
    <row r="828" ht="10.5" customHeight="1">
      <c r="A828" s="48"/>
      <c r="B828" s="48"/>
      <c r="C828" s="48"/>
      <c r="D828" s="48"/>
      <c r="E828" s="48"/>
      <c r="F828" s="48"/>
      <c r="G828" s="48"/>
      <c r="H828" s="48"/>
      <c r="I828" s="103"/>
      <c r="J828" s="229"/>
      <c r="K828" s="200"/>
      <c r="L828" s="93"/>
      <c r="M828" s="93"/>
      <c r="N828" s="93"/>
      <c r="O828" s="93"/>
      <c r="P828" s="93"/>
      <c r="Q828" s="93"/>
      <c r="R828" s="93"/>
      <c r="S828" s="93"/>
      <c r="T828" s="93"/>
      <c r="U828" s="93"/>
      <c r="V828" s="93"/>
      <c r="W828" s="93"/>
      <c r="X828" s="93"/>
      <c r="Y828" s="93"/>
      <c r="Z828" s="48"/>
    </row>
    <row r="829" ht="10.5" customHeight="1">
      <c r="A829" s="48"/>
      <c r="B829" s="48"/>
      <c r="C829" s="48"/>
      <c r="D829" s="48"/>
      <c r="E829" s="48"/>
      <c r="F829" s="48"/>
      <c r="G829" s="48"/>
      <c r="H829" s="48"/>
      <c r="I829" s="103"/>
      <c r="J829" s="229"/>
      <c r="K829" s="200"/>
      <c r="L829" s="93"/>
      <c r="M829" s="93"/>
      <c r="N829" s="93"/>
      <c r="O829" s="93"/>
      <c r="P829" s="93"/>
      <c r="Q829" s="93"/>
      <c r="R829" s="93"/>
      <c r="S829" s="93"/>
      <c r="T829" s="93"/>
      <c r="U829" s="93"/>
      <c r="V829" s="93"/>
      <c r="W829" s="93"/>
      <c r="X829" s="93"/>
      <c r="Y829" s="93"/>
      <c r="Z829" s="48"/>
    </row>
    <row r="830" ht="10.5" customHeight="1">
      <c r="A830" s="48"/>
      <c r="B830" s="48"/>
      <c r="C830" s="48"/>
      <c r="D830" s="48"/>
      <c r="E830" s="48"/>
      <c r="F830" s="48"/>
      <c r="G830" s="48"/>
      <c r="H830" s="48"/>
      <c r="I830" s="103"/>
      <c r="J830" s="229"/>
      <c r="K830" s="200"/>
      <c r="L830" s="93"/>
      <c r="M830" s="93"/>
      <c r="N830" s="93"/>
      <c r="O830" s="93"/>
      <c r="P830" s="93"/>
      <c r="Q830" s="93"/>
      <c r="R830" s="93"/>
      <c r="S830" s="93"/>
      <c r="T830" s="93"/>
      <c r="U830" s="93"/>
      <c r="V830" s="93"/>
      <c r="W830" s="93"/>
      <c r="X830" s="93"/>
      <c r="Y830" s="93"/>
      <c r="Z830" s="48"/>
    </row>
    <row r="831" ht="10.5" customHeight="1">
      <c r="A831" s="48"/>
      <c r="B831" s="48"/>
      <c r="C831" s="48"/>
      <c r="D831" s="48"/>
      <c r="E831" s="48"/>
      <c r="F831" s="48"/>
      <c r="G831" s="48"/>
      <c r="H831" s="48"/>
      <c r="I831" s="103"/>
      <c r="J831" s="229"/>
      <c r="K831" s="200"/>
      <c r="L831" s="93"/>
      <c r="M831" s="93"/>
      <c r="N831" s="93"/>
      <c r="O831" s="93"/>
      <c r="P831" s="93"/>
      <c r="Q831" s="93"/>
      <c r="R831" s="93"/>
      <c r="S831" s="93"/>
      <c r="T831" s="93"/>
      <c r="U831" s="93"/>
      <c r="V831" s="93"/>
      <c r="W831" s="93"/>
      <c r="X831" s="93"/>
      <c r="Y831" s="93"/>
      <c r="Z831" s="48"/>
    </row>
    <row r="832" ht="10.5" customHeight="1">
      <c r="A832" s="48"/>
      <c r="B832" s="48"/>
      <c r="C832" s="48"/>
      <c r="D832" s="48"/>
      <c r="E832" s="48"/>
      <c r="F832" s="48"/>
      <c r="G832" s="48"/>
      <c r="H832" s="48"/>
      <c r="I832" s="103"/>
      <c r="J832" s="229"/>
      <c r="K832" s="200"/>
      <c r="L832" s="93"/>
      <c r="M832" s="93"/>
      <c r="N832" s="93"/>
      <c r="O832" s="93"/>
      <c r="P832" s="93"/>
      <c r="Q832" s="93"/>
      <c r="R832" s="93"/>
      <c r="S832" s="93"/>
      <c r="T832" s="93"/>
      <c r="U832" s="93"/>
      <c r="V832" s="93"/>
      <c r="W832" s="93"/>
      <c r="X832" s="93"/>
      <c r="Y832" s="93"/>
      <c r="Z832" s="48"/>
    </row>
    <row r="833" ht="10.5" customHeight="1">
      <c r="A833" s="48"/>
      <c r="B833" s="48"/>
      <c r="C833" s="48"/>
      <c r="D833" s="48"/>
      <c r="E833" s="48"/>
      <c r="F833" s="48"/>
      <c r="G833" s="48"/>
      <c r="H833" s="48"/>
      <c r="I833" s="103"/>
      <c r="J833" s="229"/>
      <c r="K833" s="200"/>
      <c r="L833" s="93"/>
      <c r="M833" s="93"/>
      <c r="N833" s="93"/>
      <c r="O833" s="93"/>
      <c r="P833" s="93"/>
      <c r="Q833" s="93"/>
      <c r="R833" s="93"/>
      <c r="S833" s="93"/>
      <c r="T833" s="93"/>
      <c r="U833" s="93"/>
      <c r="V833" s="93"/>
      <c r="W833" s="93"/>
      <c r="X833" s="93"/>
      <c r="Y833" s="93"/>
      <c r="Z833" s="48"/>
    </row>
    <row r="834" ht="10.5" customHeight="1">
      <c r="A834" s="48"/>
      <c r="B834" s="48"/>
      <c r="C834" s="48"/>
      <c r="D834" s="48"/>
      <c r="E834" s="48"/>
      <c r="F834" s="48"/>
      <c r="G834" s="48"/>
      <c r="H834" s="48"/>
      <c r="I834" s="103"/>
      <c r="J834" s="229"/>
      <c r="K834" s="200"/>
      <c r="L834" s="93"/>
      <c r="M834" s="93"/>
      <c r="N834" s="93"/>
      <c r="O834" s="93"/>
      <c r="P834" s="93"/>
      <c r="Q834" s="93"/>
      <c r="R834" s="93"/>
      <c r="S834" s="93"/>
      <c r="T834" s="93"/>
      <c r="U834" s="93"/>
      <c r="V834" s="93"/>
      <c r="W834" s="93"/>
      <c r="X834" s="93"/>
      <c r="Y834" s="93"/>
      <c r="Z834" s="48"/>
    </row>
    <row r="835" ht="10.5" customHeight="1">
      <c r="A835" s="48"/>
      <c r="B835" s="48"/>
      <c r="C835" s="48"/>
      <c r="D835" s="48"/>
      <c r="E835" s="48"/>
      <c r="F835" s="48"/>
      <c r="G835" s="48"/>
      <c r="H835" s="48"/>
      <c r="I835" s="103"/>
      <c r="J835" s="229"/>
      <c r="K835" s="200"/>
      <c r="L835" s="93"/>
      <c r="M835" s="93"/>
      <c r="N835" s="93"/>
      <c r="O835" s="93"/>
      <c r="P835" s="93"/>
      <c r="Q835" s="93"/>
      <c r="R835" s="93"/>
      <c r="S835" s="93"/>
      <c r="T835" s="93"/>
      <c r="U835" s="93"/>
      <c r="V835" s="93"/>
      <c r="W835" s="93"/>
      <c r="X835" s="93"/>
      <c r="Y835" s="93"/>
      <c r="Z835" s="48"/>
    </row>
    <row r="836" ht="10.5" customHeight="1">
      <c r="A836" s="48"/>
      <c r="B836" s="48"/>
      <c r="C836" s="48"/>
      <c r="D836" s="48"/>
      <c r="E836" s="48"/>
      <c r="F836" s="48"/>
      <c r="G836" s="48"/>
      <c r="H836" s="48"/>
      <c r="I836" s="103"/>
      <c r="J836" s="229"/>
      <c r="K836" s="200"/>
      <c r="L836" s="93"/>
      <c r="M836" s="93"/>
      <c r="N836" s="93"/>
      <c r="O836" s="93"/>
      <c r="P836" s="93"/>
      <c r="Q836" s="93"/>
      <c r="R836" s="93"/>
      <c r="S836" s="93"/>
      <c r="T836" s="93"/>
      <c r="U836" s="93"/>
      <c r="V836" s="93"/>
      <c r="W836" s="93"/>
      <c r="X836" s="93"/>
      <c r="Y836" s="93"/>
      <c r="Z836" s="48"/>
    </row>
    <row r="837" ht="10.5" customHeight="1">
      <c r="A837" s="48"/>
      <c r="B837" s="48"/>
      <c r="C837" s="48"/>
      <c r="D837" s="48"/>
      <c r="E837" s="48"/>
      <c r="F837" s="48"/>
      <c r="G837" s="48"/>
      <c r="H837" s="48"/>
      <c r="I837" s="103"/>
      <c r="J837" s="229"/>
      <c r="K837" s="200"/>
      <c r="L837" s="93"/>
      <c r="M837" s="93"/>
      <c r="N837" s="93"/>
      <c r="O837" s="93"/>
      <c r="P837" s="93"/>
      <c r="Q837" s="93"/>
      <c r="R837" s="93"/>
      <c r="S837" s="93"/>
      <c r="T837" s="93"/>
      <c r="U837" s="93"/>
      <c r="V837" s="93"/>
      <c r="W837" s="93"/>
      <c r="X837" s="93"/>
      <c r="Y837" s="93"/>
      <c r="Z837" s="48"/>
    </row>
    <row r="838" ht="10.5" customHeight="1">
      <c r="A838" s="48"/>
      <c r="B838" s="48"/>
      <c r="C838" s="48"/>
      <c r="D838" s="48"/>
      <c r="E838" s="48"/>
      <c r="F838" s="48"/>
      <c r="G838" s="48"/>
      <c r="H838" s="48"/>
      <c r="I838" s="103"/>
      <c r="J838" s="229"/>
      <c r="K838" s="200"/>
      <c r="L838" s="93"/>
      <c r="M838" s="93"/>
      <c r="N838" s="93"/>
      <c r="O838" s="93"/>
      <c r="P838" s="93"/>
      <c r="Q838" s="93"/>
      <c r="R838" s="93"/>
      <c r="S838" s="93"/>
      <c r="T838" s="93"/>
      <c r="U838" s="93"/>
      <c r="V838" s="93"/>
      <c r="W838" s="93"/>
      <c r="X838" s="93"/>
      <c r="Y838" s="93"/>
      <c r="Z838" s="48"/>
    </row>
    <row r="839" ht="10.5" customHeight="1">
      <c r="A839" s="48"/>
      <c r="B839" s="48"/>
      <c r="C839" s="48"/>
      <c r="D839" s="48"/>
      <c r="E839" s="48"/>
      <c r="F839" s="48"/>
      <c r="G839" s="48"/>
      <c r="H839" s="48"/>
      <c r="I839" s="103"/>
      <c r="J839" s="229"/>
      <c r="K839" s="200"/>
      <c r="L839" s="93"/>
      <c r="M839" s="93"/>
      <c r="N839" s="93"/>
      <c r="O839" s="93"/>
      <c r="P839" s="93"/>
      <c r="Q839" s="93"/>
      <c r="R839" s="93"/>
      <c r="S839" s="93"/>
      <c r="T839" s="93"/>
      <c r="U839" s="93"/>
      <c r="V839" s="93"/>
      <c r="W839" s="93"/>
      <c r="X839" s="93"/>
      <c r="Y839" s="93"/>
      <c r="Z839" s="48"/>
    </row>
    <row r="840" ht="10.5" customHeight="1">
      <c r="A840" s="48"/>
      <c r="B840" s="48"/>
      <c r="C840" s="48"/>
      <c r="D840" s="48"/>
      <c r="E840" s="48"/>
      <c r="F840" s="48"/>
      <c r="G840" s="48"/>
      <c r="H840" s="48"/>
      <c r="I840" s="103"/>
      <c r="J840" s="229"/>
      <c r="K840" s="200"/>
      <c r="L840" s="93"/>
      <c r="M840" s="93"/>
      <c r="N840" s="93"/>
      <c r="O840" s="93"/>
      <c r="P840" s="93"/>
      <c r="Q840" s="93"/>
      <c r="R840" s="93"/>
      <c r="S840" s="93"/>
      <c r="T840" s="93"/>
      <c r="U840" s="93"/>
      <c r="V840" s="93"/>
      <c r="W840" s="93"/>
      <c r="X840" s="93"/>
      <c r="Y840" s="93"/>
      <c r="Z840" s="48"/>
    </row>
    <row r="841" ht="10.5" customHeight="1">
      <c r="A841" s="48"/>
      <c r="B841" s="48"/>
      <c r="C841" s="48"/>
      <c r="D841" s="48"/>
      <c r="E841" s="48"/>
      <c r="F841" s="48"/>
      <c r="G841" s="48"/>
      <c r="H841" s="48"/>
      <c r="I841" s="103"/>
      <c r="J841" s="229"/>
      <c r="K841" s="200"/>
      <c r="L841" s="93"/>
      <c r="M841" s="93"/>
      <c r="N841" s="93"/>
      <c r="O841" s="93"/>
      <c r="P841" s="93"/>
      <c r="Q841" s="93"/>
      <c r="R841" s="93"/>
      <c r="S841" s="93"/>
      <c r="T841" s="93"/>
      <c r="U841" s="93"/>
      <c r="V841" s="93"/>
      <c r="W841" s="93"/>
      <c r="X841" s="93"/>
      <c r="Y841" s="93"/>
      <c r="Z841" s="48"/>
    </row>
    <row r="842" ht="10.5" customHeight="1">
      <c r="A842" s="48"/>
      <c r="B842" s="48"/>
      <c r="C842" s="48"/>
      <c r="D842" s="48"/>
      <c r="E842" s="48"/>
      <c r="F842" s="48"/>
      <c r="G842" s="48"/>
      <c r="H842" s="48"/>
      <c r="I842" s="103"/>
      <c r="J842" s="229"/>
      <c r="K842" s="200"/>
      <c r="L842" s="93"/>
      <c r="M842" s="93"/>
      <c r="N842" s="93"/>
      <c r="O842" s="93"/>
      <c r="P842" s="93"/>
      <c r="Q842" s="93"/>
      <c r="R842" s="93"/>
      <c r="S842" s="93"/>
      <c r="T842" s="93"/>
      <c r="U842" s="93"/>
      <c r="V842" s="93"/>
      <c r="W842" s="93"/>
      <c r="X842" s="93"/>
      <c r="Y842" s="93"/>
      <c r="Z842" s="48"/>
    </row>
    <row r="843" ht="10.5" customHeight="1">
      <c r="A843" s="48"/>
      <c r="B843" s="48"/>
      <c r="C843" s="48"/>
      <c r="D843" s="48"/>
      <c r="E843" s="48"/>
      <c r="F843" s="48"/>
      <c r="G843" s="48"/>
      <c r="H843" s="48"/>
      <c r="I843" s="103"/>
      <c r="J843" s="229"/>
      <c r="K843" s="200"/>
      <c r="L843" s="93"/>
      <c r="M843" s="93"/>
      <c r="N843" s="93"/>
      <c r="O843" s="93"/>
      <c r="P843" s="93"/>
      <c r="Q843" s="93"/>
      <c r="R843" s="93"/>
      <c r="S843" s="93"/>
      <c r="T843" s="93"/>
      <c r="U843" s="93"/>
      <c r="V843" s="93"/>
      <c r="W843" s="93"/>
      <c r="X843" s="93"/>
      <c r="Y843" s="93"/>
      <c r="Z843" s="48"/>
    </row>
    <row r="844" ht="10.5" customHeight="1">
      <c r="A844" s="48"/>
      <c r="B844" s="48"/>
      <c r="C844" s="48"/>
      <c r="D844" s="48"/>
      <c r="E844" s="48"/>
      <c r="F844" s="48"/>
      <c r="G844" s="48"/>
      <c r="H844" s="48"/>
      <c r="I844" s="103"/>
      <c r="J844" s="229"/>
      <c r="K844" s="200"/>
      <c r="L844" s="93"/>
      <c r="M844" s="93"/>
      <c r="N844" s="93"/>
      <c r="O844" s="93"/>
      <c r="P844" s="93"/>
      <c r="Q844" s="93"/>
      <c r="R844" s="93"/>
      <c r="S844" s="93"/>
      <c r="T844" s="93"/>
      <c r="U844" s="93"/>
      <c r="V844" s="93"/>
      <c r="W844" s="93"/>
      <c r="X844" s="93"/>
      <c r="Y844" s="93"/>
      <c r="Z844" s="48"/>
    </row>
    <row r="845" ht="10.5" customHeight="1">
      <c r="A845" s="48"/>
      <c r="B845" s="48"/>
      <c r="C845" s="48"/>
      <c r="D845" s="48"/>
      <c r="E845" s="48"/>
      <c r="F845" s="48"/>
      <c r="G845" s="48"/>
      <c r="H845" s="48"/>
      <c r="I845" s="103"/>
      <c r="J845" s="229"/>
      <c r="K845" s="200"/>
      <c r="L845" s="93"/>
      <c r="M845" s="93"/>
      <c r="N845" s="93"/>
      <c r="O845" s="93"/>
      <c r="P845" s="93"/>
      <c r="Q845" s="93"/>
      <c r="R845" s="93"/>
      <c r="S845" s="93"/>
      <c r="T845" s="93"/>
      <c r="U845" s="93"/>
      <c r="V845" s="93"/>
      <c r="W845" s="93"/>
      <c r="X845" s="93"/>
      <c r="Y845" s="93"/>
      <c r="Z845" s="48"/>
    </row>
    <row r="846" ht="10.5" customHeight="1">
      <c r="A846" s="48"/>
      <c r="B846" s="48"/>
      <c r="C846" s="48"/>
      <c r="D846" s="48"/>
      <c r="E846" s="48"/>
      <c r="F846" s="48"/>
      <c r="G846" s="48"/>
      <c r="H846" s="48"/>
      <c r="I846" s="103"/>
      <c r="J846" s="229"/>
      <c r="K846" s="200"/>
      <c r="L846" s="93"/>
      <c r="M846" s="93"/>
      <c r="N846" s="93"/>
      <c r="O846" s="93"/>
      <c r="P846" s="93"/>
      <c r="Q846" s="93"/>
      <c r="R846" s="93"/>
      <c r="S846" s="93"/>
      <c r="T846" s="93"/>
      <c r="U846" s="93"/>
      <c r="V846" s="93"/>
      <c r="W846" s="93"/>
      <c r="X846" s="93"/>
      <c r="Y846" s="93"/>
      <c r="Z846" s="48"/>
    </row>
    <row r="847" ht="10.5" customHeight="1">
      <c r="A847" s="48"/>
      <c r="B847" s="48"/>
      <c r="C847" s="48"/>
      <c r="D847" s="48"/>
      <c r="E847" s="48"/>
      <c r="F847" s="48"/>
      <c r="G847" s="48"/>
      <c r="H847" s="48"/>
      <c r="I847" s="103"/>
      <c r="J847" s="229"/>
      <c r="K847" s="200"/>
      <c r="L847" s="93"/>
      <c r="M847" s="93"/>
      <c r="N847" s="93"/>
      <c r="O847" s="93"/>
      <c r="P847" s="93"/>
      <c r="Q847" s="93"/>
      <c r="R847" s="93"/>
      <c r="S847" s="93"/>
      <c r="T847" s="93"/>
      <c r="U847" s="93"/>
      <c r="V847" s="93"/>
      <c r="W847" s="93"/>
      <c r="X847" s="93"/>
      <c r="Y847" s="93"/>
      <c r="Z847" s="48"/>
    </row>
    <row r="848" ht="10.5" customHeight="1">
      <c r="A848" s="48"/>
      <c r="B848" s="48"/>
      <c r="C848" s="48"/>
      <c r="D848" s="48"/>
      <c r="E848" s="48"/>
      <c r="F848" s="48"/>
      <c r="G848" s="48"/>
      <c r="H848" s="48"/>
      <c r="I848" s="103"/>
      <c r="J848" s="229"/>
      <c r="K848" s="200"/>
      <c r="L848" s="93"/>
      <c r="M848" s="93"/>
      <c r="N848" s="93"/>
      <c r="O848" s="93"/>
      <c r="P848" s="93"/>
      <c r="Q848" s="93"/>
      <c r="R848" s="93"/>
      <c r="S848" s="93"/>
      <c r="T848" s="93"/>
      <c r="U848" s="93"/>
      <c r="V848" s="93"/>
      <c r="W848" s="93"/>
      <c r="X848" s="93"/>
      <c r="Y848" s="93"/>
      <c r="Z848" s="48"/>
    </row>
    <row r="849" ht="10.5" customHeight="1">
      <c r="A849" s="48"/>
      <c r="B849" s="48"/>
      <c r="C849" s="48"/>
      <c r="D849" s="48"/>
      <c r="E849" s="48"/>
      <c r="F849" s="48"/>
      <c r="G849" s="48"/>
      <c r="H849" s="48"/>
      <c r="I849" s="103"/>
      <c r="J849" s="229"/>
      <c r="K849" s="200"/>
      <c r="L849" s="93"/>
      <c r="M849" s="93"/>
      <c r="N849" s="93"/>
      <c r="O849" s="93"/>
      <c r="P849" s="93"/>
      <c r="Q849" s="93"/>
      <c r="R849" s="93"/>
      <c r="S849" s="93"/>
      <c r="T849" s="93"/>
      <c r="U849" s="93"/>
      <c r="V849" s="93"/>
      <c r="W849" s="93"/>
      <c r="X849" s="93"/>
      <c r="Y849" s="93"/>
      <c r="Z849" s="48"/>
    </row>
    <row r="850" ht="10.5" customHeight="1">
      <c r="A850" s="48"/>
      <c r="B850" s="48"/>
      <c r="C850" s="48"/>
      <c r="D850" s="48"/>
      <c r="E850" s="48"/>
      <c r="F850" s="48"/>
      <c r="G850" s="48"/>
      <c r="H850" s="48"/>
      <c r="I850" s="103"/>
      <c r="J850" s="229"/>
      <c r="K850" s="200"/>
      <c r="L850" s="93"/>
      <c r="M850" s="93"/>
      <c r="N850" s="93"/>
      <c r="O850" s="93"/>
      <c r="P850" s="93"/>
      <c r="Q850" s="93"/>
      <c r="R850" s="93"/>
      <c r="S850" s="93"/>
      <c r="T850" s="93"/>
      <c r="U850" s="93"/>
      <c r="V850" s="93"/>
      <c r="W850" s="93"/>
      <c r="X850" s="93"/>
      <c r="Y850" s="93"/>
      <c r="Z850" s="48"/>
    </row>
    <row r="851" ht="10.5" customHeight="1">
      <c r="A851" s="48"/>
      <c r="B851" s="48"/>
      <c r="C851" s="48"/>
      <c r="D851" s="48"/>
      <c r="E851" s="48"/>
      <c r="F851" s="48"/>
      <c r="G851" s="48"/>
      <c r="H851" s="48"/>
      <c r="I851" s="103"/>
      <c r="J851" s="229"/>
      <c r="K851" s="200"/>
      <c r="L851" s="93"/>
      <c r="M851" s="93"/>
      <c r="N851" s="93"/>
      <c r="O851" s="93"/>
      <c r="P851" s="93"/>
      <c r="Q851" s="93"/>
      <c r="R851" s="93"/>
      <c r="S851" s="93"/>
      <c r="T851" s="93"/>
      <c r="U851" s="93"/>
      <c r="V851" s="93"/>
      <c r="W851" s="93"/>
      <c r="X851" s="93"/>
      <c r="Y851" s="93"/>
      <c r="Z851" s="48"/>
    </row>
    <row r="852" ht="10.5" customHeight="1">
      <c r="A852" s="48"/>
      <c r="B852" s="48"/>
      <c r="C852" s="48"/>
      <c r="D852" s="48"/>
      <c r="E852" s="48"/>
      <c r="F852" s="48"/>
      <c r="G852" s="48"/>
      <c r="H852" s="48"/>
      <c r="I852" s="103"/>
      <c r="J852" s="229"/>
      <c r="K852" s="200"/>
      <c r="L852" s="93"/>
      <c r="M852" s="93"/>
      <c r="N852" s="93"/>
      <c r="O852" s="93"/>
      <c r="P852" s="93"/>
      <c r="Q852" s="93"/>
      <c r="R852" s="93"/>
      <c r="S852" s="93"/>
      <c r="T852" s="93"/>
      <c r="U852" s="93"/>
      <c r="V852" s="93"/>
      <c r="W852" s="93"/>
      <c r="X852" s="93"/>
      <c r="Y852" s="93"/>
      <c r="Z852" s="48"/>
    </row>
    <row r="853" ht="10.5" customHeight="1">
      <c r="A853" s="48"/>
      <c r="B853" s="48"/>
      <c r="C853" s="48"/>
      <c r="D853" s="48"/>
      <c r="E853" s="48"/>
      <c r="F853" s="48"/>
      <c r="G853" s="48"/>
      <c r="H853" s="48"/>
      <c r="I853" s="103"/>
      <c r="J853" s="229"/>
      <c r="K853" s="200"/>
      <c r="L853" s="93"/>
      <c r="M853" s="93"/>
      <c r="N853" s="93"/>
      <c r="O853" s="93"/>
      <c r="P853" s="93"/>
      <c r="Q853" s="93"/>
      <c r="R853" s="93"/>
      <c r="S853" s="93"/>
      <c r="T853" s="93"/>
      <c r="U853" s="93"/>
      <c r="V853" s="93"/>
      <c r="W853" s="93"/>
      <c r="X853" s="93"/>
      <c r="Y853" s="93"/>
      <c r="Z853" s="48"/>
    </row>
    <row r="854" ht="10.5" customHeight="1">
      <c r="A854" s="48"/>
      <c r="B854" s="48"/>
      <c r="C854" s="48"/>
      <c r="D854" s="48"/>
      <c r="E854" s="48"/>
      <c r="F854" s="48"/>
      <c r="G854" s="48"/>
      <c r="H854" s="48"/>
      <c r="I854" s="103"/>
      <c r="J854" s="229"/>
      <c r="K854" s="200"/>
      <c r="L854" s="93"/>
      <c r="M854" s="93"/>
      <c r="N854" s="93"/>
      <c r="O854" s="93"/>
      <c r="P854" s="93"/>
      <c r="Q854" s="93"/>
      <c r="R854" s="93"/>
      <c r="S854" s="93"/>
      <c r="T854" s="93"/>
      <c r="U854" s="93"/>
      <c r="V854" s="93"/>
      <c r="W854" s="93"/>
      <c r="X854" s="93"/>
      <c r="Y854" s="93"/>
      <c r="Z854" s="48"/>
    </row>
    <row r="855" ht="10.5" customHeight="1">
      <c r="A855" s="48"/>
      <c r="B855" s="48"/>
      <c r="C855" s="48"/>
      <c r="D855" s="48"/>
      <c r="E855" s="48"/>
      <c r="F855" s="48"/>
      <c r="G855" s="48"/>
      <c r="H855" s="48"/>
      <c r="I855" s="103"/>
      <c r="J855" s="229"/>
      <c r="K855" s="200"/>
      <c r="L855" s="93"/>
      <c r="M855" s="93"/>
      <c r="N855" s="93"/>
      <c r="O855" s="93"/>
      <c r="P855" s="93"/>
      <c r="Q855" s="93"/>
      <c r="R855" s="93"/>
      <c r="S855" s="93"/>
      <c r="T855" s="93"/>
      <c r="U855" s="93"/>
      <c r="V855" s="93"/>
      <c r="W855" s="93"/>
      <c r="X855" s="93"/>
      <c r="Y855" s="93"/>
      <c r="Z855" s="48"/>
    </row>
    <row r="856" ht="10.5" customHeight="1">
      <c r="A856" s="48"/>
      <c r="B856" s="48"/>
      <c r="C856" s="48"/>
      <c r="D856" s="48"/>
      <c r="E856" s="48"/>
      <c r="F856" s="48"/>
      <c r="G856" s="48"/>
      <c r="H856" s="48"/>
      <c r="I856" s="103"/>
      <c r="J856" s="229"/>
      <c r="K856" s="200"/>
      <c r="L856" s="93"/>
      <c r="M856" s="93"/>
      <c r="N856" s="93"/>
      <c r="O856" s="93"/>
      <c r="P856" s="93"/>
      <c r="Q856" s="93"/>
      <c r="R856" s="93"/>
      <c r="S856" s="93"/>
      <c r="T856" s="93"/>
      <c r="U856" s="93"/>
      <c r="V856" s="93"/>
      <c r="W856" s="93"/>
      <c r="X856" s="93"/>
      <c r="Y856" s="93"/>
      <c r="Z856" s="48"/>
    </row>
    <row r="857" ht="10.5" customHeight="1">
      <c r="A857" s="48"/>
      <c r="B857" s="48"/>
      <c r="C857" s="48"/>
      <c r="D857" s="48"/>
      <c r="E857" s="48"/>
      <c r="F857" s="48"/>
      <c r="G857" s="48"/>
      <c r="H857" s="48"/>
      <c r="I857" s="103"/>
      <c r="J857" s="229"/>
      <c r="K857" s="200"/>
      <c r="L857" s="93"/>
      <c r="M857" s="93"/>
      <c r="N857" s="93"/>
      <c r="O857" s="93"/>
      <c r="P857" s="93"/>
      <c r="Q857" s="93"/>
      <c r="R857" s="93"/>
      <c r="S857" s="93"/>
      <c r="T857" s="93"/>
      <c r="U857" s="93"/>
      <c r="V857" s="93"/>
      <c r="W857" s="93"/>
      <c r="X857" s="93"/>
      <c r="Y857" s="93"/>
      <c r="Z857" s="48"/>
    </row>
    <row r="858" ht="10.5" customHeight="1">
      <c r="A858" s="48"/>
      <c r="B858" s="48"/>
      <c r="C858" s="48"/>
      <c r="D858" s="48"/>
      <c r="E858" s="48"/>
      <c r="F858" s="48"/>
      <c r="G858" s="48"/>
      <c r="H858" s="48"/>
      <c r="I858" s="103"/>
      <c r="J858" s="229"/>
      <c r="K858" s="200"/>
      <c r="L858" s="93"/>
      <c r="M858" s="93"/>
      <c r="N858" s="93"/>
      <c r="O858" s="93"/>
      <c r="P858" s="93"/>
      <c r="Q858" s="93"/>
      <c r="R858" s="93"/>
      <c r="S858" s="93"/>
      <c r="T858" s="93"/>
      <c r="U858" s="93"/>
      <c r="V858" s="93"/>
      <c r="W858" s="93"/>
      <c r="X858" s="93"/>
      <c r="Y858" s="93"/>
      <c r="Z858" s="48"/>
    </row>
    <row r="859" ht="10.5" customHeight="1">
      <c r="A859" s="48"/>
      <c r="B859" s="48"/>
      <c r="C859" s="48"/>
      <c r="D859" s="48"/>
      <c r="E859" s="48"/>
      <c r="F859" s="48"/>
      <c r="G859" s="48"/>
      <c r="H859" s="48"/>
      <c r="I859" s="103"/>
      <c r="J859" s="229"/>
      <c r="K859" s="200"/>
      <c r="L859" s="93"/>
      <c r="M859" s="93"/>
      <c r="N859" s="93"/>
      <c r="O859" s="93"/>
      <c r="P859" s="93"/>
      <c r="Q859" s="93"/>
      <c r="R859" s="93"/>
      <c r="S859" s="93"/>
      <c r="T859" s="93"/>
      <c r="U859" s="93"/>
      <c r="V859" s="93"/>
      <c r="W859" s="93"/>
      <c r="X859" s="93"/>
      <c r="Y859" s="93"/>
      <c r="Z859" s="48"/>
    </row>
    <row r="860" ht="10.5" customHeight="1">
      <c r="A860" s="48"/>
      <c r="B860" s="48"/>
      <c r="C860" s="48"/>
      <c r="D860" s="48"/>
      <c r="E860" s="48"/>
      <c r="F860" s="48"/>
      <c r="G860" s="48"/>
      <c r="H860" s="48"/>
      <c r="I860" s="103"/>
      <c r="J860" s="229"/>
      <c r="K860" s="200"/>
      <c r="L860" s="93"/>
      <c r="M860" s="93"/>
      <c r="N860" s="93"/>
      <c r="O860" s="93"/>
      <c r="P860" s="93"/>
      <c r="Q860" s="93"/>
      <c r="R860" s="93"/>
      <c r="S860" s="93"/>
      <c r="T860" s="93"/>
      <c r="U860" s="93"/>
      <c r="V860" s="93"/>
      <c r="W860" s="93"/>
      <c r="X860" s="93"/>
      <c r="Y860" s="93"/>
      <c r="Z860" s="48"/>
    </row>
    <row r="861" ht="10.5" customHeight="1">
      <c r="A861" s="48"/>
      <c r="B861" s="48"/>
      <c r="C861" s="48"/>
      <c r="D861" s="48"/>
      <c r="E861" s="48"/>
      <c r="F861" s="48"/>
      <c r="G861" s="48"/>
      <c r="H861" s="48"/>
      <c r="I861" s="103"/>
      <c r="J861" s="229"/>
      <c r="K861" s="200"/>
      <c r="L861" s="93"/>
      <c r="M861" s="93"/>
      <c r="N861" s="93"/>
      <c r="O861" s="93"/>
      <c r="P861" s="93"/>
      <c r="Q861" s="93"/>
      <c r="R861" s="93"/>
      <c r="S861" s="93"/>
      <c r="T861" s="93"/>
      <c r="U861" s="93"/>
      <c r="V861" s="93"/>
      <c r="W861" s="93"/>
      <c r="X861" s="93"/>
      <c r="Y861" s="93"/>
      <c r="Z861" s="48"/>
    </row>
    <row r="862" ht="10.5" customHeight="1">
      <c r="A862" s="48"/>
      <c r="B862" s="48"/>
      <c r="C862" s="48"/>
      <c r="D862" s="48"/>
      <c r="E862" s="48"/>
      <c r="F862" s="48"/>
      <c r="G862" s="48"/>
      <c r="H862" s="48"/>
      <c r="I862" s="103"/>
      <c r="J862" s="229"/>
      <c r="K862" s="200"/>
      <c r="L862" s="93"/>
      <c r="M862" s="93"/>
      <c r="N862" s="93"/>
      <c r="O862" s="93"/>
      <c r="P862" s="93"/>
      <c r="Q862" s="93"/>
      <c r="R862" s="93"/>
      <c r="S862" s="93"/>
      <c r="T862" s="93"/>
      <c r="U862" s="93"/>
      <c r="V862" s="93"/>
      <c r="W862" s="93"/>
      <c r="X862" s="93"/>
      <c r="Y862" s="93"/>
      <c r="Z862" s="48"/>
    </row>
    <row r="863" ht="10.5" customHeight="1">
      <c r="A863" s="48"/>
      <c r="B863" s="48"/>
      <c r="C863" s="48"/>
      <c r="D863" s="48"/>
      <c r="E863" s="48"/>
      <c r="F863" s="48"/>
      <c r="G863" s="48"/>
      <c r="H863" s="48"/>
      <c r="I863" s="103"/>
      <c r="J863" s="229"/>
      <c r="K863" s="200"/>
      <c r="L863" s="93"/>
      <c r="M863" s="93"/>
      <c r="N863" s="93"/>
      <c r="O863" s="93"/>
      <c r="P863" s="93"/>
      <c r="Q863" s="93"/>
      <c r="R863" s="93"/>
      <c r="S863" s="93"/>
      <c r="T863" s="93"/>
      <c r="U863" s="93"/>
      <c r="V863" s="93"/>
      <c r="W863" s="93"/>
      <c r="X863" s="93"/>
      <c r="Y863" s="93"/>
      <c r="Z863" s="48"/>
    </row>
    <row r="864" ht="10.5" customHeight="1">
      <c r="A864" s="48"/>
      <c r="B864" s="48"/>
      <c r="C864" s="48"/>
      <c r="D864" s="48"/>
      <c r="E864" s="48"/>
      <c r="F864" s="48"/>
      <c r="G864" s="48"/>
      <c r="H864" s="48"/>
      <c r="I864" s="103"/>
      <c r="J864" s="229"/>
      <c r="K864" s="200"/>
      <c r="L864" s="93"/>
      <c r="M864" s="93"/>
      <c r="N864" s="93"/>
      <c r="O864" s="93"/>
      <c r="P864" s="93"/>
      <c r="Q864" s="93"/>
      <c r="R864" s="93"/>
      <c r="S864" s="93"/>
      <c r="T864" s="93"/>
      <c r="U864" s="93"/>
      <c r="V864" s="93"/>
      <c r="W864" s="93"/>
      <c r="X864" s="93"/>
      <c r="Y864" s="93"/>
      <c r="Z864" s="48"/>
    </row>
    <row r="865" ht="10.5" customHeight="1">
      <c r="A865" s="48"/>
      <c r="B865" s="48"/>
      <c r="C865" s="48"/>
      <c r="D865" s="48"/>
      <c r="E865" s="48"/>
      <c r="F865" s="48"/>
      <c r="G865" s="48"/>
      <c r="H865" s="48"/>
      <c r="I865" s="103"/>
      <c r="J865" s="229"/>
      <c r="K865" s="200"/>
      <c r="L865" s="93"/>
      <c r="M865" s="93"/>
      <c r="N865" s="93"/>
      <c r="O865" s="93"/>
      <c r="P865" s="93"/>
      <c r="Q865" s="93"/>
      <c r="R865" s="93"/>
      <c r="S865" s="93"/>
      <c r="T865" s="93"/>
      <c r="U865" s="93"/>
      <c r="V865" s="93"/>
      <c r="W865" s="93"/>
      <c r="X865" s="93"/>
      <c r="Y865" s="93"/>
      <c r="Z865" s="48"/>
    </row>
    <row r="866" ht="10.5" customHeight="1">
      <c r="A866" s="48"/>
      <c r="B866" s="48"/>
      <c r="C866" s="48"/>
      <c r="D866" s="48"/>
      <c r="E866" s="48"/>
      <c r="F866" s="48"/>
      <c r="G866" s="48"/>
      <c r="H866" s="48"/>
      <c r="I866" s="103"/>
      <c r="J866" s="229"/>
      <c r="K866" s="200"/>
      <c r="L866" s="93"/>
      <c r="M866" s="93"/>
      <c r="N866" s="93"/>
      <c r="O866" s="93"/>
      <c r="P866" s="93"/>
      <c r="Q866" s="93"/>
      <c r="R866" s="93"/>
      <c r="S866" s="93"/>
      <c r="T866" s="93"/>
      <c r="U866" s="93"/>
      <c r="V866" s="93"/>
      <c r="W866" s="93"/>
      <c r="X866" s="93"/>
      <c r="Y866" s="93"/>
      <c r="Z866" s="48"/>
    </row>
    <row r="867" ht="10.5" customHeight="1">
      <c r="A867" s="48"/>
      <c r="B867" s="48"/>
      <c r="C867" s="48"/>
      <c r="D867" s="48"/>
      <c r="E867" s="48"/>
      <c r="F867" s="48"/>
      <c r="G867" s="48"/>
      <c r="H867" s="48"/>
      <c r="I867" s="103"/>
      <c r="J867" s="229"/>
      <c r="K867" s="200"/>
      <c r="L867" s="93"/>
      <c r="M867" s="93"/>
      <c r="N867" s="93"/>
      <c r="O867" s="93"/>
      <c r="P867" s="93"/>
      <c r="Q867" s="93"/>
      <c r="R867" s="93"/>
      <c r="S867" s="93"/>
      <c r="T867" s="93"/>
      <c r="U867" s="93"/>
      <c r="V867" s="93"/>
      <c r="W867" s="93"/>
      <c r="X867" s="93"/>
      <c r="Y867" s="93"/>
      <c r="Z867" s="48"/>
    </row>
    <row r="868" ht="10.5" customHeight="1">
      <c r="A868" s="48"/>
      <c r="B868" s="48"/>
      <c r="C868" s="48"/>
      <c r="D868" s="48"/>
      <c r="E868" s="48"/>
      <c r="F868" s="48"/>
      <c r="G868" s="48"/>
      <c r="H868" s="48"/>
      <c r="I868" s="103"/>
      <c r="J868" s="229"/>
      <c r="K868" s="200"/>
      <c r="L868" s="93"/>
      <c r="M868" s="93"/>
      <c r="N868" s="93"/>
      <c r="O868" s="93"/>
      <c r="P868" s="93"/>
      <c r="Q868" s="93"/>
      <c r="R868" s="93"/>
      <c r="S868" s="93"/>
      <c r="T868" s="93"/>
      <c r="U868" s="93"/>
      <c r="V868" s="93"/>
      <c r="W868" s="93"/>
      <c r="X868" s="93"/>
      <c r="Y868" s="93"/>
      <c r="Z868" s="48"/>
    </row>
    <row r="869" ht="10.5" customHeight="1">
      <c r="A869" s="48"/>
      <c r="B869" s="48"/>
      <c r="C869" s="48"/>
      <c r="D869" s="48"/>
      <c r="E869" s="48"/>
      <c r="F869" s="48"/>
      <c r="G869" s="48"/>
      <c r="H869" s="48"/>
      <c r="I869" s="103"/>
      <c r="J869" s="229"/>
      <c r="K869" s="200"/>
      <c r="L869" s="93"/>
      <c r="M869" s="93"/>
      <c r="N869" s="93"/>
      <c r="O869" s="93"/>
      <c r="P869" s="93"/>
      <c r="Q869" s="93"/>
      <c r="R869" s="93"/>
      <c r="S869" s="93"/>
      <c r="T869" s="93"/>
      <c r="U869" s="93"/>
      <c r="V869" s="93"/>
      <c r="W869" s="93"/>
      <c r="X869" s="93"/>
      <c r="Y869" s="93"/>
      <c r="Z869" s="48"/>
    </row>
    <row r="870" ht="10.5" customHeight="1">
      <c r="A870" s="48"/>
      <c r="B870" s="48"/>
      <c r="C870" s="48"/>
      <c r="D870" s="48"/>
      <c r="E870" s="48"/>
      <c r="F870" s="48"/>
      <c r="G870" s="48"/>
      <c r="H870" s="48"/>
      <c r="I870" s="103"/>
      <c r="J870" s="229"/>
      <c r="K870" s="200"/>
      <c r="L870" s="93"/>
      <c r="M870" s="93"/>
      <c r="N870" s="93"/>
      <c r="O870" s="93"/>
      <c r="P870" s="93"/>
      <c r="Q870" s="93"/>
      <c r="R870" s="93"/>
      <c r="S870" s="93"/>
      <c r="T870" s="93"/>
      <c r="U870" s="93"/>
      <c r="V870" s="93"/>
      <c r="W870" s="93"/>
      <c r="X870" s="93"/>
      <c r="Y870" s="93"/>
      <c r="Z870" s="48"/>
    </row>
    <row r="871" ht="10.5" customHeight="1">
      <c r="A871" s="48"/>
      <c r="B871" s="48"/>
      <c r="C871" s="48"/>
      <c r="D871" s="48"/>
      <c r="E871" s="48"/>
      <c r="F871" s="48"/>
      <c r="G871" s="48"/>
      <c r="H871" s="48"/>
      <c r="I871" s="103"/>
      <c r="J871" s="229"/>
      <c r="K871" s="200"/>
      <c r="L871" s="93"/>
      <c r="M871" s="93"/>
      <c r="N871" s="93"/>
      <c r="O871" s="93"/>
      <c r="P871" s="93"/>
      <c r="Q871" s="93"/>
      <c r="R871" s="93"/>
      <c r="S871" s="93"/>
      <c r="T871" s="93"/>
      <c r="U871" s="93"/>
      <c r="V871" s="93"/>
      <c r="W871" s="93"/>
      <c r="X871" s="93"/>
      <c r="Y871" s="93"/>
      <c r="Z871" s="48"/>
    </row>
    <row r="872" ht="10.5" customHeight="1">
      <c r="A872" s="48"/>
      <c r="B872" s="48"/>
      <c r="C872" s="48"/>
      <c r="D872" s="48"/>
      <c r="E872" s="48"/>
      <c r="F872" s="48"/>
      <c r="G872" s="48"/>
      <c r="H872" s="48"/>
      <c r="I872" s="103"/>
      <c r="J872" s="229"/>
      <c r="K872" s="200"/>
      <c r="L872" s="93"/>
      <c r="M872" s="93"/>
      <c r="N872" s="93"/>
      <c r="O872" s="93"/>
      <c r="P872" s="93"/>
      <c r="Q872" s="93"/>
      <c r="R872" s="93"/>
      <c r="S872" s="93"/>
      <c r="T872" s="93"/>
      <c r="U872" s="93"/>
      <c r="V872" s="93"/>
      <c r="W872" s="93"/>
      <c r="X872" s="93"/>
      <c r="Y872" s="93"/>
      <c r="Z872" s="48"/>
    </row>
    <row r="873" ht="10.5" customHeight="1">
      <c r="A873" s="48"/>
      <c r="B873" s="48"/>
      <c r="C873" s="48"/>
      <c r="D873" s="48"/>
      <c r="E873" s="48"/>
      <c r="F873" s="48"/>
      <c r="G873" s="48"/>
      <c r="H873" s="48"/>
      <c r="I873" s="103"/>
      <c r="J873" s="229"/>
      <c r="K873" s="200"/>
      <c r="L873" s="93"/>
      <c r="M873" s="93"/>
      <c r="N873" s="93"/>
      <c r="O873" s="93"/>
      <c r="P873" s="93"/>
      <c r="Q873" s="93"/>
      <c r="R873" s="93"/>
      <c r="S873" s="93"/>
      <c r="T873" s="93"/>
      <c r="U873" s="93"/>
      <c r="V873" s="93"/>
      <c r="W873" s="93"/>
      <c r="X873" s="93"/>
      <c r="Y873" s="93"/>
      <c r="Z873" s="48"/>
    </row>
    <row r="874" ht="10.5" customHeight="1">
      <c r="A874" s="48"/>
      <c r="B874" s="48"/>
      <c r="C874" s="48"/>
      <c r="D874" s="48"/>
      <c r="E874" s="48"/>
      <c r="F874" s="48"/>
      <c r="G874" s="48"/>
      <c r="H874" s="48"/>
      <c r="I874" s="103"/>
      <c r="J874" s="229"/>
      <c r="K874" s="200"/>
      <c r="L874" s="93"/>
      <c r="M874" s="93"/>
      <c r="N874" s="93"/>
      <c r="O874" s="93"/>
      <c r="P874" s="93"/>
      <c r="Q874" s="93"/>
      <c r="R874" s="93"/>
      <c r="S874" s="93"/>
      <c r="T874" s="93"/>
      <c r="U874" s="93"/>
      <c r="V874" s="93"/>
      <c r="W874" s="93"/>
      <c r="X874" s="93"/>
      <c r="Y874" s="93"/>
      <c r="Z874" s="48"/>
    </row>
    <row r="875" ht="10.5" customHeight="1">
      <c r="A875" s="48"/>
      <c r="B875" s="48"/>
      <c r="C875" s="48"/>
      <c r="D875" s="48"/>
      <c r="E875" s="48"/>
      <c r="F875" s="48"/>
      <c r="G875" s="48"/>
      <c r="H875" s="48"/>
      <c r="I875" s="103"/>
      <c r="J875" s="229"/>
      <c r="K875" s="200"/>
      <c r="L875" s="93"/>
      <c r="M875" s="93"/>
      <c r="N875" s="93"/>
      <c r="O875" s="93"/>
      <c r="P875" s="93"/>
      <c r="Q875" s="93"/>
      <c r="R875" s="93"/>
      <c r="S875" s="93"/>
      <c r="T875" s="93"/>
      <c r="U875" s="93"/>
      <c r="V875" s="93"/>
      <c r="W875" s="93"/>
      <c r="X875" s="93"/>
      <c r="Y875" s="93"/>
      <c r="Z875" s="48"/>
    </row>
    <row r="876" ht="10.5" customHeight="1">
      <c r="A876" s="48"/>
      <c r="B876" s="48"/>
      <c r="C876" s="48"/>
      <c r="D876" s="48"/>
      <c r="E876" s="48"/>
      <c r="F876" s="48"/>
      <c r="G876" s="48"/>
      <c r="H876" s="48"/>
      <c r="I876" s="103"/>
      <c r="J876" s="229"/>
      <c r="K876" s="200"/>
      <c r="L876" s="93"/>
      <c r="M876" s="93"/>
      <c r="N876" s="93"/>
      <c r="O876" s="93"/>
      <c r="P876" s="93"/>
      <c r="Q876" s="93"/>
      <c r="R876" s="93"/>
      <c r="S876" s="93"/>
      <c r="T876" s="93"/>
      <c r="U876" s="93"/>
      <c r="V876" s="93"/>
      <c r="W876" s="93"/>
      <c r="X876" s="93"/>
      <c r="Y876" s="93"/>
      <c r="Z876" s="48"/>
    </row>
    <row r="877" ht="10.5" customHeight="1">
      <c r="A877" s="48"/>
      <c r="B877" s="48"/>
      <c r="C877" s="48"/>
      <c r="D877" s="48"/>
      <c r="E877" s="48"/>
      <c r="F877" s="48"/>
      <c r="G877" s="48"/>
      <c r="H877" s="48"/>
      <c r="I877" s="103"/>
      <c r="J877" s="229"/>
      <c r="K877" s="200"/>
      <c r="L877" s="93"/>
      <c r="M877" s="93"/>
      <c r="N877" s="93"/>
      <c r="O877" s="93"/>
      <c r="P877" s="93"/>
      <c r="Q877" s="93"/>
      <c r="R877" s="93"/>
      <c r="S877" s="93"/>
      <c r="T877" s="93"/>
      <c r="U877" s="93"/>
      <c r="V877" s="93"/>
      <c r="W877" s="93"/>
      <c r="X877" s="93"/>
      <c r="Y877" s="93"/>
      <c r="Z877" s="48"/>
    </row>
    <row r="878" ht="10.5" customHeight="1">
      <c r="A878" s="48"/>
      <c r="B878" s="48"/>
      <c r="C878" s="48"/>
      <c r="D878" s="48"/>
      <c r="E878" s="48"/>
      <c r="F878" s="48"/>
      <c r="G878" s="48"/>
      <c r="H878" s="48"/>
      <c r="I878" s="103"/>
      <c r="J878" s="229"/>
      <c r="K878" s="200"/>
      <c r="L878" s="93"/>
      <c r="M878" s="93"/>
      <c r="N878" s="93"/>
      <c r="O878" s="93"/>
      <c r="P878" s="93"/>
      <c r="Q878" s="93"/>
      <c r="R878" s="93"/>
      <c r="S878" s="93"/>
      <c r="T878" s="93"/>
      <c r="U878" s="93"/>
      <c r="V878" s="93"/>
      <c r="W878" s="93"/>
      <c r="X878" s="93"/>
      <c r="Y878" s="93"/>
      <c r="Z878" s="48"/>
    </row>
    <row r="879" ht="10.5" customHeight="1">
      <c r="A879" s="48"/>
      <c r="B879" s="48"/>
      <c r="C879" s="48"/>
      <c r="D879" s="48"/>
      <c r="E879" s="48"/>
      <c r="F879" s="48"/>
      <c r="G879" s="48"/>
      <c r="H879" s="48"/>
      <c r="I879" s="103"/>
      <c r="J879" s="229"/>
      <c r="K879" s="200"/>
      <c r="L879" s="93"/>
      <c r="M879" s="93"/>
      <c r="N879" s="93"/>
      <c r="O879" s="93"/>
      <c r="P879" s="93"/>
      <c r="Q879" s="93"/>
      <c r="R879" s="93"/>
      <c r="S879" s="93"/>
      <c r="T879" s="93"/>
      <c r="U879" s="93"/>
      <c r="V879" s="93"/>
      <c r="W879" s="93"/>
      <c r="X879" s="93"/>
      <c r="Y879" s="93"/>
      <c r="Z879" s="48"/>
    </row>
    <row r="880" ht="10.5" customHeight="1">
      <c r="A880" s="48"/>
      <c r="B880" s="48"/>
      <c r="C880" s="48"/>
      <c r="D880" s="48"/>
      <c r="E880" s="48"/>
      <c r="F880" s="48"/>
      <c r="G880" s="48"/>
      <c r="H880" s="48"/>
      <c r="I880" s="103"/>
      <c r="J880" s="229"/>
      <c r="K880" s="200"/>
      <c r="L880" s="93"/>
      <c r="M880" s="93"/>
      <c r="N880" s="93"/>
      <c r="O880" s="93"/>
      <c r="P880" s="93"/>
      <c r="Q880" s="93"/>
      <c r="R880" s="93"/>
      <c r="S880" s="93"/>
      <c r="T880" s="93"/>
      <c r="U880" s="93"/>
      <c r="V880" s="93"/>
      <c r="W880" s="93"/>
      <c r="X880" s="93"/>
      <c r="Y880" s="93"/>
      <c r="Z880" s="48"/>
    </row>
    <row r="881" ht="10.5" customHeight="1">
      <c r="A881" s="48"/>
      <c r="B881" s="48"/>
      <c r="C881" s="48"/>
      <c r="D881" s="48"/>
      <c r="E881" s="48"/>
      <c r="F881" s="48"/>
      <c r="G881" s="48"/>
      <c r="H881" s="48"/>
      <c r="I881" s="103"/>
      <c r="J881" s="229"/>
      <c r="K881" s="200"/>
      <c r="L881" s="93"/>
      <c r="M881" s="93"/>
      <c r="N881" s="93"/>
      <c r="O881" s="93"/>
      <c r="P881" s="93"/>
      <c r="Q881" s="93"/>
      <c r="R881" s="93"/>
      <c r="S881" s="93"/>
      <c r="T881" s="93"/>
      <c r="U881" s="93"/>
      <c r="V881" s="93"/>
      <c r="W881" s="93"/>
      <c r="X881" s="93"/>
      <c r="Y881" s="93"/>
      <c r="Z881" s="48"/>
    </row>
    <row r="882" ht="10.5" customHeight="1">
      <c r="A882" s="48"/>
      <c r="B882" s="48"/>
      <c r="C882" s="48"/>
      <c r="D882" s="48"/>
      <c r="E882" s="48"/>
      <c r="F882" s="48"/>
      <c r="G882" s="48"/>
      <c r="H882" s="48"/>
      <c r="I882" s="103"/>
      <c r="J882" s="229"/>
      <c r="K882" s="200"/>
      <c r="L882" s="93"/>
      <c r="M882" s="93"/>
      <c r="N882" s="93"/>
      <c r="O882" s="93"/>
      <c r="P882" s="93"/>
      <c r="Q882" s="93"/>
      <c r="R882" s="93"/>
      <c r="S882" s="93"/>
      <c r="T882" s="93"/>
      <c r="U882" s="93"/>
      <c r="V882" s="93"/>
      <c r="W882" s="93"/>
      <c r="X882" s="93"/>
      <c r="Y882" s="93"/>
      <c r="Z882" s="48"/>
    </row>
    <row r="883" ht="10.5" customHeight="1">
      <c r="A883" s="48"/>
      <c r="B883" s="48"/>
      <c r="C883" s="48"/>
      <c r="D883" s="48"/>
      <c r="E883" s="48"/>
      <c r="F883" s="48"/>
      <c r="G883" s="48"/>
      <c r="H883" s="48"/>
      <c r="I883" s="103"/>
      <c r="J883" s="229"/>
      <c r="K883" s="200"/>
      <c r="L883" s="93"/>
      <c r="M883" s="93"/>
      <c r="N883" s="93"/>
      <c r="O883" s="93"/>
      <c r="P883" s="93"/>
      <c r="Q883" s="93"/>
      <c r="R883" s="93"/>
      <c r="S883" s="93"/>
      <c r="T883" s="93"/>
      <c r="U883" s="93"/>
      <c r="V883" s="93"/>
      <c r="W883" s="93"/>
      <c r="X883" s="93"/>
      <c r="Y883" s="93"/>
      <c r="Z883" s="48"/>
    </row>
    <row r="884" ht="10.5" customHeight="1">
      <c r="A884" s="48"/>
      <c r="B884" s="48"/>
      <c r="C884" s="48"/>
      <c r="D884" s="48"/>
      <c r="E884" s="48"/>
      <c r="F884" s="48"/>
      <c r="G884" s="48"/>
      <c r="H884" s="48"/>
      <c r="I884" s="103"/>
      <c r="J884" s="229"/>
      <c r="K884" s="200"/>
      <c r="L884" s="93"/>
      <c r="M884" s="93"/>
      <c r="N884" s="93"/>
      <c r="O884" s="93"/>
      <c r="P884" s="93"/>
      <c r="Q884" s="93"/>
      <c r="R884" s="93"/>
      <c r="S884" s="93"/>
      <c r="T884" s="93"/>
      <c r="U884" s="93"/>
      <c r="V884" s="93"/>
      <c r="W884" s="93"/>
      <c r="X884" s="93"/>
      <c r="Y884" s="93"/>
      <c r="Z884" s="48"/>
    </row>
    <row r="885" ht="10.5" customHeight="1">
      <c r="A885" s="48"/>
      <c r="B885" s="48"/>
      <c r="C885" s="48"/>
      <c r="D885" s="48"/>
      <c r="E885" s="48"/>
      <c r="F885" s="48"/>
      <c r="G885" s="48"/>
      <c r="H885" s="48"/>
      <c r="I885" s="103"/>
      <c r="J885" s="229"/>
      <c r="K885" s="200"/>
      <c r="L885" s="93"/>
      <c r="M885" s="93"/>
      <c r="N885" s="93"/>
      <c r="O885" s="93"/>
      <c r="P885" s="93"/>
      <c r="Q885" s="93"/>
      <c r="R885" s="93"/>
      <c r="S885" s="93"/>
      <c r="T885" s="93"/>
      <c r="U885" s="93"/>
      <c r="V885" s="93"/>
      <c r="W885" s="93"/>
      <c r="X885" s="93"/>
      <c r="Y885" s="93"/>
      <c r="Z885" s="48"/>
    </row>
    <row r="886" ht="10.5" customHeight="1">
      <c r="A886" s="48"/>
      <c r="B886" s="48"/>
      <c r="C886" s="48"/>
      <c r="D886" s="48"/>
      <c r="E886" s="48"/>
      <c r="F886" s="48"/>
      <c r="G886" s="48"/>
      <c r="H886" s="48"/>
      <c r="I886" s="103"/>
      <c r="J886" s="229"/>
      <c r="K886" s="200"/>
      <c r="L886" s="93"/>
      <c r="M886" s="93"/>
      <c r="N886" s="93"/>
      <c r="O886" s="93"/>
      <c r="P886" s="93"/>
      <c r="Q886" s="93"/>
      <c r="R886" s="93"/>
      <c r="S886" s="93"/>
      <c r="T886" s="93"/>
      <c r="U886" s="93"/>
      <c r="V886" s="93"/>
      <c r="W886" s="93"/>
      <c r="X886" s="93"/>
      <c r="Y886" s="93"/>
      <c r="Z886" s="48"/>
    </row>
    <row r="887" ht="10.5" customHeight="1">
      <c r="A887" s="48"/>
      <c r="B887" s="48"/>
      <c r="C887" s="48"/>
      <c r="D887" s="48"/>
      <c r="E887" s="48"/>
      <c r="F887" s="48"/>
      <c r="G887" s="48"/>
      <c r="H887" s="48"/>
      <c r="I887" s="103"/>
      <c r="J887" s="229"/>
      <c r="K887" s="200"/>
      <c r="L887" s="93"/>
      <c r="M887" s="93"/>
      <c r="N887" s="93"/>
      <c r="O887" s="93"/>
      <c r="P887" s="93"/>
      <c r="Q887" s="93"/>
      <c r="R887" s="93"/>
      <c r="S887" s="93"/>
      <c r="T887" s="93"/>
      <c r="U887" s="93"/>
      <c r="V887" s="93"/>
      <c r="W887" s="93"/>
      <c r="X887" s="93"/>
      <c r="Y887" s="93"/>
      <c r="Z887" s="48"/>
    </row>
    <row r="888" ht="10.5" customHeight="1">
      <c r="A888" s="48"/>
      <c r="B888" s="48"/>
      <c r="C888" s="48"/>
      <c r="D888" s="48"/>
      <c r="E888" s="48"/>
      <c r="F888" s="48"/>
      <c r="G888" s="48"/>
      <c r="H888" s="48"/>
      <c r="I888" s="103"/>
      <c r="J888" s="229"/>
      <c r="K888" s="200"/>
      <c r="L888" s="93"/>
      <c r="M888" s="93"/>
      <c r="N888" s="93"/>
      <c r="O888" s="93"/>
      <c r="P888" s="93"/>
      <c r="Q888" s="93"/>
      <c r="R888" s="93"/>
      <c r="S888" s="93"/>
      <c r="T888" s="93"/>
      <c r="U888" s="93"/>
      <c r="V888" s="93"/>
      <c r="W888" s="93"/>
      <c r="X888" s="93"/>
      <c r="Y888" s="93"/>
      <c r="Z888" s="48"/>
    </row>
    <row r="889" ht="10.5" customHeight="1">
      <c r="A889" s="48"/>
      <c r="B889" s="48"/>
      <c r="C889" s="48"/>
      <c r="D889" s="48"/>
      <c r="E889" s="48"/>
      <c r="F889" s="48"/>
      <c r="G889" s="48"/>
      <c r="H889" s="48"/>
      <c r="I889" s="103"/>
      <c r="J889" s="229"/>
      <c r="K889" s="200"/>
      <c r="L889" s="93"/>
      <c r="M889" s="93"/>
      <c r="N889" s="93"/>
      <c r="O889" s="93"/>
      <c r="P889" s="93"/>
      <c r="Q889" s="93"/>
      <c r="R889" s="93"/>
      <c r="S889" s="93"/>
      <c r="T889" s="93"/>
      <c r="U889" s="93"/>
      <c r="V889" s="93"/>
      <c r="W889" s="93"/>
      <c r="X889" s="93"/>
      <c r="Y889" s="93"/>
      <c r="Z889" s="48"/>
    </row>
    <row r="890" ht="10.5" customHeight="1">
      <c r="A890" s="48"/>
      <c r="B890" s="48"/>
      <c r="C890" s="48"/>
      <c r="D890" s="48"/>
      <c r="E890" s="48"/>
      <c r="F890" s="48"/>
      <c r="G890" s="48"/>
      <c r="H890" s="48"/>
      <c r="I890" s="103"/>
      <c r="J890" s="229"/>
      <c r="K890" s="200"/>
      <c r="L890" s="93"/>
      <c r="M890" s="93"/>
      <c r="N890" s="93"/>
      <c r="O890" s="93"/>
      <c r="P890" s="93"/>
      <c r="Q890" s="93"/>
      <c r="R890" s="93"/>
      <c r="S890" s="93"/>
      <c r="T890" s="93"/>
      <c r="U890" s="93"/>
      <c r="V890" s="93"/>
      <c r="W890" s="93"/>
      <c r="X890" s="93"/>
      <c r="Y890" s="93"/>
      <c r="Z890" s="48"/>
    </row>
    <row r="891" ht="10.5" customHeight="1">
      <c r="A891" s="48"/>
      <c r="B891" s="48"/>
      <c r="C891" s="48"/>
      <c r="D891" s="48"/>
      <c r="E891" s="48"/>
      <c r="F891" s="48"/>
      <c r="G891" s="48"/>
      <c r="H891" s="48"/>
      <c r="I891" s="103"/>
      <c r="J891" s="229"/>
      <c r="K891" s="200"/>
      <c r="L891" s="93"/>
      <c r="M891" s="93"/>
      <c r="N891" s="93"/>
      <c r="O891" s="93"/>
      <c r="P891" s="93"/>
      <c r="Q891" s="93"/>
      <c r="R891" s="93"/>
      <c r="S891" s="93"/>
      <c r="T891" s="93"/>
      <c r="U891" s="93"/>
      <c r="V891" s="93"/>
      <c r="W891" s="93"/>
      <c r="X891" s="93"/>
      <c r="Y891" s="93"/>
      <c r="Z891" s="48"/>
    </row>
    <row r="892" ht="10.5" customHeight="1">
      <c r="A892" s="48"/>
      <c r="B892" s="48"/>
      <c r="C892" s="48"/>
      <c r="D892" s="48"/>
      <c r="E892" s="48"/>
      <c r="F892" s="48"/>
      <c r="G892" s="48"/>
      <c r="H892" s="48"/>
      <c r="I892" s="103"/>
      <c r="J892" s="229"/>
      <c r="K892" s="200"/>
      <c r="L892" s="93"/>
      <c r="M892" s="93"/>
      <c r="N892" s="93"/>
      <c r="O892" s="93"/>
      <c r="P892" s="93"/>
      <c r="Q892" s="93"/>
      <c r="R892" s="93"/>
      <c r="S892" s="93"/>
      <c r="T892" s="93"/>
      <c r="U892" s="93"/>
      <c r="V892" s="93"/>
      <c r="W892" s="93"/>
      <c r="X892" s="93"/>
      <c r="Y892" s="93"/>
      <c r="Z892" s="48"/>
    </row>
    <row r="893" ht="10.5" customHeight="1">
      <c r="A893" s="48"/>
      <c r="B893" s="48"/>
      <c r="C893" s="48"/>
      <c r="D893" s="48"/>
      <c r="E893" s="48"/>
      <c r="F893" s="48"/>
      <c r="G893" s="48"/>
      <c r="H893" s="48"/>
      <c r="I893" s="103"/>
      <c r="J893" s="229"/>
      <c r="K893" s="200"/>
      <c r="L893" s="93"/>
      <c r="M893" s="93"/>
      <c r="N893" s="93"/>
      <c r="O893" s="93"/>
      <c r="P893" s="93"/>
      <c r="Q893" s="93"/>
      <c r="R893" s="93"/>
      <c r="S893" s="93"/>
      <c r="T893" s="93"/>
      <c r="U893" s="93"/>
      <c r="V893" s="93"/>
      <c r="W893" s="93"/>
      <c r="X893" s="93"/>
      <c r="Y893" s="93"/>
      <c r="Z893" s="48"/>
    </row>
    <row r="894" ht="10.5" customHeight="1">
      <c r="A894" s="48"/>
      <c r="B894" s="48"/>
      <c r="C894" s="48"/>
      <c r="D894" s="48"/>
      <c r="E894" s="48"/>
      <c r="F894" s="48"/>
      <c r="G894" s="48"/>
      <c r="H894" s="48"/>
      <c r="I894" s="103"/>
      <c r="J894" s="229"/>
      <c r="K894" s="200"/>
      <c r="L894" s="93"/>
      <c r="M894" s="93"/>
      <c r="N894" s="93"/>
      <c r="O894" s="93"/>
      <c r="P894" s="93"/>
      <c r="Q894" s="93"/>
      <c r="R894" s="93"/>
      <c r="S894" s="93"/>
      <c r="T894" s="93"/>
      <c r="U894" s="93"/>
      <c r="V894" s="93"/>
      <c r="W894" s="93"/>
      <c r="X894" s="93"/>
      <c r="Y894" s="93"/>
      <c r="Z894" s="48"/>
    </row>
    <row r="895" ht="10.5" customHeight="1">
      <c r="A895" s="48"/>
      <c r="B895" s="48"/>
      <c r="C895" s="48"/>
      <c r="D895" s="48"/>
      <c r="E895" s="48"/>
      <c r="F895" s="48"/>
      <c r="G895" s="48"/>
      <c r="H895" s="48"/>
      <c r="I895" s="103"/>
      <c r="J895" s="229"/>
      <c r="K895" s="200"/>
      <c r="L895" s="93"/>
      <c r="M895" s="93"/>
      <c r="N895" s="93"/>
      <c r="O895" s="93"/>
      <c r="P895" s="93"/>
      <c r="Q895" s="93"/>
      <c r="R895" s="93"/>
      <c r="S895" s="93"/>
      <c r="T895" s="93"/>
      <c r="U895" s="93"/>
      <c r="V895" s="93"/>
      <c r="W895" s="93"/>
      <c r="X895" s="93"/>
      <c r="Y895" s="93"/>
      <c r="Z895" s="48"/>
    </row>
    <row r="896" ht="10.5" customHeight="1">
      <c r="A896" s="48"/>
      <c r="B896" s="48"/>
      <c r="C896" s="48"/>
      <c r="D896" s="48"/>
      <c r="E896" s="48"/>
      <c r="F896" s="48"/>
      <c r="G896" s="48"/>
      <c r="H896" s="48"/>
      <c r="I896" s="103"/>
      <c r="J896" s="229"/>
      <c r="K896" s="200"/>
      <c r="L896" s="93"/>
      <c r="M896" s="93"/>
      <c r="N896" s="93"/>
      <c r="O896" s="93"/>
      <c r="P896" s="93"/>
      <c r="Q896" s="93"/>
      <c r="R896" s="93"/>
      <c r="S896" s="93"/>
      <c r="T896" s="93"/>
      <c r="U896" s="93"/>
      <c r="V896" s="93"/>
      <c r="W896" s="93"/>
      <c r="X896" s="93"/>
      <c r="Y896" s="93"/>
      <c r="Z896" s="48"/>
    </row>
    <row r="897" ht="10.5" customHeight="1">
      <c r="A897" s="48"/>
      <c r="B897" s="48"/>
      <c r="C897" s="48"/>
      <c r="D897" s="48"/>
      <c r="E897" s="48"/>
      <c r="F897" s="48"/>
      <c r="G897" s="48"/>
      <c r="H897" s="48"/>
      <c r="I897" s="103"/>
      <c r="J897" s="229"/>
      <c r="K897" s="200"/>
      <c r="L897" s="93"/>
      <c r="M897" s="93"/>
      <c r="N897" s="93"/>
      <c r="O897" s="93"/>
      <c r="P897" s="93"/>
      <c r="Q897" s="93"/>
      <c r="R897" s="93"/>
      <c r="S897" s="93"/>
      <c r="T897" s="93"/>
      <c r="U897" s="93"/>
      <c r="V897" s="93"/>
      <c r="W897" s="93"/>
      <c r="X897" s="93"/>
      <c r="Y897" s="93"/>
      <c r="Z897" s="48"/>
    </row>
    <row r="898" ht="10.5" customHeight="1">
      <c r="A898" s="48"/>
      <c r="B898" s="48"/>
      <c r="C898" s="48"/>
      <c r="D898" s="48"/>
      <c r="E898" s="48"/>
      <c r="F898" s="48"/>
      <c r="G898" s="48"/>
      <c r="H898" s="48"/>
      <c r="I898" s="103"/>
      <c r="J898" s="229"/>
      <c r="K898" s="200"/>
      <c r="L898" s="93"/>
      <c r="M898" s="93"/>
      <c r="N898" s="93"/>
      <c r="O898" s="93"/>
      <c r="P898" s="93"/>
      <c r="Q898" s="93"/>
      <c r="R898" s="93"/>
      <c r="S898" s="93"/>
      <c r="T898" s="93"/>
      <c r="U898" s="93"/>
      <c r="V898" s="93"/>
      <c r="W898" s="93"/>
      <c r="X898" s="93"/>
      <c r="Y898" s="93"/>
      <c r="Z898" s="48"/>
    </row>
    <row r="899" ht="10.5" customHeight="1">
      <c r="A899" s="48"/>
      <c r="B899" s="48"/>
      <c r="C899" s="48"/>
      <c r="D899" s="48"/>
      <c r="E899" s="48"/>
      <c r="F899" s="48"/>
      <c r="G899" s="48"/>
      <c r="H899" s="48"/>
      <c r="I899" s="103"/>
      <c r="J899" s="229"/>
      <c r="K899" s="200"/>
      <c r="L899" s="93"/>
      <c r="M899" s="93"/>
      <c r="N899" s="93"/>
      <c r="O899" s="93"/>
      <c r="P899" s="93"/>
      <c r="Q899" s="93"/>
      <c r="R899" s="93"/>
      <c r="S899" s="93"/>
      <c r="T899" s="93"/>
      <c r="U899" s="93"/>
      <c r="V899" s="93"/>
      <c r="W899" s="93"/>
      <c r="X899" s="93"/>
      <c r="Y899" s="93"/>
      <c r="Z899" s="48"/>
    </row>
    <row r="900" ht="10.5" customHeight="1">
      <c r="A900" s="48"/>
      <c r="B900" s="48"/>
      <c r="C900" s="48"/>
      <c r="D900" s="48"/>
      <c r="E900" s="48"/>
      <c r="F900" s="48"/>
      <c r="G900" s="48"/>
      <c r="H900" s="48"/>
      <c r="I900" s="103"/>
      <c r="J900" s="229"/>
      <c r="K900" s="200"/>
      <c r="L900" s="93"/>
      <c r="M900" s="93"/>
      <c r="N900" s="93"/>
      <c r="O900" s="93"/>
      <c r="P900" s="93"/>
      <c r="Q900" s="93"/>
      <c r="R900" s="93"/>
      <c r="S900" s="93"/>
      <c r="T900" s="93"/>
      <c r="U900" s="93"/>
      <c r="V900" s="93"/>
      <c r="W900" s="93"/>
      <c r="X900" s="93"/>
      <c r="Y900" s="93"/>
      <c r="Z900" s="48"/>
    </row>
    <row r="901" ht="10.5" customHeight="1">
      <c r="A901" s="48"/>
      <c r="B901" s="48"/>
      <c r="C901" s="48"/>
      <c r="D901" s="48"/>
      <c r="E901" s="48"/>
      <c r="F901" s="48"/>
      <c r="G901" s="48"/>
      <c r="H901" s="48"/>
      <c r="I901" s="103"/>
      <c r="J901" s="229"/>
      <c r="K901" s="200"/>
      <c r="L901" s="93"/>
      <c r="M901" s="93"/>
      <c r="N901" s="93"/>
      <c r="O901" s="93"/>
      <c r="P901" s="93"/>
      <c r="Q901" s="93"/>
      <c r="R901" s="93"/>
      <c r="S901" s="93"/>
      <c r="T901" s="93"/>
      <c r="U901" s="93"/>
      <c r="V901" s="93"/>
      <c r="W901" s="93"/>
      <c r="X901" s="93"/>
      <c r="Y901" s="93"/>
      <c r="Z901" s="48"/>
    </row>
    <row r="902" ht="10.5" customHeight="1">
      <c r="A902" s="48"/>
      <c r="B902" s="48"/>
      <c r="C902" s="48"/>
      <c r="D902" s="48"/>
      <c r="E902" s="48"/>
      <c r="F902" s="48"/>
      <c r="G902" s="48"/>
      <c r="H902" s="48"/>
      <c r="I902" s="103"/>
      <c r="J902" s="229"/>
      <c r="K902" s="200"/>
      <c r="L902" s="93"/>
      <c r="M902" s="93"/>
      <c r="N902" s="93"/>
      <c r="O902" s="93"/>
      <c r="P902" s="93"/>
      <c r="Q902" s="93"/>
      <c r="R902" s="93"/>
      <c r="S902" s="93"/>
      <c r="T902" s="93"/>
      <c r="U902" s="93"/>
      <c r="V902" s="93"/>
      <c r="W902" s="93"/>
      <c r="X902" s="93"/>
      <c r="Y902" s="93"/>
      <c r="Z902" s="48"/>
    </row>
    <row r="903" ht="10.5" customHeight="1">
      <c r="A903" s="48"/>
      <c r="B903" s="48"/>
      <c r="C903" s="48"/>
      <c r="D903" s="48"/>
      <c r="E903" s="48"/>
      <c r="F903" s="48"/>
      <c r="G903" s="48"/>
      <c r="H903" s="48"/>
      <c r="I903" s="103"/>
      <c r="J903" s="229"/>
      <c r="K903" s="200"/>
      <c r="L903" s="93"/>
      <c r="M903" s="93"/>
      <c r="N903" s="93"/>
      <c r="O903" s="93"/>
      <c r="P903" s="93"/>
      <c r="Q903" s="93"/>
      <c r="R903" s="93"/>
      <c r="S903" s="93"/>
      <c r="T903" s="93"/>
      <c r="U903" s="93"/>
      <c r="V903" s="93"/>
      <c r="W903" s="93"/>
      <c r="X903" s="93"/>
      <c r="Y903" s="93"/>
      <c r="Z903" s="48"/>
    </row>
    <row r="904" ht="10.5" customHeight="1">
      <c r="A904" s="48"/>
      <c r="B904" s="48"/>
      <c r="C904" s="48"/>
      <c r="D904" s="48"/>
      <c r="E904" s="48"/>
      <c r="F904" s="48"/>
      <c r="G904" s="48"/>
      <c r="H904" s="48"/>
      <c r="I904" s="103"/>
      <c r="J904" s="229"/>
      <c r="K904" s="200"/>
      <c r="L904" s="93"/>
      <c r="M904" s="93"/>
      <c r="N904" s="93"/>
      <c r="O904" s="93"/>
      <c r="P904" s="93"/>
      <c r="Q904" s="93"/>
      <c r="R904" s="93"/>
      <c r="S904" s="93"/>
      <c r="T904" s="93"/>
      <c r="U904" s="93"/>
      <c r="V904" s="93"/>
      <c r="W904" s="93"/>
      <c r="X904" s="93"/>
      <c r="Y904" s="93"/>
      <c r="Z904" s="48"/>
    </row>
    <row r="905" ht="10.5" customHeight="1">
      <c r="A905" s="48"/>
      <c r="B905" s="48"/>
      <c r="C905" s="48"/>
      <c r="D905" s="48"/>
      <c r="E905" s="48"/>
      <c r="F905" s="48"/>
      <c r="G905" s="48"/>
      <c r="H905" s="48"/>
      <c r="I905" s="103"/>
      <c r="J905" s="229"/>
      <c r="K905" s="200"/>
      <c r="L905" s="93"/>
      <c r="M905" s="93"/>
      <c r="N905" s="93"/>
      <c r="O905" s="93"/>
      <c r="P905" s="93"/>
      <c r="Q905" s="93"/>
      <c r="R905" s="93"/>
      <c r="S905" s="93"/>
      <c r="T905" s="93"/>
      <c r="U905" s="93"/>
      <c r="V905" s="93"/>
      <c r="W905" s="93"/>
      <c r="X905" s="93"/>
      <c r="Y905" s="93"/>
      <c r="Z905" s="48"/>
    </row>
    <row r="906" ht="10.5" customHeight="1">
      <c r="A906" s="48"/>
      <c r="B906" s="48"/>
      <c r="C906" s="48"/>
      <c r="D906" s="48"/>
      <c r="E906" s="48"/>
      <c r="F906" s="48"/>
      <c r="G906" s="48"/>
      <c r="H906" s="48"/>
      <c r="I906" s="103"/>
      <c r="J906" s="229"/>
      <c r="K906" s="200"/>
      <c r="L906" s="93"/>
      <c r="M906" s="93"/>
      <c r="N906" s="93"/>
      <c r="O906" s="93"/>
      <c r="P906" s="93"/>
      <c r="Q906" s="93"/>
      <c r="R906" s="93"/>
      <c r="S906" s="93"/>
      <c r="T906" s="93"/>
      <c r="U906" s="93"/>
      <c r="V906" s="93"/>
      <c r="W906" s="93"/>
      <c r="X906" s="93"/>
      <c r="Y906" s="93"/>
      <c r="Z906" s="48"/>
    </row>
    <row r="907" ht="10.5" customHeight="1">
      <c r="A907" s="48"/>
      <c r="B907" s="48"/>
      <c r="C907" s="48"/>
      <c r="D907" s="48"/>
      <c r="E907" s="48"/>
      <c r="F907" s="48"/>
      <c r="G907" s="48"/>
      <c r="H907" s="48"/>
      <c r="I907" s="103"/>
      <c r="J907" s="229"/>
      <c r="K907" s="200"/>
      <c r="L907" s="93"/>
      <c r="M907" s="93"/>
      <c r="N907" s="93"/>
      <c r="O907" s="93"/>
      <c r="P907" s="93"/>
      <c r="Q907" s="93"/>
      <c r="R907" s="93"/>
      <c r="S907" s="93"/>
      <c r="T907" s="93"/>
      <c r="U907" s="93"/>
      <c r="V907" s="93"/>
      <c r="W907" s="93"/>
      <c r="X907" s="93"/>
      <c r="Y907" s="93"/>
      <c r="Z907" s="48"/>
    </row>
    <row r="908" ht="10.5" customHeight="1">
      <c r="A908" s="48"/>
      <c r="B908" s="48"/>
      <c r="C908" s="48"/>
      <c r="D908" s="48"/>
      <c r="E908" s="48"/>
      <c r="F908" s="48"/>
      <c r="G908" s="48"/>
      <c r="H908" s="48"/>
      <c r="I908" s="103"/>
      <c r="J908" s="229"/>
      <c r="K908" s="200"/>
      <c r="L908" s="93"/>
      <c r="M908" s="93"/>
      <c r="N908" s="93"/>
      <c r="O908" s="93"/>
      <c r="P908" s="93"/>
      <c r="Q908" s="93"/>
      <c r="R908" s="93"/>
      <c r="S908" s="93"/>
      <c r="T908" s="93"/>
      <c r="U908" s="93"/>
      <c r="V908" s="93"/>
      <c r="W908" s="93"/>
      <c r="X908" s="93"/>
      <c r="Y908" s="93"/>
      <c r="Z908" s="48"/>
    </row>
    <row r="909" ht="10.5" customHeight="1">
      <c r="A909" s="48"/>
      <c r="B909" s="48"/>
      <c r="C909" s="48"/>
      <c r="D909" s="48"/>
      <c r="E909" s="48"/>
      <c r="F909" s="48"/>
      <c r="G909" s="48"/>
      <c r="H909" s="48"/>
      <c r="I909" s="103"/>
      <c r="J909" s="229"/>
      <c r="K909" s="200"/>
      <c r="L909" s="93"/>
      <c r="M909" s="93"/>
      <c r="N909" s="93"/>
      <c r="O909" s="93"/>
      <c r="P909" s="93"/>
      <c r="Q909" s="93"/>
      <c r="R909" s="93"/>
      <c r="S909" s="93"/>
      <c r="T909" s="93"/>
      <c r="U909" s="93"/>
      <c r="V909" s="93"/>
      <c r="W909" s="93"/>
      <c r="X909" s="93"/>
      <c r="Y909" s="93"/>
      <c r="Z909" s="48"/>
    </row>
    <row r="910" ht="10.5" customHeight="1">
      <c r="A910" s="48"/>
      <c r="B910" s="48"/>
      <c r="C910" s="48"/>
      <c r="D910" s="48"/>
      <c r="E910" s="48"/>
      <c r="F910" s="48"/>
      <c r="G910" s="48"/>
      <c r="H910" s="48"/>
      <c r="I910" s="103"/>
      <c r="J910" s="229"/>
      <c r="K910" s="200"/>
      <c r="L910" s="93"/>
      <c r="M910" s="93"/>
      <c r="N910" s="93"/>
      <c r="O910" s="93"/>
      <c r="P910" s="93"/>
      <c r="Q910" s="93"/>
      <c r="R910" s="93"/>
      <c r="S910" s="93"/>
      <c r="T910" s="93"/>
      <c r="U910" s="93"/>
      <c r="V910" s="93"/>
      <c r="W910" s="93"/>
      <c r="X910" s="93"/>
      <c r="Y910" s="93"/>
      <c r="Z910" s="48"/>
    </row>
    <row r="911" ht="10.5" customHeight="1">
      <c r="A911" s="48"/>
      <c r="B911" s="48"/>
      <c r="C911" s="48"/>
      <c r="D911" s="48"/>
      <c r="E911" s="48"/>
      <c r="F911" s="48"/>
      <c r="G911" s="48"/>
      <c r="H911" s="48"/>
      <c r="I911" s="103"/>
      <c r="J911" s="229"/>
      <c r="K911" s="200"/>
      <c r="L911" s="93"/>
      <c r="M911" s="93"/>
      <c r="N911" s="93"/>
      <c r="O911" s="93"/>
      <c r="P911" s="93"/>
      <c r="Q911" s="93"/>
      <c r="R911" s="93"/>
      <c r="S911" s="93"/>
      <c r="T911" s="93"/>
      <c r="U911" s="93"/>
      <c r="V911" s="93"/>
      <c r="W911" s="93"/>
      <c r="X911" s="93"/>
      <c r="Y911" s="93"/>
      <c r="Z911" s="48"/>
    </row>
    <row r="912" ht="10.5" customHeight="1">
      <c r="A912" s="48"/>
      <c r="B912" s="48"/>
      <c r="C912" s="48"/>
      <c r="D912" s="48"/>
      <c r="E912" s="48"/>
      <c r="F912" s="48"/>
      <c r="G912" s="48"/>
      <c r="H912" s="48"/>
      <c r="I912" s="103"/>
      <c r="J912" s="229"/>
      <c r="K912" s="200"/>
      <c r="L912" s="93"/>
      <c r="M912" s="93"/>
      <c r="N912" s="93"/>
      <c r="O912" s="93"/>
      <c r="P912" s="93"/>
      <c r="Q912" s="93"/>
      <c r="R912" s="93"/>
      <c r="S912" s="93"/>
      <c r="T912" s="93"/>
      <c r="U912" s="93"/>
      <c r="V912" s="93"/>
      <c r="W912" s="93"/>
      <c r="X912" s="93"/>
      <c r="Y912" s="93"/>
      <c r="Z912" s="48"/>
    </row>
    <row r="913" ht="10.5" customHeight="1">
      <c r="A913" s="48"/>
      <c r="B913" s="48"/>
      <c r="C913" s="48"/>
      <c r="D913" s="48"/>
      <c r="E913" s="48"/>
      <c r="F913" s="48"/>
      <c r="G913" s="48"/>
      <c r="H913" s="48"/>
      <c r="I913" s="103"/>
      <c r="J913" s="229"/>
      <c r="K913" s="200"/>
      <c r="L913" s="93"/>
      <c r="M913" s="93"/>
      <c r="N913" s="93"/>
      <c r="O913" s="93"/>
      <c r="P913" s="93"/>
      <c r="Q913" s="93"/>
      <c r="R913" s="93"/>
      <c r="S913" s="93"/>
      <c r="T913" s="93"/>
      <c r="U913" s="93"/>
      <c r="V913" s="93"/>
      <c r="W913" s="93"/>
      <c r="X913" s="93"/>
      <c r="Y913" s="93"/>
      <c r="Z913" s="48"/>
    </row>
    <row r="914" ht="10.5" customHeight="1">
      <c r="A914" s="48"/>
      <c r="B914" s="48"/>
      <c r="C914" s="48"/>
      <c r="D914" s="48"/>
      <c r="E914" s="48"/>
      <c r="F914" s="48"/>
      <c r="G914" s="48"/>
      <c r="H914" s="48"/>
      <c r="I914" s="103"/>
      <c r="J914" s="229"/>
      <c r="K914" s="200"/>
      <c r="L914" s="93"/>
      <c r="M914" s="93"/>
      <c r="N914" s="93"/>
      <c r="O914" s="93"/>
      <c r="P914" s="93"/>
      <c r="Q914" s="93"/>
      <c r="R914" s="93"/>
      <c r="S914" s="93"/>
      <c r="T914" s="93"/>
      <c r="U914" s="93"/>
      <c r="V914" s="93"/>
      <c r="W914" s="93"/>
      <c r="X914" s="93"/>
      <c r="Y914" s="93"/>
      <c r="Z914" s="48"/>
    </row>
    <row r="915" ht="10.5" customHeight="1">
      <c r="A915" s="48"/>
      <c r="B915" s="48"/>
      <c r="C915" s="48"/>
      <c r="D915" s="48"/>
      <c r="E915" s="48"/>
      <c r="F915" s="48"/>
      <c r="G915" s="48"/>
      <c r="H915" s="48"/>
      <c r="I915" s="103"/>
      <c r="J915" s="229"/>
      <c r="K915" s="200"/>
      <c r="L915" s="93"/>
      <c r="M915" s="93"/>
      <c r="N915" s="93"/>
      <c r="O915" s="93"/>
      <c r="P915" s="93"/>
      <c r="Q915" s="93"/>
      <c r="R915" s="93"/>
      <c r="S915" s="93"/>
      <c r="T915" s="93"/>
      <c r="U915" s="93"/>
      <c r="V915" s="93"/>
      <c r="W915" s="93"/>
      <c r="X915" s="93"/>
      <c r="Y915" s="93"/>
      <c r="Z915" s="48"/>
    </row>
    <row r="916" ht="10.5" customHeight="1">
      <c r="A916" s="48"/>
      <c r="B916" s="48"/>
      <c r="C916" s="48"/>
      <c r="D916" s="48"/>
      <c r="E916" s="48"/>
      <c r="F916" s="48"/>
      <c r="G916" s="48"/>
      <c r="H916" s="48"/>
      <c r="I916" s="103"/>
      <c r="J916" s="229"/>
      <c r="K916" s="200"/>
      <c r="L916" s="93"/>
      <c r="M916" s="93"/>
      <c r="N916" s="93"/>
      <c r="O916" s="93"/>
      <c r="P916" s="93"/>
      <c r="Q916" s="93"/>
      <c r="R916" s="93"/>
      <c r="S916" s="93"/>
      <c r="T916" s="93"/>
      <c r="U916" s="93"/>
      <c r="V916" s="93"/>
      <c r="W916" s="93"/>
      <c r="X916" s="93"/>
      <c r="Y916" s="93"/>
      <c r="Z916" s="48"/>
    </row>
    <row r="917" ht="10.5" customHeight="1">
      <c r="A917" s="48"/>
      <c r="B917" s="48"/>
      <c r="C917" s="48"/>
      <c r="D917" s="48"/>
      <c r="E917" s="48"/>
      <c r="F917" s="48"/>
      <c r="G917" s="48"/>
      <c r="H917" s="48"/>
      <c r="I917" s="103"/>
      <c r="J917" s="229"/>
      <c r="K917" s="200"/>
      <c r="L917" s="93"/>
      <c r="M917" s="93"/>
      <c r="N917" s="93"/>
      <c r="O917" s="93"/>
      <c r="P917" s="93"/>
      <c r="Q917" s="93"/>
      <c r="R917" s="93"/>
      <c r="S917" s="93"/>
      <c r="T917" s="93"/>
      <c r="U917" s="93"/>
      <c r="V917" s="93"/>
      <c r="W917" s="93"/>
      <c r="X917" s="93"/>
      <c r="Y917" s="93"/>
      <c r="Z917" s="48"/>
    </row>
    <row r="918" ht="10.5" customHeight="1">
      <c r="A918" s="48"/>
      <c r="B918" s="48"/>
      <c r="C918" s="48"/>
      <c r="D918" s="48"/>
      <c r="E918" s="48"/>
      <c r="F918" s="48"/>
      <c r="G918" s="48"/>
      <c r="H918" s="48"/>
      <c r="I918" s="103"/>
      <c r="J918" s="229"/>
      <c r="K918" s="200"/>
      <c r="L918" s="93"/>
      <c r="M918" s="93"/>
      <c r="N918" s="93"/>
      <c r="O918" s="93"/>
      <c r="P918" s="93"/>
      <c r="Q918" s="93"/>
      <c r="R918" s="93"/>
      <c r="S918" s="93"/>
      <c r="T918" s="93"/>
      <c r="U918" s="93"/>
      <c r="V918" s="93"/>
      <c r="W918" s="93"/>
      <c r="X918" s="93"/>
      <c r="Y918" s="93"/>
      <c r="Z918" s="48"/>
    </row>
    <row r="919" ht="10.5" customHeight="1">
      <c r="A919" s="48"/>
      <c r="B919" s="48"/>
      <c r="C919" s="48"/>
      <c r="D919" s="48"/>
      <c r="E919" s="48"/>
      <c r="F919" s="48"/>
      <c r="G919" s="48"/>
      <c r="H919" s="48"/>
      <c r="I919" s="103"/>
      <c r="J919" s="229"/>
      <c r="K919" s="200"/>
      <c r="L919" s="93"/>
      <c r="M919" s="93"/>
      <c r="N919" s="93"/>
      <c r="O919" s="93"/>
      <c r="P919" s="93"/>
      <c r="Q919" s="93"/>
      <c r="R919" s="93"/>
      <c r="S919" s="93"/>
      <c r="T919" s="93"/>
      <c r="U919" s="93"/>
      <c r="V919" s="93"/>
      <c r="W919" s="93"/>
      <c r="X919" s="93"/>
      <c r="Y919" s="93"/>
      <c r="Z919" s="48"/>
    </row>
    <row r="920" ht="10.5" customHeight="1">
      <c r="A920" s="48"/>
      <c r="B920" s="48"/>
      <c r="C920" s="48"/>
      <c r="D920" s="48"/>
      <c r="E920" s="48"/>
      <c r="F920" s="48"/>
      <c r="G920" s="48"/>
      <c r="H920" s="48"/>
      <c r="I920" s="103"/>
      <c r="J920" s="229"/>
      <c r="K920" s="200"/>
      <c r="L920" s="93"/>
      <c r="M920" s="93"/>
      <c r="N920" s="93"/>
      <c r="O920" s="93"/>
      <c r="P920" s="93"/>
      <c r="Q920" s="93"/>
      <c r="R920" s="93"/>
      <c r="S920" s="93"/>
      <c r="T920" s="93"/>
      <c r="U920" s="93"/>
      <c r="V920" s="93"/>
      <c r="W920" s="93"/>
      <c r="X920" s="93"/>
      <c r="Y920" s="93"/>
      <c r="Z920" s="48"/>
    </row>
    <row r="921" ht="10.5" customHeight="1">
      <c r="A921" s="48"/>
      <c r="B921" s="48"/>
      <c r="C921" s="48"/>
      <c r="D921" s="48"/>
      <c r="E921" s="48"/>
      <c r="F921" s="48"/>
      <c r="G921" s="48"/>
      <c r="H921" s="48"/>
      <c r="I921" s="103"/>
      <c r="J921" s="229"/>
      <c r="K921" s="200"/>
      <c r="L921" s="93"/>
      <c r="M921" s="93"/>
      <c r="N921" s="93"/>
      <c r="O921" s="93"/>
      <c r="P921" s="93"/>
      <c r="Q921" s="93"/>
      <c r="R921" s="93"/>
      <c r="S921" s="93"/>
      <c r="T921" s="93"/>
      <c r="U921" s="93"/>
      <c r="V921" s="93"/>
      <c r="W921" s="93"/>
      <c r="X921" s="93"/>
      <c r="Y921" s="93"/>
      <c r="Z921" s="48"/>
    </row>
    <row r="922" ht="10.5" customHeight="1">
      <c r="A922" s="48"/>
      <c r="B922" s="48"/>
      <c r="C922" s="48"/>
      <c r="D922" s="48"/>
      <c r="E922" s="48"/>
      <c r="F922" s="48"/>
      <c r="G922" s="48"/>
      <c r="H922" s="48"/>
      <c r="I922" s="103"/>
      <c r="J922" s="229"/>
      <c r="K922" s="200"/>
      <c r="L922" s="93"/>
      <c r="M922" s="93"/>
      <c r="N922" s="93"/>
      <c r="O922" s="93"/>
      <c r="P922" s="93"/>
      <c r="Q922" s="93"/>
      <c r="R922" s="93"/>
      <c r="S922" s="93"/>
      <c r="T922" s="93"/>
      <c r="U922" s="93"/>
      <c r="V922" s="93"/>
      <c r="W922" s="93"/>
      <c r="X922" s="93"/>
      <c r="Y922" s="93"/>
      <c r="Z922" s="48"/>
    </row>
    <row r="923" ht="10.5" customHeight="1">
      <c r="A923" s="48"/>
      <c r="B923" s="48"/>
      <c r="C923" s="48"/>
      <c r="D923" s="48"/>
      <c r="E923" s="48"/>
      <c r="F923" s="48"/>
      <c r="G923" s="48"/>
      <c r="H923" s="48"/>
      <c r="I923" s="103"/>
      <c r="J923" s="229"/>
      <c r="K923" s="200"/>
      <c r="L923" s="93"/>
      <c r="M923" s="93"/>
      <c r="N923" s="93"/>
      <c r="O923" s="93"/>
      <c r="P923" s="93"/>
      <c r="Q923" s="93"/>
      <c r="R923" s="93"/>
      <c r="S923" s="93"/>
      <c r="T923" s="93"/>
      <c r="U923" s="93"/>
      <c r="V923" s="93"/>
      <c r="W923" s="93"/>
      <c r="X923" s="93"/>
      <c r="Y923" s="93"/>
      <c r="Z923" s="48"/>
    </row>
    <row r="924" ht="10.5" customHeight="1">
      <c r="A924" s="48"/>
      <c r="B924" s="48"/>
      <c r="C924" s="48"/>
      <c r="D924" s="48"/>
      <c r="E924" s="48"/>
      <c r="F924" s="48"/>
      <c r="G924" s="48"/>
      <c r="H924" s="48"/>
      <c r="I924" s="103"/>
      <c r="J924" s="229"/>
      <c r="K924" s="200"/>
      <c r="L924" s="93"/>
      <c r="M924" s="93"/>
      <c r="N924" s="93"/>
      <c r="O924" s="93"/>
      <c r="P924" s="93"/>
      <c r="Q924" s="93"/>
      <c r="R924" s="93"/>
      <c r="S924" s="93"/>
      <c r="T924" s="93"/>
      <c r="U924" s="93"/>
      <c r="V924" s="93"/>
      <c r="W924" s="93"/>
      <c r="X924" s="93"/>
      <c r="Y924" s="93"/>
      <c r="Z924" s="48"/>
    </row>
    <row r="925" ht="10.5" customHeight="1">
      <c r="A925" s="48"/>
      <c r="B925" s="48"/>
      <c r="C925" s="48"/>
      <c r="D925" s="48"/>
      <c r="E925" s="48"/>
      <c r="F925" s="48"/>
      <c r="G925" s="48"/>
      <c r="H925" s="48"/>
      <c r="I925" s="103"/>
      <c r="J925" s="229"/>
      <c r="K925" s="200"/>
      <c r="L925" s="93"/>
      <c r="M925" s="93"/>
      <c r="N925" s="93"/>
      <c r="O925" s="93"/>
      <c r="P925" s="93"/>
      <c r="Q925" s="93"/>
      <c r="R925" s="93"/>
      <c r="S925" s="93"/>
      <c r="T925" s="93"/>
      <c r="U925" s="93"/>
      <c r="V925" s="93"/>
      <c r="W925" s="93"/>
      <c r="X925" s="93"/>
      <c r="Y925" s="93"/>
      <c r="Z925" s="48"/>
    </row>
    <row r="926" ht="10.5" customHeight="1">
      <c r="A926" s="48"/>
      <c r="B926" s="48"/>
      <c r="C926" s="48"/>
      <c r="D926" s="48"/>
      <c r="E926" s="48"/>
      <c r="F926" s="48"/>
      <c r="G926" s="48"/>
      <c r="H926" s="48"/>
      <c r="I926" s="103"/>
      <c r="J926" s="229"/>
      <c r="K926" s="200"/>
      <c r="L926" s="93"/>
      <c r="M926" s="93"/>
      <c r="N926" s="93"/>
      <c r="O926" s="93"/>
      <c r="P926" s="93"/>
      <c r="Q926" s="93"/>
      <c r="R926" s="93"/>
      <c r="S926" s="93"/>
      <c r="T926" s="93"/>
      <c r="U926" s="93"/>
      <c r="V926" s="93"/>
      <c r="W926" s="93"/>
      <c r="X926" s="93"/>
      <c r="Y926" s="93"/>
      <c r="Z926" s="48"/>
    </row>
    <row r="927" ht="10.5" customHeight="1">
      <c r="A927" s="48"/>
      <c r="B927" s="48"/>
      <c r="C927" s="48"/>
      <c r="D927" s="48"/>
      <c r="E927" s="48"/>
      <c r="F927" s="48"/>
      <c r="G927" s="48"/>
      <c r="H927" s="48"/>
      <c r="I927" s="103"/>
      <c r="J927" s="229"/>
      <c r="K927" s="200"/>
      <c r="L927" s="93"/>
      <c r="M927" s="93"/>
      <c r="N927" s="93"/>
      <c r="O927" s="93"/>
      <c r="P927" s="93"/>
      <c r="Q927" s="93"/>
      <c r="R927" s="93"/>
      <c r="S927" s="93"/>
      <c r="T927" s="93"/>
      <c r="U927" s="93"/>
      <c r="V927" s="93"/>
      <c r="W927" s="93"/>
      <c r="X927" s="93"/>
      <c r="Y927" s="93"/>
      <c r="Z927" s="48"/>
    </row>
    <row r="928" ht="10.5" customHeight="1">
      <c r="A928" s="48"/>
      <c r="B928" s="48"/>
      <c r="C928" s="48"/>
      <c r="D928" s="48"/>
      <c r="E928" s="48"/>
      <c r="F928" s="48"/>
      <c r="G928" s="48"/>
      <c r="H928" s="48"/>
      <c r="I928" s="103"/>
      <c r="J928" s="229"/>
      <c r="K928" s="200"/>
      <c r="L928" s="93"/>
      <c r="M928" s="93"/>
      <c r="N928" s="93"/>
      <c r="O928" s="93"/>
      <c r="P928" s="93"/>
      <c r="Q928" s="93"/>
      <c r="R928" s="93"/>
      <c r="S928" s="93"/>
      <c r="T928" s="93"/>
      <c r="U928" s="93"/>
      <c r="V928" s="93"/>
      <c r="W928" s="93"/>
      <c r="X928" s="93"/>
      <c r="Y928" s="93"/>
      <c r="Z928" s="48"/>
    </row>
    <row r="929" ht="10.5" customHeight="1">
      <c r="A929" s="48"/>
      <c r="B929" s="48"/>
      <c r="C929" s="48"/>
      <c r="D929" s="48"/>
      <c r="E929" s="48"/>
      <c r="F929" s="48"/>
      <c r="G929" s="48"/>
      <c r="H929" s="48"/>
      <c r="I929" s="103"/>
      <c r="J929" s="229"/>
      <c r="K929" s="200"/>
      <c r="L929" s="93"/>
      <c r="M929" s="93"/>
      <c r="N929" s="93"/>
      <c r="O929" s="93"/>
      <c r="P929" s="93"/>
      <c r="Q929" s="93"/>
      <c r="R929" s="93"/>
      <c r="S929" s="93"/>
      <c r="T929" s="93"/>
      <c r="U929" s="93"/>
      <c r="V929" s="93"/>
      <c r="W929" s="93"/>
      <c r="X929" s="93"/>
      <c r="Y929" s="93"/>
      <c r="Z929" s="48"/>
    </row>
    <row r="930" ht="10.5" customHeight="1">
      <c r="A930" s="48"/>
      <c r="B930" s="48"/>
      <c r="C930" s="48"/>
      <c r="D930" s="48"/>
      <c r="E930" s="48"/>
      <c r="F930" s="48"/>
      <c r="G930" s="48"/>
      <c r="H930" s="48"/>
      <c r="I930" s="103"/>
      <c r="J930" s="229"/>
      <c r="K930" s="200"/>
      <c r="L930" s="93"/>
      <c r="M930" s="93"/>
      <c r="N930" s="93"/>
      <c r="O930" s="93"/>
      <c r="P930" s="93"/>
      <c r="Q930" s="93"/>
      <c r="R930" s="93"/>
      <c r="S930" s="93"/>
      <c r="T930" s="93"/>
      <c r="U930" s="93"/>
      <c r="V930" s="93"/>
      <c r="W930" s="93"/>
      <c r="X930" s="93"/>
      <c r="Y930" s="93"/>
      <c r="Z930" s="48"/>
    </row>
    <row r="931" ht="10.5" customHeight="1">
      <c r="A931" s="48"/>
      <c r="B931" s="48"/>
      <c r="C931" s="48"/>
      <c r="D931" s="48"/>
      <c r="E931" s="48"/>
      <c r="F931" s="48"/>
      <c r="G931" s="48"/>
      <c r="H931" s="48"/>
      <c r="I931" s="103"/>
      <c r="J931" s="229"/>
      <c r="K931" s="200"/>
      <c r="L931" s="93"/>
      <c r="M931" s="93"/>
      <c r="N931" s="93"/>
      <c r="O931" s="93"/>
      <c r="P931" s="93"/>
      <c r="Q931" s="93"/>
      <c r="R931" s="93"/>
      <c r="S931" s="93"/>
      <c r="T931" s="93"/>
      <c r="U931" s="93"/>
      <c r="V931" s="93"/>
      <c r="W931" s="93"/>
      <c r="X931" s="93"/>
      <c r="Y931" s="93"/>
      <c r="Z931" s="48"/>
    </row>
    <row r="932" ht="10.5" customHeight="1">
      <c r="A932" s="48"/>
      <c r="B932" s="48"/>
      <c r="C932" s="48"/>
      <c r="D932" s="48"/>
      <c r="E932" s="48"/>
      <c r="F932" s="48"/>
      <c r="G932" s="48"/>
      <c r="H932" s="48"/>
      <c r="I932" s="103"/>
      <c r="J932" s="229"/>
      <c r="K932" s="200"/>
      <c r="L932" s="93"/>
      <c r="M932" s="93"/>
      <c r="N932" s="93"/>
      <c r="O932" s="93"/>
      <c r="P932" s="93"/>
      <c r="Q932" s="93"/>
      <c r="R932" s="93"/>
      <c r="S932" s="93"/>
      <c r="T932" s="93"/>
      <c r="U932" s="93"/>
      <c r="V932" s="93"/>
      <c r="W932" s="93"/>
      <c r="X932" s="93"/>
      <c r="Y932" s="93"/>
      <c r="Z932" s="48"/>
    </row>
    <row r="933" ht="10.5" customHeight="1">
      <c r="A933" s="48"/>
      <c r="B933" s="48"/>
      <c r="C933" s="48"/>
      <c r="D933" s="48"/>
      <c r="E933" s="48"/>
      <c r="F933" s="48"/>
      <c r="G933" s="48"/>
      <c r="H933" s="48"/>
      <c r="I933" s="103"/>
      <c r="J933" s="229"/>
      <c r="K933" s="200"/>
      <c r="L933" s="93"/>
      <c r="M933" s="93"/>
      <c r="N933" s="93"/>
      <c r="O933" s="93"/>
      <c r="P933" s="93"/>
      <c r="Q933" s="93"/>
      <c r="R933" s="93"/>
      <c r="S933" s="93"/>
      <c r="T933" s="93"/>
      <c r="U933" s="93"/>
      <c r="V933" s="93"/>
      <c r="W933" s="93"/>
      <c r="X933" s="93"/>
      <c r="Y933" s="93"/>
      <c r="Z933" s="48"/>
    </row>
    <row r="934" ht="10.5" customHeight="1">
      <c r="A934" s="48"/>
      <c r="B934" s="48"/>
      <c r="C934" s="48"/>
      <c r="D934" s="48"/>
      <c r="E934" s="48"/>
      <c r="F934" s="48"/>
      <c r="G934" s="48"/>
      <c r="H934" s="48"/>
      <c r="I934" s="103"/>
      <c r="J934" s="229"/>
      <c r="K934" s="200"/>
      <c r="L934" s="93"/>
      <c r="M934" s="93"/>
      <c r="N934" s="93"/>
      <c r="O934" s="93"/>
      <c r="P934" s="93"/>
      <c r="Q934" s="93"/>
      <c r="R934" s="93"/>
      <c r="S934" s="93"/>
      <c r="T934" s="93"/>
      <c r="U934" s="93"/>
      <c r="V934" s="93"/>
      <c r="W934" s="93"/>
      <c r="X934" s="93"/>
      <c r="Y934" s="93"/>
      <c r="Z934" s="48"/>
    </row>
    <row r="935" ht="10.5" customHeight="1">
      <c r="A935" s="48"/>
      <c r="B935" s="48"/>
      <c r="C935" s="48"/>
      <c r="D935" s="48"/>
      <c r="E935" s="48"/>
      <c r="F935" s="48"/>
      <c r="G935" s="48"/>
      <c r="H935" s="48"/>
      <c r="I935" s="103"/>
      <c r="J935" s="229"/>
      <c r="K935" s="200"/>
      <c r="L935" s="93"/>
      <c r="M935" s="93"/>
      <c r="N935" s="93"/>
      <c r="O935" s="93"/>
      <c r="P935" s="93"/>
      <c r="Q935" s="93"/>
      <c r="R935" s="93"/>
      <c r="S935" s="93"/>
      <c r="T935" s="93"/>
      <c r="U935" s="93"/>
      <c r="V935" s="93"/>
      <c r="W935" s="93"/>
      <c r="X935" s="93"/>
      <c r="Y935" s="93"/>
      <c r="Z935" s="48"/>
    </row>
    <row r="936" ht="10.5" customHeight="1">
      <c r="A936" s="48"/>
      <c r="B936" s="48"/>
      <c r="C936" s="48"/>
      <c r="D936" s="48"/>
      <c r="E936" s="48"/>
      <c r="F936" s="48"/>
      <c r="G936" s="48"/>
      <c r="H936" s="48"/>
      <c r="I936" s="103"/>
      <c r="J936" s="229"/>
      <c r="K936" s="200"/>
      <c r="L936" s="93"/>
      <c r="M936" s="93"/>
      <c r="N936" s="93"/>
      <c r="O936" s="93"/>
      <c r="P936" s="93"/>
      <c r="Q936" s="93"/>
      <c r="R936" s="93"/>
      <c r="S936" s="93"/>
      <c r="T936" s="93"/>
      <c r="U936" s="93"/>
      <c r="V936" s="93"/>
      <c r="W936" s="93"/>
      <c r="X936" s="93"/>
      <c r="Y936" s="93"/>
      <c r="Z936" s="48"/>
    </row>
    <row r="937" ht="10.5" customHeight="1">
      <c r="A937" s="48"/>
      <c r="B937" s="48"/>
      <c r="C937" s="48"/>
      <c r="D937" s="48"/>
      <c r="E937" s="48"/>
      <c r="F937" s="48"/>
      <c r="G937" s="48"/>
      <c r="H937" s="48"/>
      <c r="I937" s="103"/>
      <c r="J937" s="229"/>
      <c r="K937" s="200"/>
      <c r="L937" s="93"/>
      <c r="M937" s="93"/>
      <c r="N937" s="93"/>
      <c r="O937" s="93"/>
      <c r="P937" s="93"/>
      <c r="Q937" s="93"/>
      <c r="R937" s="93"/>
      <c r="S937" s="93"/>
      <c r="T937" s="93"/>
      <c r="U937" s="93"/>
      <c r="V937" s="93"/>
      <c r="W937" s="93"/>
      <c r="X937" s="93"/>
      <c r="Y937" s="93"/>
      <c r="Z937" s="48"/>
    </row>
    <row r="938" ht="10.5" customHeight="1">
      <c r="A938" s="48"/>
      <c r="B938" s="48"/>
      <c r="C938" s="48"/>
      <c r="D938" s="48"/>
      <c r="E938" s="48"/>
      <c r="F938" s="48"/>
      <c r="G938" s="48"/>
      <c r="H938" s="48"/>
      <c r="I938" s="103"/>
      <c r="J938" s="229"/>
      <c r="K938" s="200"/>
      <c r="L938" s="93"/>
      <c r="M938" s="93"/>
      <c r="N938" s="93"/>
      <c r="O938" s="93"/>
      <c r="P938" s="93"/>
      <c r="Q938" s="93"/>
      <c r="R938" s="93"/>
      <c r="S938" s="93"/>
      <c r="T938" s="93"/>
      <c r="U938" s="93"/>
      <c r="V938" s="93"/>
      <c r="W938" s="93"/>
      <c r="X938" s="93"/>
      <c r="Y938" s="93"/>
      <c r="Z938" s="48"/>
    </row>
    <row r="939" ht="10.5" customHeight="1">
      <c r="A939" s="48"/>
      <c r="B939" s="48"/>
      <c r="C939" s="48"/>
      <c r="D939" s="48"/>
      <c r="E939" s="48"/>
      <c r="F939" s="48"/>
      <c r="G939" s="48"/>
      <c r="H939" s="48"/>
      <c r="I939" s="103"/>
      <c r="J939" s="229"/>
      <c r="K939" s="200"/>
      <c r="L939" s="93"/>
      <c r="M939" s="93"/>
      <c r="N939" s="93"/>
      <c r="O939" s="93"/>
      <c r="P939" s="93"/>
      <c r="Q939" s="93"/>
      <c r="R939" s="93"/>
      <c r="S939" s="93"/>
      <c r="T939" s="93"/>
      <c r="U939" s="93"/>
      <c r="V939" s="93"/>
      <c r="W939" s="93"/>
      <c r="X939" s="93"/>
      <c r="Y939" s="93"/>
      <c r="Z939" s="48"/>
    </row>
    <row r="940" ht="10.5" customHeight="1">
      <c r="A940" s="48"/>
      <c r="B940" s="48"/>
      <c r="C940" s="48"/>
      <c r="D940" s="48"/>
      <c r="E940" s="48"/>
      <c r="F940" s="48"/>
      <c r="G940" s="48"/>
      <c r="H940" s="48"/>
      <c r="I940" s="103"/>
      <c r="J940" s="229"/>
      <c r="K940" s="200"/>
      <c r="L940" s="93"/>
      <c r="M940" s="93"/>
      <c r="N940" s="93"/>
      <c r="O940" s="93"/>
      <c r="P940" s="93"/>
      <c r="Q940" s="93"/>
      <c r="R940" s="93"/>
      <c r="S940" s="93"/>
      <c r="T940" s="93"/>
      <c r="U940" s="93"/>
      <c r="V940" s="93"/>
      <c r="W940" s="93"/>
      <c r="X940" s="93"/>
      <c r="Y940" s="93"/>
      <c r="Z940" s="48"/>
    </row>
    <row r="941" ht="10.5" customHeight="1">
      <c r="A941" s="48"/>
      <c r="B941" s="48"/>
      <c r="C941" s="48"/>
      <c r="D941" s="48"/>
      <c r="E941" s="48"/>
      <c r="F941" s="48"/>
      <c r="G941" s="48"/>
      <c r="H941" s="48"/>
      <c r="I941" s="103"/>
      <c r="J941" s="229"/>
      <c r="K941" s="200"/>
      <c r="L941" s="93"/>
      <c r="M941" s="93"/>
      <c r="N941" s="93"/>
      <c r="O941" s="93"/>
      <c r="P941" s="93"/>
      <c r="Q941" s="93"/>
      <c r="R941" s="93"/>
      <c r="S941" s="93"/>
      <c r="T941" s="93"/>
      <c r="U941" s="93"/>
      <c r="V941" s="93"/>
      <c r="W941" s="93"/>
      <c r="X941" s="93"/>
      <c r="Y941" s="93"/>
      <c r="Z941" s="48"/>
    </row>
    <row r="942" ht="10.5" customHeight="1">
      <c r="A942" s="48"/>
      <c r="B942" s="48"/>
      <c r="C942" s="48"/>
      <c r="D942" s="48"/>
      <c r="E942" s="48"/>
      <c r="F942" s="48"/>
      <c r="G942" s="48"/>
      <c r="H942" s="48"/>
      <c r="I942" s="103"/>
      <c r="J942" s="229"/>
      <c r="K942" s="200"/>
      <c r="L942" s="93"/>
      <c r="M942" s="93"/>
      <c r="N942" s="93"/>
      <c r="O942" s="93"/>
      <c r="P942" s="93"/>
      <c r="Q942" s="93"/>
      <c r="R942" s="93"/>
      <c r="S942" s="93"/>
      <c r="T942" s="93"/>
      <c r="U942" s="93"/>
      <c r="V942" s="93"/>
      <c r="W942" s="93"/>
      <c r="X942" s="93"/>
      <c r="Y942" s="93"/>
      <c r="Z942" s="48"/>
    </row>
    <row r="943" ht="10.5" customHeight="1">
      <c r="A943" s="48"/>
      <c r="B943" s="48"/>
      <c r="C943" s="48"/>
      <c r="D943" s="48"/>
      <c r="E943" s="48"/>
      <c r="F943" s="48"/>
      <c r="G943" s="48"/>
      <c r="H943" s="48"/>
      <c r="I943" s="103"/>
      <c r="J943" s="229"/>
      <c r="K943" s="200"/>
      <c r="L943" s="93"/>
      <c r="M943" s="93"/>
      <c r="N943" s="93"/>
      <c r="O943" s="93"/>
      <c r="P943" s="93"/>
      <c r="Q943" s="93"/>
      <c r="R943" s="93"/>
      <c r="S943" s="93"/>
      <c r="T943" s="93"/>
      <c r="U943" s="93"/>
      <c r="V943" s="93"/>
      <c r="W943" s="93"/>
      <c r="X943" s="93"/>
      <c r="Y943" s="93"/>
      <c r="Z943" s="48"/>
    </row>
    <row r="944" ht="10.5" customHeight="1">
      <c r="A944" s="48"/>
      <c r="B944" s="48"/>
      <c r="C944" s="48"/>
      <c r="D944" s="48"/>
      <c r="E944" s="48"/>
      <c r="F944" s="48"/>
      <c r="G944" s="48"/>
      <c r="H944" s="48"/>
      <c r="I944" s="103"/>
      <c r="J944" s="229"/>
      <c r="K944" s="200"/>
      <c r="L944" s="93"/>
      <c r="M944" s="93"/>
      <c r="N944" s="93"/>
      <c r="O944" s="93"/>
      <c r="P944" s="93"/>
      <c r="Q944" s="93"/>
      <c r="R944" s="93"/>
      <c r="S944" s="93"/>
      <c r="T944" s="93"/>
      <c r="U944" s="93"/>
      <c r="V944" s="93"/>
      <c r="W944" s="93"/>
      <c r="X944" s="93"/>
      <c r="Y944" s="93"/>
      <c r="Z944" s="48"/>
    </row>
    <row r="945" ht="10.5" customHeight="1">
      <c r="A945" s="48"/>
      <c r="B945" s="48"/>
      <c r="C945" s="48"/>
      <c r="D945" s="48"/>
      <c r="E945" s="48"/>
      <c r="F945" s="48"/>
      <c r="G945" s="48"/>
      <c r="H945" s="48"/>
      <c r="I945" s="103"/>
      <c r="J945" s="229"/>
      <c r="K945" s="200"/>
      <c r="L945" s="93"/>
      <c r="M945" s="93"/>
      <c r="N945" s="93"/>
      <c r="O945" s="93"/>
      <c r="P945" s="93"/>
      <c r="Q945" s="93"/>
      <c r="R945" s="93"/>
      <c r="S945" s="93"/>
      <c r="T945" s="93"/>
      <c r="U945" s="93"/>
      <c r="V945" s="93"/>
      <c r="W945" s="93"/>
      <c r="X945" s="93"/>
      <c r="Y945" s="93"/>
      <c r="Z945" s="48"/>
    </row>
    <row r="946" ht="10.5" customHeight="1">
      <c r="A946" s="48"/>
      <c r="B946" s="48"/>
      <c r="C946" s="48"/>
      <c r="D946" s="48"/>
      <c r="E946" s="48"/>
      <c r="F946" s="48"/>
      <c r="G946" s="48"/>
      <c r="H946" s="48"/>
      <c r="I946" s="103"/>
      <c r="J946" s="229"/>
      <c r="K946" s="200"/>
      <c r="L946" s="93"/>
      <c r="M946" s="93"/>
      <c r="N946" s="93"/>
      <c r="O946" s="93"/>
      <c r="P946" s="93"/>
      <c r="Q946" s="93"/>
      <c r="R946" s="93"/>
      <c r="S946" s="93"/>
      <c r="T946" s="93"/>
      <c r="U946" s="93"/>
      <c r="V946" s="93"/>
      <c r="W946" s="93"/>
      <c r="X946" s="93"/>
      <c r="Y946" s="93"/>
      <c r="Z946" s="48"/>
    </row>
    <row r="947" ht="10.5" customHeight="1">
      <c r="A947" s="48"/>
      <c r="B947" s="48"/>
      <c r="C947" s="48"/>
      <c r="D947" s="48"/>
      <c r="E947" s="48"/>
      <c r="F947" s="48"/>
      <c r="G947" s="48"/>
      <c r="H947" s="48"/>
      <c r="I947" s="103"/>
      <c r="J947" s="229"/>
      <c r="K947" s="200"/>
      <c r="L947" s="93"/>
      <c r="M947" s="93"/>
      <c r="N947" s="93"/>
      <c r="O947" s="93"/>
      <c r="P947" s="93"/>
      <c r="Q947" s="93"/>
      <c r="R947" s="93"/>
      <c r="S947" s="93"/>
      <c r="T947" s="93"/>
      <c r="U947" s="93"/>
      <c r="V947" s="93"/>
      <c r="W947" s="93"/>
      <c r="X947" s="93"/>
      <c r="Y947" s="93"/>
      <c r="Z947" s="48"/>
    </row>
    <row r="948" ht="10.5" customHeight="1">
      <c r="A948" s="48"/>
      <c r="B948" s="48"/>
      <c r="C948" s="48"/>
      <c r="D948" s="48"/>
      <c r="E948" s="48"/>
      <c r="F948" s="48"/>
      <c r="G948" s="48"/>
      <c r="H948" s="48"/>
      <c r="I948" s="103"/>
      <c r="J948" s="229"/>
      <c r="K948" s="200"/>
      <c r="L948" s="93"/>
      <c r="M948" s="93"/>
      <c r="N948" s="93"/>
      <c r="O948" s="93"/>
      <c r="P948" s="93"/>
      <c r="Q948" s="93"/>
      <c r="R948" s="93"/>
      <c r="S948" s="93"/>
      <c r="T948" s="93"/>
      <c r="U948" s="93"/>
      <c r="V948" s="93"/>
      <c r="W948" s="93"/>
      <c r="X948" s="93"/>
      <c r="Y948" s="93"/>
      <c r="Z948" s="48"/>
    </row>
    <row r="949" ht="10.5" customHeight="1">
      <c r="A949" s="48"/>
      <c r="B949" s="48"/>
      <c r="C949" s="48"/>
      <c r="D949" s="48"/>
      <c r="E949" s="48"/>
      <c r="F949" s="48"/>
      <c r="G949" s="48"/>
      <c r="H949" s="48"/>
      <c r="I949" s="103"/>
      <c r="J949" s="229"/>
      <c r="K949" s="200"/>
      <c r="L949" s="93"/>
      <c r="M949" s="93"/>
      <c r="N949" s="93"/>
      <c r="O949" s="93"/>
      <c r="P949" s="93"/>
      <c r="Q949" s="93"/>
      <c r="R949" s="93"/>
      <c r="S949" s="93"/>
      <c r="T949" s="93"/>
      <c r="U949" s="93"/>
      <c r="V949" s="93"/>
      <c r="W949" s="93"/>
      <c r="X949" s="93"/>
      <c r="Y949" s="93"/>
      <c r="Z949" s="48"/>
    </row>
    <row r="950" ht="10.5" customHeight="1">
      <c r="A950" s="48"/>
      <c r="B950" s="48"/>
      <c r="C950" s="48"/>
      <c r="D950" s="48"/>
      <c r="E950" s="48"/>
      <c r="F950" s="48"/>
      <c r="G950" s="48"/>
      <c r="H950" s="48"/>
      <c r="I950" s="103"/>
      <c r="J950" s="229"/>
      <c r="K950" s="200"/>
      <c r="L950" s="93"/>
      <c r="M950" s="93"/>
      <c r="N950" s="93"/>
      <c r="O950" s="93"/>
      <c r="P950" s="93"/>
      <c r="Q950" s="93"/>
      <c r="R950" s="93"/>
      <c r="S950" s="93"/>
      <c r="T950" s="93"/>
      <c r="U950" s="93"/>
      <c r="V950" s="93"/>
      <c r="W950" s="93"/>
      <c r="X950" s="93"/>
      <c r="Y950" s="93"/>
      <c r="Z950" s="48"/>
    </row>
    <row r="951" ht="10.5" customHeight="1">
      <c r="A951" s="48"/>
      <c r="B951" s="48"/>
      <c r="C951" s="48"/>
      <c r="D951" s="48"/>
      <c r="E951" s="48"/>
      <c r="F951" s="48"/>
      <c r="G951" s="48"/>
      <c r="H951" s="48"/>
      <c r="I951" s="103"/>
      <c r="J951" s="229"/>
      <c r="K951" s="200"/>
      <c r="L951" s="93"/>
      <c r="M951" s="93"/>
      <c r="N951" s="93"/>
      <c r="O951" s="93"/>
      <c r="P951" s="93"/>
      <c r="Q951" s="93"/>
      <c r="R951" s="93"/>
      <c r="S951" s="93"/>
      <c r="T951" s="93"/>
      <c r="U951" s="93"/>
      <c r="V951" s="93"/>
      <c r="W951" s="93"/>
      <c r="X951" s="93"/>
      <c r="Y951" s="93"/>
      <c r="Z951" s="48"/>
    </row>
    <row r="952" ht="10.5" customHeight="1">
      <c r="A952" s="48"/>
      <c r="B952" s="48"/>
      <c r="C952" s="48"/>
      <c r="D952" s="48"/>
      <c r="E952" s="48"/>
      <c r="F952" s="48"/>
      <c r="G952" s="48"/>
      <c r="H952" s="48"/>
      <c r="I952" s="103"/>
      <c r="J952" s="229"/>
      <c r="K952" s="200"/>
      <c r="L952" s="93"/>
      <c r="M952" s="93"/>
      <c r="N952" s="93"/>
      <c r="O952" s="93"/>
      <c r="P952" s="93"/>
      <c r="Q952" s="93"/>
      <c r="R952" s="93"/>
      <c r="S952" s="93"/>
      <c r="T952" s="93"/>
      <c r="U952" s="93"/>
      <c r="V952" s="93"/>
      <c r="W952" s="93"/>
      <c r="X952" s="93"/>
      <c r="Y952" s="93"/>
      <c r="Z952" s="48"/>
    </row>
    <row r="953" ht="10.5" customHeight="1">
      <c r="A953" s="48"/>
      <c r="B953" s="48"/>
      <c r="C953" s="48"/>
      <c r="D953" s="48"/>
      <c r="E953" s="48"/>
      <c r="F953" s="48"/>
      <c r="G953" s="48"/>
      <c r="H953" s="48"/>
      <c r="I953" s="103"/>
      <c r="J953" s="229"/>
      <c r="K953" s="200"/>
      <c r="L953" s="93"/>
      <c r="M953" s="93"/>
      <c r="N953" s="93"/>
      <c r="O953" s="93"/>
      <c r="P953" s="93"/>
      <c r="Q953" s="93"/>
      <c r="R953" s="93"/>
      <c r="S953" s="93"/>
      <c r="T953" s="93"/>
      <c r="U953" s="93"/>
      <c r="V953" s="93"/>
      <c r="W953" s="93"/>
      <c r="X953" s="93"/>
      <c r="Y953" s="93"/>
      <c r="Z953" s="48"/>
    </row>
    <row r="954" ht="10.5" customHeight="1">
      <c r="A954" s="48"/>
      <c r="B954" s="48"/>
      <c r="C954" s="48"/>
      <c r="D954" s="48"/>
      <c r="E954" s="48"/>
      <c r="F954" s="48"/>
      <c r="G954" s="48"/>
      <c r="H954" s="48"/>
      <c r="I954" s="103"/>
      <c r="J954" s="229"/>
      <c r="K954" s="200"/>
      <c r="L954" s="93"/>
      <c r="M954" s="93"/>
      <c r="N954" s="93"/>
      <c r="O954" s="93"/>
      <c r="P954" s="93"/>
      <c r="Q954" s="93"/>
      <c r="R954" s="93"/>
      <c r="S954" s="93"/>
      <c r="T954" s="93"/>
      <c r="U954" s="93"/>
      <c r="V954" s="93"/>
      <c r="W954" s="93"/>
      <c r="X954" s="93"/>
      <c r="Y954" s="93"/>
      <c r="Z954" s="48"/>
    </row>
    <row r="955" ht="10.5" customHeight="1">
      <c r="A955" s="48"/>
      <c r="B955" s="48"/>
      <c r="C955" s="48"/>
      <c r="D955" s="48"/>
      <c r="E955" s="48"/>
      <c r="F955" s="48"/>
      <c r="G955" s="48"/>
      <c r="H955" s="48"/>
      <c r="I955" s="103"/>
      <c r="J955" s="229"/>
      <c r="K955" s="200"/>
      <c r="L955" s="93"/>
      <c r="M955" s="93"/>
      <c r="N955" s="93"/>
      <c r="O955" s="93"/>
      <c r="P955" s="93"/>
      <c r="Q955" s="93"/>
      <c r="R955" s="93"/>
      <c r="S955" s="93"/>
      <c r="T955" s="93"/>
      <c r="U955" s="93"/>
      <c r="V955" s="93"/>
      <c r="W955" s="93"/>
      <c r="X955" s="93"/>
      <c r="Y955" s="93"/>
      <c r="Z955" s="48"/>
    </row>
    <row r="956" ht="10.5" customHeight="1">
      <c r="A956" s="48"/>
      <c r="B956" s="48"/>
      <c r="C956" s="48"/>
      <c r="D956" s="48"/>
      <c r="E956" s="48"/>
      <c r="F956" s="48"/>
      <c r="G956" s="48"/>
      <c r="H956" s="48"/>
      <c r="I956" s="103"/>
      <c r="J956" s="229"/>
      <c r="K956" s="200"/>
      <c r="L956" s="93"/>
      <c r="M956" s="93"/>
      <c r="N956" s="93"/>
      <c r="O956" s="93"/>
      <c r="P956" s="93"/>
      <c r="Q956" s="93"/>
      <c r="R956" s="93"/>
      <c r="S956" s="93"/>
      <c r="T956" s="93"/>
      <c r="U956" s="93"/>
      <c r="V956" s="93"/>
      <c r="W956" s="93"/>
      <c r="X956" s="93"/>
      <c r="Y956" s="93"/>
      <c r="Z956" s="48"/>
    </row>
    <row r="957" ht="10.5" customHeight="1">
      <c r="A957" s="48"/>
      <c r="B957" s="48"/>
      <c r="C957" s="48"/>
      <c r="D957" s="48"/>
      <c r="E957" s="48"/>
      <c r="F957" s="48"/>
      <c r="G957" s="48"/>
      <c r="H957" s="48"/>
      <c r="I957" s="103"/>
      <c r="J957" s="229"/>
      <c r="K957" s="200"/>
      <c r="L957" s="93"/>
      <c r="M957" s="93"/>
      <c r="N957" s="93"/>
      <c r="O957" s="93"/>
      <c r="P957" s="93"/>
      <c r="Q957" s="93"/>
      <c r="R957" s="93"/>
      <c r="S957" s="93"/>
      <c r="T957" s="93"/>
      <c r="U957" s="93"/>
      <c r="V957" s="93"/>
      <c r="W957" s="93"/>
      <c r="X957" s="93"/>
      <c r="Y957" s="93"/>
      <c r="Z957" s="48"/>
    </row>
    <row r="958" ht="10.5" customHeight="1">
      <c r="A958" s="48"/>
      <c r="B958" s="48"/>
      <c r="C958" s="48"/>
      <c r="D958" s="48"/>
      <c r="E958" s="48"/>
      <c r="F958" s="48"/>
      <c r="G958" s="48"/>
      <c r="H958" s="48"/>
      <c r="I958" s="103"/>
      <c r="J958" s="229"/>
      <c r="K958" s="200"/>
      <c r="L958" s="93"/>
      <c r="M958" s="93"/>
      <c r="N958" s="93"/>
      <c r="O958" s="93"/>
      <c r="P958" s="93"/>
      <c r="Q958" s="93"/>
      <c r="R958" s="93"/>
      <c r="S958" s="93"/>
      <c r="T958" s="93"/>
      <c r="U958" s="93"/>
      <c r="V958" s="93"/>
      <c r="W958" s="93"/>
      <c r="X958" s="93"/>
      <c r="Y958" s="93"/>
      <c r="Z958" s="48"/>
    </row>
    <row r="959" ht="10.5" customHeight="1">
      <c r="A959" s="48"/>
      <c r="B959" s="48"/>
      <c r="C959" s="48"/>
      <c r="D959" s="48"/>
      <c r="E959" s="48"/>
      <c r="F959" s="48"/>
      <c r="G959" s="48"/>
      <c r="H959" s="48"/>
      <c r="I959" s="103"/>
      <c r="J959" s="229"/>
      <c r="K959" s="200"/>
      <c r="L959" s="93"/>
      <c r="M959" s="93"/>
      <c r="N959" s="93"/>
      <c r="O959" s="93"/>
      <c r="P959" s="93"/>
      <c r="Q959" s="93"/>
      <c r="R959" s="93"/>
      <c r="S959" s="93"/>
      <c r="T959" s="93"/>
      <c r="U959" s="93"/>
      <c r="V959" s="93"/>
      <c r="W959" s="93"/>
      <c r="X959" s="93"/>
      <c r="Y959" s="93"/>
      <c r="Z959" s="48"/>
    </row>
    <row r="960" ht="10.5" customHeight="1">
      <c r="A960" s="48"/>
      <c r="B960" s="48"/>
      <c r="C960" s="48"/>
      <c r="D960" s="48"/>
      <c r="E960" s="48"/>
      <c r="F960" s="48"/>
      <c r="G960" s="48"/>
      <c r="H960" s="48"/>
      <c r="I960" s="103"/>
      <c r="J960" s="229"/>
      <c r="K960" s="200"/>
      <c r="L960" s="93"/>
      <c r="M960" s="93"/>
      <c r="N960" s="93"/>
      <c r="O960" s="93"/>
      <c r="P960" s="93"/>
      <c r="Q960" s="93"/>
      <c r="R960" s="93"/>
      <c r="S960" s="93"/>
      <c r="T960" s="93"/>
      <c r="U960" s="93"/>
      <c r="V960" s="93"/>
      <c r="W960" s="93"/>
      <c r="X960" s="93"/>
      <c r="Y960" s="93"/>
      <c r="Z960" s="48"/>
    </row>
    <row r="961" ht="10.5" customHeight="1">
      <c r="A961" s="48"/>
      <c r="B961" s="48"/>
      <c r="C961" s="48"/>
      <c r="D961" s="48"/>
      <c r="E961" s="48"/>
      <c r="F961" s="48"/>
      <c r="G961" s="48"/>
      <c r="H961" s="48"/>
      <c r="I961" s="103"/>
      <c r="J961" s="229"/>
      <c r="K961" s="200"/>
      <c r="L961" s="93"/>
      <c r="M961" s="93"/>
      <c r="N961" s="93"/>
      <c r="O961" s="93"/>
      <c r="P961" s="93"/>
      <c r="Q961" s="93"/>
      <c r="R961" s="93"/>
      <c r="S961" s="93"/>
      <c r="T961" s="93"/>
      <c r="U961" s="93"/>
      <c r="V961" s="93"/>
      <c r="W961" s="93"/>
      <c r="X961" s="93"/>
      <c r="Y961" s="93"/>
      <c r="Z961" s="48"/>
    </row>
    <row r="962" ht="10.5" customHeight="1">
      <c r="A962" s="48"/>
      <c r="B962" s="48"/>
      <c r="C962" s="48"/>
      <c r="D962" s="48"/>
      <c r="E962" s="48"/>
      <c r="F962" s="48"/>
      <c r="G962" s="48"/>
      <c r="H962" s="48"/>
      <c r="I962" s="103"/>
      <c r="J962" s="229"/>
      <c r="K962" s="200"/>
      <c r="L962" s="93"/>
      <c r="M962" s="93"/>
      <c r="N962" s="93"/>
      <c r="O962" s="93"/>
      <c r="P962" s="93"/>
      <c r="Q962" s="93"/>
      <c r="R962" s="93"/>
      <c r="S962" s="93"/>
      <c r="T962" s="93"/>
      <c r="U962" s="93"/>
      <c r="V962" s="93"/>
      <c r="W962" s="93"/>
      <c r="X962" s="93"/>
      <c r="Y962" s="93"/>
      <c r="Z962" s="48"/>
    </row>
    <row r="963" ht="10.5" customHeight="1">
      <c r="A963" s="48"/>
      <c r="B963" s="48"/>
      <c r="C963" s="48"/>
      <c r="D963" s="48"/>
      <c r="E963" s="48"/>
      <c r="F963" s="48"/>
      <c r="G963" s="48"/>
      <c r="H963" s="48"/>
      <c r="I963" s="103"/>
      <c r="J963" s="229"/>
      <c r="K963" s="200"/>
      <c r="L963" s="93"/>
      <c r="M963" s="93"/>
      <c r="N963" s="93"/>
      <c r="O963" s="93"/>
      <c r="P963" s="93"/>
      <c r="Q963" s="93"/>
      <c r="R963" s="93"/>
      <c r="S963" s="93"/>
      <c r="T963" s="93"/>
      <c r="U963" s="93"/>
      <c r="V963" s="93"/>
      <c r="W963" s="93"/>
      <c r="X963" s="93"/>
      <c r="Y963" s="93"/>
      <c r="Z963" s="48"/>
    </row>
    <row r="964" ht="10.5" customHeight="1">
      <c r="A964" s="48"/>
      <c r="B964" s="48"/>
      <c r="C964" s="48"/>
      <c r="D964" s="48"/>
      <c r="E964" s="48"/>
      <c r="F964" s="48"/>
      <c r="G964" s="48"/>
      <c r="H964" s="48"/>
      <c r="I964" s="103"/>
      <c r="J964" s="229"/>
      <c r="K964" s="200"/>
      <c r="L964" s="93"/>
      <c r="M964" s="93"/>
      <c r="N964" s="93"/>
      <c r="O964" s="93"/>
      <c r="P964" s="93"/>
      <c r="Q964" s="93"/>
      <c r="R964" s="93"/>
      <c r="S964" s="93"/>
      <c r="T964" s="93"/>
      <c r="U964" s="93"/>
      <c r="V964" s="93"/>
      <c r="W964" s="93"/>
      <c r="X964" s="93"/>
      <c r="Y964" s="93"/>
      <c r="Z964" s="48"/>
    </row>
    <row r="965" ht="10.5" customHeight="1">
      <c r="A965" s="48"/>
      <c r="B965" s="48"/>
      <c r="C965" s="48"/>
      <c r="D965" s="48"/>
      <c r="E965" s="48"/>
      <c r="F965" s="48"/>
      <c r="G965" s="48"/>
      <c r="H965" s="48"/>
      <c r="I965" s="103"/>
      <c r="J965" s="229"/>
      <c r="K965" s="200"/>
      <c r="L965" s="93"/>
      <c r="M965" s="93"/>
      <c r="N965" s="93"/>
      <c r="O965" s="93"/>
      <c r="P965" s="93"/>
      <c r="Q965" s="93"/>
      <c r="R965" s="93"/>
      <c r="S965" s="93"/>
      <c r="T965" s="93"/>
      <c r="U965" s="93"/>
      <c r="V965" s="93"/>
      <c r="W965" s="93"/>
      <c r="X965" s="93"/>
      <c r="Y965" s="93"/>
      <c r="Z965" s="48"/>
    </row>
    <row r="966" ht="10.5" customHeight="1">
      <c r="A966" s="48"/>
      <c r="B966" s="48"/>
      <c r="C966" s="48"/>
      <c r="D966" s="48"/>
      <c r="E966" s="48"/>
      <c r="F966" s="48"/>
      <c r="G966" s="48"/>
      <c r="H966" s="48"/>
      <c r="I966" s="103"/>
      <c r="J966" s="229"/>
      <c r="K966" s="200"/>
      <c r="L966" s="93"/>
      <c r="M966" s="93"/>
      <c r="N966" s="93"/>
      <c r="O966" s="93"/>
      <c r="P966" s="93"/>
      <c r="Q966" s="93"/>
      <c r="R966" s="93"/>
      <c r="S966" s="93"/>
      <c r="T966" s="93"/>
      <c r="U966" s="93"/>
      <c r="V966" s="93"/>
      <c r="W966" s="93"/>
      <c r="X966" s="93"/>
      <c r="Y966" s="93"/>
      <c r="Z966" s="48"/>
    </row>
    <row r="967" ht="10.5" customHeight="1">
      <c r="A967" s="48"/>
      <c r="B967" s="48"/>
      <c r="C967" s="48"/>
      <c r="D967" s="48"/>
      <c r="E967" s="48"/>
      <c r="F967" s="48"/>
      <c r="G967" s="48"/>
      <c r="H967" s="48"/>
      <c r="I967" s="103"/>
      <c r="J967" s="229"/>
      <c r="K967" s="200"/>
      <c r="L967" s="93"/>
      <c r="M967" s="93"/>
      <c r="N967" s="93"/>
      <c r="O967" s="93"/>
      <c r="P967" s="93"/>
      <c r="Q967" s="93"/>
      <c r="R967" s="93"/>
      <c r="S967" s="93"/>
      <c r="T967" s="93"/>
      <c r="U967" s="93"/>
      <c r="V967" s="93"/>
      <c r="W967" s="93"/>
      <c r="X967" s="93"/>
      <c r="Y967" s="93"/>
      <c r="Z967" s="48"/>
    </row>
    <row r="968" ht="10.5" customHeight="1">
      <c r="A968" s="48"/>
      <c r="B968" s="48"/>
      <c r="C968" s="48"/>
      <c r="D968" s="48"/>
      <c r="E968" s="48"/>
      <c r="F968" s="48"/>
      <c r="G968" s="48"/>
      <c r="H968" s="48"/>
      <c r="I968" s="103"/>
      <c r="J968" s="229"/>
      <c r="K968" s="200"/>
      <c r="L968" s="93"/>
      <c r="M968" s="93"/>
      <c r="N968" s="93"/>
      <c r="O968" s="93"/>
      <c r="P968" s="93"/>
      <c r="Q968" s="93"/>
      <c r="R968" s="93"/>
      <c r="S968" s="93"/>
      <c r="T968" s="93"/>
      <c r="U968" s="93"/>
      <c r="V968" s="93"/>
      <c r="W968" s="93"/>
      <c r="X968" s="93"/>
      <c r="Y968" s="93"/>
      <c r="Z968" s="48"/>
    </row>
    <row r="969" ht="10.5" customHeight="1">
      <c r="A969" s="48"/>
      <c r="B969" s="48"/>
      <c r="C969" s="48"/>
      <c r="D969" s="48"/>
      <c r="E969" s="48"/>
      <c r="F969" s="48"/>
      <c r="G969" s="48"/>
      <c r="H969" s="48"/>
      <c r="I969" s="103"/>
      <c r="J969" s="229"/>
      <c r="K969" s="200"/>
      <c r="L969" s="93"/>
      <c r="M969" s="93"/>
      <c r="N969" s="93"/>
      <c r="O969" s="93"/>
      <c r="P969" s="93"/>
      <c r="Q969" s="93"/>
      <c r="R969" s="93"/>
      <c r="S969" s="93"/>
      <c r="T969" s="93"/>
      <c r="U969" s="93"/>
      <c r="V969" s="93"/>
      <c r="W969" s="93"/>
      <c r="X969" s="93"/>
      <c r="Y969" s="93"/>
      <c r="Z969" s="48"/>
    </row>
    <row r="970" ht="10.5" customHeight="1">
      <c r="A970" s="48"/>
      <c r="B970" s="48"/>
      <c r="C970" s="48"/>
      <c r="D970" s="48"/>
      <c r="E970" s="48"/>
      <c r="F970" s="48"/>
      <c r="G970" s="48"/>
      <c r="H970" s="48"/>
      <c r="I970" s="103"/>
      <c r="J970" s="229"/>
      <c r="K970" s="200"/>
      <c r="L970" s="93"/>
      <c r="M970" s="93"/>
      <c r="N970" s="93"/>
      <c r="O970" s="93"/>
      <c r="P970" s="93"/>
      <c r="Q970" s="93"/>
      <c r="R970" s="93"/>
      <c r="S970" s="93"/>
      <c r="T970" s="93"/>
      <c r="U970" s="93"/>
      <c r="V970" s="93"/>
      <c r="W970" s="93"/>
      <c r="X970" s="93"/>
      <c r="Y970" s="93"/>
      <c r="Z970" s="48"/>
    </row>
    <row r="971" ht="10.5" customHeight="1">
      <c r="A971" s="48"/>
      <c r="B971" s="48"/>
      <c r="C971" s="48"/>
      <c r="D971" s="48"/>
      <c r="E971" s="48"/>
      <c r="F971" s="48"/>
      <c r="G971" s="48"/>
      <c r="H971" s="48"/>
      <c r="I971" s="103"/>
      <c r="J971" s="229"/>
      <c r="K971" s="200"/>
      <c r="L971" s="93"/>
      <c r="M971" s="93"/>
      <c r="N971" s="93"/>
      <c r="O971" s="93"/>
      <c r="P971" s="93"/>
      <c r="Q971" s="93"/>
      <c r="R971" s="93"/>
      <c r="S971" s="93"/>
      <c r="T971" s="93"/>
      <c r="U971" s="93"/>
      <c r="V971" s="93"/>
      <c r="W971" s="93"/>
      <c r="X971" s="93"/>
      <c r="Y971" s="93"/>
      <c r="Z971" s="48"/>
    </row>
    <row r="972" ht="10.5" customHeight="1">
      <c r="A972" s="48"/>
      <c r="B972" s="48"/>
      <c r="C972" s="48"/>
      <c r="D972" s="48"/>
      <c r="E972" s="48"/>
      <c r="F972" s="48"/>
      <c r="G972" s="48"/>
      <c r="H972" s="48"/>
      <c r="I972" s="103"/>
      <c r="J972" s="229"/>
      <c r="K972" s="200"/>
      <c r="L972" s="93"/>
      <c r="M972" s="93"/>
      <c r="N972" s="93"/>
      <c r="O972" s="93"/>
      <c r="P972" s="93"/>
      <c r="Q972" s="93"/>
      <c r="R972" s="93"/>
      <c r="S972" s="93"/>
      <c r="T972" s="93"/>
      <c r="U972" s="93"/>
      <c r="V972" s="93"/>
      <c r="W972" s="93"/>
      <c r="X972" s="93"/>
      <c r="Y972" s="93"/>
      <c r="Z972" s="48"/>
    </row>
    <row r="973" ht="10.5" customHeight="1">
      <c r="A973" s="48"/>
      <c r="B973" s="48"/>
      <c r="C973" s="48"/>
      <c r="D973" s="48"/>
      <c r="E973" s="48"/>
      <c r="F973" s="48"/>
      <c r="G973" s="48"/>
      <c r="H973" s="48"/>
      <c r="I973" s="103"/>
      <c r="J973" s="229"/>
      <c r="K973" s="200"/>
      <c r="L973" s="93"/>
      <c r="M973" s="93"/>
      <c r="N973" s="93"/>
      <c r="O973" s="93"/>
      <c r="P973" s="93"/>
      <c r="Q973" s="93"/>
      <c r="R973" s="93"/>
      <c r="S973" s="93"/>
      <c r="T973" s="93"/>
      <c r="U973" s="93"/>
      <c r="V973" s="93"/>
      <c r="W973" s="93"/>
      <c r="X973" s="93"/>
      <c r="Y973" s="93"/>
      <c r="Z973" s="48"/>
    </row>
    <row r="974" ht="10.5" customHeight="1">
      <c r="A974" s="48"/>
      <c r="B974" s="48"/>
      <c r="C974" s="48"/>
      <c r="D974" s="48"/>
      <c r="E974" s="48"/>
      <c r="F974" s="48"/>
      <c r="G974" s="48"/>
      <c r="H974" s="48"/>
      <c r="I974" s="103"/>
      <c r="J974" s="229"/>
      <c r="K974" s="200"/>
      <c r="L974" s="93"/>
      <c r="M974" s="93"/>
      <c r="N974" s="93"/>
      <c r="O974" s="93"/>
      <c r="P974" s="93"/>
      <c r="Q974" s="93"/>
      <c r="R974" s="93"/>
      <c r="S974" s="93"/>
      <c r="T974" s="93"/>
      <c r="U974" s="93"/>
      <c r="V974" s="93"/>
      <c r="W974" s="93"/>
      <c r="X974" s="93"/>
      <c r="Y974" s="93"/>
      <c r="Z974" s="48"/>
    </row>
    <row r="975" ht="10.5" customHeight="1">
      <c r="A975" s="48"/>
      <c r="B975" s="48"/>
      <c r="C975" s="48"/>
      <c r="D975" s="48"/>
      <c r="E975" s="48"/>
      <c r="F975" s="48"/>
      <c r="G975" s="48"/>
      <c r="H975" s="48"/>
      <c r="I975" s="103"/>
      <c r="J975" s="229"/>
      <c r="K975" s="200"/>
      <c r="L975" s="93"/>
      <c r="M975" s="93"/>
      <c r="N975" s="93"/>
      <c r="O975" s="93"/>
      <c r="P975" s="93"/>
      <c r="Q975" s="93"/>
      <c r="R975" s="93"/>
      <c r="S975" s="93"/>
      <c r="T975" s="93"/>
      <c r="U975" s="93"/>
      <c r="V975" s="93"/>
      <c r="W975" s="93"/>
      <c r="X975" s="93"/>
      <c r="Y975" s="93"/>
      <c r="Z975" s="48"/>
    </row>
    <row r="976" ht="10.5" customHeight="1">
      <c r="A976" s="48"/>
      <c r="B976" s="48"/>
      <c r="C976" s="48"/>
      <c r="D976" s="48"/>
      <c r="E976" s="48"/>
      <c r="F976" s="48"/>
      <c r="G976" s="48"/>
      <c r="H976" s="48"/>
      <c r="I976" s="103"/>
      <c r="J976" s="229"/>
      <c r="K976" s="200"/>
      <c r="L976" s="93"/>
      <c r="M976" s="93"/>
      <c r="N976" s="93"/>
      <c r="O976" s="93"/>
      <c r="P976" s="93"/>
      <c r="Q976" s="93"/>
      <c r="R976" s="93"/>
      <c r="S976" s="93"/>
      <c r="T976" s="93"/>
      <c r="U976" s="93"/>
      <c r="V976" s="93"/>
      <c r="W976" s="93"/>
      <c r="X976" s="93"/>
      <c r="Y976" s="93"/>
      <c r="Z976" s="48"/>
    </row>
    <row r="977" ht="10.5" customHeight="1">
      <c r="A977" s="48"/>
      <c r="B977" s="48"/>
      <c r="C977" s="48"/>
      <c r="D977" s="48"/>
      <c r="E977" s="48"/>
      <c r="F977" s="48"/>
      <c r="G977" s="48"/>
      <c r="H977" s="48"/>
      <c r="I977" s="103"/>
      <c r="J977" s="229"/>
      <c r="K977" s="200"/>
      <c r="L977" s="93"/>
      <c r="M977" s="93"/>
      <c r="N977" s="93"/>
      <c r="O977" s="93"/>
      <c r="P977" s="93"/>
      <c r="Q977" s="93"/>
      <c r="R977" s="93"/>
      <c r="S977" s="93"/>
      <c r="T977" s="93"/>
      <c r="U977" s="93"/>
      <c r="V977" s="93"/>
      <c r="W977" s="93"/>
      <c r="X977" s="93"/>
      <c r="Y977" s="93"/>
      <c r="Z977" s="48"/>
    </row>
    <row r="978" ht="10.5" customHeight="1">
      <c r="A978" s="48"/>
      <c r="B978" s="48"/>
      <c r="C978" s="48"/>
      <c r="D978" s="48"/>
      <c r="E978" s="48"/>
      <c r="F978" s="48"/>
      <c r="G978" s="48"/>
      <c r="H978" s="48"/>
      <c r="I978" s="103"/>
      <c r="J978" s="229"/>
      <c r="K978" s="200"/>
      <c r="L978" s="93"/>
      <c r="M978" s="93"/>
      <c r="N978" s="93"/>
      <c r="O978" s="93"/>
      <c r="P978" s="93"/>
      <c r="Q978" s="93"/>
      <c r="R978" s="93"/>
      <c r="S978" s="93"/>
      <c r="T978" s="93"/>
      <c r="U978" s="93"/>
      <c r="V978" s="93"/>
      <c r="W978" s="93"/>
      <c r="X978" s="93"/>
      <c r="Y978" s="93"/>
      <c r="Z978" s="48"/>
    </row>
    <row r="979" ht="10.5" customHeight="1">
      <c r="A979" s="48"/>
      <c r="B979" s="48"/>
      <c r="C979" s="48"/>
      <c r="D979" s="48"/>
      <c r="E979" s="48"/>
      <c r="F979" s="48"/>
      <c r="G979" s="48"/>
      <c r="H979" s="48"/>
      <c r="I979" s="103"/>
      <c r="J979" s="229"/>
      <c r="K979" s="200"/>
      <c r="L979" s="93"/>
      <c r="M979" s="93"/>
      <c r="N979" s="93"/>
      <c r="O979" s="93"/>
      <c r="P979" s="93"/>
      <c r="Q979" s="93"/>
      <c r="R979" s="93"/>
      <c r="S979" s="93"/>
      <c r="T979" s="93"/>
      <c r="U979" s="93"/>
      <c r="V979" s="93"/>
      <c r="W979" s="93"/>
      <c r="X979" s="93"/>
      <c r="Y979" s="93"/>
      <c r="Z979" s="48"/>
    </row>
    <row r="980" ht="10.5" customHeight="1">
      <c r="A980" s="48"/>
      <c r="B980" s="48"/>
      <c r="C980" s="48"/>
      <c r="D980" s="48"/>
      <c r="E980" s="48"/>
      <c r="F980" s="48"/>
      <c r="G980" s="48"/>
      <c r="H980" s="48"/>
      <c r="I980" s="103"/>
      <c r="J980" s="229"/>
      <c r="K980" s="200"/>
      <c r="L980" s="93"/>
      <c r="M980" s="93"/>
      <c r="N980" s="93"/>
      <c r="O980" s="93"/>
      <c r="P980" s="93"/>
      <c r="Q980" s="93"/>
      <c r="R980" s="93"/>
      <c r="S980" s="93"/>
      <c r="T980" s="93"/>
      <c r="U980" s="93"/>
      <c r="V980" s="93"/>
      <c r="W980" s="93"/>
      <c r="X980" s="93"/>
      <c r="Y980" s="93"/>
      <c r="Z980" s="48"/>
    </row>
    <row r="981" ht="10.5" customHeight="1">
      <c r="A981" s="48"/>
      <c r="B981" s="48"/>
      <c r="C981" s="48"/>
      <c r="D981" s="48"/>
      <c r="E981" s="48"/>
      <c r="F981" s="48"/>
      <c r="G981" s="48"/>
      <c r="H981" s="48"/>
      <c r="I981" s="103"/>
      <c r="J981" s="229"/>
      <c r="K981" s="200"/>
      <c r="L981" s="93"/>
      <c r="M981" s="93"/>
      <c r="N981" s="93"/>
      <c r="O981" s="93"/>
      <c r="P981" s="93"/>
      <c r="Q981" s="93"/>
      <c r="R981" s="93"/>
      <c r="S981" s="93"/>
      <c r="T981" s="93"/>
      <c r="U981" s="93"/>
      <c r="V981" s="93"/>
      <c r="W981" s="93"/>
      <c r="X981" s="93"/>
      <c r="Y981" s="93"/>
      <c r="Z981" s="48"/>
    </row>
    <row r="982" ht="10.5" customHeight="1">
      <c r="A982" s="48"/>
      <c r="B982" s="48"/>
      <c r="C982" s="48"/>
      <c r="D982" s="48"/>
      <c r="E982" s="48"/>
      <c r="F982" s="48"/>
      <c r="G982" s="48"/>
      <c r="H982" s="48"/>
      <c r="I982" s="103"/>
      <c r="J982" s="229"/>
      <c r="K982" s="200"/>
      <c r="L982" s="93"/>
      <c r="M982" s="93"/>
      <c r="N982" s="93"/>
      <c r="O982" s="93"/>
      <c r="P982" s="93"/>
      <c r="Q982" s="93"/>
      <c r="R982" s="93"/>
      <c r="S982" s="93"/>
      <c r="T982" s="93"/>
      <c r="U982" s="93"/>
      <c r="V982" s="93"/>
      <c r="W982" s="93"/>
      <c r="X982" s="93"/>
      <c r="Y982" s="93"/>
      <c r="Z982" s="48"/>
    </row>
    <row r="983" ht="10.5" customHeight="1">
      <c r="A983" s="48"/>
      <c r="B983" s="48"/>
      <c r="C983" s="48"/>
      <c r="D983" s="48"/>
      <c r="E983" s="48"/>
      <c r="F983" s="48"/>
      <c r="G983" s="48"/>
      <c r="H983" s="48"/>
      <c r="I983" s="103"/>
      <c r="J983" s="229"/>
      <c r="K983" s="200"/>
      <c r="L983" s="93"/>
      <c r="M983" s="93"/>
      <c r="N983" s="93"/>
      <c r="O983" s="93"/>
      <c r="P983" s="93"/>
      <c r="Q983" s="93"/>
      <c r="R983" s="93"/>
      <c r="S983" s="93"/>
      <c r="T983" s="93"/>
      <c r="U983" s="93"/>
      <c r="V983" s="93"/>
      <c r="W983" s="93"/>
      <c r="X983" s="93"/>
      <c r="Y983" s="93"/>
      <c r="Z983" s="48"/>
    </row>
    <row r="984" ht="10.5" customHeight="1">
      <c r="A984" s="48"/>
      <c r="B984" s="48"/>
      <c r="C984" s="48"/>
      <c r="D984" s="48"/>
      <c r="E984" s="48"/>
      <c r="F984" s="48"/>
      <c r="G984" s="48"/>
      <c r="H984" s="48"/>
      <c r="I984" s="103"/>
      <c r="J984" s="229"/>
      <c r="K984" s="200"/>
      <c r="L984" s="93"/>
      <c r="M984" s="93"/>
      <c r="N984" s="93"/>
      <c r="O984" s="93"/>
      <c r="P984" s="93"/>
      <c r="Q984" s="93"/>
      <c r="R984" s="93"/>
      <c r="S984" s="93"/>
      <c r="T984" s="93"/>
      <c r="U984" s="93"/>
      <c r="V984" s="93"/>
      <c r="W984" s="93"/>
      <c r="X984" s="93"/>
      <c r="Y984" s="93"/>
      <c r="Z984" s="48"/>
    </row>
    <row r="985" ht="10.5" customHeight="1">
      <c r="A985" s="48"/>
      <c r="B985" s="48"/>
      <c r="C985" s="48"/>
      <c r="D985" s="48"/>
      <c r="E985" s="48"/>
      <c r="F985" s="48"/>
      <c r="G985" s="48"/>
      <c r="H985" s="48"/>
      <c r="I985" s="103"/>
      <c r="J985" s="229"/>
      <c r="K985" s="200"/>
      <c r="L985" s="93"/>
      <c r="M985" s="93"/>
      <c r="N985" s="93"/>
      <c r="O985" s="93"/>
      <c r="P985" s="93"/>
      <c r="Q985" s="93"/>
      <c r="R985" s="93"/>
      <c r="S985" s="93"/>
      <c r="T985" s="93"/>
      <c r="U985" s="93"/>
      <c r="V985" s="93"/>
      <c r="W985" s="93"/>
      <c r="X985" s="93"/>
      <c r="Y985" s="93"/>
      <c r="Z985" s="48"/>
    </row>
    <row r="986" ht="10.5" customHeight="1">
      <c r="A986" s="48"/>
      <c r="B986" s="48"/>
      <c r="C986" s="48"/>
      <c r="D986" s="48"/>
      <c r="E986" s="48"/>
      <c r="F986" s="48"/>
      <c r="G986" s="48"/>
      <c r="H986" s="48"/>
      <c r="I986" s="103"/>
      <c r="J986" s="229"/>
      <c r="K986" s="200"/>
      <c r="L986" s="93"/>
      <c r="M986" s="93"/>
      <c r="N986" s="93"/>
      <c r="O986" s="93"/>
      <c r="P986" s="93"/>
      <c r="Q986" s="93"/>
      <c r="R986" s="93"/>
      <c r="S986" s="93"/>
      <c r="T986" s="93"/>
      <c r="U986" s="93"/>
      <c r="V986" s="93"/>
      <c r="W986" s="93"/>
      <c r="X986" s="93"/>
      <c r="Y986" s="93"/>
      <c r="Z986" s="48"/>
    </row>
    <row r="987" ht="10.5" customHeight="1">
      <c r="A987" s="48"/>
      <c r="B987" s="48"/>
      <c r="C987" s="48"/>
      <c r="D987" s="48"/>
      <c r="E987" s="48"/>
      <c r="F987" s="48"/>
      <c r="G987" s="48"/>
      <c r="H987" s="48"/>
      <c r="I987" s="103"/>
      <c r="J987" s="229"/>
      <c r="K987" s="200"/>
      <c r="L987" s="93"/>
      <c r="M987" s="93"/>
      <c r="N987" s="93"/>
      <c r="O987" s="93"/>
      <c r="P987" s="93"/>
      <c r="Q987" s="93"/>
      <c r="R987" s="93"/>
      <c r="S987" s="93"/>
      <c r="T987" s="93"/>
      <c r="U987" s="93"/>
      <c r="V987" s="93"/>
      <c r="W987" s="93"/>
      <c r="X987" s="93"/>
      <c r="Y987" s="93"/>
      <c r="Z987" s="48"/>
    </row>
    <row r="988" ht="10.5" customHeight="1">
      <c r="A988" s="48"/>
      <c r="B988" s="48"/>
      <c r="C988" s="48"/>
      <c r="D988" s="48"/>
      <c r="E988" s="48"/>
      <c r="F988" s="48"/>
      <c r="G988" s="48"/>
      <c r="H988" s="48"/>
      <c r="I988" s="103"/>
      <c r="J988" s="229"/>
      <c r="K988" s="200"/>
      <c r="L988" s="93"/>
      <c r="M988" s="93"/>
      <c r="N988" s="93"/>
      <c r="O988" s="93"/>
      <c r="P988" s="93"/>
      <c r="Q988" s="93"/>
      <c r="R988" s="93"/>
      <c r="S988" s="93"/>
      <c r="T988" s="93"/>
      <c r="U988" s="93"/>
      <c r="V988" s="93"/>
      <c r="W988" s="93"/>
      <c r="X988" s="93"/>
      <c r="Y988" s="93"/>
      <c r="Z988" s="48"/>
    </row>
    <row r="989" ht="10.5" customHeight="1">
      <c r="A989" s="48"/>
      <c r="B989" s="48"/>
      <c r="C989" s="48"/>
      <c r="D989" s="48"/>
      <c r="E989" s="48"/>
      <c r="F989" s="48"/>
      <c r="G989" s="48"/>
      <c r="H989" s="48"/>
      <c r="I989" s="103"/>
      <c r="J989" s="229"/>
      <c r="K989" s="200"/>
      <c r="L989" s="93"/>
      <c r="M989" s="93"/>
      <c r="N989" s="93"/>
      <c r="O989" s="93"/>
      <c r="P989" s="93"/>
      <c r="Q989" s="93"/>
      <c r="R989" s="93"/>
      <c r="S989" s="93"/>
      <c r="T989" s="93"/>
      <c r="U989" s="93"/>
      <c r="V989" s="93"/>
      <c r="W989" s="93"/>
      <c r="X989" s="93"/>
      <c r="Y989" s="93"/>
      <c r="Z989" s="48"/>
    </row>
    <row r="990" ht="10.5" customHeight="1">
      <c r="A990" s="48"/>
      <c r="B990" s="48"/>
      <c r="C990" s="48"/>
      <c r="D990" s="48"/>
      <c r="E990" s="48"/>
      <c r="F990" s="48"/>
      <c r="G990" s="48"/>
      <c r="H990" s="48"/>
      <c r="I990" s="103"/>
      <c r="J990" s="229"/>
      <c r="K990" s="200"/>
      <c r="L990" s="93"/>
      <c r="M990" s="93"/>
      <c r="N990" s="93"/>
      <c r="O990" s="93"/>
      <c r="P990" s="93"/>
      <c r="Q990" s="93"/>
      <c r="R990" s="93"/>
      <c r="S990" s="93"/>
      <c r="T990" s="93"/>
      <c r="U990" s="93"/>
      <c r="V990" s="93"/>
      <c r="W990" s="93"/>
      <c r="X990" s="93"/>
      <c r="Y990" s="93"/>
      <c r="Z990" s="48"/>
    </row>
    <row r="991" ht="10.5" customHeight="1">
      <c r="A991" s="48"/>
      <c r="B991" s="48"/>
      <c r="C991" s="48"/>
      <c r="D991" s="48"/>
      <c r="E991" s="48"/>
      <c r="F991" s="48"/>
      <c r="G991" s="48"/>
      <c r="H991" s="48"/>
      <c r="I991" s="103"/>
      <c r="J991" s="229"/>
      <c r="K991" s="200"/>
      <c r="L991" s="93"/>
      <c r="M991" s="93"/>
      <c r="N991" s="93"/>
      <c r="O991" s="93"/>
      <c r="P991" s="93"/>
      <c r="Q991" s="93"/>
      <c r="R991" s="93"/>
      <c r="S991" s="93"/>
      <c r="T991" s="93"/>
      <c r="U991" s="93"/>
      <c r="V991" s="93"/>
      <c r="W991" s="93"/>
      <c r="X991" s="93"/>
      <c r="Y991" s="93"/>
      <c r="Z991" s="48"/>
    </row>
    <row r="992" ht="10.5" customHeight="1">
      <c r="A992" s="48"/>
      <c r="B992" s="48"/>
      <c r="C992" s="48"/>
      <c r="D992" s="48"/>
      <c r="E992" s="48"/>
      <c r="F992" s="48"/>
      <c r="G992" s="48"/>
      <c r="H992" s="48"/>
      <c r="I992" s="103"/>
      <c r="J992" s="229"/>
      <c r="K992" s="200"/>
      <c r="L992" s="93"/>
      <c r="M992" s="93"/>
      <c r="N992" s="93"/>
      <c r="O992" s="93"/>
      <c r="P992" s="93"/>
      <c r="Q992" s="93"/>
      <c r="R992" s="93"/>
      <c r="S992" s="93"/>
      <c r="T992" s="93"/>
      <c r="U992" s="93"/>
      <c r="V992" s="93"/>
      <c r="W992" s="93"/>
      <c r="X992" s="93"/>
      <c r="Y992" s="93"/>
      <c r="Z992" s="48"/>
    </row>
    <row r="993" ht="10.5" customHeight="1">
      <c r="A993" s="48"/>
      <c r="B993" s="48"/>
      <c r="C993" s="48"/>
      <c r="D993" s="48"/>
      <c r="E993" s="48"/>
      <c r="F993" s="48"/>
      <c r="G993" s="48"/>
      <c r="H993" s="48"/>
      <c r="I993" s="103"/>
      <c r="J993" s="229"/>
      <c r="K993" s="200"/>
      <c r="L993" s="93"/>
      <c r="M993" s="93"/>
      <c r="N993" s="93"/>
      <c r="O993" s="93"/>
      <c r="P993" s="93"/>
      <c r="Q993" s="93"/>
      <c r="R993" s="93"/>
      <c r="S993" s="93"/>
      <c r="T993" s="93"/>
      <c r="U993" s="93"/>
      <c r="V993" s="93"/>
      <c r="W993" s="93"/>
      <c r="X993" s="93"/>
      <c r="Y993" s="93"/>
      <c r="Z993" s="48"/>
    </row>
    <row r="994" ht="10.5" customHeight="1">
      <c r="A994" s="48"/>
      <c r="B994" s="48"/>
      <c r="C994" s="48"/>
      <c r="D994" s="48"/>
      <c r="E994" s="48"/>
      <c r="F994" s="48"/>
      <c r="G994" s="48"/>
      <c r="H994" s="48"/>
      <c r="I994" s="103"/>
      <c r="J994" s="229"/>
      <c r="K994" s="200"/>
      <c r="L994" s="93"/>
      <c r="M994" s="93"/>
      <c r="N994" s="93"/>
      <c r="O994" s="93"/>
      <c r="P994" s="93"/>
      <c r="Q994" s="93"/>
      <c r="R994" s="93"/>
      <c r="S994" s="93"/>
      <c r="T994" s="93"/>
      <c r="U994" s="93"/>
      <c r="V994" s="93"/>
      <c r="W994" s="93"/>
      <c r="X994" s="93"/>
      <c r="Y994" s="93"/>
      <c r="Z994" s="48"/>
    </row>
    <row r="995" ht="10.5" customHeight="1">
      <c r="A995" s="48"/>
      <c r="B995" s="48"/>
      <c r="C995" s="48"/>
      <c r="D995" s="48"/>
      <c r="E995" s="48"/>
      <c r="F995" s="48"/>
      <c r="G995" s="48"/>
      <c r="H995" s="48"/>
      <c r="I995" s="103"/>
      <c r="J995" s="229"/>
      <c r="K995" s="200"/>
      <c r="L995" s="93"/>
      <c r="M995" s="93"/>
      <c r="N995" s="93"/>
      <c r="O995" s="93"/>
      <c r="P995" s="93"/>
      <c r="Q995" s="93"/>
      <c r="R995" s="93"/>
      <c r="S995" s="93"/>
      <c r="T995" s="93"/>
      <c r="U995" s="93"/>
      <c r="V995" s="93"/>
      <c r="W995" s="93"/>
      <c r="X995" s="93"/>
      <c r="Y995" s="93"/>
      <c r="Z995" s="48"/>
    </row>
    <row r="996" ht="10.5" customHeight="1">
      <c r="A996" s="48"/>
      <c r="B996" s="48"/>
      <c r="C996" s="48"/>
      <c r="D996" s="48"/>
      <c r="E996" s="48"/>
      <c r="F996" s="48"/>
      <c r="G996" s="48"/>
      <c r="H996" s="48"/>
      <c r="I996" s="103"/>
      <c r="J996" s="229"/>
      <c r="K996" s="200"/>
      <c r="L996" s="93"/>
      <c r="M996" s="93"/>
      <c r="N996" s="93"/>
      <c r="O996" s="93"/>
      <c r="P996" s="93"/>
      <c r="Q996" s="93"/>
      <c r="R996" s="93"/>
      <c r="S996" s="93"/>
      <c r="T996" s="93"/>
      <c r="U996" s="93"/>
      <c r="V996" s="93"/>
      <c r="W996" s="93"/>
      <c r="X996" s="93"/>
      <c r="Y996" s="93"/>
      <c r="Z996" s="48"/>
    </row>
    <row r="997" ht="10.5" customHeight="1">
      <c r="A997" s="48"/>
      <c r="B997" s="48"/>
      <c r="C997" s="48"/>
      <c r="D997" s="48"/>
      <c r="E997" s="48"/>
      <c r="F997" s="48"/>
      <c r="G997" s="48"/>
      <c r="H997" s="48"/>
      <c r="I997" s="103"/>
      <c r="J997" s="229"/>
      <c r="K997" s="200"/>
      <c r="L997" s="93"/>
      <c r="M997" s="93"/>
      <c r="N997" s="93"/>
      <c r="O997" s="93"/>
      <c r="P997" s="93"/>
      <c r="Q997" s="93"/>
      <c r="R997" s="93"/>
      <c r="S997" s="93"/>
      <c r="T997" s="93"/>
      <c r="U997" s="93"/>
      <c r="V997" s="93"/>
      <c r="W997" s="93"/>
      <c r="X997" s="93"/>
      <c r="Y997" s="93"/>
      <c r="Z997" s="48"/>
    </row>
    <row r="998" ht="10.5" customHeight="1">
      <c r="A998" s="48"/>
      <c r="B998" s="48"/>
      <c r="C998" s="48"/>
      <c r="D998" s="48"/>
      <c r="E998" s="48"/>
      <c r="F998" s="48"/>
      <c r="G998" s="48"/>
      <c r="H998" s="48"/>
      <c r="I998" s="103"/>
      <c r="J998" s="229"/>
      <c r="K998" s="200"/>
      <c r="L998" s="93"/>
      <c r="M998" s="93"/>
      <c r="N998" s="93"/>
      <c r="O998" s="93"/>
      <c r="P998" s="93"/>
      <c r="Q998" s="93"/>
      <c r="R998" s="93"/>
      <c r="S998" s="93"/>
      <c r="T998" s="93"/>
      <c r="U998" s="93"/>
      <c r="V998" s="93"/>
      <c r="W998" s="93"/>
      <c r="X998" s="93"/>
      <c r="Y998" s="93"/>
      <c r="Z998" s="48"/>
    </row>
    <row r="999" ht="10.5" customHeight="1">
      <c r="A999" s="48"/>
      <c r="B999" s="48"/>
      <c r="C999" s="48"/>
      <c r="D999" s="48"/>
      <c r="E999" s="48"/>
      <c r="F999" s="48"/>
      <c r="G999" s="48"/>
      <c r="H999" s="48"/>
      <c r="I999" s="103"/>
      <c r="J999" s="229"/>
      <c r="K999" s="200"/>
      <c r="L999" s="93"/>
      <c r="M999" s="93"/>
      <c r="N999" s="93"/>
      <c r="O999" s="93"/>
      <c r="P999" s="93"/>
      <c r="Q999" s="93"/>
      <c r="R999" s="93"/>
      <c r="S999" s="93"/>
      <c r="T999" s="93"/>
      <c r="U999" s="93"/>
      <c r="V999" s="93"/>
      <c r="W999" s="93"/>
      <c r="X999" s="93"/>
      <c r="Y999" s="93"/>
      <c r="Z999" s="48"/>
    </row>
    <row r="1000" ht="10.5" customHeight="1">
      <c r="A1000" s="48"/>
      <c r="B1000" s="48"/>
      <c r="C1000" s="48"/>
      <c r="D1000" s="48"/>
      <c r="E1000" s="48"/>
      <c r="F1000" s="48"/>
      <c r="G1000" s="48"/>
      <c r="H1000" s="48"/>
      <c r="I1000" s="103"/>
      <c r="J1000" s="229"/>
      <c r="K1000" s="200"/>
      <c r="L1000" s="93"/>
      <c r="M1000" s="93"/>
      <c r="N1000" s="93"/>
      <c r="O1000" s="93"/>
      <c r="P1000" s="93"/>
      <c r="Q1000" s="93"/>
      <c r="R1000" s="93"/>
      <c r="S1000" s="93"/>
      <c r="T1000" s="93"/>
      <c r="U1000" s="93"/>
      <c r="V1000" s="93"/>
      <c r="W1000" s="93"/>
      <c r="X1000" s="93"/>
      <c r="Y1000" s="93"/>
      <c r="Z1000" s="48"/>
    </row>
  </sheetData>
  <autoFilter ref="$A$107:$J$194"/>
  <mergeCells count="5">
    <mergeCell ref="A100:H100"/>
    <mergeCell ref="I100:J100"/>
    <mergeCell ref="A101:H101"/>
    <mergeCell ref="I101:J101"/>
    <mergeCell ref="A105:J105"/>
  </mergeCells>
  <conditionalFormatting sqref="A107:J213 A215:J1000">
    <cfRule type="expression" dxfId="0" priority="1" stopIfTrue="1">
      <formula>$A107&lt;&gt;""</formula>
    </cfRule>
  </conditionalFormatting>
  <conditionalFormatting sqref="B463:E1000">
    <cfRule type="expression" dxfId="0" priority="2" stopIfTrue="1">
      <formula>$A463&lt;&gt;""</formula>
    </cfRule>
  </conditionalFormatting>
  <conditionalFormatting sqref="B475:E1000">
    <cfRule type="expression" dxfId="0" priority="3" stopIfTrue="1">
      <formula>$A475&lt;&gt;""</formula>
    </cfRule>
  </conditionalFormatting>
  <conditionalFormatting sqref="B680:E1000">
    <cfRule type="expression" dxfId="0" priority="4" stopIfTrue="1">
      <formula>$A680&lt;&gt;""</formula>
    </cfRule>
  </conditionalFormatting>
  <conditionalFormatting sqref="B682:E1000 B683:I1000 B685:E1000 H682:I1000 H685:I1000">
    <cfRule type="expression" dxfId="0" priority="5" stopIfTrue="1">
      <formula>$A682&lt;&gt;""</formula>
    </cfRule>
  </conditionalFormatting>
  <conditionalFormatting sqref="B692:E1000 H692:I1000">
    <cfRule type="expression" dxfId="0" priority="6" stopIfTrue="1">
      <formula>$A692&lt;&gt;""</formula>
    </cfRule>
  </conditionalFormatting>
  <conditionalFormatting sqref="B810:E1000">
    <cfRule type="expression" dxfId="0" priority="7" stopIfTrue="1">
      <formula>$A810&lt;&gt;""</formula>
    </cfRule>
  </conditionalFormatting>
  <conditionalFormatting sqref="B480:G1000">
    <cfRule type="expression" dxfId="0" priority="22" stopIfTrue="1">
      <formula>$A480&lt;&gt;""</formula>
    </cfRule>
  </conditionalFormatting>
  <conditionalFormatting sqref="B469:H1000">
    <cfRule type="expression" dxfId="0" priority="23" stopIfTrue="1">
      <formula>$A469&lt;&gt;""</formula>
    </cfRule>
  </conditionalFormatting>
  <conditionalFormatting sqref="B481:H1000">
    <cfRule type="expression" dxfId="0" priority="24" stopIfTrue="1">
      <formula>$A481&lt;&gt;""</formula>
    </cfRule>
  </conditionalFormatting>
  <conditionalFormatting sqref="B211:E213 F211:I211 B236:E266">
    <cfRule type="expression" dxfId="0" priority="31" stopIfTrue="1">
      <formula>$A211&lt;&gt;""</formula>
    </cfRule>
  </conditionalFormatting>
  <conditionalFormatting sqref="B267:I311">
    <cfRule type="expression" dxfId="0" priority="32" stopIfTrue="1">
      <formula>$A267&lt;&gt;""</formula>
    </cfRule>
  </conditionalFormatting>
  <conditionalFormatting sqref="B488:I1000">
    <cfRule type="expression" dxfId="0" priority="33" stopIfTrue="1">
      <formula>$A488&lt;&gt;""</formula>
    </cfRule>
  </conditionalFormatting>
  <conditionalFormatting sqref="B636:I1000">
    <cfRule type="expression" dxfId="0" priority="34" stopIfTrue="1">
      <formula>$A636&lt;&gt;""</formula>
    </cfRule>
  </conditionalFormatting>
  <conditionalFormatting sqref="B681:I1000">
    <cfRule type="expression" dxfId="0" priority="35" stopIfTrue="1">
      <formula>$A681&lt;&gt;""</formula>
    </cfRule>
  </conditionalFormatting>
  <conditionalFormatting sqref="B351:J411">
    <cfRule type="expression" dxfId="0" priority="41" stopIfTrue="1">
      <formula>$A351&lt;&gt;""</formula>
    </cfRule>
  </conditionalFormatting>
  <conditionalFormatting sqref="B448:J1000">
    <cfRule type="expression" dxfId="0" priority="42" stopIfTrue="1">
      <formula>$A448&lt;&gt;""</formula>
    </cfRule>
  </conditionalFormatting>
  <conditionalFormatting sqref="B590:J1000">
    <cfRule type="expression" dxfId="0" priority="43" stopIfTrue="1">
      <formula>$A590&lt;&gt;""</formula>
    </cfRule>
  </conditionalFormatting>
  <conditionalFormatting sqref="F463:H1000">
    <cfRule type="expression" dxfId="0" priority="49" stopIfTrue="1">
      <formula>$A463&lt;&gt;""</formula>
    </cfRule>
  </conditionalFormatting>
  <conditionalFormatting sqref="F467:H1000">
    <cfRule type="expression" dxfId="0" priority="50" stopIfTrue="1">
      <formula>$A467&lt;&gt;""</formula>
    </cfRule>
  </conditionalFormatting>
  <conditionalFormatting sqref="F475:H1000 H478:H1000">
    <cfRule type="expression" dxfId="0" priority="51" stopIfTrue="1">
      <formula>$A475&lt;&gt;""</formula>
    </cfRule>
  </conditionalFormatting>
  <conditionalFormatting sqref="F238:I238">
    <cfRule type="expression" dxfId="0" priority="54" stopIfTrue="1">
      <formula>$A238&lt;&gt;""</formula>
    </cfRule>
  </conditionalFormatting>
  <conditionalFormatting sqref="H465:H1000">
    <cfRule type="expression" dxfId="0" priority="55" stopIfTrue="1">
      <formula>$A465&lt;&gt;""</formula>
    </cfRule>
  </conditionalFormatting>
  <conditionalFormatting sqref="H212:I213 H236:I237">
    <cfRule type="expression" dxfId="0" priority="64" stopIfTrue="1">
      <formula>$A212&lt;&gt;""</formula>
    </cfRule>
  </conditionalFormatting>
  <conditionalFormatting sqref="H239:I239">
    <cfRule type="expression" dxfId="0" priority="65" stopIfTrue="1">
      <formula>$A239&lt;&gt;""</formula>
    </cfRule>
  </conditionalFormatting>
  <conditionalFormatting sqref="H680:I1000">
    <cfRule type="expression" dxfId="0" priority="66" stopIfTrue="1">
      <formula>$A680&lt;&gt;""</formula>
    </cfRule>
  </conditionalFormatting>
  <conditionalFormatting sqref="I463:I1000">
    <cfRule type="expression" dxfId="0" priority="72" stopIfTrue="1">
      <formula>$A463&lt;&gt;""</formula>
    </cfRule>
  </conditionalFormatting>
  <conditionalFormatting sqref="F202:I210 J202:J213 F223:J223 J236:J311 F240:I266 B461:J1000">
    <cfRule type="expression" dxfId="0" priority="74" stopIfTrue="1">
      <formula>#REF!&lt;&gt;""</formula>
    </cfRule>
  </conditionalFormatting>
  <dataValidations>
    <dataValidation type="list" allowBlank="1" sqref="F107:F213 F215:F223 F236:F1000">
      <formula1>$F$96:$F$99</formula1>
    </dataValidation>
    <dataValidation type="date" allowBlank="1" showErrorMessage="1" sqref="D102:E102 D106:E106">
      <formula1>42370.0</formula1>
      <formula2>42735.0</formula2>
    </dataValidation>
    <dataValidation type="list" allowBlank="1" showErrorMessage="1" sqref="A107:A213 A215:A223 A236:A1000">
      <formula1>OFFSET($A$1,0,0,$B$3,1)</formula1>
    </dataValidation>
    <dataValidation type="list" allowBlank="1" showInputMessage="1" showErrorMessage="1" prompt="Chyba ! - zadajte (vyberte zo zoznamu) platný analytický kód podľa nápovedy k bunke I104" sqref="J107:J213 J215:J223 J236:J1000">
      <formula1>"1,2,3,4,5,10,99"</formula1>
    </dataValidation>
  </dataValidations>
  <printOptions verticalCentered="1"/>
  <pageMargins bottom="0.4724409448818898" footer="0.0" header="0.0" left="0.1968503937007874" right="0.1968503937007874" top="0.4724409448818898"/>
  <pageSetup paperSize="9" scale="90" orientation="landscape"/>
  <headerFooter>
    <oddFooter/>
  </headerFooter>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9.43"/>
    <col customWidth="1" min="2" max="2" width="46.14"/>
    <col customWidth="1" min="3" max="3" width="15.43"/>
    <col customWidth="1" min="4" max="4" width="20.43"/>
    <col customWidth="1" min="5" max="5" width="21.0"/>
    <col customWidth="1" min="6" max="6" width="6.14"/>
    <col customWidth="1" min="7" max="7" width="22.86"/>
    <col customWidth="1" min="8" max="8" width="23.43"/>
    <col customWidth="1" min="9" max="9" width="26.86"/>
    <col customWidth="1" min="10" max="10" width="19.0"/>
    <col customWidth="1" min="11" max="11" width="19.86"/>
    <col customWidth="1" min="12" max="12" width="14.43"/>
    <col customWidth="1" min="13" max="14" width="24.86"/>
    <col customWidth="1" min="15" max="15" width="24.43"/>
    <col customWidth="1" min="16" max="16" width="24.86"/>
    <col customWidth="1" min="17" max="26" width="9.14"/>
  </cols>
  <sheetData>
    <row r="1" ht="19.5" customHeight="1">
      <c r="A1" s="230" t="s">
        <v>770</v>
      </c>
      <c r="B1" s="231" t="s">
        <v>771</v>
      </c>
      <c r="C1" s="231" t="s">
        <v>772</v>
      </c>
      <c r="D1" s="231" t="s">
        <v>773</v>
      </c>
      <c r="E1" s="231" t="s">
        <v>774</v>
      </c>
      <c r="F1" s="231" t="s">
        <v>775</v>
      </c>
      <c r="G1" s="231" t="s">
        <v>776</v>
      </c>
      <c r="H1" s="231" t="s">
        <v>777</v>
      </c>
      <c r="I1" s="231" t="s">
        <v>778</v>
      </c>
      <c r="J1" s="231" t="s">
        <v>779</v>
      </c>
      <c r="K1" s="231" t="s">
        <v>780</v>
      </c>
      <c r="L1" s="232" t="s">
        <v>781</v>
      </c>
      <c r="M1" s="233" t="s">
        <v>782</v>
      </c>
      <c r="N1" s="233" t="s">
        <v>783</v>
      </c>
      <c r="O1" s="233" t="s">
        <v>784</v>
      </c>
      <c r="P1" s="233" t="s">
        <v>785</v>
      </c>
      <c r="Q1" s="234"/>
      <c r="R1" s="234"/>
      <c r="S1" s="234"/>
      <c r="T1" s="234"/>
      <c r="U1" s="234"/>
      <c r="V1" s="234"/>
      <c r="W1" s="234"/>
      <c r="X1" s="234"/>
      <c r="Y1" s="234"/>
      <c r="Z1" s="234"/>
    </row>
    <row r="2" ht="10.5" customHeight="1">
      <c r="A2" s="235" t="s">
        <v>786</v>
      </c>
      <c r="B2" s="236" t="s">
        <v>787</v>
      </c>
      <c r="C2" s="236" t="s">
        <v>788</v>
      </c>
      <c r="D2" s="236" t="s">
        <v>789</v>
      </c>
      <c r="E2" s="236" t="s">
        <v>790</v>
      </c>
      <c r="F2" s="236" t="s">
        <v>791</v>
      </c>
      <c r="G2" s="236" t="s">
        <v>792</v>
      </c>
      <c r="H2" s="236" t="s">
        <v>793</v>
      </c>
      <c r="I2" s="236" t="s">
        <v>794</v>
      </c>
      <c r="J2" s="236" t="s">
        <v>795</v>
      </c>
      <c r="K2" s="236" t="s">
        <v>794</v>
      </c>
      <c r="L2" s="237">
        <v>4.21903471398E11</v>
      </c>
      <c r="M2" s="236" t="s">
        <v>796</v>
      </c>
      <c r="N2" s="236"/>
      <c r="O2" s="236"/>
      <c r="P2" s="236"/>
      <c r="Q2" s="238"/>
      <c r="R2" s="239"/>
      <c r="S2" s="238"/>
      <c r="T2" s="238"/>
      <c r="U2" s="238"/>
      <c r="V2" s="238"/>
      <c r="W2" s="238"/>
      <c r="X2" s="238"/>
      <c r="Y2" s="238"/>
      <c r="Z2" s="238"/>
    </row>
    <row r="3" ht="10.5" customHeight="1">
      <c r="A3" s="240" t="s">
        <v>797</v>
      </c>
      <c r="B3" s="241" t="s">
        <v>798</v>
      </c>
      <c r="C3" s="241" t="s">
        <v>788</v>
      </c>
      <c r="D3" s="241" t="s">
        <v>799</v>
      </c>
      <c r="E3" s="241" t="s">
        <v>800</v>
      </c>
      <c r="F3" s="241" t="s">
        <v>801</v>
      </c>
      <c r="G3" s="241" t="s">
        <v>802</v>
      </c>
      <c r="H3" s="241" t="s">
        <v>803</v>
      </c>
      <c r="I3" s="241" t="s">
        <v>804</v>
      </c>
      <c r="J3" s="241" t="s">
        <v>795</v>
      </c>
      <c r="K3" s="241" t="s">
        <v>805</v>
      </c>
      <c r="L3" s="242">
        <v>4.21911370554E11</v>
      </c>
      <c r="M3" s="241" t="s">
        <v>806</v>
      </c>
      <c r="N3" s="241"/>
      <c r="O3" s="241"/>
      <c r="P3" s="241"/>
      <c r="Q3" s="238"/>
      <c r="R3" s="239"/>
      <c r="S3" s="238"/>
      <c r="T3" s="238"/>
      <c r="U3" s="238"/>
      <c r="V3" s="238"/>
      <c r="W3" s="238"/>
      <c r="X3" s="238"/>
      <c r="Y3" s="238"/>
      <c r="Z3" s="238"/>
    </row>
    <row r="4" ht="10.5" customHeight="1">
      <c r="A4" s="235" t="s">
        <v>807</v>
      </c>
      <c r="B4" s="236" t="s">
        <v>808</v>
      </c>
      <c r="C4" s="236" t="s">
        <v>788</v>
      </c>
      <c r="D4" s="236" t="s">
        <v>809</v>
      </c>
      <c r="E4" s="236" t="s">
        <v>810</v>
      </c>
      <c r="F4" s="236" t="s">
        <v>811</v>
      </c>
      <c r="G4" s="236" t="s">
        <v>812</v>
      </c>
      <c r="H4" s="243" t="s">
        <v>813</v>
      </c>
      <c r="I4" s="236" t="s">
        <v>814</v>
      </c>
      <c r="J4" s="236" t="s">
        <v>815</v>
      </c>
      <c r="K4" s="243" t="s">
        <v>814</v>
      </c>
      <c r="L4" s="244">
        <v>4.21905819613E11</v>
      </c>
      <c r="M4" s="236" t="s">
        <v>816</v>
      </c>
      <c r="N4" s="236"/>
      <c r="O4" s="236"/>
      <c r="P4" s="236"/>
      <c r="Q4" s="238"/>
      <c r="R4" s="239"/>
      <c r="S4" s="238"/>
      <c r="T4" s="238"/>
      <c r="U4" s="238"/>
      <c r="V4" s="238"/>
      <c r="W4" s="238"/>
      <c r="X4" s="238"/>
      <c r="Y4" s="238"/>
      <c r="Z4" s="238"/>
    </row>
    <row r="5" ht="10.5" customHeight="1">
      <c r="A5" s="235" t="s">
        <v>817</v>
      </c>
      <c r="B5" s="236" t="s">
        <v>818</v>
      </c>
      <c r="C5" s="236" t="s">
        <v>788</v>
      </c>
      <c r="D5" s="236" t="s">
        <v>819</v>
      </c>
      <c r="E5" s="236" t="s">
        <v>800</v>
      </c>
      <c r="F5" s="236" t="s">
        <v>820</v>
      </c>
      <c r="G5" s="236" t="s">
        <v>821</v>
      </c>
      <c r="H5" s="243" t="s">
        <v>822</v>
      </c>
      <c r="I5" s="236" t="s">
        <v>823</v>
      </c>
      <c r="J5" s="236" t="s">
        <v>795</v>
      </c>
      <c r="K5" s="243" t="s">
        <v>824</v>
      </c>
      <c r="L5" s="244">
        <v>4.21903555547E11</v>
      </c>
      <c r="M5" s="236" t="s">
        <v>825</v>
      </c>
      <c r="N5" s="236"/>
      <c r="O5" s="236"/>
      <c r="P5" s="236"/>
      <c r="Q5" s="238"/>
      <c r="R5" s="239"/>
      <c r="S5" s="238"/>
      <c r="T5" s="238"/>
      <c r="U5" s="238"/>
      <c r="V5" s="238"/>
      <c r="W5" s="238"/>
      <c r="X5" s="238"/>
      <c r="Y5" s="238"/>
      <c r="Z5" s="238"/>
    </row>
    <row r="6" ht="10.5" customHeight="1">
      <c r="A6" s="235">
        <v>5.0607332E7</v>
      </c>
      <c r="B6" s="236" t="s">
        <v>826</v>
      </c>
      <c r="C6" s="236" t="s">
        <v>788</v>
      </c>
      <c r="D6" s="236" t="s">
        <v>827</v>
      </c>
      <c r="E6" s="236" t="s">
        <v>828</v>
      </c>
      <c r="F6" s="236" t="s">
        <v>829</v>
      </c>
      <c r="G6" s="236" t="s">
        <v>830</v>
      </c>
      <c r="H6" s="243" t="s">
        <v>831</v>
      </c>
      <c r="I6" s="236" t="s">
        <v>832</v>
      </c>
      <c r="J6" s="236" t="s">
        <v>795</v>
      </c>
      <c r="K6" s="243" t="s">
        <v>833</v>
      </c>
      <c r="L6" s="244">
        <v>4.21918817207E11</v>
      </c>
      <c r="M6" s="236" t="s">
        <v>834</v>
      </c>
      <c r="N6" s="236"/>
      <c r="O6" s="236"/>
      <c r="P6" s="236"/>
      <c r="Q6" s="238"/>
      <c r="R6" s="239"/>
      <c r="S6" s="238"/>
      <c r="T6" s="238"/>
      <c r="U6" s="238"/>
      <c r="V6" s="238"/>
      <c r="W6" s="238"/>
      <c r="X6" s="238"/>
      <c r="Y6" s="238"/>
      <c r="Z6" s="238"/>
    </row>
    <row r="7" ht="10.5" customHeight="1">
      <c r="A7" s="240" t="s">
        <v>835</v>
      </c>
      <c r="B7" s="241" t="s">
        <v>836</v>
      </c>
      <c r="C7" s="241" t="s">
        <v>788</v>
      </c>
      <c r="D7" s="241" t="s">
        <v>837</v>
      </c>
      <c r="E7" s="241" t="s">
        <v>838</v>
      </c>
      <c r="F7" s="241" t="s">
        <v>839</v>
      </c>
      <c r="G7" s="241" t="s">
        <v>840</v>
      </c>
      <c r="H7" s="241" t="s">
        <v>841</v>
      </c>
      <c r="I7" s="241" t="s">
        <v>842</v>
      </c>
      <c r="J7" s="241" t="s">
        <v>795</v>
      </c>
      <c r="K7" s="241" t="s">
        <v>842</v>
      </c>
      <c r="L7" s="242">
        <v>4.21908868248E11</v>
      </c>
      <c r="M7" s="241" t="s">
        <v>843</v>
      </c>
      <c r="N7" s="241"/>
      <c r="O7" s="241"/>
      <c r="P7" s="241"/>
      <c r="Q7" s="238"/>
      <c r="R7" s="239"/>
      <c r="S7" s="238"/>
      <c r="T7" s="238"/>
      <c r="U7" s="238"/>
      <c r="V7" s="238"/>
      <c r="W7" s="238"/>
      <c r="X7" s="238"/>
      <c r="Y7" s="238"/>
      <c r="Z7" s="238"/>
    </row>
    <row r="8" ht="10.5" customHeight="1">
      <c r="A8" s="240" t="s">
        <v>844</v>
      </c>
      <c r="B8" s="241" t="s">
        <v>845</v>
      </c>
      <c r="C8" s="241" t="s">
        <v>788</v>
      </c>
      <c r="D8" s="241" t="s">
        <v>846</v>
      </c>
      <c r="E8" s="241" t="s">
        <v>847</v>
      </c>
      <c r="F8" s="241" t="s">
        <v>848</v>
      </c>
      <c r="G8" s="241" t="s">
        <v>849</v>
      </c>
      <c r="H8" s="241" t="s">
        <v>850</v>
      </c>
      <c r="I8" s="241" t="s">
        <v>851</v>
      </c>
      <c r="J8" s="241" t="s">
        <v>852</v>
      </c>
      <c r="K8" s="241" t="s">
        <v>853</v>
      </c>
      <c r="L8" s="242">
        <v>4.21919188236E11</v>
      </c>
      <c r="M8" s="241" t="s">
        <v>854</v>
      </c>
      <c r="N8" s="241"/>
      <c r="O8" s="241"/>
      <c r="P8" s="241"/>
      <c r="Q8" s="238"/>
      <c r="R8" s="239"/>
      <c r="S8" s="238"/>
      <c r="T8" s="238"/>
      <c r="U8" s="238"/>
      <c r="V8" s="238"/>
      <c r="W8" s="238"/>
      <c r="X8" s="238"/>
      <c r="Y8" s="238"/>
      <c r="Z8" s="238"/>
    </row>
    <row r="9" ht="10.5" customHeight="1">
      <c r="A9" s="240" t="s">
        <v>855</v>
      </c>
      <c r="B9" s="241" t="s">
        <v>856</v>
      </c>
      <c r="C9" s="241" t="s">
        <v>788</v>
      </c>
      <c r="D9" s="241" t="s">
        <v>857</v>
      </c>
      <c r="E9" s="241" t="s">
        <v>838</v>
      </c>
      <c r="F9" s="241" t="s">
        <v>858</v>
      </c>
      <c r="G9" s="241" t="s">
        <v>859</v>
      </c>
      <c r="H9" s="241" t="s">
        <v>860</v>
      </c>
      <c r="I9" s="241" t="s">
        <v>861</v>
      </c>
      <c r="J9" s="241" t="s">
        <v>795</v>
      </c>
      <c r="K9" s="241" t="s">
        <v>861</v>
      </c>
      <c r="L9" s="242">
        <v>4.21905948422E11</v>
      </c>
      <c r="M9" s="241" t="s">
        <v>862</v>
      </c>
      <c r="N9" s="241"/>
      <c r="O9" s="241"/>
      <c r="P9" s="241"/>
      <c r="Q9" s="238"/>
      <c r="R9" s="239"/>
      <c r="S9" s="238"/>
      <c r="T9" s="238"/>
      <c r="U9" s="238"/>
      <c r="V9" s="238"/>
      <c r="W9" s="238"/>
      <c r="X9" s="238"/>
      <c r="Y9" s="238"/>
      <c r="Z9" s="238"/>
    </row>
    <row r="10" ht="11.25" customHeight="1">
      <c r="A10" s="240" t="s">
        <v>863</v>
      </c>
      <c r="B10" s="241" t="s">
        <v>864</v>
      </c>
      <c r="C10" s="241" t="s">
        <v>788</v>
      </c>
      <c r="D10" s="241" t="s">
        <v>865</v>
      </c>
      <c r="E10" s="241" t="s">
        <v>866</v>
      </c>
      <c r="F10" s="241" t="s">
        <v>867</v>
      </c>
      <c r="G10" s="241" t="s">
        <v>868</v>
      </c>
      <c r="H10" s="241" t="s">
        <v>869</v>
      </c>
      <c r="I10" s="241" t="s">
        <v>870</v>
      </c>
      <c r="J10" s="241" t="s">
        <v>795</v>
      </c>
      <c r="K10" s="241" t="s">
        <v>870</v>
      </c>
      <c r="L10" s="242">
        <v>4.21915184709E11</v>
      </c>
      <c r="M10" s="241" t="s">
        <v>871</v>
      </c>
      <c r="N10" s="241"/>
      <c r="O10" s="241"/>
      <c r="P10" s="241"/>
      <c r="Q10" s="238"/>
      <c r="R10" s="239"/>
      <c r="S10" s="238"/>
      <c r="T10" s="238"/>
      <c r="U10" s="238"/>
      <c r="V10" s="238"/>
      <c r="W10" s="238"/>
      <c r="X10" s="238"/>
      <c r="Y10" s="238"/>
      <c r="Z10" s="238"/>
    </row>
    <row r="11" ht="10.5" customHeight="1">
      <c r="A11" s="240" t="s">
        <v>872</v>
      </c>
      <c r="B11" s="241" t="s">
        <v>873</v>
      </c>
      <c r="C11" s="241" t="s">
        <v>788</v>
      </c>
      <c r="D11" s="241" t="s">
        <v>874</v>
      </c>
      <c r="E11" s="241" t="s">
        <v>838</v>
      </c>
      <c r="F11" s="241" t="s">
        <v>875</v>
      </c>
      <c r="G11" s="241" t="s">
        <v>876</v>
      </c>
      <c r="H11" s="241" t="s">
        <v>877</v>
      </c>
      <c r="I11" s="241" t="s">
        <v>878</v>
      </c>
      <c r="J11" s="241" t="s">
        <v>795</v>
      </c>
      <c r="K11" s="241" t="s">
        <v>879</v>
      </c>
      <c r="L11" s="242">
        <v>4.21908965156E11</v>
      </c>
      <c r="M11" s="241" t="s">
        <v>880</v>
      </c>
      <c r="N11" s="241"/>
      <c r="O11" s="241"/>
      <c r="P11" s="241"/>
      <c r="Q11" s="238"/>
      <c r="R11" s="239"/>
      <c r="S11" s="238"/>
      <c r="T11" s="238"/>
      <c r="U11" s="238"/>
      <c r="V11" s="238"/>
      <c r="W11" s="238"/>
      <c r="X11" s="238"/>
      <c r="Y11" s="238"/>
      <c r="Z11" s="238"/>
    </row>
    <row r="12" ht="10.5" customHeight="1">
      <c r="A12" s="240" t="s">
        <v>881</v>
      </c>
      <c r="B12" s="241" t="s">
        <v>882</v>
      </c>
      <c r="C12" s="241" t="s">
        <v>788</v>
      </c>
      <c r="D12" s="241" t="s">
        <v>883</v>
      </c>
      <c r="E12" s="241" t="s">
        <v>884</v>
      </c>
      <c r="F12" s="241" t="s">
        <v>885</v>
      </c>
      <c r="G12" s="241" t="s">
        <v>886</v>
      </c>
      <c r="H12" s="241" t="s">
        <v>887</v>
      </c>
      <c r="I12" s="241" t="s">
        <v>888</v>
      </c>
      <c r="J12" s="241" t="s">
        <v>889</v>
      </c>
      <c r="K12" s="241" t="s">
        <v>890</v>
      </c>
      <c r="L12" s="242">
        <v>4.21905998953E11</v>
      </c>
      <c r="M12" s="241" t="s">
        <v>891</v>
      </c>
      <c r="N12" s="241"/>
      <c r="O12" s="241"/>
      <c r="P12" s="241"/>
      <c r="Q12" s="238"/>
      <c r="R12" s="239"/>
      <c r="S12" s="238"/>
      <c r="T12" s="238"/>
      <c r="U12" s="238"/>
      <c r="V12" s="238"/>
      <c r="W12" s="238"/>
      <c r="X12" s="238"/>
      <c r="Y12" s="238"/>
      <c r="Z12" s="238"/>
    </row>
    <row r="13" ht="10.5" customHeight="1">
      <c r="A13" s="240" t="s">
        <v>892</v>
      </c>
      <c r="B13" s="241" t="s">
        <v>893</v>
      </c>
      <c r="C13" s="241" t="s">
        <v>788</v>
      </c>
      <c r="D13" s="241" t="s">
        <v>874</v>
      </c>
      <c r="E13" s="241" t="s">
        <v>838</v>
      </c>
      <c r="F13" s="241" t="s">
        <v>875</v>
      </c>
      <c r="G13" s="241" t="s">
        <v>894</v>
      </c>
      <c r="H13" s="241" t="s">
        <v>895</v>
      </c>
      <c r="I13" s="241" t="s">
        <v>896</v>
      </c>
      <c r="J13" s="241" t="s">
        <v>795</v>
      </c>
      <c r="K13" s="241" t="s">
        <v>897</v>
      </c>
      <c r="L13" s="242" t="s">
        <v>898</v>
      </c>
      <c r="M13" s="241" t="s">
        <v>899</v>
      </c>
      <c r="N13" s="241"/>
      <c r="O13" s="241"/>
      <c r="P13" s="241"/>
      <c r="Q13" s="238"/>
      <c r="R13" s="239" t="str">
        <f t="shared" ref="R13:R17" si="1">A13</f>
        <v>30844711</v>
      </c>
      <c r="S13" s="238"/>
      <c r="T13" s="238"/>
      <c r="U13" s="238"/>
      <c r="V13" s="238"/>
      <c r="W13" s="238"/>
      <c r="X13" s="238"/>
      <c r="Y13" s="238"/>
      <c r="Z13" s="238"/>
    </row>
    <row r="14" ht="10.5" customHeight="1">
      <c r="A14" s="235" t="s">
        <v>900</v>
      </c>
      <c r="B14" s="236" t="s">
        <v>901</v>
      </c>
      <c r="C14" s="236" t="s">
        <v>788</v>
      </c>
      <c r="D14" s="236" t="s">
        <v>902</v>
      </c>
      <c r="E14" s="236" t="s">
        <v>903</v>
      </c>
      <c r="F14" s="236" t="s">
        <v>904</v>
      </c>
      <c r="G14" s="236" t="s">
        <v>905</v>
      </c>
      <c r="H14" s="236" t="s">
        <v>906</v>
      </c>
      <c r="I14" s="243" t="s">
        <v>907</v>
      </c>
      <c r="J14" s="236" t="s">
        <v>795</v>
      </c>
      <c r="K14" s="243" t="s">
        <v>907</v>
      </c>
      <c r="L14" s="237">
        <v>4.21911361044E11</v>
      </c>
      <c r="M14" s="236" t="s">
        <v>908</v>
      </c>
      <c r="N14" s="236"/>
      <c r="O14" s="236"/>
      <c r="P14" s="236"/>
      <c r="Q14" s="238"/>
      <c r="R14" s="239" t="str">
        <f t="shared" si="1"/>
        <v>31940668</v>
      </c>
      <c r="S14" s="238"/>
      <c r="T14" s="238"/>
      <c r="U14" s="238"/>
      <c r="V14" s="238"/>
      <c r="W14" s="238"/>
      <c r="X14" s="238"/>
      <c r="Y14" s="238"/>
      <c r="Z14" s="238"/>
    </row>
    <row r="15" ht="10.5" customHeight="1">
      <c r="A15" s="240" t="s">
        <v>909</v>
      </c>
      <c r="B15" s="241" t="s">
        <v>910</v>
      </c>
      <c r="C15" s="241" t="s">
        <v>788</v>
      </c>
      <c r="D15" s="241" t="s">
        <v>911</v>
      </c>
      <c r="E15" s="241" t="s">
        <v>912</v>
      </c>
      <c r="F15" s="241" t="s">
        <v>913</v>
      </c>
      <c r="G15" s="241" t="s">
        <v>914</v>
      </c>
      <c r="H15" s="241" t="s">
        <v>915</v>
      </c>
      <c r="I15" s="241" t="s">
        <v>916</v>
      </c>
      <c r="J15" s="241" t="s">
        <v>795</v>
      </c>
      <c r="K15" s="241" t="s">
        <v>917</v>
      </c>
      <c r="L15" s="242">
        <v>4.21903403105E11</v>
      </c>
      <c r="M15" s="241" t="s">
        <v>918</v>
      </c>
      <c r="N15" s="241"/>
      <c r="O15" s="241"/>
      <c r="P15" s="241"/>
      <c r="Q15" s="238"/>
      <c r="R15" s="239" t="str">
        <f t="shared" si="1"/>
        <v>31824021</v>
      </c>
      <c r="S15" s="238"/>
      <c r="T15" s="238"/>
      <c r="U15" s="238"/>
      <c r="V15" s="238"/>
      <c r="W15" s="238"/>
      <c r="X15" s="238"/>
      <c r="Y15" s="238"/>
      <c r="Z15" s="238"/>
    </row>
    <row r="16" ht="10.5" customHeight="1">
      <c r="A16" s="235" t="s">
        <v>919</v>
      </c>
      <c r="B16" s="236" t="s">
        <v>920</v>
      </c>
      <c r="C16" s="236" t="s">
        <v>788</v>
      </c>
      <c r="D16" s="236" t="s">
        <v>921</v>
      </c>
      <c r="E16" s="236" t="s">
        <v>922</v>
      </c>
      <c r="F16" s="236" t="s">
        <v>923</v>
      </c>
      <c r="G16" s="236" t="s">
        <v>924</v>
      </c>
      <c r="H16" s="243" t="s">
        <v>925</v>
      </c>
      <c r="I16" s="236" t="s">
        <v>926</v>
      </c>
      <c r="J16" s="236" t="s">
        <v>795</v>
      </c>
      <c r="K16" s="243" t="s">
        <v>926</v>
      </c>
      <c r="L16" s="244">
        <v>4.2191781281E11</v>
      </c>
      <c r="M16" s="236" t="s">
        <v>927</v>
      </c>
      <c r="N16" s="236"/>
      <c r="O16" s="236"/>
      <c r="P16" s="236"/>
      <c r="Q16" s="238"/>
      <c r="R16" s="239" t="str">
        <f t="shared" si="1"/>
        <v>45009660</v>
      </c>
      <c r="S16" s="245"/>
      <c r="T16" s="245"/>
      <c r="U16" s="245"/>
      <c r="V16" s="245"/>
      <c r="W16" s="245"/>
      <c r="X16" s="245"/>
      <c r="Y16" s="245"/>
      <c r="Z16" s="245"/>
    </row>
    <row r="17" ht="10.5" customHeight="1">
      <c r="A17" s="240" t="s">
        <v>928</v>
      </c>
      <c r="B17" s="241" t="s">
        <v>929</v>
      </c>
      <c r="C17" s="241" t="s">
        <v>788</v>
      </c>
      <c r="D17" s="241" t="s">
        <v>930</v>
      </c>
      <c r="E17" s="241" t="s">
        <v>931</v>
      </c>
      <c r="F17" s="241" t="s">
        <v>932</v>
      </c>
      <c r="G17" s="241" t="s">
        <v>933</v>
      </c>
      <c r="H17" s="241" t="s">
        <v>934</v>
      </c>
      <c r="I17" s="241" t="s">
        <v>935</v>
      </c>
      <c r="J17" s="241" t="s">
        <v>795</v>
      </c>
      <c r="K17" s="241" t="s">
        <v>936</v>
      </c>
      <c r="L17" s="242">
        <v>4.21905162424E11</v>
      </c>
      <c r="M17" s="241" t="s">
        <v>937</v>
      </c>
      <c r="N17" s="241"/>
      <c r="O17" s="241"/>
      <c r="P17" s="241"/>
      <c r="Q17" s="238"/>
      <c r="R17" s="239" t="str">
        <f t="shared" si="1"/>
        <v>30811686</v>
      </c>
      <c r="S17" s="245"/>
      <c r="T17" s="245"/>
      <c r="U17" s="245"/>
      <c r="V17" s="245"/>
      <c r="W17" s="245"/>
      <c r="X17" s="245"/>
      <c r="Y17" s="245"/>
      <c r="Z17" s="245"/>
    </row>
    <row r="18" ht="10.5" customHeight="1">
      <c r="A18" s="240" t="s">
        <v>938</v>
      </c>
      <c r="B18" s="241" t="s">
        <v>939</v>
      </c>
      <c r="C18" s="241" t="s">
        <v>788</v>
      </c>
      <c r="D18" s="241" t="s">
        <v>940</v>
      </c>
      <c r="E18" s="241" t="s">
        <v>866</v>
      </c>
      <c r="F18" s="241" t="s">
        <v>867</v>
      </c>
      <c r="G18" s="241" t="s">
        <v>941</v>
      </c>
      <c r="H18" s="241" t="s">
        <v>942</v>
      </c>
      <c r="I18" s="241" t="s">
        <v>943</v>
      </c>
      <c r="J18" s="241" t="s">
        <v>795</v>
      </c>
      <c r="K18" s="241" t="s">
        <v>944</v>
      </c>
      <c r="L18" s="242" t="s">
        <v>945</v>
      </c>
      <c r="M18" s="241" t="s">
        <v>946</v>
      </c>
      <c r="N18" s="241"/>
      <c r="O18" s="241"/>
      <c r="P18" s="241"/>
      <c r="Q18" s="238"/>
      <c r="R18" s="239"/>
      <c r="S18" s="245"/>
      <c r="T18" s="245"/>
      <c r="U18" s="245"/>
      <c r="V18" s="245"/>
      <c r="W18" s="245"/>
      <c r="X18" s="245"/>
      <c r="Y18" s="245"/>
      <c r="Z18" s="245"/>
    </row>
    <row r="19" ht="10.5" customHeight="1">
      <c r="A19" s="240">
        <v>1.7316731E7</v>
      </c>
      <c r="B19" s="241" t="s">
        <v>947</v>
      </c>
      <c r="C19" s="241" t="s">
        <v>788</v>
      </c>
      <c r="D19" s="241" t="s">
        <v>948</v>
      </c>
      <c r="E19" s="241" t="s">
        <v>828</v>
      </c>
      <c r="F19" s="241" t="s">
        <v>949</v>
      </c>
      <c r="G19" s="241" t="s">
        <v>950</v>
      </c>
      <c r="H19" s="241" t="s">
        <v>951</v>
      </c>
      <c r="I19" s="241" t="s">
        <v>952</v>
      </c>
      <c r="J19" s="241" t="s">
        <v>795</v>
      </c>
      <c r="K19" s="241" t="s">
        <v>953</v>
      </c>
      <c r="L19" s="242">
        <v>4.21907696186E11</v>
      </c>
      <c r="M19" s="241" t="s">
        <v>954</v>
      </c>
      <c r="N19" s="241"/>
      <c r="O19" s="241"/>
      <c r="P19" s="241"/>
      <c r="Q19" s="238"/>
      <c r="R19" s="239">
        <f t="shared" ref="R19:R20" si="2">A19</f>
        <v>17316731</v>
      </c>
      <c r="S19" s="245"/>
      <c r="T19" s="245"/>
      <c r="U19" s="245"/>
      <c r="V19" s="245"/>
      <c r="W19" s="245"/>
      <c r="X19" s="245"/>
      <c r="Y19" s="245"/>
      <c r="Z19" s="245"/>
    </row>
    <row r="20" ht="10.5" customHeight="1">
      <c r="A20" s="235" t="s">
        <v>955</v>
      </c>
      <c r="B20" s="236" t="s">
        <v>956</v>
      </c>
      <c r="C20" s="236" t="s">
        <v>788</v>
      </c>
      <c r="D20" s="236" t="s">
        <v>957</v>
      </c>
      <c r="E20" s="236" t="s">
        <v>903</v>
      </c>
      <c r="F20" s="236" t="s">
        <v>904</v>
      </c>
      <c r="G20" s="236" t="s">
        <v>958</v>
      </c>
      <c r="H20" s="243" t="s">
        <v>959</v>
      </c>
      <c r="I20" s="236" t="s">
        <v>960</v>
      </c>
      <c r="J20" s="236" t="s">
        <v>795</v>
      </c>
      <c r="K20" s="243" t="s">
        <v>960</v>
      </c>
      <c r="L20" s="244">
        <v>4.2191847829E11</v>
      </c>
      <c r="M20" s="236" t="s">
        <v>961</v>
      </c>
      <c r="N20" s="236"/>
      <c r="O20" s="236"/>
      <c r="P20" s="236"/>
      <c r="Q20" s="238"/>
      <c r="R20" s="239" t="str">
        <f t="shared" si="2"/>
        <v>31929931</v>
      </c>
      <c r="S20" s="245"/>
      <c r="T20" s="245"/>
      <c r="U20" s="245"/>
      <c r="V20" s="245"/>
      <c r="W20" s="245"/>
      <c r="X20" s="245"/>
      <c r="Y20" s="245"/>
      <c r="Z20" s="245"/>
    </row>
    <row r="21" ht="10.5" customHeight="1">
      <c r="A21" s="240" t="s">
        <v>962</v>
      </c>
      <c r="B21" s="241" t="s">
        <v>963</v>
      </c>
      <c r="C21" s="241" t="s">
        <v>788</v>
      </c>
      <c r="D21" s="241" t="s">
        <v>964</v>
      </c>
      <c r="E21" s="241" t="s">
        <v>965</v>
      </c>
      <c r="F21" s="241" t="s">
        <v>966</v>
      </c>
      <c r="G21" s="241" t="s">
        <v>967</v>
      </c>
      <c r="H21" s="241" t="s">
        <v>968</v>
      </c>
      <c r="I21" s="241" t="s">
        <v>969</v>
      </c>
      <c r="J21" s="241" t="s">
        <v>889</v>
      </c>
      <c r="K21" s="241" t="s">
        <v>969</v>
      </c>
      <c r="L21" s="242">
        <v>4.21907448837E11</v>
      </c>
      <c r="M21" s="241" t="s">
        <v>970</v>
      </c>
      <c r="N21" s="241"/>
      <c r="O21" s="241"/>
      <c r="P21" s="241"/>
      <c r="Q21" s="238"/>
      <c r="R21" s="239"/>
      <c r="S21" s="245"/>
      <c r="T21" s="245"/>
      <c r="U21" s="245"/>
      <c r="V21" s="245"/>
      <c r="W21" s="245"/>
      <c r="X21" s="245"/>
      <c r="Y21" s="245"/>
      <c r="Z21" s="245"/>
    </row>
    <row r="22" ht="10.5" customHeight="1">
      <c r="A22" s="240" t="s">
        <v>971</v>
      </c>
      <c r="B22" s="241" t="s">
        <v>972</v>
      </c>
      <c r="C22" s="241" t="s">
        <v>788</v>
      </c>
      <c r="D22" s="241" t="s">
        <v>874</v>
      </c>
      <c r="E22" s="241" t="s">
        <v>838</v>
      </c>
      <c r="F22" s="241" t="s">
        <v>949</v>
      </c>
      <c r="G22" s="241" t="s">
        <v>973</v>
      </c>
      <c r="H22" s="241" t="s">
        <v>974</v>
      </c>
      <c r="I22" s="241" t="s">
        <v>975</v>
      </c>
      <c r="J22" s="241" t="s">
        <v>795</v>
      </c>
      <c r="K22" s="241" t="s">
        <v>976</v>
      </c>
      <c r="L22" s="242">
        <v>4.21905294239E11</v>
      </c>
      <c r="M22" s="241" t="s">
        <v>977</v>
      </c>
      <c r="N22" s="241"/>
      <c r="O22" s="241"/>
      <c r="P22" s="241"/>
      <c r="Q22" s="238"/>
      <c r="R22" s="239" t="str">
        <f>A22</f>
        <v>30844568</v>
      </c>
      <c r="S22" s="245"/>
      <c r="T22" s="245"/>
      <c r="U22" s="245"/>
      <c r="V22" s="245"/>
      <c r="W22" s="245"/>
      <c r="X22" s="245"/>
      <c r="Y22" s="245"/>
      <c r="Z22" s="245"/>
    </row>
    <row r="23" ht="10.5" customHeight="1">
      <c r="A23" s="240" t="s">
        <v>978</v>
      </c>
      <c r="B23" s="241" t="s">
        <v>979</v>
      </c>
      <c r="C23" s="241" t="s">
        <v>788</v>
      </c>
      <c r="D23" s="241" t="s">
        <v>980</v>
      </c>
      <c r="E23" s="241" t="s">
        <v>838</v>
      </c>
      <c r="F23" s="241" t="s">
        <v>949</v>
      </c>
      <c r="G23" s="241" t="s">
        <v>981</v>
      </c>
      <c r="H23" s="241" t="s">
        <v>982</v>
      </c>
      <c r="I23" s="241" t="s">
        <v>983</v>
      </c>
      <c r="J23" s="241" t="s">
        <v>795</v>
      </c>
      <c r="K23" s="241" t="s">
        <v>984</v>
      </c>
      <c r="L23" s="242">
        <v>4.2190550481E11</v>
      </c>
      <c r="M23" s="241" t="s">
        <v>985</v>
      </c>
      <c r="N23" s="241"/>
      <c r="O23" s="241"/>
      <c r="P23" s="241"/>
      <c r="Q23" s="238"/>
      <c r="R23" s="239"/>
      <c r="S23" s="245"/>
      <c r="T23" s="245"/>
      <c r="U23" s="245"/>
      <c r="V23" s="245"/>
      <c r="W23" s="245"/>
      <c r="X23" s="245"/>
      <c r="Y23" s="245"/>
      <c r="Z23" s="245"/>
    </row>
    <row r="24" ht="10.5" customHeight="1">
      <c r="A24" s="240" t="s">
        <v>986</v>
      </c>
      <c r="B24" s="241" t="s">
        <v>987</v>
      </c>
      <c r="C24" s="241" t="s">
        <v>788</v>
      </c>
      <c r="D24" s="241" t="s">
        <v>988</v>
      </c>
      <c r="E24" s="241" t="s">
        <v>838</v>
      </c>
      <c r="F24" s="241" t="s">
        <v>989</v>
      </c>
      <c r="G24" s="241" t="s">
        <v>990</v>
      </c>
      <c r="H24" s="241" t="s">
        <v>991</v>
      </c>
      <c r="I24" s="241" t="s">
        <v>992</v>
      </c>
      <c r="J24" s="241" t="s">
        <v>795</v>
      </c>
      <c r="K24" s="241" t="s">
        <v>993</v>
      </c>
      <c r="L24" s="242">
        <v>4.21949246786E11</v>
      </c>
      <c r="M24" s="241" t="s">
        <v>994</v>
      </c>
      <c r="N24" s="241"/>
      <c r="O24" s="241"/>
      <c r="P24" s="241"/>
      <c r="Q24" s="238"/>
      <c r="R24" s="239"/>
      <c r="S24" s="245"/>
      <c r="T24" s="245"/>
      <c r="U24" s="245"/>
      <c r="V24" s="245"/>
      <c r="W24" s="245"/>
      <c r="X24" s="245"/>
      <c r="Y24" s="245"/>
      <c r="Z24" s="245"/>
    </row>
    <row r="25" ht="10.5" customHeight="1">
      <c r="A25" s="235">
        <v>3.4056939E7</v>
      </c>
      <c r="B25" s="236" t="s">
        <v>995</v>
      </c>
      <c r="C25" s="236" t="s">
        <v>788</v>
      </c>
      <c r="D25" s="236" t="s">
        <v>996</v>
      </c>
      <c r="E25" s="236" t="s">
        <v>997</v>
      </c>
      <c r="F25" s="236" t="s">
        <v>998</v>
      </c>
      <c r="G25" s="236" t="s">
        <v>999</v>
      </c>
      <c r="H25" s="236" t="s">
        <v>1000</v>
      </c>
      <c r="I25" s="236" t="s">
        <v>1001</v>
      </c>
      <c r="J25" s="236" t="s">
        <v>795</v>
      </c>
      <c r="K25" s="236" t="s">
        <v>1002</v>
      </c>
      <c r="L25" s="237" t="s">
        <v>1003</v>
      </c>
      <c r="M25" s="236" t="s">
        <v>1004</v>
      </c>
      <c r="N25" s="236"/>
      <c r="O25" s="236"/>
      <c r="P25" s="236"/>
      <c r="Q25" s="238"/>
      <c r="R25" s="239">
        <f t="shared" ref="R25:R27" si="3">A25</f>
        <v>34056939</v>
      </c>
      <c r="S25" s="245"/>
      <c r="T25" s="245"/>
      <c r="U25" s="245"/>
      <c r="V25" s="245"/>
      <c r="W25" s="245"/>
      <c r="X25" s="245"/>
      <c r="Y25" s="245"/>
      <c r="Z25" s="245"/>
    </row>
    <row r="26" ht="10.5" customHeight="1">
      <c r="A26" s="235">
        <v>3.7824465E7</v>
      </c>
      <c r="B26" s="236" t="s">
        <v>1005</v>
      </c>
      <c r="C26" s="236" t="s">
        <v>788</v>
      </c>
      <c r="D26" s="236" t="s">
        <v>1006</v>
      </c>
      <c r="E26" s="236" t="s">
        <v>1007</v>
      </c>
      <c r="F26" s="236" t="s">
        <v>1008</v>
      </c>
      <c r="G26" s="236" t="s">
        <v>1009</v>
      </c>
      <c r="H26" s="243" t="s">
        <v>1010</v>
      </c>
      <c r="I26" s="236" t="s">
        <v>1011</v>
      </c>
      <c r="J26" s="236" t="s">
        <v>889</v>
      </c>
      <c r="K26" s="243" t="s">
        <v>1012</v>
      </c>
      <c r="L26" s="244">
        <v>4.21907344996E11</v>
      </c>
      <c r="M26" s="236" t="s">
        <v>1013</v>
      </c>
      <c r="N26" s="236"/>
      <c r="O26" s="236"/>
      <c r="P26" s="236"/>
      <c r="Q26" s="238"/>
      <c r="R26" s="239">
        <f t="shared" si="3"/>
        <v>37824465</v>
      </c>
      <c r="S26" s="245"/>
      <c r="T26" s="245"/>
      <c r="U26" s="245"/>
      <c r="V26" s="245"/>
      <c r="W26" s="245"/>
      <c r="X26" s="245"/>
      <c r="Y26" s="245"/>
      <c r="Z26" s="245"/>
    </row>
    <row r="27" ht="10.5" customHeight="1">
      <c r="A27" s="235">
        <v>3.4003975E7</v>
      </c>
      <c r="B27" s="236" t="s">
        <v>1014</v>
      </c>
      <c r="C27" s="236" t="s">
        <v>788</v>
      </c>
      <c r="D27" s="236" t="s">
        <v>1015</v>
      </c>
      <c r="E27" s="236" t="s">
        <v>838</v>
      </c>
      <c r="F27" s="236" t="s">
        <v>1016</v>
      </c>
      <c r="G27" s="236" t="s">
        <v>1017</v>
      </c>
      <c r="H27" s="243" t="s">
        <v>1018</v>
      </c>
      <c r="I27" s="236" t="s">
        <v>1019</v>
      </c>
      <c r="J27" s="236" t="s">
        <v>795</v>
      </c>
      <c r="K27" s="243" t="s">
        <v>1020</v>
      </c>
      <c r="L27" s="244">
        <v>4.21915472241E11</v>
      </c>
      <c r="M27" s="236" t="s">
        <v>1021</v>
      </c>
      <c r="N27" s="236"/>
      <c r="O27" s="236"/>
      <c r="P27" s="236"/>
      <c r="Q27" s="238"/>
      <c r="R27" s="239">
        <f t="shared" si="3"/>
        <v>34003975</v>
      </c>
      <c r="S27" s="245"/>
      <c r="T27" s="245"/>
      <c r="U27" s="245"/>
      <c r="V27" s="245"/>
      <c r="W27" s="245"/>
      <c r="X27" s="245"/>
      <c r="Y27" s="245"/>
      <c r="Z27" s="245"/>
    </row>
    <row r="28" ht="10.5" customHeight="1">
      <c r="A28" s="240" t="s">
        <v>1022</v>
      </c>
      <c r="B28" s="241" t="s">
        <v>1023</v>
      </c>
      <c r="C28" s="241" t="s">
        <v>788</v>
      </c>
      <c r="D28" s="241" t="s">
        <v>1024</v>
      </c>
      <c r="E28" s="241" t="s">
        <v>838</v>
      </c>
      <c r="F28" s="241" t="s">
        <v>1025</v>
      </c>
      <c r="G28" s="241" t="s">
        <v>1026</v>
      </c>
      <c r="H28" s="241" t="s">
        <v>1027</v>
      </c>
      <c r="I28" s="241" t="s">
        <v>1028</v>
      </c>
      <c r="J28" s="241" t="s">
        <v>795</v>
      </c>
      <c r="K28" s="241" t="s">
        <v>1028</v>
      </c>
      <c r="L28" s="242">
        <v>4.21903421644E11</v>
      </c>
      <c r="M28" s="241" t="s">
        <v>1029</v>
      </c>
      <c r="N28" s="241"/>
      <c r="O28" s="241"/>
      <c r="P28" s="241"/>
      <c r="Q28" s="238"/>
      <c r="R28" s="239"/>
      <c r="S28" s="245"/>
      <c r="T28" s="245"/>
      <c r="U28" s="245"/>
      <c r="V28" s="245"/>
      <c r="W28" s="245"/>
      <c r="X28" s="245"/>
      <c r="Y28" s="245"/>
      <c r="Z28" s="245"/>
    </row>
    <row r="29" ht="10.5" customHeight="1">
      <c r="A29" s="240">
        <v>4.2361885E7</v>
      </c>
      <c r="B29" s="241" t="s">
        <v>1030</v>
      </c>
      <c r="C29" s="241" t="s">
        <v>788</v>
      </c>
      <c r="D29" s="241" t="s">
        <v>1031</v>
      </c>
      <c r="E29" s="241" t="s">
        <v>838</v>
      </c>
      <c r="F29" s="241" t="s">
        <v>1032</v>
      </c>
      <c r="G29" s="241" t="s">
        <v>1033</v>
      </c>
      <c r="H29" s="241" t="s">
        <v>1034</v>
      </c>
      <c r="I29" s="241" t="s">
        <v>1035</v>
      </c>
      <c r="J29" s="241" t="s">
        <v>795</v>
      </c>
      <c r="K29" s="241" t="s">
        <v>1036</v>
      </c>
      <c r="L29" s="242">
        <v>4.21903204367E11</v>
      </c>
      <c r="M29" s="241" t="s">
        <v>1037</v>
      </c>
      <c r="N29" s="241"/>
      <c r="O29" s="241"/>
      <c r="P29" s="241"/>
      <c r="Q29" s="238"/>
      <c r="R29" s="239">
        <f t="shared" ref="R29:R32" si="4">A29</f>
        <v>42361885</v>
      </c>
      <c r="S29" s="245"/>
      <c r="T29" s="245"/>
      <c r="U29" s="245"/>
      <c r="V29" s="245"/>
      <c r="W29" s="245"/>
      <c r="X29" s="245"/>
      <c r="Y29" s="245"/>
      <c r="Z29" s="245"/>
    </row>
    <row r="30" ht="10.5" customHeight="1">
      <c r="A30" s="235" t="s">
        <v>1038</v>
      </c>
      <c r="B30" s="236" t="s">
        <v>1039</v>
      </c>
      <c r="C30" s="236" t="s">
        <v>788</v>
      </c>
      <c r="D30" s="236" t="s">
        <v>1040</v>
      </c>
      <c r="E30" s="236" t="s">
        <v>838</v>
      </c>
      <c r="F30" s="236" t="s">
        <v>1041</v>
      </c>
      <c r="G30" s="236" t="s">
        <v>1042</v>
      </c>
      <c r="H30" s="236" t="s">
        <v>1043</v>
      </c>
      <c r="I30" s="243" t="s">
        <v>1044</v>
      </c>
      <c r="J30" s="236" t="s">
        <v>1045</v>
      </c>
      <c r="K30" s="243" t="s">
        <v>1046</v>
      </c>
      <c r="L30" s="237">
        <v>4.21911865045E11</v>
      </c>
      <c r="M30" s="236" t="s">
        <v>1047</v>
      </c>
      <c r="N30" s="236"/>
      <c r="O30" s="236"/>
      <c r="P30" s="236"/>
      <c r="Q30" s="238"/>
      <c r="R30" s="239" t="str">
        <f t="shared" si="4"/>
        <v>50284363</v>
      </c>
      <c r="S30" s="245"/>
      <c r="T30" s="245"/>
      <c r="U30" s="245"/>
      <c r="V30" s="245"/>
      <c r="W30" s="245"/>
      <c r="X30" s="245"/>
      <c r="Y30" s="245"/>
      <c r="Z30" s="245"/>
    </row>
    <row r="31" ht="10.5" customHeight="1">
      <c r="A31" s="240" t="s">
        <v>1048</v>
      </c>
      <c r="B31" s="241" t="s">
        <v>1049</v>
      </c>
      <c r="C31" s="241" t="s">
        <v>788</v>
      </c>
      <c r="D31" s="241" t="s">
        <v>874</v>
      </c>
      <c r="E31" s="241" t="s">
        <v>838</v>
      </c>
      <c r="F31" s="241" t="s">
        <v>949</v>
      </c>
      <c r="G31" s="241" t="s">
        <v>1050</v>
      </c>
      <c r="H31" s="241" t="s">
        <v>1051</v>
      </c>
      <c r="I31" s="241" t="s">
        <v>1052</v>
      </c>
      <c r="J31" s="241" t="s">
        <v>1053</v>
      </c>
      <c r="K31" s="241" t="s">
        <v>1054</v>
      </c>
      <c r="L31" s="242">
        <v>4.21915177492E11</v>
      </c>
      <c r="M31" s="241" t="s">
        <v>1055</v>
      </c>
      <c r="N31" s="241"/>
      <c r="O31" s="241"/>
      <c r="P31" s="241"/>
      <c r="Q31" s="238"/>
      <c r="R31" s="239" t="str">
        <f t="shared" si="4"/>
        <v>00688321</v>
      </c>
      <c r="S31" s="245"/>
      <c r="T31" s="245"/>
      <c r="U31" s="245"/>
      <c r="V31" s="245"/>
      <c r="W31" s="245"/>
      <c r="X31" s="245"/>
      <c r="Y31" s="245"/>
      <c r="Z31" s="245"/>
    </row>
    <row r="32" ht="10.5" customHeight="1">
      <c r="A32" s="235" t="s">
        <v>1056</v>
      </c>
      <c r="B32" s="236" t="s">
        <v>1057</v>
      </c>
      <c r="C32" s="236" t="s">
        <v>788</v>
      </c>
      <c r="D32" s="236" t="s">
        <v>874</v>
      </c>
      <c r="E32" s="236" t="s">
        <v>838</v>
      </c>
      <c r="F32" s="236" t="s">
        <v>949</v>
      </c>
      <c r="G32" s="236" t="s">
        <v>1058</v>
      </c>
      <c r="H32" s="236" t="s">
        <v>1059</v>
      </c>
      <c r="I32" s="236" t="s">
        <v>1060</v>
      </c>
      <c r="J32" s="236" t="s">
        <v>795</v>
      </c>
      <c r="K32" s="236" t="s">
        <v>1060</v>
      </c>
      <c r="L32" s="237">
        <v>4.21908145184E11</v>
      </c>
      <c r="M32" s="236" t="s">
        <v>1061</v>
      </c>
      <c r="N32" s="236"/>
      <c r="O32" s="236"/>
      <c r="P32" s="236"/>
      <c r="Q32" s="238"/>
      <c r="R32" s="239" t="str">
        <f t="shared" si="4"/>
        <v>00603091</v>
      </c>
      <c r="S32" s="245"/>
      <c r="T32" s="245"/>
      <c r="U32" s="245"/>
      <c r="V32" s="245"/>
      <c r="W32" s="245"/>
      <c r="X32" s="245"/>
      <c r="Y32" s="245"/>
      <c r="Z32" s="245"/>
    </row>
    <row r="33" ht="10.5" customHeight="1">
      <c r="A33" s="240" t="s">
        <v>1062</v>
      </c>
      <c r="B33" s="241" t="s">
        <v>1063</v>
      </c>
      <c r="C33" s="241" t="s">
        <v>788</v>
      </c>
      <c r="D33" s="241" t="s">
        <v>1064</v>
      </c>
      <c r="E33" s="241" t="s">
        <v>810</v>
      </c>
      <c r="F33" s="241" t="s">
        <v>811</v>
      </c>
      <c r="G33" s="241" t="s">
        <v>1065</v>
      </c>
      <c r="H33" s="241" t="s">
        <v>1066</v>
      </c>
      <c r="I33" s="241" t="s">
        <v>1067</v>
      </c>
      <c r="J33" s="241" t="s">
        <v>1068</v>
      </c>
      <c r="K33" s="241" t="s">
        <v>1067</v>
      </c>
      <c r="L33" s="242">
        <v>4.21905380634E11</v>
      </c>
      <c r="M33" s="241" t="s">
        <v>1069</v>
      </c>
      <c r="N33" s="241"/>
      <c r="O33" s="241"/>
      <c r="P33" s="241"/>
      <c r="Q33" s="238"/>
      <c r="R33" s="239"/>
      <c r="S33" s="245"/>
      <c r="T33" s="245"/>
      <c r="U33" s="245"/>
      <c r="V33" s="245"/>
      <c r="W33" s="245"/>
      <c r="X33" s="245"/>
      <c r="Y33" s="245"/>
      <c r="Z33" s="245"/>
    </row>
    <row r="34" ht="10.5" customHeight="1">
      <c r="A34" s="240" t="s">
        <v>1070</v>
      </c>
      <c r="B34" s="241" t="s">
        <v>1071</v>
      </c>
      <c r="C34" s="241" t="s">
        <v>788</v>
      </c>
      <c r="D34" s="241" t="s">
        <v>874</v>
      </c>
      <c r="E34" s="241" t="s">
        <v>838</v>
      </c>
      <c r="F34" s="241" t="s">
        <v>949</v>
      </c>
      <c r="G34" s="241" t="s">
        <v>1072</v>
      </c>
      <c r="H34" s="241" t="s">
        <v>1073</v>
      </c>
      <c r="I34" s="241" t="s">
        <v>1074</v>
      </c>
      <c r="J34" s="241" t="s">
        <v>889</v>
      </c>
      <c r="K34" s="241" t="s">
        <v>1075</v>
      </c>
      <c r="L34" s="242">
        <v>4.21907100191E11</v>
      </c>
      <c r="M34" s="241" t="s">
        <v>1076</v>
      </c>
      <c r="N34" s="241"/>
      <c r="O34" s="241"/>
      <c r="P34" s="241"/>
      <c r="Q34" s="238"/>
      <c r="R34" s="239" t="str">
        <f t="shared" ref="R34:R45" si="5">A34</f>
        <v>31787801</v>
      </c>
      <c r="S34" s="245"/>
      <c r="T34" s="245"/>
      <c r="U34" s="245"/>
      <c r="V34" s="245"/>
      <c r="W34" s="245"/>
      <c r="X34" s="245"/>
      <c r="Y34" s="245"/>
      <c r="Z34" s="245"/>
    </row>
    <row r="35" ht="10.5" customHeight="1">
      <c r="A35" s="240" t="s">
        <v>1077</v>
      </c>
      <c r="B35" s="241" t="s">
        <v>1078</v>
      </c>
      <c r="C35" s="241" t="s">
        <v>788</v>
      </c>
      <c r="D35" s="241" t="s">
        <v>874</v>
      </c>
      <c r="E35" s="241" t="s">
        <v>838</v>
      </c>
      <c r="F35" s="241" t="s">
        <v>949</v>
      </c>
      <c r="G35" s="241" t="s">
        <v>1079</v>
      </c>
      <c r="H35" s="241" t="s">
        <v>1080</v>
      </c>
      <c r="I35" s="241" t="s">
        <v>1081</v>
      </c>
      <c r="J35" s="241" t="s">
        <v>1082</v>
      </c>
      <c r="K35" s="241" t="s">
        <v>1083</v>
      </c>
      <c r="L35" s="242">
        <v>4.21905659739E11</v>
      </c>
      <c r="M35" s="241" t="s">
        <v>1084</v>
      </c>
      <c r="N35" s="241"/>
      <c r="O35" s="241"/>
      <c r="P35" s="241"/>
      <c r="Q35" s="238"/>
      <c r="R35" s="239" t="str">
        <f t="shared" si="5"/>
        <v>50434101</v>
      </c>
      <c r="S35" s="245"/>
      <c r="T35" s="245"/>
      <c r="U35" s="245"/>
      <c r="V35" s="245"/>
      <c r="W35" s="245"/>
      <c r="X35" s="245"/>
      <c r="Y35" s="245"/>
      <c r="Z35" s="245"/>
    </row>
    <row r="36" ht="10.5" customHeight="1">
      <c r="A36" s="240" t="s">
        <v>1085</v>
      </c>
      <c r="B36" s="241" t="s">
        <v>1086</v>
      </c>
      <c r="C36" s="241" t="s">
        <v>788</v>
      </c>
      <c r="D36" s="241" t="s">
        <v>1087</v>
      </c>
      <c r="E36" s="241" t="s">
        <v>838</v>
      </c>
      <c r="F36" s="241" t="s">
        <v>1088</v>
      </c>
      <c r="G36" s="241" t="s">
        <v>1089</v>
      </c>
      <c r="H36" s="241" t="s">
        <v>1090</v>
      </c>
      <c r="I36" s="241" t="s">
        <v>1091</v>
      </c>
      <c r="J36" s="241" t="s">
        <v>795</v>
      </c>
      <c r="K36" s="241" t="s">
        <v>1091</v>
      </c>
      <c r="L36" s="242">
        <v>4.21905620961E11</v>
      </c>
      <c r="M36" s="241" t="s">
        <v>1092</v>
      </c>
      <c r="N36" s="241"/>
      <c r="O36" s="241"/>
      <c r="P36" s="241"/>
      <c r="Q36" s="238"/>
      <c r="R36" s="239" t="str">
        <f t="shared" si="5"/>
        <v>30853427</v>
      </c>
      <c r="S36" s="245"/>
      <c r="T36" s="245"/>
      <c r="U36" s="245"/>
      <c r="V36" s="245"/>
      <c r="W36" s="245"/>
      <c r="X36" s="245"/>
      <c r="Y36" s="245"/>
      <c r="Z36" s="245"/>
    </row>
    <row r="37" ht="10.5" customHeight="1">
      <c r="A37" s="235" t="s">
        <v>1093</v>
      </c>
      <c r="B37" s="236" t="s">
        <v>1094</v>
      </c>
      <c r="C37" s="236" t="s">
        <v>788</v>
      </c>
      <c r="D37" s="236" t="s">
        <v>1095</v>
      </c>
      <c r="E37" s="236" t="s">
        <v>1096</v>
      </c>
      <c r="F37" s="236" t="s">
        <v>1097</v>
      </c>
      <c r="G37" s="236" t="s">
        <v>1098</v>
      </c>
      <c r="H37" s="236" t="s">
        <v>1099</v>
      </c>
      <c r="I37" s="236" t="s">
        <v>1100</v>
      </c>
      <c r="J37" s="236" t="s">
        <v>889</v>
      </c>
      <c r="K37" s="236" t="s">
        <v>1100</v>
      </c>
      <c r="L37" s="237">
        <v>4.21908737634E11</v>
      </c>
      <c r="M37" s="236" t="s">
        <v>1101</v>
      </c>
      <c r="N37" s="236"/>
      <c r="O37" s="236"/>
      <c r="P37" s="236"/>
      <c r="Q37" s="238"/>
      <c r="R37" s="239" t="str">
        <f t="shared" si="5"/>
        <v>36075809</v>
      </c>
      <c r="S37" s="245"/>
      <c r="T37" s="245"/>
      <c r="U37" s="245"/>
      <c r="V37" s="245"/>
      <c r="W37" s="245"/>
      <c r="X37" s="245"/>
      <c r="Y37" s="245"/>
      <c r="Z37" s="245"/>
    </row>
    <row r="38" ht="10.5" customHeight="1">
      <c r="A38" s="240" t="s">
        <v>1102</v>
      </c>
      <c r="B38" s="241" t="s">
        <v>1103</v>
      </c>
      <c r="C38" s="241" t="s">
        <v>788</v>
      </c>
      <c r="D38" s="241" t="s">
        <v>1104</v>
      </c>
      <c r="E38" s="241" t="s">
        <v>790</v>
      </c>
      <c r="F38" s="241" t="s">
        <v>791</v>
      </c>
      <c r="G38" s="241" t="s">
        <v>1105</v>
      </c>
      <c r="H38" s="241" t="s">
        <v>1106</v>
      </c>
      <c r="I38" s="241" t="s">
        <v>1107</v>
      </c>
      <c r="J38" s="241" t="s">
        <v>795</v>
      </c>
      <c r="K38" s="241" t="s">
        <v>1108</v>
      </c>
      <c r="L38" s="242">
        <v>4.21905601243E11</v>
      </c>
      <c r="M38" s="241" t="s">
        <v>1109</v>
      </c>
      <c r="N38" s="241"/>
      <c r="O38" s="241"/>
      <c r="P38" s="241"/>
      <c r="Q38" s="238"/>
      <c r="R38" s="239" t="str">
        <f t="shared" si="5"/>
        <v>30813883</v>
      </c>
      <c r="S38" s="245"/>
      <c r="T38" s="245"/>
      <c r="U38" s="245"/>
      <c r="V38" s="245"/>
      <c r="W38" s="245"/>
      <c r="X38" s="245"/>
      <c r="Y38" s="245"/>
      <c r="Z38" s="245"/>
    </row>
    <row r="39" ht="10.5" customHeight="1">
      <c r="A39" s="235" t="s">
        <v>1110</v>
      </c>
      <c r="B39" s="236" t="s">
        <v>1111</v>
      </c>
      <c r="C39" s="236" t="s">
        <v>788</v>
      </c>
      <c r="D39" s="236" t="s">
        <v>1112</v>
      </c>
      <c r="E39" s="236" t="s">
        <v>838</v>
      </c>
      <c r="F39" s="236" t="s">
        <v>801</v>
      </c>
      <c r="G39" s="236" t="s">
        <v>1113</v>
      </c>
      <c r="H39" s="236" t="s">
        <v>1114</v>
      </c>
      <c r="I39" s="243" t="s">
        <v>1115</v>
      </c>
      <c r="J39" s="236" t="s">
        <v>795</v>
      </c>
      <c r="K39" s="243" t="s">
        <v>1115</v>
      </c>
      <c r="L39" s="237">
        <v>4.21903584555E11</v>
      </c>
      <c r="M39" s="236" t="s">
        <v>1116</v>
      </c>
      <c r="N39" s="236"/>
      <c r="O39" s="236"/>
      <c r="P39" s="236"/>
      <c r="Q39" s="238"/>
      <c r="R39" s="239" t="str">
        <f t="shared" si="5"/>
        <v>34057587</v>
      </c>
      <c r="S39" s="245"/>
      <c r="T39" s="245"/>
      <c r="U39" s="245"/>
      <c r="V39" s="245"/>
      <c r="W39" s="245"/>
      <c r="X39" s="245"/>
      <c r="Y39" s="245"/>
      <c r="Z39" s="245"/>
    </row>
    <row r="40" ht="10.5" customHeight="1">
      <c r="A40" s="235">
        <v>3.0806887E7</v>
      </c>
      <c r="B40" s="236" t="s">
        <v>1117</v>
      </c>
      <c r="C40" s="236" t="s">
        <v>788</v>
      </c>
      <c r="D40" s="236" t="s">
        <v>1118</v>
      </c>
      <c r="E40" s="236" t="s">
        <v>828</v>
      </c>
      <c r="F40" s="236" t="s">
        <v>875</v>
      </c>
      <c r="G40" s="236" t="s">
        <v>1119</v>
      </c>
      <c r="H40" s="236" t="s">
        <v>1120</v>
      </c>
      <c r="I40" s="236" t="s">
        <v>1121</v>
      </c>
      <c r="J40" s="236" t="s">
        <v>795</v>
      </c>
      <c r="K40" s="236" t="s">
        <v>1121</v>
      </c>
      <c r="L40" s="237">
        <v>4.21917800004E11</v>
      </c>
      <c r="M40" s="236" t="s">
        <v>1122</v>
      </c>
      <c r="N40" s="236"/>
      <c r="O40" s="236"/>
      <c r="P40" s="236"/>
      <c r="Q40" s="238"/>
      <c r="R40" s="239">
        <f t="shared" si="5"/>
        <v>30806887</v>
      </c>
      <c r="S40" s="245"/>
      <c r="T40" s="245"/>
      <c r="U40" s="245"/>
      <c r="V40" s="245"/>
      <c r="W40" s="245"/>
      <c r="X40" s="245"/>
      <c r="Y40" s="245"/>
      <c r="Z40" s="245"/>
    </row>
    <row r="41" ht="10.5" customHeight="1">
      <c r="A41" s="240" t="s">
        <v>1123</v>
      </c>
      <c r="B41" s="241" t="s">
        <v>1124</v>
      </c>
      <c r="C41" s="241" t="s">
        <v>788</v>
      </c>
      <c r="D41" s="241" t="s">
        <v>1125</v>
      </c>
      <c r="E41" s="241" t="s">
        <v>838</v>
      </c>
      <c r="F41" s="241" t="s">
        <v>1126</v>
      </c>
      <c r="G41" s="241" t="s">
        <v>1127</v>
      </c>
      <c r="H41" s="241" t="s">
        <v>1128</v>
      </c>
      <c r="I41" s="241" t="s">
        <v>1129</v>
      </c>
      <c r="J41" s="241" t="s">
        <v>795</v>
      </c>
      <c r="K41" s="241" t="s">
        <v>1129</v>
      </c>
      <c r="L41" s="242">
        <v>4.21905297832E11</v>
      </c>
      <c r="M41" s="241" t="s">
        <v>1130</v>
      </c>
      <c r="N41" s="241"/>
      <c r="O41" s="241"/>
      <c r="P41" s="241"/>
      <c r="Q41" s="238"/>
      <c r="R41" s="239" t="str">
        <f t="shared" si="5"/>
        <v>36068764</v>
      </c>
      <c r="S41" s="245"/>
      <c r="T41" s="245"/>
      <c r="U41" s="245"/>
      <c r="V41" s="245"/>
      <c r="W41" s="245"/>
      <c r="X41" s="245"/>
      <c r="Y41" s="245"/>
      <c r="Z41" s="245"/>
    </row>
    <row r="42" ht="10.5" customHeight="1">
      <c r="A42" s="240" t="s">
        <v>1131</v>
      </c>
      <c r="B42" s="241" t="s">
        <v>1132</v>
      </c>
      <c r="C42" s="241" t="s">
        <v>788</v>
      </c>
      <c r="D42" s="241" t="s">
        <v>1133</v>
      </c>
      <c r="E42" s="241" t="s">
        <v>838</v>
      </c>
      <c r="F42" s="241" t="s">
        <v>1134</v>
      </c>
      <c r="G42" s="241" t="s">
        <v>1135</v>
      </c>
      <c r="H42" s="241" t="s">
        <v>1136</v>
      </c>
      <c r="I42" s="241" t="s">
        <v>1137</v>
      </c>
      <c r="J42" s="241" t="s">
        <v>795</v>
      </c>
      <c r="K42" s="241" t="s">
        <v>1138</v>
      </c>
      <c r="L42" s="242">
        <v>4.21905936379E11</v>
      </c>
      <c r="M42" s="241" t="s">
        <v>1139</v>
      </c>
      <c r="N42" s="241"/>
      <c r="O42" s="241"/>
      <c r="P42" s="241"/>
      <c r="Q42" s="238"/>
      <c r="R42" s="239" t="str">
        <f t="shared" si="5"/>
        <v>30851459</v>
      </c>
      <c r="S42" s="245"/>
      <c r="T42" s="245"/>
      <c r="U42" s="245"/>
      <c r="V42" s="245"/>
      <c r="W42" s="245"/>
      <c r="X42" s="245"/>
      <c r="Y42" s="245"/>
      <c r="Z42" s="245"/>
    </row>
    <row r="43" ht="10.5" customHeight="1">
      <c r="A43" s="235" t="s">
        <v>1140</v>
      </c>
      <c r="B43" s="236" t="s">
        <v>1141</v>
      </c>
      <c r="C43" s="236" t="s">
        <v>788</v>
      </c>
      <c r="D43" s="236" t="s">
        <v>1142</v>
      </c>
      <c r="E43" s="236" t="s">
        <v>1143</v>
      </c>
      <c r="F43" s="236" t="s">
        <v>1144</v>
      </c>
      <c r="G43" s="236" t="s">
        <v>1145</v>
      </c>
      <c r="H43" s="246" t="s">
        <v>1146</v>
      </c>
      <c r="I43" s="243" t="s">
        <v>1147</v>
      </c>
      <c r="J43" s="236" t="s">
        <v>1148</v>
      </c>
      <c r="K43" s="243" t="s">
        <v>1147</v>
      </c>
      <c r="L43" s="237">
        <v>4.21915156717E11</v>
      </c>
      <c r="M43" s="236" t="s">
        <v>1149</v>
      </c>
      <c r="N43" s="236"/>
      <c r="O43" s="236"/>
      <c r="P43" s="236"/>
      <c r="Q43" s="238"/>
      <c r="R43" s="239" t="str">
        <f t="shared" si="5"/>
        <v>37998919</v>
      </c>
      <c r="S43" s="245"/>
      <c r="T43" s="245"/>
      <c r="U43" s="245"/>
      <c r="V43" s="245"/>
      <c r="W43" s="245"/>
      <c r="X43" s="245"/>
      <c r="Y43" s="245"/>
      <c r="Z43" s="245"/>
    </row>
    <row r="44" ht="10.5" customHeight="1">
      <c r="A44" s="235" t="s">
        <v>1150</v>
      </c>
      <c r="B44" s="236" t="s">
        <v>1151</v>
      </c>
      <c r="C44" s="236" t="s">
        <v>788</v>
      </c>
      <c r="D44" s="236" t="s">
        <v>874</v>
      </c>
      <c r="E44" s="236" t="s">
        <v>838</v>
      </c>
      <c r="F44" s="236" t="s">
        <v>949</v>
      </c>
      <c r="G44" s="236" t="s">
        <v>1152</v>
      </c>
      <c r="H44" s="236" t="s">
        <v>1153</v>
      </c>
      <c r="I44" s="243" t="s">
        <v>1154</v>
      </c>
      <c r="J44" s="236" t="s">
        <v>795</v>
      </c>
      <c r="K44" s="243" t="s">
        <v>976</v>
      </c>
      <c r="L44" s="237">
        <v>4.21905294239E11</v>
      </c>
      <c r="M44" s="236" t="s">
        <v>1155</v>
      </c>
      <c r="N44" s="236"/>
      <c r="O44" s="236"/>
      <c r="P44" s="236"/>
      <c r="Q44" s="238"/>
      <c r="R44" s="239" t="str">
        <f t="shared" si="5"/>
        <v>17316723</v>
      </c>
      <c r="S44" s="245"/>
      <c r="T44" s="245"/>
      <c r="U44" s="245"/>
      <c r="V44" s="245"/>
      <c r="W44" s="245"/>
      <c r="X44" s="245"/>
      <c r="Y44" s="245"/>
      <c r="Z44" s="245"/>
    </row>
    <row r="45" ht="10.5" customHeight="1">
      <c r="A45" s="235" t="s">
        <v>1156</v>
      </c>
      <c r="B45" s="236" t="s">
        <v>1157</v>
      </c>
      <c r="C45" s="236" t="s">
        <v>788</v>
      </c>
      <c r="D45" s="236" t="s">
        <v>874</v>
      </c>
      <c r="E45" s="236" t="s">
        <v>838</v>
      </c>
      <c r="F45" s="236" t="s">
        <v>949</v>
      </c>
      <c r="G45" s="236" t="s">
        <v>1158</v>
      </c>
      <c r="H45" s="236" t="s">
        <v>1159</v>
      </c>
      <c r="I45" s="243" t="s">
        <v>1160</v>
      </c>
      <c r="J45" s="236" t="s">
        <v>1161</v>
      </c>
      <c r="K45" s="243" t="s">
        <v>1160</v>
      </c>
      <c r="L45" s="237">
        <v>4.21908447934E11</v>
      </c>
      <c r="M45" s="236" t="s">
        <v>1162</v>
      </c>
      <c r="N45" s="236"/>
      <c r="O45" s="236"/>
      <c r="P45" s="236"/>
      <c r="Q45" s="238"/>
      <c r="R45" s="239" t="str">
        <f t="shared" si="5"/>
        <v>30807018</v>
      </c>
      <c r="S45" s="245"/>
      <c r="T45" s="245"/>
      <c r="U45" s="245"/>
      <c r="V45" s="245"/>
      <c r="W45" s="245"/>
      <c r="X45" s="245"/>
      <c r="Y45" s="245"/>
      <c r="Z45" s="245"/>
    </row>
    <row r="46" ht="10.5" customHeight="1">
      <c r="A46" s="235" t="s">
        <v>1163</v>
      </c>
      <c r="B46" s="236" t="s">
        <v>1164</v>
      </c>
      <c r="C46" s="236" t="s">
        <v>788</v>
      </c>
      <c r="D46" s="236" t="s">
        <v>874</v>
      </c>
      <c r="E46" s="236" t="s">
        <v>838</v>
      </c>
      <c r="F46" s="236" t="s">
        <v>949</v>
      </c>
      <c r="G46" s="246" t="s">
        <v>1165</v>
      </c>
      <c r="H46" s="236" t="s">
        <v>1166</v>
      </c>
      <c r="I46" s="243" t="s">
        <v>1167</v>
      </c>
      <c r="J46" s="236" t="s">
        <v>795</v>
      </c>
      <c r="K46" s="243" t="s">
        <v>1168</v>
      </c>
      <c r="L46" s="237">
        <v>4.2191823484E11</v>
      </c>
      <c r="M46" s="236" t="s">
        <v>1169</v>
      </c>
      <c r="N46" s="236"/>
      <c r="O46" s="236"/>
      <c r="P46" s="236"/>
      <c r="Q46" s="238"/>
      <c r="R46" s="239"/>
      <c r="S46" s="245"/>
      <c r="T46" s="245"/>
      <c r="U46" s="245"/>
      <c r="V46" s="245"/>
      <c r="W46" s="245"/>
      <c r="X46" s="245"/>
      <c r="Y46" s="245"/>
      <c r="Z46" s="245"/>
    </row>
    <row r="47" ht="10.5" customHeight="1">
      <c r="A47" s="240" t="s">
        <v>1170</v>
      </c>
      <c r="B47" s="241" t="s">
        <v>1171</v>
      </c>
      <c r="C47" s="241" t="s">
        <v>788</v>
      </c>
      <c r="D47" s="241" t="s">
        <v>980</v>
      </c>
      <c r="E47" s="241" t="s">
        <v>838</v>
      </c>
      <c r="F47" s="241" t="s">
        <v>949</v>
      </c>
      <c r="G47" s="241" t="s">
        <v>1172</v>
      </c>
      <c r="H47" s="241" t="s">
        <v>1173</v>
      </c>
      <c r="I47" s="241" t="s">
        <v>1174</v>
      </c>
      <c r="J47" s="241" t="s">
        <v>795</v>
      </c>
      <c r="K47" s="241" t="s">
        <v>1175</v>
      </c>
      <c r="L47" s="242">
        <v>4.21911427222E11</v>
      </c>
      <c r="M47" s="241" t="s">
        <v>1176</v>
      </c>
      <c r="N47" s="241"/>
      <c r="O47" s="241"/>
      <c r="P47" s="241"/>
      <c r="Q47" s="238"/>
      <c r="R47" s="239" t="str">
        <f t="shared" ref="R47:R60" si="6">A47</f>
        <v>00688819</v>
      </c>
      <c r="S47" s="245"/>
      <c r="T47" s="245"/>
      <c r="U47" s="245"/>
      <c r="V47" s="245"/>
      <c r="W47" s="245"/>
      <c r="X47" s="245"/>
      <c r="Y47" s="245"/>
      <c r="Z47" s="245"/>
    </row>
    <row r="48" ht="10.5" customHeight="1">
      <c r="A48" s="240" t="s">
        <v>1177</v>
      </c>
      <c r="B48" s="241" t="s">
        <v>1178</v>
      </c>
      <c r="C48" s="241" t="s">
        <v>788</v>
      </c>
      <c r="D48" s="241" t="s">
        <v>874</v>
      </c>
      <c r="E48" s="241" t="s">
        <v>838</v>
      </c>
      <c r="F48" s="241" t="s">
        <v>949</v>
      </c>
      <c r="G48" s="241" t="s">
        <v>1179</v>
      </c>
      <c r="H48" s="241" t="s">
        <v>1180</v>
      </c>
      <c r="I48" s="241" t="s">
        <v>1181</v>
      </c>
      <c r="J48" s="241" t="s">
        <v>1182</v>
      </c>
      <c r="K48" s="241" t="s">
        <v>1183</v>
      </c>
      <c r="L48" s="242">
        <v>4.21905278836E11</v>
      </c>
      <c r="M48" s="241" t="s">
        <v>1184</v>
      </c>
      <c r="N48" s="241"/>
      <c r="O48" s="241"/>
      <c r="P48" s="241"/>
      <c r="Q48" s="238"/>
      <c r="R48" s="239" t="str">
        <f t="shared" si="6"/>
        <v>36063835</v>
      </c>
      <c r="S48" s="245"/>
      <c r="T48" s="245"/>
      <c r="U48" s="245"/>
      <c r="V48" s="245"/>
      <c r="W48" s="245"/>
      <c r="X48" s="245"/>
      <c r="Y48" s="245"/>
      <c r="Z48" s="245"/>
    </row>
    <row r="49" ht="10.5" customHeight="1">
      <c r="A49" s="240" t="s">
        <v>1185</v>
      </c>
      <c r="B49" s="241" t="s">
        <v>1186</v>
      </c>
      <c r="C49" s="241" t="s">
        <v>788</v>
      </c>
      <c r="D49" s="241" t="s">
        <v>874</v>
      </c>
      <c r="E49" s="241" t="s">
        <v>838</v>
      </c>
      <c r="F49" s="241" t="s">
        <v>949</v>
      </c>
      <c r="G49" s="241" t="s">
        <v>1187</v>
      </c>
      <c r="H49" s="241" t="s">
        <v>1188</v>
      </c>
      <c r="I49" s="241" t="s">
        <v>1189</v>
      </c>
      <c r="J49" s="241" t="s">
        <v>889</v>
      </c>
      <c r="K49" s="241" t="s">
        <v>1189</v>
      </c>
      <c r="L49" s="242">
        <v>4.21910161266E11</v>
      </c>
      <c r="M49" s="241" t="s">
        <v>1190</v>
      </c>
      <c r="N49" s="241"/>
      <c r="O49" s="241"/>
      <c r="P49" s="241"/>
      <c r="Q49" s="238"/>
      <c r="R49" s="239" t="str">
        <f t="shared" si="6"/>
        <v>31753825</v>
      </c>
      <c r="S49" s="245"/>
      <c r="T49" s="245"/>
      <c r="U49" s="245"/>
      <c r="V49" s="245"/>
      <c r="W49" s="245"/>
      <c r="X49" s="245"/>
      <c r="Y49" s="245"/>
      <c r="Z49" s="245"/>
    </row>
    <row r="50" ht="10.5" customHeight="1">
      <c r="A50" s="240" t="s">
        <v>1191</v>
      </c>
      <c r="B50" s="241" t="s">
        <v>1192</v>
      </c>
      <c r="C50" s="241" t="s">
        <v>788</v>
      </c>
      <c r="D50" s="241" t="s">
        <v>1193</v>
      </c>
      <c r="E50" s="241" t="s">
        <v>1194</v>
      </c>
      <c r="F50" s="241" t="s">
        <v>1195</v>
      </c>
      <c r="G50" s="241" t="s">
        <v>1196</v>
      </c>
      <c r="H50" s="241" t="s">
        <v>1197</v>
      </c>
      <c r="I50" s="241" t="s">
        <v>1198</v>
      </c>
      <c r="J50" s="241" t="s">
        <v>795</v>
      </c>
      <c r="K50" s="241" t="s">
        <v>1198</v>
      </c>
      <c r="L50" s="242">
        <v>4.21903712927E11</v>
      </c>
      <c r="M50" s="241" t="s">
        <v>1199</v>
      </c>
      <c r="N50" s="241"/>
      <c r="O50" s="241"/>
      <c r="P50" s="241"/>
      <c r="Q50" s="238"/>
      <c r="R50" s="239" t="str">
        <f t="shared" si="6"/>
        <v>36128147</v>
      </c>
      <c r="S50" s="245"/>
      <c r="T50" s="245"/>
      <c r="U50" s="245"/>
      <c r="V50" s="245"/>
      <c r="W50" s="245"/>
      <c r="X50" s="245"/>
      <c r="Y50" s="245"/>
      <c r="Z50" s="245"/>
    </row>
    <row r="51" ht="10.5" customHeight="1">
      <c r="A51" s="240" t="s">
        <v>1200</v>
      </c>
      <c r="B51" s="241" t="s">
        <v>1201</v>
      </c>
      <c r="C51" s="241" t="s">
        <v>788</v>
      </c>
      <c r="D51" s="241" t="s">
        <v>1202</v>
      </c>
      <c r="E51" s="241" t="s">
        <v>1203</v>
      </c>
      <c r="F51" s="241" t="s">
        <v>1204</v>
      </c>
      <c r="G51" s="247" t="s">
        <v>1205</v>
      </c>
      <c r="H51" s="241" t="s">
        <v>1206</v>
      </c>
      <c r="I51" s="241" t="s">
        <v>1207</v>
      </c>
      <c r="J51" s="241" t="s">
        <v>795</v>
      </c>
      <c r="K51" s="241" t="s">
        <v>1207</v>
      </c>
      <c r="L51" s="242">
        <v>4.21915713543E11</v>
      </c>
      <c r="M51" s="241" t="s">
        <v>1208</v>
      </c>
      <c r="N51" s="241"/>
      <c r="O51" s="241"/>
      <c r="P51" s="241"/>
      <c r="Q51" s="238"/>
      <c r="R51" s="239" t="str">
        <f t="shared" si="6"/>
        <v>31770908</v>
      </c>
      <c r="S51" s="245"/>
      <c r="T51" s="245"/>
      <c r="U51" s="245"/>
      <c r="V51" s="245"/>
      <c r="W51" s="245"/>
      <c r="X51" s="245"/>
      <c r="Y51" s="245"/>
      <c r="Z51" s="245"/>
    </row>
    <row r="52" ht="10.5" customHeight="1">
      <c r="A52" s="240" t="s">
        <v>1209</v>
      </c>
      <c r="B52" s="241" t="s">
        <v>1210</v>
      </c>
      <c r="C52" s="241" t="s">
        <v>788</v>
      </c>
      <c r="D52" s="241" t="s">
        <v>1211</v>
      </c>
      <c r="E52" s="241" t="s">
        <v>838</v>
      </c>
      <c r="F52" s="241" t="s">
        <v>839</v>
      </c>
      <c r="G52" s="241" t="s">
        <v>1212</v>
      </c>
      <c r="H52" s="241" t="s">
        <v>1213</v>
      </c>
      <c r="I52" s="241" t="s">
        <v>1214</v>
      </c>
      <c r="J52" s="241" t="s">
        <v>889</v>
      </c>
      <c r="K52" s="241" t="s">
        <v>1215</v>
      </c>
      <c r="L52" s="242">
        <v>4.21918824449E11</v>
      </c>
      <c r="M52" s="241" t="s">
        <v>1216</v>
      </c>
      <c r="N52" s="241"/>
      <c r="O52" s="241"/>
      <c r="P52" s="241"/>
      <c r="Q52" s="238"/>
      <c r="R52" s="239" t="str">
        <f t="shared" si="6"/>
        <v>37841866</v>
      </c>
      <c r="S52" s="245"/>
      <c r="T52" s="245"/>
      <c r="U52" s="245"/>
      <c r="V52" s="245"/>
      <c r="W52" s="245"/>
      <c r="X52" s="245"/>
      <c r="Y52" s="245"/>
      <c r="Z52" s="245"/>
    </row>
    <row r="53" ht="10.5" customHeight="1">
      <c r="A53" s="240" t="s">
        <v>1217</v>
      </c>
      <c r="B53" s="241" t="s">
        <v>1218</v>
      </c>
      <c r="C53" s="241" t="s">
        <v>788</v>
      </c>
      <c r="D53" s="241" t="s">
        <v>1219</v>
      </c>
      <c r="E53" s="241" t="s">
        <v>838</v>
      </c>
      <c r="F53" s="241" t="s">
        <v>839</v>
      </c>
      <c r="G53" s="241" t="s">
        <v>1220</v>
      </c>
      <c r="H53" s="241" t="s">
        <v>1221</v>
      </c>
      <c r="I53" s="241" t="s">
        <v>1222</v>
      </c>
      <c r="J53" s="241" t="s">
        <v>795</v>
      </c>
      <c r="K53" s="241" t="s">
        <v>1223</v>
      </c>
      <c r="L53" s="242">
        <v>4.21907984638E11</v>
      </c>
      <c r="M53" s="241" t="s">
        <v>1224</v>
      </c>
      <c r="N53" s="241"/>
      <c r="O53" s="241"/>
      <c r="P53" s="241"/>
      <c r="Q53" s="238"/>
      <c r="R53" s="239" t="str">
        <f t="shared" si="6"/>
        <v>00687308</v>
      </c>
      <c r="S53" s="245"/>
      <c r="T53" s="245"/>
      <c r="U53" s="245"/>
      <c r="V53" s="245"/>
      <c r="W53" s="245"/>
      <c r="X53" s="245"/>
      <c r="Y53" s="245"/>
      <c r="Z53" s="245"/>
    </row>
    <row r="54" ht="10.5" customHeight="1">
      <c r="A54" s="240" t="s">
        <v>1225</v>
      </c>
      <c r="B54" s="241" t="s">
        <v>1226</v>
      </c>
      <c r="C54" s="241" t="s">
        <v>788</v>
      </c>
      <c r="D54" s="241" t="s">
        <v>874</v>
      </c>
      <c r="E54" s="241" t="s">
        <v>838</v>
      </c>
      <c r="F54" s="241" t="s">
        <v>949</v>
      </c>
      <c r="G54" s="241" t="s">
        <v>1227</v>
      </c>
      <c r="H54" s="241" t="s">
        <v>1228</v>
      </c>
      <c r="I54" s="241" t="s">
        <v>1229</v>
      </c>
      <c r="J54" s="241" t="s">
        <v>889</v>
      </c>
      <c r="K54" s="241" t="s">
        <v>1229</v>
      </c>
      <c r="L54" s="242">
        <v>4.21911597705E11</v>
      </c>
      <c r="M54" s="241" t="s">
        <v>1230</v>
      </c>
      <c r="N54" s="241"/>
      <c r="O54" s="241"/>
      <c r="P54" s="241"/>
      <c r="Q54" s="238"/>
      <c r="R54" s="239" t="str">
        <f t="shared" si="6"/>
        <v>00586455</v>
      </c>
      <c r="S54" s="245"/>
      <c r="T54" s="245"/>
      <c r="U54" s="245"/>
      <c r="V54" s="245"/>
      <c r="W54" s="245"/>
      <c r="X54" s="245"/>
      <c r="Y54" s="245"/>
      <c r="Z54" s="245"/>
    </row>
    <row r="55" ht="10.5" customHeight="1">
      <c r="A55" s="235">
        <v>3.1771688E7</v>
      </c>
      <c r="B55" s="236" t="s">
        <v>1231</v>
      </c>
      <c r="C55" s="236" t="s">
        <v>788</v>
      </c>
      <c r="D55" s="236" t="s">
        <v>1232</v>
      </c>
      <c r="E55" s="236" t="s">
        <v>1233</v>
      </c>
      <c r="F55" s="236" t="s">
        <v>1234</v>
      </c>
      <c r="G55" s="236" t="s">
        <v>1235</v>
      </c>
      <c r="H55" s="243" t="s">
        <v>1236</v>
      </c>
      <c r="I55" s="236" t="s">
        <v>1237</v>
      </c>
      <c r="J55" s="236" t="s">
        <v>795</v>
      </c>
      <c r="K55" s="236" t="s">
        <v>1238</v>
      </c>
      <c r="L55" s="244">
        <v>4.2190576234E11</v>
      </c>
      <c r="M55" s="236" t="s">
        <v>1239</v>
      </c>
      <c r="N55" s="236"/>
      <c r="O55" s="236"/>
      <c r="P55" s="236"/>
      <c r="Q55" s="238"/>
      <c r="R55" s="239">
        <f t="shared" si="6"/>
        <v>31771688</v>
      </c>
      <c r="S55" s="245"/>
      <c r="T55" s="245"/>
      <c r="U55" s="245"/>
      <c r="V55" s="245"/>
      <c r="W55" s="245"/>
      <c r="X55" s="245"/>
      <c r="Y55" s="245"/>
      <c r="Z55" s="245"/>
    </row>
    <row r="56" ht="10.5" customHeight="1">
      <c r="A56" s="240" t="s">
        <v>1240</v>
      </c>
      <c r="B56" s="241" t="s">
        <v>1241</v>
      </c>
      <c r="C56" s="241" t="s">
        <v>788</v>
      </c>
      <c r="D56" s="241" t="s">
        <v>1242</v>
      </c>
      <c r="E56" s="241" t="s">
        <v>838</v>
      </c>
      <c r="F56" s="241" t="s">
        <v>1016</v>
      </c>
      <c r="G56" s="241" t="s">
        <v>1243</v>
      </c>
      <c r="H56" s="241" t="s">
        <v>1244</v>
      </c>
      <c r="I56" s="241" t="s">
        <v>1245</v>
      </c>
      <c r="J56" s="241" t="s">
        <v>889</v>
      </c>
      <c r="K56" s="241" t="s">
        <v>1246</v>
      </c>
      <c r="L56" s="242">
        <v>4.2190550404E11</v>
      </c>
      <c r="M56" s="241" t="s">
        <v>1247</v>
      </c>
      <c r="N56" s="241"/>
      <c r="O56" s="241"/>
      <c r="P56" s="241"/>
      <c r="Q56" s="238"/>
      <c r="R56" s="239" t="str">
        <f t="shared" si="6"/>
        <v>31805540</v>
      </c>
      <c r="S56" s="245"/>
      <c r="T56" s="245"/>
      <c r="U56" s="245"/>
      <c r="V56" s="245"/>
      <c r="W56" s="245"/>
      <c r="X56" s="245"/>
      <c r="Y56" s="245"/>
      <c r="Z56" s="245"/>
    </row>
    <row r="57" ht="10.5" customHeight="1">
      <c r="A57" s="240" t="s">
        <v>1248</v>
      </c>
      <c r="B57" s="241" t="s">
        <v>1249</v>
      </c>
      <c r="C57" s="241" t="s">
        <v>788</v>
      </c>
      <c r="D57" s="241" t="s">
        <v>874</v>
      </c>
      <c r="E57" s="241" t="s">
        <v>838</v>
      </c>
      <c r="F57" s="241" t="s">
        <v>949</v>
      </c>
      <c r="G57" s="241" t="s">
        <v>1250</v>
      </c>
      <c r="H57" s="241" t="s">
        <v>1251</v>
      </c>
      <c r="I57" s="241" t="s">
        <v>1252</v>
      </c>
      <c r="J57" s="241" t="s">
        <v>889</v>
      </c>
      <c r="K57" s="241" t="s">
        <v>1252</v>
      </c>
      <c r="L57" s="242">
        <v>4.2190320227E11</v>
      </c>
      <c r="M57" s="241" t="s">
        <v>1253</v>
      </c>
      <c r="N57" s="241"/>
      <c r="O57" s="241"/>
      <c r="P57" s="241"/>
      <c r="Q57" s="238"/>
      <c r="R57" s="239" t="str">
        <f t="shared" si="6"/>
        <v>30793009</v>
      </c>
      <c r="S57" s="245"/>
      <c r="T57" s="245"/>
      <c r="U57" s="245"/>
      <c r="V57" s="245"/>
      <c r="W57" s="245"/>
      <c r="X57" s="245"/>
      <c r="Y57" s="245"/>
      <c r="Z57" s="245"/>
    </row>
    <row r="58" ht="10.5" customHeight="1">
      <c r="A58" s="240" t="s">
        <v>1254</v>
      </c>
      <c r="B58" s="241" t="s">
        <v>1255</v>
      </c>
      <c r="C58" s="241" t="s">
        <v>788</v>
      </c>
      <c r="D58" s="241" t="s">
        <v>1256</v>
      </c>
      <c r="E58" s="241" t="s">
        <v>1257</v>
      </c>
      <c r="F58" s="241" t="s">
        <v>1258</v>
      </c>
      <c r="G58" s="241" t="s">
        <v>1259</v>
      </c>
      <c r="H58" s="241" t="s">
        <v>1260</v>
      </c>
      <c r="I58" s="241" t="s">
        <v>1261</v>
      </c>
      <c r="J58" s="241" t="s">
        <v>795</v>
      </c>
      <c r="K58" s="241" t="s">
        <v>1262</v>
      </c>
      <c r="L58" s="242">
        <v>4.21911928826E11</v>
      </c>
      <c r="M58" s="241" t="s">
        <v>1263</v>
      </c>
      <c r="N58" s="241"/>
      <c r="O58" s="241"/>
      <c r="P58" s="241"/>
      <c r="Q58" s="238"/>
      <c r="R58" s="239" t="str">
        <f t="shared" si="6"/>
        <v>00677604</v>
      </c>
      <c r="S58" s="245"/>
      <c r="T58" s="245"/>
      <c r="U58" s="245"/>
      <c r="V58" s="245"/>
      <c r="W58" s="245"/>
      <c r="X58" s="245"/>
      <c r="Y58" s="245"/>
      <c r="Z58" s="245"/>
    </row>
    <row r="59" ht="10.5" customHeight="1">
      <c r="A59" s="240" t="s">
        <v>1264</v>
      </c>
      <c r="B59" s="241" t="s">
        <v>1265</v>
      </c>
      <c r="C59" s="241" t="s">
        <v>788</v>
      </c>
      <c r="D59" s="241" t="s">
        <v>874</v>
      </c>
      <c r="E59" s="241" t="s">
        <v>828</v>
      </c>
      <c r="F59" s="241" t="s">
        <v>949</v>
      </c>
      <c r="G59" s="241" t="s">
        <v>1266</v>
      </c>
      <c r="H59" s="241" t="s">
        <v>1267</v>
      </c>
      <c r="I59" s="241" t="s">
        <v>1268</v>
      </c>
      <c r="J59" s="241" t="s">
        <v>795</v>
      </c>
      <c r="K59" s="241" t="s">
        <v>1269</v>
      </c>
      <c r="L59" s="242" t="s">
        <v>1270</v>
      </c>
      <c r="M59" s="241" t="s">
        <v>1271</v>
      </c>
      <c r="N59" s="241"/>
      <c r="O59" s="241"/>
      <c r="P59" s="241"/>
      <c r="Q59" s="238"/>
      <c r="R59" s="239" t="str">
        <f t="shared" si="6"/>
        <v>30811082</v>
      </c>
      <c r="S59" s="245"/>
      <c r="T59" s="245"/>
      <c r="U59" s="245"/>
      <c r="V59" s="245"/>
      <c r="W59" s="245"/>
      <c r="X59" s="245"/>
      <c r="Y59" s="245"/>
      <c r="Z59" s="245"/>
    </row>
    <row r="60" ht="10.5" customHeight="1">
      <c r="A60" s="240" t="s">
        <v>647</v>
      </c>
      <c r="B60" s="241" t="s">
        <v>1272</v>
      </c>
      <c r="C60" s="241" t="s">
        <v>788</v>
      </c>
      <c r="D60" s="241" t="s">
        <v>1273</v>
      </c>
      <c r="E60" s="241" t="s">
        <v>800</v>
      </c>
      <c r="F60" s="241" t="s">
        <v>801</v>
      </c>
      <c r="G60" s="241" t="s">
        <v>1274</v>
      </c>
      <c r="H60" s="241" t="s">
        <v>1275</v>
      </c>
      <c r="I60" s="241" t="s">
        <v>1276</v>
      </c>
      <c r="J60" s="241" t="s">
        <v>889</v>
      </c>
      <c r="K60" s="241" t="s">
        <v>1277</v>
      </c>
      <c r="L60" s="242" t="s">
        <v>1278</v>
      </c>
      <c r="M60" s="241" t="s">
        <v>1279</v>
      </c>
      <c r="N60" s="241"/>
      <c r="O60" s="241"/>
      <c r="P60" s="241"/>
      <c r="Q60" s="238"/>
      <c r="R60" s="239" t="str">
        <f t="shared" si="6"/>
        <v>31745661</v>
      </c>
      <c r="S60" s="245"/>
      <c r="T60" s="245"/>
      <c r="U60" s="245"/>
      <c r="V60" s="245"/>
      <c r="W60" s="245"/>
      <c r="X60" s="245"/>
      <c r="Y60" s="245"/>
      <c r="Z60" s="245"/>
    </row>
    <row r="61" ht="10.5" customHeight="1">
      <c r="A61" s="240" t="s">
        <v>1280</v>
      </c>
      <c r="B61" s="241" t="s">
        <v>1281</v>
      </c>
      <c r="C61" s="241" t="s">
        <v>788</v>
      </c>
      <c r="D61" s="241" t="s">
        <v>1282</v>
      </c>
      <c r="E61" s="241" t="s">
        <v>1283</v>
      </c>
      <c r="F61" s="241" t="s">
        <v>1284</v>
      </c>
      <c r="G61" s="241" t="s">
        <v>1285</v>
      </c>
      <c r="H61" s="241" t="s">
        <v>1286</v>
      </c>
      <c r="I61" s="241" t="s">
        <v>1287</v>
      </c>
      <c r="J61" s="241" t="s">
        <v>889</v>
      </c>
      <c r="K61" s="241" t="s">
        <v>1288</v>
      </c>
      <c r="L61" s="242">
        <v>4.21903601379E11</v>
      </c>
      <c r="M61" s="241" t="s">
        <v>1289</v>
      </c>
      <c r="N61" s="241"/>
      <c r="O61" s="241"/>
      <c r="P61" s="241"/>
      <c r="Q61" s="238"/>
      <c r="R61" s="239"/>
      <c r="S61" s="245"/>
      <c r="T61" s="245"/>
      <c r="U61" s="245"/>
      <c r="V61" s="245"/>
      <c r="W61" s="245"/>
      <c r="X61" s="245"/>
      <c r="Y61" s="245"/>
      <c r="Z61" s="245"/>
    </row>
    <row r="62" ht="10.5" customHeight="1">
      <c r="A62" s="240" t="s">
        <v>1290</v>
      </c>
      <c r="B62" s="241" t="s">
        <v>1291</v>
      </c>
      <c r="C62" s="241" t="s">
        <v>788</v>
      </c>
      <c r="D62" s="241" t="s">
        <v>1292</v>
      </c>
      <c r="E62" s="241" t="s">
        <v>838</v>
      </c>
      <c r="F62" s="241" t="s">
        <v>1293</v>
      </c>
      <c r="G62" s="241" t="s">
        <v>1294</v>
      </c>
      <c r="H62" s="241" t="s">
        <v>1295</v>
      </c>
      <c r="I62" s="241" t="s">
        <v>1296</v>
      </c>
      <c r="J62" s="241" t="s">
        <v>889</v>
      </c>
      <c r="K62" s="241" t="s">
        <v>1297</v>
      </c>
      <c r="L62" s="242">
        <v>4.21903370792E11</v>
      </c>
      <c r="M62" s="241" t="s">
        <v>1298</v>
      </c>
      <c r="N62" s="241"/>
      <c r="O62" s="241"/>
      <c r="P62" s="241"/>
      <c r="Q62" s="238"/>
      <c r="R62" s="239" t="str">
        <f t="shared" ref="R62:R69" si="7">A62</f>
        <v>30806836</v>
      </c>
      <c r="S62" s="245"/>
      <c r="T62" s="245"/>
      <c r="U62" s="245"/>
      <c r="V62" s="245"/>
      <c r="W62" s="245"/>
      <c r="X62" s="245"/>
      <c r="Y62" s="245"/>
      <c r="Z62" s="245"/>
    </row>
    <row r="63" ht="10.5" customHeight="1">
      <c r="A63" s="240" t="s">
        <v>1299</v>
      </c>
      <c r="B63" s="241" t="s">
        <v>1300</v>
      </c>
      <c r="C63" s="241" t="s">
        <v>788</v>
      </c>
      <c r="D63" s="241" t="s">
        <v>1301</v>
      </c>
      <c r="E63" s="241" t="s">
        <v>838</v>
      </c>
      <c r="F63" s="241" t="s">
        <v>1302</v>
      </c>
      <c r="G63" s="241" t="s">
        <v>1303</v>
      </c>
      <c r="H63" s="241" t="s">
        <v>1304</v>
      </c>
      <c r="I63" s="241" t="s">
        <v>1305</v>
      </c>
      <c r="J63" s="241" t="s">
        <v>795</v>
      </c>
      <c r="K63" s="241" t="s">
        <v>1306</v>
      </c>
      <c r="L63" s="242">
        <v>4.21905795511E11</v>
      </c>
      <c r="M63" s="241" t="s">
        <v>1307</v>
      </c>
      <c r="N63" s="241"/>
      <c r="O63" s="241"/>
      <c r="P63" s="241"/>
      <c r="Q63" s="238"/>
      <c r="R63" s="239" t="str">
        <f t="shared" si="7"/>
        <v>00603341</v>
      </c>
      <c r="S63" s="245"/>
      <c r="T63" s="245"/>
      <c r="U63" s="245"/>
      <c r="V63" s="245"/>
      <c r="W63" s="245"/>
      <c r="X63" s="245"/>
      <c r="Y63" s="245"/>
      <c r="Z63" s="245"/>
    </row>
    <row r="64" ht="10.5" customHeight="1">
      <c r="A64" s="240" t="s">
        <v>1308</v>
      </c>
      <c r="B64" s="241" t="s">
        <v>1309</v>
      </c>
      <c r="C64" s="241" t="s">
        <v>788</v>
      </c>
      <c r="D64" s="241" t="s">
        <v>1310</v>
      </c>
      <c r="E64" s="241" t="s">
        <v>1311</v>
      </c>
      <c r="F64" s="241" t="s">
        <v>1312</v>
      </c>
      <c r="G64" s="247" t="s">
        <v>1313</v>
      </c>
      <c r="H64" s="241" t="s">
        <v>1314</v>
      </c>
      <c r="I64" s="241" t="s">
        <v>1315</v>
      </c>
      <c r="J64" s="241" t="s">
        <v>795</v>
      </c>
      <c r="K64" s="241" t="s">
        <v>1316</v>
      </c>
      <c r="L64" s="242">
        <v>4.21903363993E11</v>
      </c>
      <c r="M64" s="241" t="s">
        <v>1317</v>
      </c>
      <c r="N64" s="241"/>
      <c r="O64" s="241"/>
      <c r="P64" s="241"/>
      <c r="Q64" s="238"/>
      <c r="R64" s="239" t="str">
        <f t="shared" si="7"/>
        <v>17310571</v>
      </c>
      <c r="S64" s="245"/>
      <c r="T64" s="245"/>
      <c r="U64" s="245"/>
      <c r="V64" s="245"/>
      <c r="W64" s="245"/>
      <c r="X64" s="245"/>
      <c r="Y64" s="245"/>
      <c r="Z64" s="245"/>
    </row>
    <row r="65" ht="10.5" customHeight="1">
      <c r="A65" s="240" t="s">
        <v>1318</v>
      </c>
      <c r="B65" s="241" t="s">
        <v>1319</v>
      </c>
      <c r="C65" s="241" t="s">
        <v>788</v>
      </c>
      <c r="D65" s="241" t="s">
        <v>1320</v>
      </c>
      <c r="E65" s="241" t="s">
        <v>838</v>
      </c>
      <c r="F65" s="241" t="s">
        <v>949</v>
      </c>
      <c r="G65" s="247" t="s">
        <v>1321</v>
      </c>
      <c r="H65" s="241" t="s">
        <v>1322</v>
      </c>
      <c r="I65" s="241" t="s">
        <v>1323</v>
      </c>
      <c r="J65" s="241" t="s">
        <v>795</v>
      </c>
      <c r="K65" s="241" t="s">
        <v>1324</v>
      </c>
      <c r="L65" s="242">
        <v>4.21903740961E11</v>
      </c>
      <c r="M65" s="241" t="s">
        <v>1325</v>
      </c>
      <c r="N65" s="241"/>
      <c r="O65" s="241"/>
      <c r="P65" s="241"/>
      <c r="Q65" s="238"/>
      <c r="R65" s="239" t="str">
        <f t="shared" si="7"/>
        <v>30806437</v>
      </c>
      <c r="S65" s="245"/>
      <c r="T65" s="245"/>
      <c r="U65" s="245"/>
      <c r="V65" s="245"/>
      <c r="W65" s="245"/>
      <c r="X65" s="245"/>
      <c r="Y65" s="245"/>
      <c r="Z65" s="245"/>
    </row>
    <row r="66" ht="10.5" customHeight="1">
      <c r="A66" s="235" t="s">
        <v>1326</v>
      </c>
      <c r="B66" s="236" t="s">
        <v>1327</v>
      </c>
      <c r="C66" s="236" t="s">
        <v>788</v>
      </c>
      <c r="D66" s="236" t="s">
        <v>1328</v>
      </c>
      <c r="E66" s="236" t="s">
        <v>838</v>
      </c>
      <c r="F66" s="236" t="s">
        <v>1126</v>
      </c>
      <c r="G66" s="236" t="s">
        <v>1329</v>
      </c>
      <c r="H66" s="236" t="s">
        <v>1330</v>
      </c>
      <c r="I66" s="236" t="s">
        <v>1331</v>
      </c>
      <c r="J66" s="236" t="s">
        <v>795</v>
      </c>
      <c r="K66" s="236" t="s">
        <v>1332</v>
      </c>
      <c r="L66" s="237">
        <v>4.21903714918E11</v>
      </c>
      <c r="M66" s="236" t="s">
        <v>1333</v>
      </c>
      <c r="N66" s="236"/>
      <c r="O66" s="236"/>
      <c r="P66" s="236"/>
      <c r="Q66" s="238"/>
      <c r="R66" s="239" t="str">
        <f t="shared" si="7"/>
        <v>30811384</v>
      </c>
      <c r="S66" s="245"/>
      <c r="T66" s="245"/>
      <c r="U66" s="245"/>
      <c r="V66" s="245"/>
      <c r="W66" s="245"/>
      <c r="X66" s="245"/>
      <c r="Y66" s="245"/>
      <c r="Z66" s="245"/>
    </row>
    <row r="67" ht="10.5" customHeight="1">
      <c r="A67" s="240" t="s">
        <v>1334</v>
      </c>
      <c r="B67" s="241" t="s">
        <v>1335</v>
      </c>
      <c r="C67" s="241" t="s">
        <v>788</v>
      </c>
      <c r="D67" s="241" t="s">
        <v>1336</v>
      </c>
      <c r="E67" s="241" t="s">
        <v>838</v>
      </c>
      <c r="F67" s="241" t="s">
        <v>1337</v>
      </c>
      <c r="G67" s="241" t="s">
        <v>1338</v>
      </c>
      <c r="H67" s="241" t="s">
        <v>1339</v>
      </c>
      <c r="I67" s="241" t="s">
        <v>1340</v>
      </c>
      <c r="J67" s="241" t="s">
        <v>889</v>
      </c>
      <c r="K67" s="241" t="s">
        <v>1340</v>
      </c>
      <c r="L67" s="242">
        <v>4.21903111811E11</v>
      </c>
      <c r="M67" s="241" t="s">
        <v>1341</v>
      </c>
      <c r="N67" s="241"/>
      <c r="O67" s="241"/>
      <c r="P67" s="241"/>
      <c r="Q67" s="238"/>
      <c r="R67" s="239" t="str">
        <f t="shared" si="7"/>
        <v>00688304</v>
      </c>
      <c r="S67" s="245"/>
      <c r="T67" s="245"/>
      <c r="U67" s="245"/>
      <c r="V67" s="245"/>
      <c r="W67" s="245"/>
      <c r="X67" s="245"/>
      <c r="Y67" s="245"/>
      <c r="Z67" s="245"/>
    </row>
    <row r="68" ht="10.5" customHeight="1">
      <c r="A68" s="240" t="s">
        <v>1342</v>
      </c>
      <c r="B68" s="241" t="s">
        <v>1343</v>
      </c>
      <c r="C68" s="241" t="s">
        <v>788</v>
      </c>
      <c r="D68" s="241" t="s">
        <v>874</v>
      </c>
      <c r="E68" s="241" t="s">
        <v>838</v>
      </c>
      <c r="F68" s="241" t="s">
        <v>949</v>
      </c>
      <c r="G68" s="241" t="s">
        <v>1344</v>
      </c>
      <c r="H68" s="241" t="s">
        <v>1345</v>
      </c>
      <c r="I68" s="241" t="s">
        <v>1346</v>
      </c>
      <c r="J68" s="241" t="s">
        <v>1347</v>
      </c>
      <c r="K68" s="241" t="s">
        <v>1346</v>
      </c>
      <c r="L68" s="242">
        <v>4.21948904137E11</v>
      </c>
      <c r="M68" s="241" t="s">
        <v>1348</v>
      </c>
      <c r="N68" s="241"/>
      <c r="O68" s="241"/>
      <c r="P68" s="241"/>
      <c r="Q68" s="238"/>
      <c r="R68" s="239" t="str">
        <f t="shared" si="7"/>
        <v>31791981</v>
      </c>
      <c r="S68" s="245"/>
      <c r="T68" s="245"/>
      <c r="U68" s="245"/>
      <c r="V68" s="245"/>
      <c r="W68" s="245"/>
      <c r="X68" s="245"/>
      <c r="Y68" s="245"/>
      <c r="Z68" s="245"/>
    </row>
    <row r="69" ht="10.5" customHeight="1">
      <c r="A69" s="240" t="s">
        <v>1349</v>
      </c>
      <c r="B69" s="241" t="s">
        <v>1350</v>
      </c>
      <c r="C69" s="241" t="s">
        <v>788</v>
      </c>
      <c r="D69" s="241" t="s">
        <v>1351</v>
      </c>
      <c r="E69" s="241" t="s">
        <v>1352</v>
      </c>
      <c r="F69" s="241" t="s">
        <v>1353</v>
      </c>
      <c r="G69" s="241" t="s">
        <v>1354</v>
      </c>
      <c r="H69" s="241" t="s">
        <v>1355</v>
      </c>
      <c r="I69" s="241" t="s">
        <v>1356</v>
      </c>
      <c r="J69" s="241" t="s">
        <v>1347</v>
      </c>
      <c r="K69" s="241" t="s">
        <v>1356</v>
      </c>
      <c r="L69" s="242">
        <v>4.21905193404E11</v>
      </c>
      <c r="M69" s="241" t="s">
        <v>1357</v>
      </c>
      <c r="N69" s="241"/>
      <c r="O69" s="241"/>
      <c r="P69" s="241"/>
      <c r="Q69" s="238"/>
      <c r="R69" s="239" t="str">
        <f t="shared" si="7"/>
        <v>30811546</v>
      </c>
      <c r="S69" s="245"/>
      <c r="T69" s="245"/>
      <c r="U69" s="245"/>
      <c r="V69" s="245"/>
      <c r="W69" s="245"/>
      <c r="X69" s="245"/>
      <c r="Y69" s="245"/>
      <c r="Z69" s="245"/>
    </row>
    <row r="70" ht="10.5" customHeight="1">
      <c r="A70" s="240" t="s">
        <v>1358</v>
      </c>
      <c r="B70" s="241" t="s">
        <v>1359</v>
      </c>
      <c r="C70" s="241" t="s">
        <v>788</v>
      </c>
      <c r="D70" s="241" t="s">
        <v>1360</v>
      </c>
      <c r="E70" s="241" t="s">
        <v>1361</v>
      </c>
      <c r="F70" s="241" t="s">
        <v>1362</v>
      </c>
      <c r="G70" s="241" t="s">
        <v>1363</v>
      </c>
      <c r="H70" s="241" t="s">
        <v>1364</v>
      </c>
      <c r="I70" s="241" t="s">
        <v>1365</v>
      </c>
      <c r="J70" s="241" t="s">
        <v>795</v>
      </c>
      <c r="K70" s="241" t="s">
        <v>1366</v>
      </c>
      <c r="L70" s="242">
        <v>4.2190290297E11</v>
      </c>
      <c r="M70" s="241" t="s">
        <v>1367</v>
      </c>
      <c r="N70" s="241"/>
      <c r="O70" s="241"/>
      <c r="P70" s="241"/>
      <c r="Q70" s="238"/>
      <c r="R70" s="239"/>
      <c r="S70" s="245"/>
      <c r="T70" s="245"/>
      <c r="U70" s="245"/>
      <c r="V70" s="245"/>
      <c r="W70" s="245"/>
      <c r="X70" s="245"/>
      <c r="Y70" s="245"/>
      <c r="Z70" s="245"/>
    </row>
    <row r="71" ht="10.5" customHeight="1">
      <c r="A71" s="240" t="s">
        <v>1368</v>
      </c>
      <c r="B71" s="241" t="s">
        <v>1369</v>
      </c>
      <c r="C71" s="241" t="s">
        <v>788</v>
      </c>
      <c r="D71" s="241" t="s">
        <v>1370</v>
      </c>
      <c r="E71" s="241" t="s">
        <v>838</v>
      </c>
      <c r="F71" s="241" t="s">
        <v>1371</v>
      </c>
      <c r="G71" s="241" t="s">
        <v>1372</v>
      </c>
      <c r="H71" s="241" t="s">
        <v>1373</v>
      </c>
      <c r="I71" s="241" t="s">
        <v>1374</v>
      </c>
      <c r="J71" s="241" t="s">
        <v>889</v>
      </c>
      <c r="K71" s="241" t="s">
        <v>1375</v>
      </c>
      <c r="L71" s="242">
        <v>4.21903262626E11</v>
      </c>
      <c r="M71" s="241" t="s">
        <v>1376</v>
      </c>
      <c r="N71" s="241"/>
      <c r="O71" s="241"/>
      <c r="P71" s="241"/>
      <c r="Q71" s="238"/>
      <c r="R71" s="239" t="str">
        <f t="shared" ref="R71:R77" si="8">A71</f>
        <v>36067580</v>
      </c>
      <c r="S71" s="245"/>
      <c r="T71" s="245"/>
      <c r="U71" s="245"/>
      <c r="V71" s="245"/>
      <c r="W71" s="245"/>
      <c r="X71" s="245"/>
      <c r="Y71" s="245"/>
      <c r="Z71" s="245"/>
    </row>
    <row r="72" ht="10.5" customHeight="1">
      <c r="A72" s="240" t="s">
        <v>1377</v>
      </c>
      <c r="B72" s="241" t="s">
        <v>1378</v>
      </c>
      <c r="C72" s="241" t="s">
        <v>788</v>
      </c>
      <c r="D72" s="241" t="s">
        <v>1379</v>
      </c>
      <c r="E72" s="241" t="s">
        <v>838</v>
      </c>
      <c r="F72" s="241" t="s">
        <v>1126</v>
      </c>
      <c r="G72" s="241" t="s">
        <v>1380</v>
      </c>
      <c r="H72" s="241" t="s">
        <v>1381</v>
      </c>
      <c r="I72" s="241" t="s">
        <v>1382</v>
      </c>
      <c r="J72" s="241" t="s">
        <v>1053</v>
      </c>
      <c r="K72" s="241" t="s">
        <v>1383</v>
      </c>
      <c r="L72" s="242">
        <v>4.21902228191E11</v>
      </c>
      <c r="M72" s="241" t="s">
        <v>1384</v>
      </c>
      <c r="N72" s="241"/>
      <c r="O72" s="241"/>
      <c r="P72" s="241"/>
      <c r="Q72" s="238"/>
      <c r="R72" s="239" t="str">
        <f t="shared" si="8"/>
        <v>00684112</v>
      </c>
      <c r="S72" s="245"/>
      <c r="T72" s="245"/>
      <c r="U72" s="245"/>
      <c r="V72" s="245"/>
      <c r="W72" s="245"/>
      <c r="X72" s="245"/>
      <c r="Y72" s="245"/>
      <c r="Z72" s="245"/>
    </row>
    <row r="73" ht="10.5" customHeight="1">
      <c r="A73" s="240" t="s">
        <v>1385</v>
      </c>
      <c r="B73" s="241" t="s">
        <v>1386</v>
      </c>
      <c r="C73" s="241" t="s">
        <v>788</v>
      </c>
      <c r="D73" s="241" t="s">
        <v>874</v>
      </c>
      <c r="E73" s="241" t="s">
        <v>838</v>
      </c>
      <c r="F73" s="241" t="s">
        <v>875</v>
      </c>
      <c r="G73" s="241" t="s">
        <v>1387</v>
      </c>
      <c r="H73" s="241" t="s">
        <v>1388</v>
      </c>
      <c r="I73" s="241" t="s">
        <v>1389</v>
      </c>
      <c r="J73" s="241" t="s">
        <v>795</v>
      </c>
      <c r="K73" s="241" t="s">
        <v>1390</v>
      </c>
      <c r="L73" s="242">
        <v>4.21905305338E11</v>
      </c>
      <c r="M73" s="241" t="s">
        <v>1391</v>
      </c>
      <c r="N73" s="241"/>
      <c r="O73" s="241"/>
      <c r="P73" s="241"/>
      <c r="Q73" s="238"/>
      <c r="R73" s="239" t="str">
        <f t="shared" si="8"/>
        <v>31806431</v>
      </c>
      <c r="S73" s="245"/>
      <c r="T73" s="245"/>
      <c r="U73" s="245"/>
      <c r="V73" s="245"/>
      <c r="W73" s="245"/>
      <c r="X73" s="245"/>
      <c r="Y73" s="245"/>
      <c r="Z73" s="245"/>
    </row>
    <row r="74" ht="10.5" customHeight="1">
      <c r="A74" s="235" t="s">
        <v>1392</v>
      </c>
      <c r="B74" s="236" t="s">
        <v>1393</v>
      </c>
      <c r="C74" s="236" t="s">
        <v>788</v>
      </c>
      <c r="D74" s="236" t="s">
        <v>874</v>
      </c>
      <c r="E74" s="236" t="s">
        <v>838</v>
      </c>
      <c r="F74" s="236" t="s">
        <v>949</v>
      </c>
      <c r="G74" s="236" t="s">
        <v>1394</v>
      </c>
      <c r="H74" s="236" t="s">
        <v>1395</v>
      </c>
      <c r="I74" s="236" t="s">
        <v>1396</v>
      </c>
      <c r="J74" s="236" t="s">
        <v>795</v>
      </c>
      <c r="K74" s="236" t="s">
        <v>1396</v>
      </c>
      <c r="L74" s="237">
        <v>4.21908979442E11</v>
      </c>
      <c r="M74" s="236" t="s">
        <v>1397</v>
      </c>
      <c r="N74" s="236"/>
      <c r="O74" s="236"/>
      <c r="P74" s="236"/>
      <c r="Q74" s="238"/>
      <c r="R74" s="239" t="str">
        <f t="shared" si="8"/>
        <v>31795421</v>
      </c>
      <c r="S74" s="245"/>
      <c r="T74" s="245"/>
      <c r="U74" s="245"/>
      <c r="V74" s="245"/>
      <c r="W74" s="245"/>
      <c r="X74" s="245"/>
      <c r="Y74" s="245"/>
      <c r="Z74" s="245"/>
    </row>
    <row r="75" ht="10.5" customHeight="1">
      <c r="A75" s="240" t="s">
        <v>1398</v>
      </c>
      <c r="B75" s="241" t="s">
        <v>1399</v>
      </c>
      <c r="C75" s="241" t="s">
        <v>788</v>
      </c>
      <c r="D75" s="241" t="s">
        <v>874</v>
      </c>
      <c r="E75" s="241" t="s">
        <v>838</v>
      </c>
      <c r="F75" s="241" t="s">
        <v>949</v>
      </c>
      <c r="G75" s="241" t="s">
        <v>1400</v>
      </c>
      <c r="H75" s="241" t="s">
        <v>1401</v>
      </c>
      <c r="I75" s="241" t="s">
        <v>1402</v>
      </c>
      <c r="J75" s="241" t="s">
        <v>795</v>
      </c>
      <c r="K75" s="241" t="s">
        <v>1403</v>
      </c>
      <c r="L75" s="242">
        <v>4.21903708275E11</v>
      </c>
      <c r="M75" s="241" t="s">
        <v>1404</v>
      </c>
      <c r="N75" s="241"/>
      <c r="O75" s="241"/>
      <c r="P75" s="241"/>
      <c r="Q75" s="238"/>
      <c r="R75" s="239" t="str">
        <f t="shared" si="8"/>
        <v>30774772</v>
      </c>
      <c r="S75" s="245"/>
      <c r="T75" s="245"/>
      <c r="U75" s="245"/>
      <c r="V75" s="245"/>
      <c r="W75" s="245"/>
      <c r="X75" s="245"/>
      <c r="Y75" s="245"/>
      <c r="Z75" s="245"/>
    </row>
    <row r="76" ht="10.5" customHeight="1">
      <c r="A76" s="235">
        <v>4.23908E7</v>
      </c>
      <c r="B76" s="236" t="s">
        <v>1405</v>
      </c>
      <c r="C76" s="236" t="s">
        <v>788</v>
      </c>
      <c r="D76" s="236" t="s">
        <v>1406</v>
      </c>
      <c r="E76" s="236" t="s">
        <v>1257</v>
      </c>
      <c r="F76" s="236" t="s">
        <v>1258</v>
      </c>
      <c r="G76" s="236" t="s">
        <v>1407</v>
      </c>
      <c r="H76" s="236" t="s">
        <v>1408</v>
      </c>
      <c r="I76" s="236" t="s">
        <v>1409</v>
      </c>
      <c r="J76" s="236" t="s">
        <v>795</v>
      </c>
      <c r="K76" s="236" t="s">
        <v>1410</v>
      </c>
      <c r="L76" s="237">
        <v>4.21915802888E11</v>
      </c>
      <c r="M76" s="236" t="s">
        <v>1411</v>
      </c>
      <c r="N76" s="236"/>
      <c r="O76" s="236"/>
      <c r="P76" s="236"/>
      <c r="Q76" s="238"/>
      <c r="R76" s="239">
        <f t="shared" si="8"/>
        <v>42390800</v>
      </c>
      <c r="S76" s="245"/>
      <c r="T76" s="245"/>
      <c r="U76" s="245"/>
      <c r="V76" s="245"/>
      <c r="W76" s="245"/>
      <c r="X76" s="245"/>
      <c r="Y76" s="245"/>
      <c r="Z76" s="245"/>
    </row>
    <row r="77" ht="10.5" customHeight="1">
      <c r="A77" s="235" t="s">
        <v>1412</v>
      </c>
      <c r="B77" s="236" t="s">
        <v>1413</v>
      </c>
      <c r="C77" s="236" t="s">
        <v>788</v>
      </c>
      <c r="D77" s="236" t="s">
        <v>1414</v>
      </c>
      <c r="E77" s="236" t="s">
        <v>838</v>
      </c>
      <c r="F77" s="236" t="s">
        <v>1415</v>
      </c>
      <c r="G77" s="236" t="s">
        <v>1416</v>
      </c>
      <c r="H77" s="236" t="s">
        <v>1417</v>
      </c>
      <c r="I77" s="236" t="s">
        <v>1418</v>
      </c>
      <c r="J77" s="236" t="s">
        <v>795</v>
      </c>
      <c r="K77" s="236" t="s">
        <v>1418</v>
      </c>
      <c r="L77" s="237">
        <v>4.21905343077E11</v>
      </c>
      <c r="M77" s="236" t="s">
        <v>1419</v>
      </c>
      <c r="N77" s="236"/>
      <c r="O77" s="85"/>
      <c r="P77" s="248"/>
      <c r="Q77" s="238"/>
      <c r="R77" s="239" t="str">
        <f t="shared" si="8"/>
        <v>36070351</v>
      </c>
      <c r="S77" s="245"/>
      <c r="T77" s="245"/>
      <c r="U77" s="245"/>
      <c r="V77" s="245"/>
      <c r="W77" s="245"/>
      <c r="X77" s="245"/>
      <c r="Y77" s="245"/>
      <c r="Z77" s="245"/>
    </row>
    <row r="78" ht="10.5" customHeight="1">
      <c r="A78" s="235" t="s">
        <v>1420</v>
      </c>
      <c r="B78" s="236" t="s">
        <v>1421</v>
      </c>
      <c r="C78" s="236" t="s">
        <v>788</v>
      </c>
      <c r="D78" s="236" t="s">
        <v>874</v>
      </c>
      <c r="E78" s="236" t="s">
        <v>838</v>
      </c>
      <c r="F78" s="236" t="s">
        <v>949</v>
      </c>
      <c r="G78" s="236" t="s">
        <v>1422</v>
      </c>
      <c r="H78" s="236" t="s">
        <v>1423</v>
      </c>
      <c r="I78" s="236" t="s">
        <v>1424</v>
      </c>
      <c r="J78" s="236" t="s">
        <v>795</v>
      </c>
      <c r="K78" s="236" t="s">
        <v>1425</v>
      </c>
      <c r="L78" s="237">
        <v>4.21918529304E11</v>
      </c>
      <c r="M78" s="236" t="s">
        <v>1426</v>
      </c>
      <c r="N78" s="236"/>
      <c r="O78" s="236"/>
      <c r="P78" s="236"/>
      <c r="Q78" s="245"/>
      <c r="R78" s="245"/>
      <c r="S78" s="245"/>
      <c r="T78" s="245"/>
      <c r="U78" s="245"/>
      <c r="V78" s="245"/>
      <c r="W78" s="245"/>
      <c r="X78" s="245"/>
      <c r="Y78" s="245"/>
      <c r="Z78" s="245"/>
    </row>
    <row r="79" ht="10.5" customHeight="1">
      <c r="A79" s="240" t="s">
        <v>1427</v>
      </c>
      <c r="B79" s="241" t="s">
        <v>1428</v>
      </c>
      <c r="C79" s="241" t="s">
        <v>788</v>
      </c>
      <c r="D79" s="241" t="s">
        <v>874</v>
      </c>
      <c r="E79" s="241" t="s">
        <v>838</v>
      </c>
      <c r="F79" s="241" t="s">
        <v>949</v>
      </c>
      <c r="G79" s="241" t="s">
        <v>1429</v>
      </c>
      <c r="H79" s="241" t="s">
        <v>1430</v>
      </c>
      <c r="I79" s="241" t="s">
        <v>1431</v>
      </c>
      <c r="J79" s="241" t="s">
        <v>1432</v>
      </c>
      <c r="K79" s="241" t="s">
        <v>1433</v>
      </c>
      <c r="L79" s="242" t="s">
        <v>1434</v>
      </c>
      <c r="M79" s="241" t="s">
        <v>1435</v>
      </c>
      <c r="N79" s="241"/>
      <c r="O79" s="241"/>
      <c r="P79" s="241"/>
      <c r="Q79" s="245"/>
      <c r="R79" s="245"/>
      <c r="S79" s="245"/>
      <c r="T79" s="245"/>
      <c r="U79" s="245"/>
      <c r="V79" s="245"/>
      <c r="W79" s="245"/>
      <c r="X79" s="245"/>
      <c r="Y79" s="245"/>
      <c r="Z79" s="245"/>
    </row>
    <row r="80" ht="10.5" customHeight="1">
      <c r="A80" s="240" t="s">
        <v>1436</v>
      </c>
      <c r="B80" s="241" t="s">
        <v>1437</v>
      </c>
      <c r="C80" s="241" t="s">
        <v>788</v>
      </c>
      <c r="D80" s="241" t="s">
        <v>874</v>
      </c>
      <c r="E80" s="241" t="s">
        <v>838</v>
      </c>
      <c r="F80" s="241" t="s">
        <v>875</v>
      </c>
      <c r="G80" s="241" t="s">
        <v>1438</v>
      </c>
      <c r="H80" s="241" t="s">
        <v>1439</v>
      </c>
      <c r="I80" s="241" t="s">
        <v>1440</v>
      </c>
      <c r="J80" s="241" t="s">
        <v>795</v>
      </c>
      <c r="K80" s="241" t="s">
        <v>1441</v>
      </c>
      <c r="L80" s="242">
        <v>4.21903692095E11</v>
      </c>
      <c r="M80" s="241" t="s">
        <v>1442</v>
      </c>
      <c r="N80" s="241"/>
      <c r="O80" s="241"/>
      <c r="P80" s="241"/>
      <c r="Q80" s="245"/>
      <c r="R80" s="245"/>
      <c r="S80" s="245"/>
      <c r="T80" s="245"/>
      <c r="U80" s="245"/>
      <c r="V80" s="245"/>
      <c r="W80" s="245"/>
      <c r="X80" s="245"/>
      <c r="Y80" s="245"/>
      <c r="Z80" s="245"/>
    </row>
    <row r="81" ht="10.5" customHeight="1">
      <c r="A81" s="240" t="s">
        <v>1443</v>
      </c>
      <c r="B81" s="241" t="s">
        <v>1444</v>
      </c>
      <c r="C81" s="241" t="s">
        <v>788</v>
      </c>
      <c r="D81" s="241" t="s">
        <v>874</v>
      </c>
      <c r="E81" s="241" t="s">
        <v>838</v>
      </c>
      <c r="F81" s="241" t="s">
        <v>949</v>
      </c>
      <c r="G81" s="241" t="s">
        <v>1445</v>
      </c>
      <c r="H81" s="241" t="s">
        <v>1446</v>
      </c>
      <c r="I81" s="241" t="s">
        <v>1447</v>
      </c>
      <c r="J81" s="241" t="s">
        <v>795</v>
      </c>
      <c r="K81" s="241" t="s">
        <v>1448</v>
      </c>
      <c r="L81" s="242">
        <v>4.21915499077E11</v>
      </c>
      <c r="M81" s="241" t="s">
        <v>1449</v>
      </c>
      <c r="N81" s="241"/>
      <c r="O81" s="241"/>
      <c r="P81" s="241"/>
      <c r="Q81" s="245"/>
      <c r="R81" s="245"/>
      <c r="S81" s="245"/>
      <c r="T81" s="245"/>
      <c r="U81" s="245"/>
      <c r="V81" s="245"/>
      <c r="W81" s="245"/>
      <c r="X81" s="245"/>
      <c r="Y81" s="245"/>
      <c r="Z81" s="245"/>
    </row>
    <row r="82" ht="10.5" customHeight="1">
      <c r="A82" s="240" t="s">
        <v>1450</v>
      </c>
      <c r="B82" s="241" t="s">
        <v>1451</v>
      </c>
      <c r="C82" s="241" t="s">
        <v>788</v>
      </c>
      <c r="D82" s="241" t="s">
        <v>1452</v>
      </c>
      <c r="E82" s="241" t="s">
        <v>838</v>
      </c>
      <c r="F82" s="241" t="s">
        <v>949</v>
      </c>
      <c r="G82" s="241" t="s">
        <v>1453</v>
      </c>
      <c r="H82" s="241" t="s">
        <v>1454</v>
      </c>
      <c r="I82" s="241" t="s">
        <v>1455</v>
      </c>
      <c r="J82" s="241" t="s">
        <v>1161</v>
      </c>
      <c r="K82" s="241" t="s">
        <v>1456</v>
      </c>
      <c r="L82" s="242">
        <v>4.21905234323E11</v>
      </c>
      <c r="M82" s="241" t="s">
        <v>1457</v>
      </c>
      <c r="N82" s="241"/>
      <c r="O82" s="241"/>
      <c r="P82" s="241"/>
      <c r="Q82" s="245"/>
      <c r="R82" s="245"/>
      <c r="S82" s="245"/>
      <c r="T82" s="245"/>
      <c r="U82" s="245"/>
      <c r="V82" s="245"/>
      <c r="W82" s="245"/>
      <c r="X82" s="245"/>
      <c r="Y82" s="245"/>
      <c r="Z82" s="245"/>
    </row>
    <row r="83" ht="10.5" customHeight="1">
      <c r="A83" s="235">
        <v>3.086593E7</v>
      </c>
      <c r="B83" s="236" t="s">
        <v>1458</v>
      </c>
      <c r="C83" s="236" t="s">
        <v>788</v>
      </c>
      <c r="D83" s="236" t="s">
        <v>1459</v>
      </c>
      <c r="E83" s="236" t="s">
        <v>1283</v>
      </c>
      <c r="F83" s="236" t="s">
        <v>1284</v>
      </c>
      <c r="G83" s="236" t="s">
        <v>1460</v>
      </c>
      <c r="H83" s="236" t="s">
        <v>1461</v>
      </c>
      <c r="I83" s="236" t="s">
        <v>1462</v>
      </c>
      <c r="J83" s="236" t="s">
        <v>795</v>
      </c>
      <c r="K83" s="236" t="s">
        <v>1462</v>
      </c>
      <c r="L83" s="237">
        <v>4.21915902632E11</v>
      </c>
      <c r="M83" s="236" t="s">
        <v>1463</v>
      </c>
      <c r="N83" s="236"/>
      <c r="O83" s="85"/>
      <c r="P83" s="248"/>
      <c r="Q83" s="245"/>
      <c r="R83" s="245"/>
      <c r="S83" s="245"/>
      <c r="T83" s="245"/>
      <c r="U83" s="245"/>
      <c r="V83" s="245"/>
      <c r="W83" s="245"/>
      <c r="X83" s="245"/>
      <c r="Y83" s="245"/>
      <c r="Z83" s="245"/>
    </row>
    <row r="84" ht="10.5" customHeight="1">
      <c r="A84" s="240" t="s">
        <v>1464</v>
      </c>
      <c r="B84" s="241" t="s">
        <v>1465</v>
      </c>
      <c r="C84" s="241" t="s">
        <v>788</v>
      </c>
      <c r="D84" s="241" t="s">
        <v>874</v>
      </c>
      <c r="E84" s="241" t="s">
        <v>838</v>
      </c>
      <c r="F84" s="241" t="s">
        <v>949</v>
      </c>
      <c r="G84" s="241" t="s">
        <v>1466</v>
      </c>
      <c r="H84" s="241" t="s">
        <v>1467</v>
      </c>
      <c r="I84" s="241" t="s">
        <v>1468</v>
      </c>
      <c r="J84" s="241" t="s">
        <v>889</v>
      </c>
      <c r="K84" s="241" t="s">
        <v>1469</v>
      </c>
      <c r="L84" s="242">
        <v>4.2190565017E11</v>
      </c>
      <c r="M84" s="241" t="s">
        <v>1470</v>
      </c>
      <c r="N84" s="241"/>
      <c r="O84" s="241"/>
      <c r="P84" s="241"/>
      <c r="Q84" s="245"/>
      <c r="R84" s="245"/>
      <c r="S84" s="245"/>
      <c r="T84" s="245"/>
      <c r="U84" s="245"/>
      <c r="V84" s="245"/>
      <c r="W84" s="245"/>
      <c r="X84" s="245"/>
      <c r="Y84" s="245"/>
      <c r="Z84" s="245"/>
    </row>
    <row r="85" ht="10.5" customHeight="1">
      <c r="A85" s="240" t="s">
        <v>1471</v>
      </c>
      <c r="B85" s="241" t="s">
        <v>1472</v>
      </c>
      <c r="C85" s="241" t="s">
        <v>788</v>
      </c>
      <c r="D85" s="241" t="s">
        <v>874</v>
      </c>
      <c r="E85" s="241" t="s">
        <v>838</v>
      </c>
      <c r="F85" s="241" t="s">
        <v>949</v>
      </c>
      <c r="G85" s="241" t="s">
        <v>1473</v>
      </c>
      <c r="H85" s="241" t="s">
        <v>1474</v>
      </c>
      <c r="I85" s="241" t="s">
        <v>1475</v>
      </c>
      <c r="J85" s="241" t="s">
        <v>889</v>
      </c>
      <c r="K85" s="241" t="s">
        <v>1476</v>
      </c>
      <c r="L85" s="242">
        <v>4.21903636503E11</v>
      </c>
      <c r="M85" s="241" t="s">
        <v>1477</v>
      </c>
      <c r="N85" s="241"/>
      <c r="O85" s="241"/>
      <c r="P85" s="241"/>
      <c r="Q85" s="245"/>
      <c r="R85" s="245"/>
      <c r="S85" s="245"/>
      <c r="T85" s="245"/>
      <c r="U85" s="245"/>
      <c r="V85" s="245"/>
      <c r="W85" s="245"/>
      <c r="X85" s="245"/>
      <c r="Y85" s="245"/>
      <c r="Z85" s="245"/>
    </row>
    <row r="86" ht="10.5" customHeight="1">
      <c r="A86" s="240" t="s">
        <v>1478</v>
      </c>
      <c r="B86" s="241" t="s">
        <v>1479</v>
      </c>
      <c r="C86" s="241" t="s">
        <v>788</v>
      </c>
      <c r="D86" s="241" t="s">
        <v>1480</v>
      </c>
      <c r="E86" s="241" t="s">
        <v>838</v>
      </c>
      <c r="F86" s="241" t="s">
        <v>1025</v>
      </c>
      <c r="G86" s="247" t="s">
        <v>1481</v>
      </c>
      <c r="H86" s="241" t="s">
        <v>1482</v>
      </c>
      <c r="I86" s="241" t="s">
        <v>1483</v>
      </c>
      <c r="J86" s="241" t="s">
        <v>889</v>
      </c>
      <c r="K86" s="241" t="s">
        <v>1484</v>
      </c>
      <c r="L86" s="242">
        <v>4.21917263316E11</v>
      </c>
      <c r="M86" s="241" t="s">
        <v>1485</v>
      </c>
      <c r="N86" s="241"/>
      <c r="O86" s="241"/>
      <c r="P86" s="241"/>
      <c r="Q86" s="245"/>
      <c r="R86" s="245"/>
      <c r="S86" s="245"/>
      <c r="T86" s="245"/>
      <c r="U86" s="245"/>
      <c r="V86" s="245"/>
      <c r="W86" s="245"/>
      <c r="X86" s="245"/>
      <c r="Y86" s="245"/>
      <c r="Z86" s="245"/>
    </row>
    <row r="87" ht="10.5" customHeight="1">
      <c r="A87" s="240" t="s">
        <v>1486</v>
      </c>
      <c r="B87" s="241" t="s">
        <v>1487</v>
      </c>
      <c r="C87" s="241" t="s">
        <v>788</v>
      </c>
      <c r="D87" s="241" t="s">
        <v>1488</v>
      </c>
      <c r="E87" s="241" t="s">
        <v>1489</v>
      </c>
      <c r="F87" s="241" t="s">
        <v>1490</v>
      </c>
      <c r="G87" s="241" t="s">
        <v>1491</v>
      </c>
      <c r="H87" s="241" t="s">
        <v>1492</v>
      </c>
      <c r="I87" s="241" t="s">
        <v>1493</v>
      </c>
      <c r="J87" s="241" t="s">
        <v>795</v>
      </c>
      <c r="K87" s="241" t="s">
        <v>1494</v>
      </c>
      <c r="L87" s="242">
        <v>4.21905486716E11</v>
      </c>
      <c r="M87" s="241" t="s">
        <v>1495</v>
      </c>
      <c r="N87" s="241"/>
      <c r="O87" s="241"/>
      <c r="P87" s="241"/>
      <c r="Q87" s="245"/>
      <c r="R87" s="245"/>
      <c r="S87" s="245"/>
      <c r="T87" s="245"/>
      <c r="U87" s="245"/>
      <c r="V87" s="245"/>
      <c r="W87" s="245"/>
      <c r="X87" s="245"/>
      <c r="Y87" s="245"/>
      <c r="Z87" s="245"/>
    </row>
    <row r="88" ht="10.5" customHeight="1">
      <c r="A88" s="240" t="s">
        <v>1496</v>
      </c>
      <c r="B88" s="241" t="s">
        <v>1497</v>
      </c>
      <c r="C88" s="241" t="s">
        <v>788</v>
      </c>
      <c r="D88" s="241" t="s">
        <v>1498</v>
      </c>
      <c r="E88" s="241" t="s">
        <v>1311</v>
      </c>
      <c r="F88" s="241" t="s">
        <v>1499</v>
      </c>
      <c r="G88" s="241" t="s">
        <v>1500</v>
      </c>
      <c r="H88" s="241" t="s">
        <v>1501</v>
      </c>
      <c r="I88" s="241" t="s">
        <v>1502</v>
      </c>
      <c r="J88" s="241" t="s">
        <v>795</v>
      </c>
      <c r="K88" s="241" t="s">
        <v>1503</v>
      </c>
      <c r="L88" s="242">
        <v>4.21905235472E11</v>
      </c>
      <c r="M88" s="241" t="s">
        <v>1504</v>
      </c>
      <c r="N88" s="241"/>
      <c r="O88" s="241"/>
      <c r="P88" s="241"/>
      <c r="Q88" s="245"/>
      <c r="R88" s="245"/>
      <c r="S88" s="245"/>
      <c r="T88" s="245"/>
      <c r="U88" s="245"/>
      <c r="V88" s="245"/>
      <c r="W88" s="245"/>
      <c r="X88" s="245"/>
      <c r="Y88" s="245"/>
      <c r="Z88" s="245"/>
    </row>
    <row r="89" ht="10.5" customHeight="1">
      <c r="A89" s="240" t="s">
        <v>1505</v>
      </c>
      <c r="B89" s="241" t="s">
        <v>1506</v>
      </c>
      <c r="C89" s="241" t="s">
        <v>788</v>
      </c>
      <c r="D89" s="241" t="s">
        <v>1507</v>
      </c>
      <c r="E89" s="241" t="s">
        <v>1508</v>
      </c>
      <c r="F89" s="241" t="s">
        <v>1509</v>
      </c>
      <c r="G89" s="241" t="s">
        <v>1510</v>
      </c>
      <c r="H89" s="241" t="s">
        <v>1511</v>
      </c>
      <c r="I89" s="241" t="s">
        <v>1512</v>
      </c>
      <c r="J89" s="241" t="s">
        <v>889</v>
      </c>
      <c r="K89" s="241" t="s">
        <v>1512</v>
      </c>
      <c r="L89" s="242">
        <v>4.21905970041E11</v>
      </c>
      <c r="M89" s="241" t="s">
        <v>1513</v>
      </c>
      <c r="N89" s="241"/>
      <c r="O89" s="241"/>
      <c r="P89" s="241"/>
      <c r="Q89" s="245"/>
      <c r="R89" s="245"/>
      <c r="S89" s="245"/>
      <c r="T89" s="245"/>
      <c r="U89" s="245"/>
      <c r="V89" s="245"/>
      <c r="W89" s="245"/>
      <c r="X89" s="245"/>
      <c r="Y89" s="245"/>
      <c r="Z89" s="245"/>
    </row>
    <row r="90" ht="10.5" customHeight="1">
      <c r="A90" s="240" t="s">
        <v>1514</v>
      </c>
      <c r="B90" s="241" t="s">
        <v>1515</v>
      </c>
      <c r="C90" s="241" t="s">
        <v>788</v>
      </c>
      <c r="D90" s="241" t="s">
        <v>1516</v>
      </c>
      <c r="E90" s="241" t="s">
        <v>1517</v>
      </c>
      <c r="F90" s="241" t="s">
        <v>1195</v>
      </c>
      <c r="G90" s="241" t="s">
        <v>1518</v>
      </c>
      <c r="H90" s="241" t="s">
        <v>1519</v>
      </c>
      <c r="I90" s="241" t="s">
        <v>1520</v>
      </c>
      <c r="J90" s="241" t="s">
        <v>889</v>
      </c>
      <c r="K90" s="241"/>
      <c r="L90" s="242">
        <v>4.21907953701E11</v>
      </c>
      <c r="M90" s="241" t="s">
        <v>1521</v>
      </c>
      <c r="N90" s="241"/>
      <c r="O90" s="241"/>
      <c r="P90" s="241"/>
      <c r="Q90" s="245"/>
      <c r="R90" s="245"/>
      <c r="S90" s="245"/>
      <c r="T90" s="245"/>
      <c r="U90" s="245"/>
      <c r="V90" s="245"/>
      <c r="W90" s="245"/>
      <c r="X90" s="245"/>
      <c r="Y90" s="245"/>
      <c r="Z90" s="245"/>
    </row>
    <row r="91" ht="10.5" customHeight="1">
      <c r="A91" s="240" t="s">
        <v>1522</v>
      </c>
      <c r="B91" s="241" t="s">
        <v>1523</v>
      </c>
      <c r="C91" s="241" t="s">
        <v>788</v>
      </c>
      <c r="D91" s="241" t="s">
        <v>1524</v>
      </c>
      <c r="E91" s="241" t="s">
        <v>1525</v>
      </c>
      <c r="F91" s="241" t="s">
        <v>1526</v>
      </c>
      <c r="G91" s="247" t="s">
        <v>1527</v>
      </c>
      <c r="H91" s="241" t="s">
        <v>1528</v>
      </c>
      <c r="I91" s="241" t="s">
        <v>1529</v>
      </c>
      <c r="J91" s="241" t="s">
        <v>889</v>
      </c>
      <c r="K91" s="241" t="s">
        <v>1529</v>
      </c>
      <c r="L91" s="242">
        <v>4.21915879583E11</v>
      </c>
      <c r="M91" s="241" t="s">
        <v>1530</v>
      </c>
      <c r="N91" s="241"/>
      <c r="O91" s="241"/>
      <c r="P91" s="241"/>
      <c r="Q91" s="245"/>
      <c r="R91" s="245"/>
      <c r="S91" s="245"/>
      <c r="T91" s="245"/>
      <c r="U91" s="245"/>
      <c r="V91" s="245"/>
      <c r="W91" s="245"/>
      <c r="X91" s="245"/>
      <c r="Y91" s="245"/>
      <c r="Z91" s="245"/>
    </row>
    <row r="92" ht="10.5" customHeight="1">
      <c r="A92" s="240" t="s">
        <v>1531</v>
      </c>
      <c r="B92" s="241" t="s">
        <v>1532</v>
      </c>
      <c r="C92" s="241" t="s">
        <v>788</v>
      </c>
      <c r="D92" s="241" t="s">
        <v>1533</v>
      </c>
      <c r="E92" s="241" t="s">
        <v>1257</v>
      </c>
      <c r="F92" s="241" t="s">
        <v>1258</v>
      </c>
      <c r="G92" s="241" t="s">
        <v>1534</v>
      </c>
      <c r="H92" s="241" t="s">
        <v>1535</v>
      </c>
      <c r="I92" s="241" t="s">
        <v>1536</v>
      </c>
      <c r="J92" s="241" t="s">
        <v>795</v>
      </c>
      <c r="K92" s="241" t="s">
        <v>1537</v>
      </c>
      <c r="L92" s="242">
        <v>4.21918711548E11</v>
      </c>
      <c r="M92" s="241" t="s">
        <v>1538</v>
      </c>
      <c r="N92" s="241"/>
      <c r="O92" s="241"/>
      <c r="P92" s="241"/>
      <c r="Q92" s="245"/>
      <c r="R92" s="245"/>
      <c r="S92" s="245"/>
      <c r="T92" s="245"/>
      <c r="U92" s="245"/>
      <c r="V92" s="245"/>
      <c r="W92" s="245"/>
      <c r="X92" s="245"/>
      <c r="Y92" s="245"/>
      <c r="Z92" s="245"/>
    </row>
    <row r="93" ht="10.5" customHeight="1">
      <c r="A93" s="235" t="s">
        <v>1539</v>
      </c>
      <c r="B93" s="236" t="s">
        <v>1540</v>
      </c>
      <c r="C93" s="236" t="s">
        <v>788</v>
      </c>
      <c r="D93" s="236" t="s">
        <v>1541</v>
      </c>
      <c r="E93" s="236" t="s">
        <v>1542</v>
      </c>
      <c r="F93" s="236" t="s">
        <v>1543</v>
      </c>
      <c r="G93" s="236" t="s">
        <v>1544</v>
      </c>
      <c r="H93" s="236" t="s">
        <v>1545</v>
      </c>
      <c r="I93" s="236" t="s">
        <v>1546</v>
      </c>
      <c r="J93" s="236" t="s">
        <v>795</v>
      </c>
      <c r="K93" s="236" t="s">
        <v>1546</v>
      </c>
      <c r="L93" s="237">
        <v>4.21908553335E11</v>
      </c>
      <c r="M93" s="236" t="s">
        <v>1547</v>
      </c>
      <c r="N93" s="236"/>
      <c r="O93" s="236"/>
      <c r="P93" s="236"/>
      <c r="Q93" s="245"/>
      <c r="R93" s="245"/>
      <c r="S93" s="245"/>
      <c r="T93" s="245"/>
      <c r="U93" s="245"/>
      <c r="V93" s="245"/>
      <c r="W93" s="245"/>
      <c r="X93" s="245"/>
      <c r="Y93" s="245"/>
      <c r="Z93" s="245"/>
    </row>
    <row r="94" ht="10.5" customHeight="1">
      <c r="A94" s="240" t="s">
        <v>1548</v>
      </c>
      <c r="B94" s="241" t="s">
        <v>1549</v>
      </c>
      <c r="C94" s="241" t="s">
        <v>788</v>
      </c>
      <c r="D94" s="241" t="s">
        <v>874</v>
      </c>
      <c r="E94" s="241" t="s">
        <v>838</v>
      </c>
      <c r="F94" s="241" t="s">
        <v>949</v>
      </c>
      <c r="G94" s="241" t="s">
        <v>1550</v>
      </c>
      <c r="H94" s="241" t="s">
        <v>1551</v>
      </c>
      <c r="I94" s="241" t="s">
        <v>1552</v>
      </c>
      <c r="J94" s="236" t="s">
        <v>795</v>
      </c>
      <c r="K94" s="241" t="s">
        <v>1552</v>
      </c>
      <c r="L94" s="242">
        <v>4.21905245008E11</v>
      </c>
      <c r="M94" s="241" t="s">
        <v>1553</v>
      </c>
      <c r="N94" s="241"/>
      <c r="O94" s="241"/>
      <c r="P94" s="241"/>
      <c r="Q94" s="245"/>
      <c r="R94" s="245"/>
      <c r="S94" s="245"/>
      <c r="T94" s="245"/>
      <c r="U94" s="245"/>
      <c r="V94" s="245"/>
      <c r="W94" s="245"/>
      <c r="X94" s="245"/>
      <c r="Y94" s="245"/>
      <c r="Z94" s="245"/>
    </row>
    <row r="95" ht="10.5" customHeight="1">
      <c r="A95" s="240" t="s">
        <v>1554</v>
      </c>
      <c r="B95" s="241" t="s">
        <v>1555</v>
      </c>
      <c r="C95" s="241" t="s">
        <v>788</v>
      </c>
      <c r="D95" s="241" t="s">
        <v>1273</v>
      </c>
      <c r="E95" s="241" t="s">
        <v>800</v>
      </c>
      <c r="F95" s="241" t="s">
        <v>801</v>
      </c>
      <c r="G95" s="241" t="s">
        <v>1556</v>
      </c>
      <c r="H95" s="241" t="s">
        <v>1557</v>
      </c>
      <c r="I95" s="241" t="s">
        <v>1276</v>
      </c>
      <c r="J95" s="241" t="s">
        <v>889</v>
      </c>
      <c r="K95" s="241" t="s">
        <v>1558</v>
      </c>
      <c r="L95" s="242" t="s">
        <v>1559</v>
      </c>
      <c r="M95" s="241" t="s">
        <v>1560</v>
      </c>
      <c r="N95" s="241"/>
      <c r="O95" s="241"/>
      <c r="P95" s="241"/>
      <c r="Q95" s="245"/>
      <c r="R95" s="245"/>
      <c r="S95" s="245"/>
      <c r="T95" s="245"/>
      <c r="U95" s="245"/>
      <c r="V95" s="245"/>
      <c r="W95" s="245"/>
      <c r="X95" s="245"/>
      <c r="Y95" s="245"/>
      <c r="Z95" s="245"/>
    </row>
    <row r="96" ht="10.5" customHeight="1">
      <c r="A96" s="240" t="s">
        <v>1561</v>
      </c>
      <c r="B96" s="241" t="s">
        <v>1562</v>
      </c>
      <c r="C96" s="241" t="s">
        <v>788</v>
      </c>
      <c r="D96" s="241" t="s">
        <v>1563</v>
      </c>
      <c r="E96" s="241" t="s">
        <v>866</v>
      </c>
      <c r="F96" s="241" t="s">
        <v>867</v>
      </c>
      <c r="G96" s="241" t="s">
        <v>1564</v>
      </c>
      <c r="H96" s="241" t="s">
        <v>1565</v>
      </c>
      <c r="I96" s="241" t="s">
        <v>1566</v>
      </c>
      <c r="J96" s="241" t="s">
        <v>889</v>
      </c>
      <c r="K96" s="241" t="s">
        <v>1567</v>
      </c>
      <c r="L96" s="242">
        <v>4.21918808923E11</v>
      </c>
      <c r="M96" s="241" t="s">
        <v>1568</v>
      </c>
      <c r="N96" s="241"/>
      <c r="O96" s="241"/>
      <c r="P96" s="241"/>
      <c r="Q96" s="245"/>
      <c r="R96" s="245"/>
      <c r="S96" s="245"/>
      <c r="T96" s="245"/>
      <c r="U96" s="245"/>
      <c r="V96" s="245"/>
      <c r="W96" s="245"/>
      <c r="X96" s="245"/>
      <c r="Y96" s="245"/>
      <c r="Z96" s="245"/>
    </row>
    <row r="97" ht="10.5" customHeight="1">
      <c r="A97" s="240" t="s">
        <v>1569</v>
      </c>
      <c r="B97" s="241" t="s">
        <v>1570</v>
      </c>
      <c r="C97" s="241" t="s">
        <v>788</v>
      </c>
      <c r="D97" s="241" t="s">
        <v>1571</v>
      </c>
      <c r="E97" s="241" t="s">
        <v>838</v>
      </c>
      <c r="F97" s="241" t="s">
        <v>1572</v>
      </c>
      <c r="G97" s="241" t="s">
        <v>1573</v>
      </c>
      <c r="H97" s="241" t="s">
        <v>1574</v>
      </c>
      <c r="I97" s="241" t="s">
        <v>1575</v>
      </c>
      <c r="J97" s="241" t="s">
        <v>889</v>
      </c>
      <c r="K97" s="241" t="s">
        <v>1575</v>
      </c>
      <c r="L97" s="242">
        <v>4.2190541801E11</v>
      </c>
      <c r="M97" s="241" t="s">
        <v>1576</v>
      </c>
      <c r="N97" s="241"/>
      <c r="O97" s="241"/>
      <c r="P97" s="241"/>
      <c r="Q97" s="245"/>
      <c r="R97" s="245"/>
      <c r="S97" s="245"/>
      <c r="T97" s="245"/>
      <c r="U97" s="245"/>
      <c r="V97" s="245"/>
      <c r="W97" s="245"/>
      <c r="X97" s="245"/>
      <c r="Y97" s="245"/>
      <c r="Z97" s="245"/>
    </row>
    <row r="98" ht="10.5" customHeight="1">
      <c r="A98" s="240" t="s">
        <v>1577</v>
      </c>
      <c r="B98" s="241" t="s">
        <v>1578</v>
      </c>
      <c r="C98" s="241" t="s">
        <v>788</v>
      </c>
      <c r="D98" s="241" t="s">
        <v>874</v>
      </c>
      <c r="E98" s="241" t="s">
        <v>838</v>
      </c>
      <c r="F98" s="241" t="s">
        <v>949</v>
      </c>
      <c r="G98" s="241" t="s">
        <v>1579</v>
      </c>
      <c r="H98" s="241" t="s">
        <v>1580</v>
      </c>
      <c r="I98" s="241" t="s">
        <v>1581</v>
      </c>
      <c r="J98" s="241" t="s">
        <v>889</v>
      </c>
      <c r="K98" s="241" t="s">
        <v>1581</v>
      </c>
      <c r="L98" s="242">
        <v>4.21915282858E11</v>
      </c>
      <c r="M98" s="241" t="s">
        <v>1582</v>
      </c>
      <c r="N98" s="241"/>
      <c r="O98" s="241"/>
      <c r="P98" s="241"/>
      <c r="Q98" s="245"/>
      <c r="R98" s="245"/>
      <c r="S98" s="245"/>
      <c r="T98" s="245"/>
      <c r="U98" s="245"/>
      <c r="V98" s="245"/>
      <c r="W98" s="245"/>
      <c r="X98" s="245"/>
      <c r="Y98" s="245"/>
      <c r="Z98" s="245"/>
    </row>
    <row r="99" ht="10.5" customHeight="1">
      <c r="A99" s="240" t="s">
        <v>1583</v>
      </c>
      <c r="B99" s="241" t="s">
        <v>1584</v>
      </c>
      <c r="C99" s="241" t="s">
        <v>788</v>
      </c>
      <c r="D99" s="241" t="s">
        <v>948</v>
      </c>
      <c r="E99" s="241" t="s">
        <v>828</v>
      </c>
      <c r="F99" s="241" t="s">
        <v>949</v>
      </c>
      <c r="G99" s="247" t="s">
        <v>1585</v>
      </c>
      <c r="H99" s="241" t="s">
        <v>1586</v>
      </c>
      <c r="I99" s="241" t="s">
        <v>1587</v>
      </c>
      <c r="J99" s="241" t="s">
        <v>1588</v>
      </c>
      <c r="K99" s="241" t="s">
        <v>1587</v>
      </c>
      <c r="L99" s="242">
        <v>4.21917176673E11</v>
      </c>
      <c r="M99" s="241" t="s">
        <v>1589</v>
      </c>
      <c r="N99" s="241"/>
      <c r="O99" s="241"/>
      <c r="P99" s="241"/>
      <c r="Q99" s="245"/>
      <c r="R99" s="245"/>
      <c r="S99" s="245"/>
      <c r="T99" s="245"/>
      <c r="U99" s="245"/>
      <c r="V99" s="245"/>
      <c r="W99" s="245"/>
      <c r="X99" s="245"/>
      <c r="Y99" s="245"/>
      <c r="Z99" s="245"/>
    </row>
    <row r="100" ht="10.5" customHeight="1">
      <c r="A100" s="240" t="s">
        <v>1590</v>
      </c>
      <c r="B100" s="241" t="s">
        <v>1591</v>
      </c>
      <c r="C100" s="241" t="s">
        <v>788</v>
      </c>
      <c r="D100" s="241" t="s">
        <v>1592</v>
      </c>
      <c r="E100" s="241" t="s">
        <v>1352</v>
      </c>
      <c r="F100" s="241" t="s">
        <v>1593</v>
      </c>
      <c r="G100" s="247" t="s">
        <v>1594</v>
      </c>
      <c r="H100" s="241" t="s">
        <v>1595</v>
      </c>
      <c r="I100" s="241" t="s">
        <v>1596</v>
      </c>
      <c r="J100" s="241" t="s">
        <v>795</v>
      </c>
      <c r="K100" s="241" t="s">
        <v>1596</v>
      </c>
      <c r="L100" s="242">
        <v>4.21918648073E11</v>
      </c>
      <c r="M100" s="241" t="s">
        <v>1597</v>
      </c>
      <c r="N100" s="241"/>
      <c r="O100" s="241"/>
      <c r="P100" s="241"/>
      <c r="Q100" s="245"/>
      <c r="R100" s="245"/>
      <c r="S100" s="245"/>
      <c r="T100" s="245"/>
      <c r="U100" s="245"/>
      <c r="V100" s="245"/>
      <c r="W100" s="245"/>
      <c r="X100" s="245"/>
      <c r="Y100" s="245"/>
      <c r="Z100" s="245"/>
    </row>
    <row r="101" ht="10.5" customHeight="1">
      <c r="A101" s="240" t="s">
        <v>1598</v>
      </c>
      <c r="B101" s="241" t="s">
        <v>1599</v>
      </c>
      <c r="C101" s="241" t="s">
        <v>788</v>
      </c>
      <c r="D101" s="241" t="s">
        <v>1600</v>
      </c>
      <c r="E101" s="241" t="s">
        <v>866</v>
      </c>
      <c r="F101" s="241" t="s">
        <v>867</v>
      </c>
      <c r="G101" s="241" t="s">
        <v>1601</v>
      </c>
      <c r="H101" s="241" t="s">
        <v>1602</v>
      </c>
      <c r="I101" s="241" t="s">
        <v>1603</v>
      </c>
      <c r="J101" s="241" t="s">
        <v>889</v>
      </c>
      <c r="K101" s="241" t="s">
        <v>1603</v>
      </c>
      <c r="L101" s="242">
        <v>4.2190570079E11</v>
      </c>
      <c r="M101" s="241" t="s">
        <v>1604</v>
      </c>
      <c r="N101" s="241"/>
      <c r="O101" s="241"/>
      <c r="P101" s="241"/>
      <c r="Q101" s="245"/>
      <c r="R101" s="245"/>
      <c r="S101" s="245"/>
      <c r="T101" s="245"/>
      <c r="U101" s="245"/>
      <c r="V101" s="245"/>
      <c r="W101" s="245"/>
      <c r="X101" s="245"/>
      <c r="Y101" s="245"/>
      <c r="Z101" s="245"/>
    </row>
    <row r="102" ht="10.5" customHeight="1">
      <c r="A102" s="235" t="s">
        <v>1605</v>
      </c>
      <c r="B102" s="236" t="s">
        <v>1606</v>
      </c>
      <c r="C102" s="236" t="s">
        <v>788</v>
      </c>
      <c r="D102" s="236" t="s">
        <v>1607</v>
      </c>
      <c r="E102" s="236" t="s">
        <v>838</v>
      </c>
      <c r="F102" s="236" t="s">
        <v>1302</v>
      </c>
      <c r="G102" s="246" t="s">
        <v>1608</v>
      </c>
      <c r="H102" s="236" t="s">
        <v>1609</v>
      </c>
      <c r="I102" s="236" t="s">
        <v>1610</v>
      </c>
      <c r="J102" s="236" t="s">
        <v>795</v>
      </c>
      <c r="K102" s="236" t="s">
        <v>1611</v>
      </c>
      <c r="L102" s="237">
        <v>4.21918737877E11</v>
      </c>
      <c r="M102" s="236" t="s">
        <v>1612</v>
      </c>
      <c r="N102" s="236"/>
      <c r="O102" s="236"/>
      <c r="P102" s="236"/>
      <c r="Q102" s="245"/>
      <c r="R102" s="245"/>
      <c r="S102" s="245"/>
      <c r="T102" s="245"/>
      <c r="U102" s="245"/>
      <c r="V102" s="245"/>
      <c r="W102" s="245"/>
      <c r="X102" s="245"/>
      <c r="Y102" s="245"/>
      <c r="Z102" s="245"/>
    </row>
    <row r="103" ht="10.5" customHeight="1">
      <c r="A103" s="235" t="s">
        <v>1613</v>
      </c>
      <c r="B103" s="236" t="s">
        <v>1614</v>
      </c>
      <c r="C103" s="236" t="s">
        <v>788</v>
      </c>
      <c r="D103" s="236" t="s">
        <v>1615</v>
      </c>
      <c r="E103" s="236" t="s">
        <v>828</v>
      </c>
      <c r="F103" s="236" t="s">
        <v>949</v>
      </c>
      <c r="G103" s="236" t="s">
        <v>1616</v>
      </c>
      <c r="H103" s="236" t="s">
        <v>1617</v>
      </c>
      <c r="I103" s="236" t="s">
        <v>1618</v>
      </c>
      <c r="J103" s="236" t="s">
        <v>889</v>
      </c>
      <c r="K103" s="236" t="s">
        <v>1618</v>
      </c>
      <c r="L103" s="237">
        <v>4.21903422249E11</v>
      </c>
      <c r="M103" s="236" t="s">
        <v>1619</v>
      </c>
      <c r="N103" s="236"/>
      <c r="O103" s="236"/>
      <c r="P103" s="236"/>
      <c r="Q103" s="245"/>
      <c r="R103" s="245"/>
      <c r="S103" s="245"/>
      <c r="T103" s="245"/>
      <c r="U103" s="245"/>
      <c r="V103" s="245"/>
      <c r="W103" s="245"/>
      <c r="X103" s="245"/>
      <c r="Y103" s="245"/>
      <c r="Z103" s="245"/>
    </row>
    <row r="104" ht="10.5" customHeight="1">
      <c r="A104" s="235" t="s">
        <v>1620</v>
      </c>
      <c r="B104" s="236" t="s">
        <v>1621</v>
      </c>
      <c r="C104" s="236" t="s">
        <v>788</v>
      </c>
      <c r="D104" s="236" t="s">
        <v>1622</v>
      </c>
      <c r="E104" s="236" t="s">
        <v>838</v>
      </c>
      <c r="F104" s="236" t="s">
        <v>1623</v>
      </c>
      <c r="G104" s="236" t="s">
        <v>1624</v>
      </c>
      <c r="H104" s="236" t="s">
        <v>1625</v>
      </c>
      <c r="I104" s="236" t="s">
        <v>1626</v>
      </c>
      <c r="J104" s="236" t="s">
        <v>795</v>
      </c>
      <c r="K104" s="236" t="s">
        <v>1627</v>
      </c>
      <c r="L104" s="237">
        <v>4.21905641479E11</v>
      </c>
      <c r="M104" s="236" t="s">
        <v>1628</v>
      </c>
      <c r="N104" s="236"/>
      <c r="O104" s="236"/>
      <c r="P104" s="236"/>
      <c r="Q104" s="245"/>
      <c r="R104" s="245"/>
      <c r="S104" s="245"/>
      <c r="T104" s="245"/>
      <c r="U104" s="245"/>
      <c r="V104" s="245"/>
      <c r="W104" s="245"/>
      <c r="X104" s="245"/>
      <c r="Y104" s="245"/>
      <c r="Z104" s="245"/>
    </row>
    <row r="105" ht="10.5" customHeight="1">
      <c r="A105" s="235" t="s">
        <v>1629</v>
      </c>
      <c r="B105" s="236" t="s">
        <v>1630</v>
      </c>
      <c r="C105" s="236" t="s">
        <v>788</v>
      </c>
      <c r="D105" s="236" t="s">
        <v>1631</v>
      </c>
      <c r="E105" s="236" t="s">
        <v>1361</v>
      </c>
      <c r="F105" s="236" t="s">
        <v>1362</v>
      </c>
      <c r="G105" s="249" t="s">
        <v>1632</v>
      </c>
      <c r="H105" s="236" t="s">
        <v>1633</v>
      </c>
      <c r="I105" s="236" t="s">
        <v>1634</v>
      </c>
      <c r="J105" s="236" t="s">
        <v>795</v>
      </c>
      <c r="K105" s="236" t="s">
        <v>1635</v>
      </c>
      <c r="L105" s="237">
        <v>4.21902821904E11</v>
      </c>
      <c r="M105" s="236" t="s">
        <v>1636</v>
      </c>
      <c r="N105" s="236"/>
      <c r="O105" s="236"/>
      <c r="P105" s="236"/>
      <c r="Q105" s="245"/>
      <c r="R105" s="245"/>
      <c r="S105" s="245"/>
      <c r="T105" s="245"/>
      <c r="U105" s="245"/>
      <c r="V105" s="245"/>
      <c r="W105" s="245"/>
      <c r="X105" s="245"/>
      <c r="Y105" s="245"/>
      <c r="Z105" s="245"/>
    </row>
    <row r="106" ht="10.5" customHeight="1">
      <c r="A106" s="235"/>
      <c r="B106" s="236"/>
      <c r="C106" s="236"/>
      <c r="D106" s="236"/>
      <c r="E106" s="236"/>
      <c r="F106" s="236"/>
      <c r="G106" s="236"/>
      <c r="H106" s="243"/>
      <c r="I106" s="243"/>
      <c r="J106" s="243"/>
      <c r="K106" s="236"/>
      <c r="L106" s="237"/>
      <c r="M106" s="236"/>
      <c r="N106" s="236"/>
      <c r="O106" s="236"/>
      <c r="P106" s="236"/>
      <c r="Q106" s="245"/>
      <c r="R106" s="245"/>
      <c r="S106" s="245"/>
      <c r="T106" s="245"/>
      <c r="U106" s="245"/>
      <c r="V106" s="245"/>
      <c r="W106" s="245"/>
      <c r="X106" s="245"/>
      <c r="Y106" s="245"/>
      <c r="Z106" s="245"/>
    </row>
    <row r="107" ht="10.5" customHeight="1">
      <c r="A107" s="235"/>
      <c r="B107" s="236"/>
      <c r="C107" s="236"/>
      <c r="D107" s="236"/>
      <c r="E107" s="236"/>
      <c r="F107" s="236"/>
      <c r="G107" s="236"/>
      <c r="H107" s="236"/>
      <c r="I107" s="236"/>
      <c r="J107" s="236"/>
      <c r="K107" s="236"/>
      <c r="L107" s="237"/>
      <c r="M107" s="236"/>
      <c r="N107" s="236"/>
      <c r="O107" s="236"/>
      <c r="P107" s="236"/>
      <c r="Q107" s="245"/>
      <c r="R107" s="245"/>
      <c r="S107" s="245"/>
      <c r="T107" s="245"/>
      <c r="U107" s="245"/>
      <c r="V107" s="245"/>
      <c r="W107" s="245"/>
      <c r="X107" s="245"/>
      <c r="Y107" s="245"/>
      <c r="Z107" s="245"/>
    </row>
    <row r="108" ht="10.5" customHeight="1">
      <c r="A108" s="235"/>
      <c r="B108" s="236"/>
      <c r="C108" s="236"/>
      <c r="D108" s="236"/>
      <c r="E108" s="236"/>
      <c r="F108" s="236"/>
      <c r="G108" s="236"/>
      <c r="H108" s="236"/>
      <c r="I108" s="236"/>
      <c r="J108" s="236"/>
      <c r="K108" s="236"/>
      <c r="L108" s="237"/>
      <c r="M108" s="236"/>
      <c r="N108" s="236"/>
      <c r="O108" s="236"/>
      <c r="P108" s="236"/>
      <c r="Q108" s="245"/>
      <c r="R108" s="245"/>
      <c r="S108" s="245"/>
      <c r="T108" s="245"/>
      <c r="U108" s="245"/>
      <c r="V108" s="245"/>
      <c r="W108" s="245"/>
      <c r="X108" s="245"/>
      <c r="Y108" s="245"/>
      <c r="Z108" s="245"/>
    </row>
    <row r="109" ht="10.5" customHeight="1">
      <c r="A109" s="235"/>
      <c r="B109" s="236"/>
      <c r="C109" s="236"/>
      <c r="D109" s="236"/>
      <c r="E109" s="236"/>
      <c r="F109" s="236"/>
      <c r="G109" s="236"/>
      <c r="H109" s="236"/>
      <c r="I109" s="236"/>
      <c r="J109" s="236"/>
      <c r="K109" s="236"/>
      <c r="L109" s="237"/>
      <c r="M109" s="236"/>
      <c r="N109" s="236"/>
      <c r="O109" s="236"/>
      <c r="P109" s="236"/>
      <c r="Q109" s="245"/>
      <c r="R109" s="245"/>
      <c r="S109" s="245"/>
      <c r="T109" s="245"/>
      <c r="U109" s="245"/>
      <c r="V109" s="245"/>
      <c r="W109" s="245"/>
      <c r="X109" s="245"/>
      <c r="Y109" s="245"/>
      <c r="Z109" s="245"/>
    </row>
    <row r="110" ht="10.5" customHeight="1">
      <c r="A110" s="235"/>
      <c r="B110" s="236"/>
      <c r="C110" s="236"/>
      <c r="D110" s="236"/>
      <c r="E110" s="236"/>
      <c r="F110" s="236"/>
      <c r="G110" s="236"/>
      <c r="H110" s="236"/>
      <c r="I110" s="236"/>
      <c r="J110" s="236"/>
      <c r="K110" s="236"/>
      <c r="L110" s="237"/>
      <c r="M110" s="236"/>
      <c r="N110" s="236"/>
      <c r="O110" s="236"/>
      <c r="P110" s="236"/>
      <c r="Q110" s="245"/>
      <c r="R110" s="245"/>
      <c r="S110" s="245"/>
      <c r="T110" s="245"/>
      <c r="U110" s="245"/>
      <c r="V110" s="245"/>
      <c r="W110" s="245"/>
      <c r="X110" s="245"/>
      <c r="Y110" s="245"/>
      <c r="Z110" s="245"/>
    </row>
    <row r="111" ht="10.5" customHeight="1">
      <c r="A111" s="235"/>
      <c r="B111" s="236"/>
      <c r="C111" s="236"/>
      <c r="D111" s="236"/>
      <c r="E111" s="236"/>
      <c r="F111" s="236"/>
      <c r="G111" s="236"/>
      <c r="H111" s="236"/>
      <c r="I111" s="236"/>
      <c r="J111" s="236"/>
      <c r="K111" s="236"/>
      <c r="L111" s="244"/>
      <c r="M111" s="249"/>
      <c r="N111" s="236"/>
      <c r="O111" s="236"/>
      <c r="P111" s="249"/>
      <c r="Q111" s="245"/>
      <c r="R111" s="245"/>
      <c r="S111" s="245"/>
      <c r="T111" s="245"/>
      <c r="U111" s="245"/>
      <c r="V111" s="245"/>
      <c r="W111" s="245"/>
      <c r="X111" s="245"/>
      <c r="Y111" s="245"/>
      <c r="Z111" s="245"/>
    </row>
    <row r="112" ht="10.5" customHeight="1">
      <c r="A112" s="235"/>
      <c r="B112" s="236"/>
      <c r="C112" s="236"/>
      <c r="D112" s="236"/>
      <c r="E112" s="236"/>
      <c r="F112" s="236"/>
      <c r="G112" s="236"/>
      <c r="H112" s="236"/>
      <c r="I112" s="236"/>
      <c r="J112" s="236"/>
      <c r="K112" s="243"/>
      <c r="L112" s="244"/>
      <c r="M112" s="236"/>
      <c r="N112" s="236"/>
      <c r="O112" s="236"/>
      <c r="P112" s="236"/>
      <c r="Q112" s="245"/>
      <c r="R112" s="245"/>
      <c r="S112" s="245"/>
      <c r="T112" s="245"/>
      <c r="U112" s="245"/>
      <c r="V112" s="245"/>
      <c r="W112" s="245"/>
      <c r="X112" s="245"/>
      <c r="Y112" s="245"/>
      <c r="Z112" s="245"/>
    </row>
    <row r="113" ht="10.5" customHeight="1">
      <c r="A113" s="235"/>
      <c r="B113" s="236"/>
      <c r="C113" s="236"/>
      <c r="D113" s="236"/>
      <c r="E113" s="236"/>
      <c r="F113" s="236"/>
      <c r="G113" s="236"/>
      <c r="H113" s="246"/>
      <c r="I113" s="236"/>
      <c r="J113" s="236"/>
      <c r="K113" s="243"/>
      <c r="L113" s="244"/>
      <c r="M113" s="236"/>
      <c r="N113" s="250"/>
      <c r="O113" s="236"/>
      <c r="P113" s="236"/>
      <c r="Q113" s="245"/>
      <c r="R113" s="245"/>
      <c r="S113" s="245"/>
      <c r="T113" s="245"/>
      <c r="U113" s="245"/>
      <c r="V113" s="245"/>
      <c r="W113" s="245"/>
      <c r="X113" s="245"/>
      <c r="Y113" s="245"/>
      <c r="Z113" s="245"/>
    </row>
    <row r="114" ht="10.5" customHeight="1">
      <c r="A114" s="235"/>
      <c r="B114" s="236"/>
      <c r="C114" s="236"/>
      <c r="D114" s="236"/>
      <c r="E114" s="236"/>
      <c r="F114" s="236"/>
      <c r="G114" s="236"/>
      <c r="H114" s="236"/>
      <c r="I114" s="236"/>
      <c r="J114" s="236"/>
      <c r="K114" s="236"/>
      <c r="L114" s="237"/>
      <c r="M114" s="236"/>
      <c r="N114" s="236"/>
      <c r="O114" s="236"/>
      <c r="P114" s="236"/>
      <c r="Q114" s="245"/>
      <c r="R114" s="245"/>
      <c r="S114" s="245"/>
      <c r="T114" s="245"/>
      <c r="U114" s="245"/>
      <c r="V114" s="245"/>
      <c r="W114" s="245"/>
      <c r="X114" s="245"/>
      <c r="Y114" s="245"/>
      <c r="Z114" s="245"/>
    </row>
    <row r="115" ht="10.5" customHeight="1">
      <c r="A115" s="235"/>
      <c r="B115" s="236"/>
      <c r="C115" s="236"/>
      <c r="D115" s="236"/>
      <c r="E115" s="236"/>
      <c r="F115" s="236"/>
      <c r="G115" s="236"/>
      <c r="H115" s="236"/>
      <c r="I115" s="236"/>
      <c r="J115" s="236"/>
      <c r="K115" s="236"/>
      <c r="L115" s="237"/>
      <c r="M115" s="236"/>
      <c r="N115" s="236"/>
      <c r="O115" s="236"/>
      <c r="P115" s="236"/>
      <c r="Q115" s="245"/>
      <c r="R115" s="245"/>
      <c r="S115" s="245"/>
      <c r="T115" s="245"/>
      <c r="U115" s="245"/>
      <c r="V115" s="245"/>
      <c r="W115" s="245"/>
      <c r="X115" s="245"/>
      <c r="Y115" s="245"/>
      <c r="Z115" s="245"/>
    </row>
    <row r="116" ht="10.5" customHeight="1">
      <c r="A116" s="235"/>
      <c r="B116" s="236"/>
      <c r="C116" s="236"/>
      <c r="D116" s="236"/>
      <c r="E116" s="236"/>
      <c r="F116" s="236"/>
      <c r="G116" s="236"/>
      <c r="H116" s="236"/>
      <c r="I116" s="236"/>
      <c r="J116" s="236"/>
      <c r="K116" s="236"/>
      <c r="L116" s="237"/>
      <c r="M116" s="236"/>
      <c r="N116" s="236"/>
      <c r="O116" s="236"/>
      <c r="P116" s="236"/>
      <c r="Q116" s="245"/>
      <c r="R116" s="245"/>
      <c r="S116" s="245"/>
      <c r="T116" s="245"/>
      <c r="U116" s="245"/>
      <c r="V116" s="245"/>
      <c r="W116" s="245"/>
      <c r="X116" s="245"/>
      <c r="Y116" s="245"/>
      <c r="Z116" s="245"/>
    </row>
    <row r="117" ht="10.5" customHeight="1">
      <c r="A117" s="235"/>
      <c r="B117" s="236"/>
      <c r="C117" s="236"/>
      <c r="D117" s="236"/>
      <c r="E117" s="236"/>
      <c r="F117" s="236"/>
      <c r="G117" s="236"/>
      <c r="H117" s="236"/>
      <c r="I117" s="236"/>
      <c r="J117" s="236"/>
      <c r="K117" s="236"/>
      <c r="L117" s="237"/>
      <c r="M117" s="236"/>
      <c r="N117" s="236"/>
      <c r="O117" s="236"/>
      <c r="P117" s="236"/>
      <c r="Q117" s="245"/>
      <c r="R117" s="245"/>
      <c r="S117" s="245"/>
      <c r="T117" s="245"/>
      <c r="U117" s="245"/>
      <c r="V117" s="245"/>
      <c r="W117" s="245"/>
      <c r="X117" s="245"/>
      <c r="Y117" s="245"/>
      <c r="Z117" s="245"/>
    </row>
    <row r="118" ht="10.5" customHeight="1">
      <c r="A118" s="235"/>
      <c r="B118" s="236"/>
      <c r="C118" s="236"/>
      <c r="D118" s="236"/>
      <c r="E118" s="236"/>
      <c r="F118" s="236"/>
      <c r="G118" s="236"/>
      <c r="H118" s="236"/>
      <c r="I118" s="236"/>
      <c r="J118" s="236"/>
      <c r="K118" s="236"/>
      <c r="L118" s="237"/>
      <c r="M118" s="236"/>
      <c r="N118" s="236"/>
      <c r="O118" s="236"/>
      <c r="P118" s="236"/>
      <c r="Q118" s="245"/>
      <c r="R118" s="245"/>
      <c r="S118" s="245"/>
      <c r="T118" s="245"/>
      <c r="U118" s="245"/>
      <c r="V118" s="245"/>
      <c r="W118" s="245"/>
      <c r="X118" s="245"/>
      <c r="Y118" s="245"/>
      <c r="Z118" s="245"/>
    </row>
    <row r="119" ht="10.5" customHeight="1">
      <c r="A119" s="235"/>
      <c r="B119" s="236"/>
      <c r="C119" s="236"/>
      <c r="D119" s="236"/>
      <c r="E119" s="236"/>
      <c r="F119" s="236"/>
      <c r="G119" s="236"/>
      <c r="H119" s="236"/>
      <c r="I119" s="236"/>
      <c r="J119" s="236"/>
      <c r="K119" s="236"/>
      <c r="L119" s="237"/>
      <c r="M119" s="236"/>
      <c r="N119" s="236"/>
      <c r="O119" s="236"/>
      <c r="P119" s="236"/>
      <c r="Q119" s="245"/>
      <c r="R119" s="245"/>
      <c r="S119" s="245"/>
      <c r="T119" s="245"/>
      <c r="U119" s="245"/>
      <c r="V119" s="245"/>
      <c r="W119" s="245"/>
      <c r="X119" s="245"/>
      <c r="Y119" s="245"/>
      <c r="Z119" s="245"/>
    </row>
    <row r="120" ht="10.5" customHeight="1">
      <c r="A120" s="235"/>
      <c r="B120" s="236"/>
      <c r="C120" s="236"/>
      <c r="D120" s="236"/>
      <c r="E120" s="236"/>
      <c r="F120" s="236"/>
      <c r="G120" s="236"/>
      <c r="H120" s="236"/>
      <c r="I120" s="236"/>
      <c r="J120" s="236"/>
      <c r="K120" s="236"/>
      <c r="L120" s="237"/>
      <c r="M120" s="236"/>
      <c r="N120" s="236"/>
      <c r="O120" s="236"/>
      <c r="P120" s="236"/>
      <c r="Q120" s="245"/>
      <c r="R120" s="245"/>
      <c r="S120" s="245"/>
      <c r="T120" s="245"/>
      <c r="U120" s="245"/>
      <c r="V120" s="245"/>
      <c r="W120" s="245"/>
      <c r="X120" s="245"/>
      <c r="Y120" s="245"/>
      <c r="Z120" s="245"/>
    </row>
    <row r="121" ht="10.5" customHeight="1">
      <c r="A121" s="235"/>
      <c r="B121" s="236"/>
      <c r="C121" s="236"/>
      <c r="D121" s="236"/>
      <c r="E121" s="236"/>
      <c r="F121" s="236"/>
      <c r="G121" s="236"/>
      <c r="H121" s="236"/>
      <c r="I121" s="236"/>
      <c r="J121" s="236"/>
      <c r="K121" s="236"/>
      <c r="L121" s="237"/>
      <c r="M121" s="236"/>
      <c r="N121" s="236"/>
      <c r="O121" s="236"/>
      <c r="P121" s="236"/>
      <c r="Q121" s="245"/>
      <c r="R121" s="245"/>
      <c r="S121" s="245"/>
      <c r="T121" s="245"/>
      <c r="U121" s="245"/>
      <c r="V121" s="245"/>
      <c r="W121" s="245"/>
      <c r="X121" s="245"/>
      <c r="Y121" s="245"/>
      <c r="Z121" s="245"/>
    </row>
    <row r="122" ht="10.5" customHeight="1">
      <c r="A122" s="235"/>
      <c r="B122" s="236"/>
      <c r="C122" s="236"/>
      <c r="D122" s="236"/>
      <c r="E122" s="236"/>
      <c r="F122" s="236"/>
      <c r="G122" s="236"/>
      <c r="H122" s="236"/>
      <c r="I122" s="236"/>
      <c r="J122" s="236"/>
      <c r="K122" s="236"/>
      <c r="L122" s="237"/>
      <c r="M122" s="236"/>
      <c r="N122" s="236"/>
      <c r="O122" s="236"/>
      <c r="P122" s="236"/>
      <c r="Q122" s="245"/>
      <c r="R122" s="245"/>
      <c r="S122" s="245"/>
      <c r="T122" s="245"/>
      <c r="U122" s="245"/>
      <c r="V122" s="245"/>
      <c r="W122" s="245"/>
      <c r="X122" s="245"/>
      <c r="Y122" s="245"/>
      <c r="Z122" s="245"/>
    </row>
    <row r="123" ht="10.5" customHeight="1">
      <c r="A123" s="235"/>
      <c r="B123" s="236"/>
      <c r="C123" s="236"/>
      <c r="D123" s="236"/>
      <c r="E123" s="236"/>
      <c r="F123" s="236"/>
      <c r="G123" s="236"/>
      <c r="H123" s="236"/>
      <c r="I123" s="236"/>
      <c r="J123" s="236"/>
      <c r="K123" s="236"/>
      <c r="L123" s="237"/>
      <c r="M123" s="236"/>
      <c r="N123" s="236"/>
      <c r="O123" s="236"/>
      <c r="P123" s="236"/>
      <c r="Q123" s="245"/>
      <c r="R123" s="245"/>
      <c r="S123" s="245"/>
      <c r="T123" s="245"/>
      <c r="U123" s="245"/>
      <c r="V123" s="245"/>
      <c r="W123" s="245"/>
      <c r="X123" s="245"/>
      <c r="Y123" s="245"/>
      <c r="Z123" s="245"/>
    </row>
    <row r="124" ht="10.5" customHeight="1">
      <c r="A124" s="235"/>
      <c r="B124" s="236"/>
      <c r="C124" s="236"/>
      <c r="D124" s="236"/>
      <c r="E124" s="236"/>
      <c r="F124" s="236"/>
      <c r="G124" s="236"/>
      <c r="H124" s="236"/>
      <c r="I124" s="236"/>
      <c r="J124" s="236"/>
      <c r="K124" s="236"/>
      <c r="L124" s="237"/>
      <c r="M124" s="236"/>
      <c r="N124" s="236"/>
      <c r="O124" s="236"/>
      <c r="P124" s="236"/>
      <c r="Q124" s="245"/>
      <c r="R124" s="245"/>
      <c r="S124" s="245"/>
      <c r="T124" s="245"/>
      <c r="U124" s="245"/>
      <c r="V124" s="245"/>
      <c r="W124" s="245"/>
      <c r="X124" s="245"/>
      <c r="Y124" s="245"/>
      <c r="Z124" s="245"/>
    </row>
    <row r="125" ht="10.5" customHeight="1">
      <c r="A125" s="235"/>
      <c r="B125" s="236"/>
      <c r="C125" s="236"/>
      <c r="D125" s="236"/>
      <c r="E125" s="236"/>
      <c r="F125" s="236"/>
      <c r="G125" s="236"/>
      <c r="H125" s="236"/>
      <c r="I125" s="236"/>
      <c r="J125" s="236"/>
      <c r="K125" s="236"/>
      <c r="L125" s="237"/>
      <c r="M125" s="236"/>
      <c r="N125" s="236"/>
      <c r="O125" s="236"/>
      <c r="P125" s="236"/>
      <c r="Q125" s="245"/>
      <c r="R125" s="245"/>
      <c r="S125" s="245"/>
      <c r="T125" s="245"/>
      <c r="U125" s="245"/>
      <c r="V125" s="245"/>
      <c r="W125" s="245"/>
      <c r="X125" s="245"/>
      <c r="Y125" s="245"/>
      <c r="Z125" s="245"/>
    </row>
    <row r="126" ht="10.5" customHeight="1">
      <c r="A126" s="235"/>
      <c r="B126" s="236"/>
      <c r="C126" s="236"/>
      <c r="D126" s="236"/>
      <c r="E126" s="236"/>
      <c r="F126" s="236"/>
      <c r="G126" s="236"/>
      <c r="H126" s="236"/>
      <c r="I126" s="236"/>
      <c r="J126" s="236"/>
      <c r="K126" s="236"/>
      <c r="L126" s="237"/>
      <c r="M126" s="236"/>
      <c r="N126" s="236"/>
      <c r="O126" s="236"/>
      <c r="P126" s="236"/>
      <c r="Q126" s="245"/>
      <c r="R126" s="245"/>
      <c r="S126" s="245"/>
      <c r="T126" s="245"/>
      <c r="U126" s="245"/>
      <c r="V126" s="245"/>
      <c r="W126" s="245"/>
      <c r="X126" s="245"/>
      <c r="Y126" s="245"/>
      <c r="Z126" s="245"/>
    </row>
    <row r="127" ht="10.5" customHeight="1">
      <c r="A127" s="235"/>
      <c r="B127" s="236"/>
      <c r="C127" s="236"/>
      <c r="D127" s="236"/>
      <c r="E127" s="236"/>
      <c r="F127" s="236"/>
      <c r="G127" s="236"/>
      <c r="H127" s="236"/>
      <c r="I127" s="236"/>
      <c r="J127" s="236"/>
      <c r="K127" s="236"/>
      <c r="L127" s="237"/>
      <c r="M127" s="236"/>
      <c r="N127" s="236"/>
      <c r="O127" s="236"/>
      <c r="P127" s="236"/>
      <c r="Q127" s="245"/>
      <c r="R127" s="245"/>
      <c r="S127" s="245"/>
      <c r="T127" s="245"/>
      <c r="U127" s="245"/>
      <c r="V127" s="245"/>
      <c r="W127" s="245"/>
      <c r="X127" s="245"/>
      <c r="Y127" s="245"/>
      <c r="Z127" s="245"/>
    </row>
    <row r="128" ht="10.5" customHeight="1">
      <c r="A128" s="235"/>
      <c r="B128" s="236"/>
      <c r="C128" s="236"/>
      <c r="D128" s="236"/>
      <c r="E128" s="236"/>
      <c r="F128" s="236"/>
      <c r="G128" s="246"/>
      <c r="H128" s="246"/>
      <c r="I128" s="236"/>
      <c r="J128" s="236"/>
      <c r="K128" s="236"/>
      <c r="L128" s="237"/>
      <c r="M128" s="236"/>
      <c r="N128" s="236"/>
      <c r="O128" s="236"/>
      <c r="P128" s="236"/>
      <c r="Q128" s="245"/>
      <c r="R128" s="245"/>
      <c r="S128" s="245"/>
      <c r="T128" s="245"/>
      <c r="U128" s="245"/>
      <c r="V128" s="245"/>
      <c r="W128" s="245"/>
      <c r="X128" s="245"/>
      <c r="Y128" s="245"/>
      <c r="Z128" s="245"/>
    </row>
    <row r="129" ht="10.5" customHeight="1">
      <c r="A129" s="235"/>
      <c r="B129" s="236"/>
      <c r="C129" s="236"/>
      <c r="D129" s="236"/>
      <c r="E129" s="236"/>
      <c r="F129" s="236"/>
      <c r="G129" s="246"/>
      <c r="H129" s="236"/>
      <c r="I129" s="236"/>
      <c r="J129" s="236"/>
      <c r="K129" s="236"/>
      <c r="L129" s="237"/>
      <c r="M129" s="236"/>
      <c r="N129" s="236"/>
      <c r="O129" s="236"/>
      <c r="P129" s="236"/>
      <c r="Q129" s="245"/>
      <c r="R129" s="245"/>
      <c r="S129" s="245"/>
      <c r="T129" s="245"/>
      <c r="U129" s="245"/>
      <c r="V129" s="245"/>
      <c r="W129" s="245"/>
      <c r="X129" s="245"/>
      <c r="Y129" s="245"/>
      <c r="Z129" s="245"/>
    </row>
    <row r="130" ht="10.5" customHeight="1">
      <c r="A130" s="235"/>
      <c r="B130" s="236"/>
      <c r="C130" s="236"/>
      <c r="D130" s="236"/>
      <c r="E130" s="236"/>
      <c r="F130" s="236"/>
      <c r="G130" s="236"/>
      <c r="H130" s="236"/>
      <c r="I130" s="236"/>
      <c r="J130" s="236"/>
      <c r="K130" s="236"/>
      <c r="L130" s="237"/>
      <c r="M130" s="236"/>
      <c r="N130" s="236"/>
      <c r="O130" s="236"/>
      <c r="P130" s="236"/>
      <c r="Q130" s="245"/>
      <c r="R130" s="245"/>
      <c r="S130" s="245"/>
      <c r="T130" s="245"/>
      <c r="U130" s="245"/>
      <c r="V130" s="245"/>
      <c r="W130" s="245"/>
      <c r="X130" s="245"/>
      <c r="Y130" s="245"/>
      <c r="Z130" s="245"/>
    </row>
    <row r="131" ht="10.5" customHeight="1">
      <c r="A131" s="235"/>
      <c r="B131" s="236"/>
      <c r="C131" s="236"/>
      <c r="D131" s="236"/>
      <c r="E131" s="236"/>
      <c r="F131" s="236"/>
      <c r="G131" s="236"/>
      <c r="H131" s="236"/>
      <c r="I131" s="236"/>
      <c r="J131" s="236"/>
      <c r="K131" s="236"/>
      <c r="L131" s="237"/>
      <c r="M131" s="236"/>
      <c r="N131" s="236"/>
      <c r="O131" s="236"/>
      <c r="P131" s="236"/>
      <c r="Q131" s="245"/>
      <c r="R131" s="245"/>
      <c r="S131" s="245"/>
      <c r="T131" s="245"/>
      <c r="U131" s="245"/>
      <c r="V131" s="245"/>
      <c r="W131" s="245"/>
      <c r="X131" s="245"/>
      <c r="Y131" s="245"/>
      <c r="Z131" s="245"/>
    </row>
    <row r="132" ht="10.5" customHeight="1">
      <c r="A132" s="235"/>
      <c r="B132" s="236"/>
      <c r="C132" s="236"/>
      <c r="D132" s="236"/>
      <c r="E132" s="236"/>
      <c r="F132" s="236"/>
      <c r="G132" s="236"/>
      <c r="H132" s="236"/>
      <c r="I132" s="236"/>
      <c r="J132" s="236"/>
      <c r="K132" s="236"/>
      <c r="L132" s="237"/>
      <c r="M132" s="236"/>
      <c r="N132" s="236"/>
      <c r="O132" s="236"/>
      <c r="P132" s="236"/>
      <c r="Q132" s="245"/>
      <c r="R132" s="245"/>
      <c r="S132" s="245"/>
      <c r="T132" s="245"/>
      <c r="U132" s="245"/>
      <c r="V132" s="245"/>
      <c r="W132" s="245"/>
      <c r="X132" s="245"/>
      <c r="Y132" s="245"/>
      <c r="Z132" s="245"/>
    </row>
    <row r="133" ht="10.5" customHeight="1">
      <c r="A133" s="235"/>
      <c r="B133" s="236"/>
      <c r="C133" s="236"/>
      <c r="D133" s="236"/>
      <c r="E133" s="236"/>
      <c r="F133" s="236"/>
      <c r="G133" s="236"/>
      <c r="H133" s="236"/>
      <c r="I133" s="236"/>
      <c r="J133" s="236"/>
      <c r="K133" s="236"/>
      <c r="L133" s="237"/>
      <c r="M133" s="236"/>
      <c r="N133" s="236"/>
      <c r="O133" s="236"/>
      <c r="P133" s="236"/>
      <c r="Q133" s="245"/>
      <c r="R133" s="245"/>
      <c r="S133" s="245"/>
      <c r="T133" s="245"/>
      <c r="U133" s="245"/>
      <c r="V133" s="245"/>
      <c r="W133" s="245"/>
      <c r="X133" s="245"/>
      <c r="Y133" s="245"/>
      <c r="Z133" s="245"/>
    </row>
    <row r="134" ht="10.5" customHeight="1">
      <c r="A134" s="235"/>
      <c r="B134" s="236"/>
      <c r="C134" s="236"/>
      <c r="D134" s="236"/>
      <c r="E134" s="236"/>
      <c r="F134" s="236"/>
      <c r="G134" s="236"/>
      <c r="H134" s="236"/>
      <c r="I134" s="236"/>
      <c r="J134" s="236"/>
      <c r="K134" s="236"/>
      <c r="L134" s="237"/>
      <c r="M134" s="236"/>
      <c r="N134" s="236"/>
      <c r="O134" s="236"/>
      <c r="P134" s="236"/>
      <c r="Q134" s="245"/>
      <c r="R134" s="245"/>
      <c r="S134" s="245"/>
      <c r="T134" s="245"/>
      <c r="U134" s="245"/>
      <c r="V134" s="245"/>
      <c r="W134" s="245"/>
      <c r="X134" s="245"/>
      <c r="Y134" s="245"/>
      <c r="Z134" s="245"/>
    </row>
    <row r="135" ht="10.5" customHeight="1">
      <c r="A135" s="235"/>
      <c r="B135" s="236"/>
      <c r="C135" s="236"/>
      <c r="D135" s="236"/>
      <c r="E135" s="236"/>
      <c r="F135" s="236"/>
      <c r="G135" s="236"/>
      <c r="H135" s="236"/>
      <c r="I135" s="236"/>
      <c r="J135" s="236"/>
      <c r="K135" s="243"/>
      <c r="L135" s="244"/>
      <c r="M135" s="236"/>
      <c r="N135" s="236"/>
      <c r="O135" s="236"/>
      <c r="P135" s="236"/>
      <c r="Q135" s="245"/>
      <c r="R135" s="245"/>
      <c r="S135" s="245"/>
      <c r="T135" s="245"/>
      <c r="U135" s="245"/>
      <c r="V135" s="245"/>
      <c r="W135" s="245"/>
      <c r="X135" s="245"/>
      <c r="Y135" s="245"/>
      <c r="Z135" s="245"/>
    </row>
    <row r="136" ht="10.5" customHeight="1">
      <c r="A136" s="251"/>
      <c r="B136" s="249"/>
      <c r="C136" s="236"/>
      <c r="D136" s="249"/>
      <c r="E136" s="249"/>
      <c r="F136" s="249"/>
      <c r="G136" s="249"/>
      <c r="H136" s="249"/>
      <c r="I136" s="249"/>
      <c r="J136" s="236"/>
      <c r="K136" s="249"/>
      <c r="L136" s="252"/>
      <c r="M136" s="249"/>
      <c r="N136" s="249"/>
      <c r="O136" s="249"/>
      <c r="P136" s="249"/>
      <c r="Q136" s="245"/>
      <c r="R136" s="245"/>
      <c r="S136" s="245"/>
      <c r="T136" s="245"/>
      <c r="U136" s="245"/>
      <c r="V136" s="245"/>
      <c r="W136" s="245"/>
      <c r="X136" s="245"/>
      <c r="Y136" s="245"/>
      <c r="Z136" s="245"/>
    </row>
    <row r="137" ht="10.5" customHeight="1">
      <c r="A137" s="240"/>
      <c r="B137" s="241"/>
      <c r="C137" s="241"/>
      <c r="D137" s="241"/>
      <c r="E137" s="241"/>
      <c r="F137" s="241"/>
      <c r="G137" s="241"/>
      <c r="H137" s="241"/>
      <c r="I137" s="241"/>
      <c r="J137" s="241"/>
      <c r="K137" s="241"/>
      <c r="L137" s="242"/>
      <c r="M137" s="241"/>
      <c r="N137" s="241"/>
      <c r="O137" s="241"/>
      <c r="P137" s="241"/>
      <c r="Q137" s="245"/>
      <c r="R137" s="245"/>
      <c r="S137" s="245"/>
      <c r="T137" s="245"/>
      <c r="U137" s="245"/>
      <c r="V137" s="245"/>
      <c r="W137" s="245"/>
      <c r="X137" s="245"/>
      <c r="Y137" s="245"/>
      <c r="Z137" s="245"/>
    </row>
    <row r="138" ht="10.5" customHeight="1">
      <c r="A138" s="235"/>
      <c r="B138" s="236"/>
      <c r="C138" s="236"/>
      <c r="D138" s="236"/>
      <c r="E138" s="236"/>
      <c r="F138" s="236"/>
      <c r="G138" s="236"/>
      <c r="H138" s="236"/>
      <c r="I138" s="236"/>
      <c r="J138" s="236"/>
      <c r="K138" s="236"/>
      <c r="L138" s="237"/>
      <c r="M138" s="236"/>
      <c r="N138" s="85"/>
      <c r="O138" s="236"/>
      <c r="P138" s="236"/>
      <c r="Q138" s="245"/>
      <c r="R138" s="245"/>
      <c r="S138" s="245"/>
      <c r="T138" s="245"/>
      <c r="U138" s="245"/>
      <c r="V138" s="245"/>
      <c r="W138" s="245"/>
      <c r="X138" s="245"/>
      <c r="Y138" s="245"/>
      <c r="Z138" s="245"/>
    </row>
    <row r="139" ht="10.5" customHeight="1">
      <c r="A139" s="235"/>
      <c r="B139" s="236"/>
      <c r="C139" s="236"/>
      <c r="D139" s="236"/>
      <c r="E139" s="236"/>
      <c r="F139" s="236"/>
      <c r="G139" s="236"/>
      <c r="H139" s="236"/>
      <c r="I139" s="236"/>
      <c r="J139" s="236"/>
      <c r="K139" s="236"/>
      <c r="L139" s="237"/>
      <c r="M139" s="236"/>
      <c r="N139" s="236"/>
      <c r="O139" s="236"/>
      <c r="P139" s="236"/>
      <c r="Q139" s="245"/>
      <c r="R139" s="245"/>
      <c r="S139" s="245"/>
      <c r="T139" s="245"/>
      <c r="U139" s="245"/>
      <c r="V139" s="245"/>
      <c r="W139" s="245"/>
      <c r="X139" s="245"/>
      <c r="Y139" s="245"/>
      <c r="Z139" s="245"/>
    </row>
    <row r="140" ht="10.5" customHeight="1">
      <c r="A140" s="235"/>
      <c r="B140" s="236"/>
      <c r="C140" s="236"/>
      <c r="D140" s="236"/>
      <c r="E140" s="236"/>
      <c r="F140" s="236"/>
      <c r="G140" s="236"/>
      <c r="H140" s="236"/>
      <c r="I140" s="236"/>
      <c r="J140" s="236"/>
      <c r="K140" s="236"/>
      <c r="L140" s="237"/>
      <c r="M140" s="236"/>
      <c r="N140" s="236"/>
      <c r="O140" s="236"/>
      <c r="P140" s="236"/>
      <c r="Q140" s="245"/>
      <c r="R140" s="245"/>
      <c r="S140" s="245"/>
      <c r="T140" s="245"/>
      <c r="U140" s="245"/>
      <c r="V140" s="245"/>
      <c r="W140" s="245"/>
      <c r="X140" s="245"/>
      <c r="Y140" s="245"/>
      <c r="Z140" s="245"/>
    </row>
    <row r="141" ht="10.5" customHeight="1">
      <c r="A141" s="235"/>
      <c r="B141" s="236"/>
      <c r="C141" s="236"/>
      <c r="D141" s="236"/>
      <c r="E141" s="236"/>
      <c r="F141" s="236"/>
      <c r="G141" s="236"/>
      <c r="H141" s="236"/>
      <c r="I141" s="236"/>
      <c r="J141" s="236"/>
      <c r="K141" s="236"/>
      <c r="L141" s="237"/>
      <c r="M141" s="236"/>
      <c r="N141" s="236"/>
      <c r="O141" s="236"/>
      <c r="P141" s="236"/>
      <c r="Q141" s="245"/>
      <c r="R141" s="245"/>
      <c r="S141" s="245"/>
      <c r="T141" s="245"/>
      <c r="U141" s="245"/>
      <c r="V141" s="245"/>
      <c r="W141" s="245"/>
      <c r="X141" s="245"/>
      <c r="Y141" s="245"/>
      <c r="Z141" s="245"/>
    </row>
    <row r="142" ht="10.5" customHeight="1">
      <c r="A142" s="251"/>
      <c r="B142" s="249"/>
      <c r="C142" s="236"/>
      <c r="D142" s="249"/>
      <c r="E142" s="249"/>
      <c r="F142" s="249"/>
      <c r="G142" s="249"/>
      <c r="H142" s="249"/>
      <c r="I142" s="249"/>
      <c r="J142" s="249"/>
      <c r="K142" s="249"/>
      <c r="L142" s="252"/>
      <c r="M142" s="249"/>
      <c r="N142" s="249"/>
      <c r="O142" s="249"/>
      <c r="P142" s="249"/>
      <c r="Q142" s="245"/>
      <c r="R142" s="245"/>
      <c r="S142" s="245"/>
      <c r="T142" s="245"/>
      <c r="U142" s="245"/>
      <c r="V142" s="245"/>
      <c r="W142" s="245"/>
      <c r="X142" s="245"/>
      <c r="Y142" s="245"/>
      <c r="Z142" s="245"/>
    </row>
    <row r="143" ht="10.5" customHeight="1">
      <c r="A143" s="240"/>
      <c r="B143" s="241"/>
      <c r="C143" s="241"/>
      <c r="D143" s="241"/>
      <c r="E143" s="241"/>
      <c r="F143" s="241"/>
      <c r="G143" s="241"/>
      <c r="H143" s="241"/>
      <c r="I143" s="241"/>
      <c r="J143" s="241"/>
      <c r="K143" s="241"/>
      <c r="L143" s="242"/>
      <c r="M143" s="241"/>
      <c r="N143" s="241"/>
      <c r="O143" s="241"/>
      <c r="P143" s="241"/>
      <c r="Q143" s="245"/>
      <c r="R143" s="245"/>
      <c r="S143" s="245"/>
      <c r="T143" s="245"/>
      <c r="U143" s="245"/>
      <c r="V143" s="245"/>
      <c r="W143" s="245"/>
      <c r="X143" s="245"/>
      <c r="Y143" s="245"/>
      <c r="Z143" s="245"/>
    </row>
    <row r="144" ht="10.5" customHeight="1">
      <c r="A144" s="235"/>
      <c r="B144" s="236"/>
      <c r="C144" s="236"/>
      <c r="D144" s="236"/>
      <c r="E144" s="236"/>
      <c r="F144" s="236"/>
      <c r="G144" s="236"/>
      <c r="H144" s="236"/>
      <c r="I144" s="236"/>
      <c r="J144" s="236"/>
      <c r="K144" s="236"/>
      <c r="L144" s="237"/>
      <c r="M144" s="236"/>
      <c r="N144" s="236"/>
      <c r="O144" s="236"/>
      <c r="P144" s="236"/>
      <c r="Q144" s="245"/>
      <c r="R144" s="245"/>
      <c r="S144" s="245"/>
      <c r="T144" s="245"/>
      <c r="U144" s="245"/>
      <c r="V144" s="245"/>
      <c r="W144" s="245"/>
      <c r="X144" s="245"/>
      <c r="Y144" s="245"/>
      <c r="Z144" s="245"/>
    </row>
    <row r="145" ht="10.5" customHeight="1">
      <c r="A145" s="235"/>
      <c r="B145" s="236"/>
      <c r="C145" s="236"/>
      <c r="D145" s="236"/>
      <c r="E145" s="236"/>
      <c r="F145" s="236"/>
      <c r="G145" s="236"/>
      <c r="H145" s="236"/>
      <c r="I145" s="236"/>
      <c r="J145" s="236"/>
      <c r="K145" s="236"/>
      <c r="L145" s="237"/>
      <c r="M145" s="236"/>
      <c r="N145" s="236"/>
      <c r="O145" s="236"/>
      <c r="P145" s="250"/>
      <c r="Q145" s="245"/>
      <c r="R145" s="245"/>
      <c r="S145" s="245"/>
      <c r="T145" s="245"/>
      <c r="U145" s="245"/>
      <c r="V145" s="245"/>
      <c r="W145" s="245"/>
      <c r="X145" s="245"/>
      <c r="Y145" s="245"/>
      <c r="Z145" s="245"/>
    </row>
    <row r="146" ht="10.5" customHeight="1">
      <c r="A146" s="235"/>
      <c r="B146" s="236"/>
      <c r="C146" s="236"/>
      <c r="D146" s="236"/>
      <c r="E146" s="236"/>
      <c r="F146" s="236"/>
      <c r="G146" s="236"/>
      <c r="H146" s="236"/>
      <c r="I146" s="236"/>
      <c r="J146" s="236"/>
      <c r="K146" s="236"/>
      <c r="L146" s="237"/>
      <c r="M146" s="236"/>
      <c r="N146" s="236"/>
      <c r="O146" s="236"/>
      <c r="P146" s="236"/>
      <c r="Q146" s="245"/>
      <c r="R146" s="245"/>
      <c r="S146" s="245"/>
      <c r="T146" s="245"/>
      <c r="U146" s="245"/>
      <c r="V146" s="245"/>
      <c r="W146" s="245"/>
      <c r="X146" s="245"/>
      <c r="Y146" s="245"/>
      <c r="Z146" s="245"/>
    </row>
    <row r="147" ht="10.5" customHeight="1">
      <c r="A147" s="235"/>
      <c r="B147" s="236"/>
      <c r="C147" s="236"/>
      <c r="D147" s="236"/>
      <c r="E147" s="236"/>
      <c r="F147" s="236"/>
      <c r="G147" s="236"/>
      <c r="H147" s="236"/>
      <c r="I147" s="236"/>
      <c r="J147" s="236"/>
      <c r="K147" s="236"/>
      <c r="L147" s="237"/>
      <c r="M147" s="236"/>
      <c r="N147" s="236"/>
      <c r="O147" s="236"/>
      <c r="P147" s="236"/>
      <c r="Q147" s="245"/>
      <c r="R147" s="245"/>
      <c r="S147" s="245"/>
      <c r="T147" s="245"/>
      <c r="U147" s="245"/>
      <c r="V147" s="245"/>
      <c r="W147" s="245"/>
      <c r="X147" s="245"/>
      <c r="Y147" s="245"/>
      <c r="Z147" s="245"/>
    </row>
    <row r="148" ht="10.5" customHeight="1">
      <c r="A148" s="235"/>
      <c r="B148" s="236"/>
      <c r="C148" s="236"/>
      <c r="D148" s="236"/>
      <c r="E148" s="236"/>
      <c r="F148" s="236"/>
      <c r="G148" s="236"/>
      <c r="H148" s="236"/>
      <c r="I148" s="236"/>
      <c r="J148" s="236"/>
      <c r="K148" s="236"/>
      <c r="L148" s="237"/>
      <c r="M148" s="236"/>
      <c r="N148" s="236"/>
      <c r="O148" s="236"/>
      <c r="P148" s="236"/>
      <c r="Q148" s="245"/>
      <c r="R148" s="245"/>
      <c r="S148" s="245"/>
      <c r="T148" s="245"/>
      <c r="U148" s="245"/>
      <c r="V148" s="245"/>
      <c r="W148" s="245"/>
      <c r="X148" s="245"/>
      <c r="Y148" s="245"/>
      <c r="Z148" s="245"/>
    </row>
    <row r="149" ht="10.5" customHeight="1">
      <c r="A149" s="235"/>
      <c r="B149" s="236"/>
      <c r="C149" s="236"/>
      <c r="D149" s="236"/>
      <c r="E149" s="236"/>
      <c r="F149" s="236"/>
      <c r="G149" s="236"/>
      <c r="H149" s="236"/>
      <c r="I149" s="236"/>
      <c r="J149" s="236"/>
      <c r="K149" s="236"/>
      <c r="L149" s="237"/>
      <c r="M149" s="236"/>
      <c r="N149" s="236"/>
      <c r="O149" s="236"/>
      <c r="P149" s="236"/>
      <c r="Q149" s="245"/>
      <c r="R149" s="245"/>
      <c r="S149" s="245"/>
      <c r="T149" s="245"/>
      <c r="U149" s="245"/>
      <c r="V149" s="245"/>
      <c r="W149" s="245"/>
      <c r="X149" s="245"/>
      <c r="Y149" s="245"/>
      <c r="Z149" s="245"/>
    </row>
    <row r="150" ht="10.5" customHeight="1">
      <c r="A150" s="235"/>
      <c r="B150" s="236"/>
      <c r="C150" s="236"/>
      <c r="D150" s="236"/>
      <c r="E150" s="236"/>
      <c r="F150" s="236"/>
      <c r="G150" s="236"/>
      <c r="H150" s="236"/>
      <c r="I150" s="236"/>
      <c r="J150" s="236"/>
      <c r="K150" s="236"/>
      <c r="L150" s="237"/>
      <c r="M150" s="236"/>
      <c r="N150" s="236"/>
      <c r="O150" s="236"/>
      <c r="P150" s="236"/>
      <c r="Q150" s="245"/>
      <c r="R150" s="245"/>
      <c r="S150" s="245"/>
      <c r="T150" s="245"/>
      <c r="U150" s="245"/>
      <c r="V150" s="245"/>
      <c r="W150" s="245"/>
      <c r="X150" s="245"/>
      <c r="Y150" s="245"/>
      <c r="Z150" s="245"/>
    </row>
    <row r="151" ht="10.5" customHeight="1">
      <c r="A151" s="235"/>
      <c r="B151" s="236"/>
      <c r="C151" s="236"/>
      <c r="D151" s="236"/>
      <c r="E151" s="236"/>
      <c r="F151" s="236"/>
      <c r="G151" s="236"/>
      <c r="H151" s="236"/>
      <c r="I151" s="236"/>
      <c r="J151" s="236"/>
      <c r="K151" s="236"/>
      <c r="L151" s="237"/>
      <c r="M151" s="236"/>
      <c r="N151" s="236"/>
      <c r="O151" s="236"/>
      <c r="P151" s="236"/>
      <c r="Q151" s="245"/>
      <c r="R151" s="245"/>
      <c r="S151" s="245"/>
      <c r="T151" s="245"/>
      <c r="U151" s="245"/>
      <c r="V151" s="245"/>
      <c r="W151" s="245"/>
      <c r="X151" s="245"/>
      <c r="Y151" s="245"/>
      <c r="Z151" s="245"/>
    </row>
    <row r="152" ht="10.5" customHeight="1">
      <c r="A152" s="235"/>
      <c r="B152" s="236"/>
      <c r="C152" s="236"/>
      <c r="D152" s="236"/>
      <c r="E152" s="236"/>
      <c r="F152" s="236"/>
      <c r="G152" s="236"/>
      <c r="H152" s="236"/>
      <c r="I152" s="236"/>
      <c r="J152" s="236"/>
      <c r="K152" s="236"/>
      <c r="L152" s="237"/>
      <c r="M152" s="236"/>
      <c r="N152" s="236"/>
      <c r="O152" s="236"/>
      <c r="P152" s="236"/>
      <c r="Q152" s="245"/>
      <c r="R152" s="245"/>
      <c r="S152" s="245"/>
      <c r="T152" s="245"/>
      <c r="U152" s="245"/>
      <c r="V152" s="245"/>
      <c r="W152" s="245"/>
      <c r="X152" s="245"/>
      <c r="Y152" s="245"/>
      <c r="Z152" s="245"/>
    </row>
    <row r="153" ht="10.5" customHeight="1">
      <c r="A153" s="235"/>
      <c r="B153" s="236"/>
      <c r="C153" s="236"/>
      <c r="D153" s="236"/>
      <c r="E153" s="236"/>
      <c r="F153" s="236"/>
      <c r="G153" s="236"/>
      <c r="H153" s="236"/>
      <c r="I153" s="236"/>
      <c r="J153" s="236"/>
      <c r="K153" s="236"/>
      <c r="L153" s="237"/>
      <c r="M153" s="236"/>
      <c r="N153" s="236"/>
      <c r="O153" s="236"/>
      <c r="P153" s="236"/>
      <c r="Q153" s="245"/>
      <c r="R153" s="245"/>
      <c r="S153" s="245"/>
      <c r="T153" s="245"/>
      <c r="U153" s="245"/>
      <c r="V153" s="245"/>
      <c r="W153" s="245"/>
      <c r="X153" s="245"/>
      <c r="Y153" s="245"/>
      <c r="Z153" s="245"/>
    </row>
    <row r="154" ht="10.5" customHeight="1">
      <c r="A154" s="235"/>
      <c r="B154" s="236"/>
      <c r="C154" s="236"/>
      <c r="D154" s="236"/>
      <c r="E154" s="236"/>
      <c r="F154" s="236"/>
      <c r="G154" s="236"/>
      <c r="H154" s="236"/>
      <c r="I154" s="236"/>
      <c r="J154" s="236"/>
      <c r="K154" s="243"/>
      <c r="L154" s="244"/>
      <c r="M154" s="236"/>
      <c r="N154" s="236"/>
      <c r="O154" s="236"/>
      <c r="P154" s="236"/>
      <c r="Q154" s="245"/>
      <c r="R154" s="245"/>
      <c r="S154" s="245"/>
      <c r="T154" s="245"/>
      <c r="U154" s="245"/>
      <c r="V154" s="245"/>
      <c r="W154" s="245"/>
      <c r="X154" s="245"/>
      <c r="Y154" s="245"/>
      <c r="Z154" s="245"/>
    </row>
    <row r="155" ht="10.5" customHeight="1">
      <c r="A155" s="235"/>
      <c r="B155" s="236"/>
      <c r="C155" s="236"/>
      <c r="D155" s="236"/>
      <c r="E155" s="236"/>
      <c r="F155" s="236"/>
      <c r="G155" s="236"/>
      <c r="H155" s="236"/>
      <c r="I155" s="236"/>
      <c r="J155" s="236"/>
      <c r="K155" s="236"/>
      <c r="L155" s="237"/>
      <c r="M155" s="236"/>
      <c r="N155" s="236"/>
      <c r="O155" s="236"/>
      <c r="P155" s="236"/>
      <c r="Q155" s="245"/>
      <c r="R155" s="245"/>
      <c r="S155" s="245"/>
      <c r="T155" s="245"/>
      <c r="U155" s="245"/>
      <c r="V155" s="245"/>
      <c r="W155" s="245"/>
      <c r="X155" s="245"/>
      <c r="Y155" s="245"/>
      <c r="Z155" s="245"/>
    </row>
    <row r="156" ht="10.5" customHeight="1">
      <c r="A156" s="235"/>
      <c r="B156" s="236"/>
      <c r="C156" s="236"/>
      <c r="D156" s="236"/>
      <c r="E156" s="236"/>
      <c r="F156" s="236"/>
      <c r="G156" s="236"/>
      <c r="H156" s="236"/>
      <c r="I156" s="236"/>
      <c r="J156" s="236"/>
      <c r="K156" s="236"/>
      <c r="L156" s="237"/>
      <c r="M156" s="236"/>
      <c r="N156" s="236"/>
      <c r="O156" s="236"/>
      <c r="P156" s="236"/>
      <c r="Q156" s="245"/>
      <c r="R156" s="245"/>
      <c r="S156" s="245"/>
      <c r="T156" s="245"/>
      <c r="U156" s="245"/>
      <c r="V156" s="245"/>
      <c r="W156" s="245"/>
      <c r="X156" s="245"/>
      <c r="Y156" s="245"/>
      <c r="Z156" s="245"/>
    </row>
    <row r="157" ht="10.5" customHeight="1">
      <c r="A157" s="235"/>
      <c r="B157" s="236"/>
      <c r="C157" s="236"/>
      <c r="D157" s="236"/>
      <c r="E157" s="236"/>
      <c r="F157" s="236"/>
      <c r="G157" s="236"/>
      <c r="H157" s="236"/>
      <c r="I157" s="236"/>
      <c r="J157" s="236"/>
      <c r="K157" s="236"/>
      <c r="L157" s="244"/>
      <c r="M157" s="236"/>
      <c r="N157" s="236"/>
      <c r="O157" s="236"/>
      <c r="P157" s="236"/>
      <c r="Q157" s="245"/>
      <c r="R157" s="245"/>
      <c r="S157" s="245"/>
      <c r="T157" s="245"/>
      <c r="U157" s="245"/>
      <c r="V157" s="245"/>
      <c r="W157" s="245"/>
      <c r="X157" s="245"/>
      <c r="Y157" s="245"/>
      <c r="Z157" s="245"/>
    </row>
    <row r="158" ht="10.5" customHeight="1">
      <c r="A158" s="235"/>
      <c r="B158" s="236"/>
      <c r="C158" s="236"/>
      <c r="D158" s="236"/>
      <c r="E158" s="236"/>
      <c r="F158" s="236"/>
      <c r="G158" s="236"/>
      <c r="H158" s="236"/>
      <c r="I158" s="236"/>
      <c r="J158" s="236"/>
      <c r="K158" s="236"/>
      <c r="L158" s="237"/>
      <c r="M158" s="236"/>
      <c r="N158" s="236"/>
      <c r="O158" s="236"/>
      <c r="P158" s="236"/>
      <c r="Q158" s="245"/>
      <c r="R158" s="245"/>
      <c r="S158" s="245"/>
      <c r="T158" s="245"/>
      <c r="U158" s="245"/>
      <c r="V158" s="245"/>
      <c r="W158" s="245"/>
      <c r="X158" s="245"/>
      <c r="Y158" s="245"/>
      <c r="Z158" s="245"/>
    </row>
    <row r="159" ht="10.5" customHeight="1">
      <c r="A159" s="235"/>
      <c r="B159" s="236"/>
      <c r="C159" s="236"/>
      <c r="D159" s="236"/>
      <c r="E159" s="236"/>
      <c r="F159" s="236"/>
      <c r="G159" s="236"/>
      <c r="H159" s="236"/>
      <c r="I159" s="236"/>
      <c r="J159" s="236"/>
      <c r="K159" s="236"/>
      <c r="L159" s="244"/>
      <c r="M159" s="236"/>
      <c r="N159" s="236"/>
      <c r="O159" s="236"/>
      <c r="P159" s="236"/>
      <c r="Q159" s="245"/>
      <c r="R159" s="245"/>
      <c r="S159" s="245"/>
      <c r="T159" s="245"/>
      <c r="U159" s="245"/>
      <c r="V159" s="245"/>
      <c r="W159" s="245"/>
      <c r="X159" s="245"/>
      <c r="Y159" s="245"/>
      <c r="Z159" s="245"/>
    </row>
    <row r="160" ht="10.5" customHeight="1">
      <c r="A160" s="235"/>
      <c r="B160" s="236"/>
      <c r="C160" s="236"/>
      <c r="D160" s="236"/>
      <c r="E160" s="236"/>
      <c r="F160" s="236"/>
      <c r="G160" s="236"/>
      <c r="H160" s="236"/>
      <c r="I160" s="236"/>
      <c r="J160" s="236"/>
      <c r="K160" s="236"/>
      <c r="L160" s="237"/>
      <c r="M160" s="236"/>
      <c r="N160" s="236"/>
      <c r="O160" s="236"/>
      <c r="P160" s="236"/>
      <c r="Q160" s="245"/>
      <c r="R160" s="245"/>
      <c r="S160" s="245"/>
      <c r="T160" s="245"/>
      <c r="U160" s="245"/>
      <c r="V160" s="245"/>
      <c r="W160" s="245"/>
      <c r="X160" s="245"/>
      <c r="Y160" s="245"/>
      <c r="Z160" s="245"/>
    </row>
    <row r="161" ht="10.5" customHeight="1">
      <c r="A161" s="235"/>
      <c r="B161" s="236"/>
      <c r="C161" s="236"/>
      <c r="D161" s="236"/>
      <c r="E161" s="236"/>
      <c r="F161" s="236"/>
      <c r="G161" s="236"/>
      <c r="H161" s="236"/>
      <c r="I161" s="236"/>
      <c r="J161" s="236"/>
      <c r="K161" s="236"/>
      <c r="L161" s="237"/>
      <c r="M161" s="236"/>
      <c r="N161" s="236"/>
      <c r="O161" s="236"/>
      <c r="P161" s="236"/>
      <c r="Q161" s="245"/>
      <c r="R161" s="245"/>
      <c r="S161" s="245"/>
      <c r="T161" s="245"/>
      <c r="U161" s="245"/>
      <c r="V161" s="245"/>
      <c r="W161" s="245"/>
      <c r="X161" s="245"/>
      <c r="Y161" s="245"/>
      <c r="Z161" s="245"/>
    </row>
    <row r="162" ht="10.5" customHeight="1">
      <c r="A162" s="240"/>
      <c r="B162" s="241"/>
      <c r="C162" s="241"/>
      <c r="D162" s="241"/>
      <c r="E162" s="241"/>
      <c r="F162" s="241"/>
      <c r="G162" s="241"/>
      <c r="H162" s="241"/>
      <c r="I162" s="241"/>
      <c r="J162" s="241"/>
      <c r="K162" s="241"/>
      <c r="L162" s="242"/>
      <c r="M162" s="241"/>
      <c r="N162" s="241"/>
      <c r="O162" s="241"/>
      <c r="P162" s="241"/>
      <c r="Q162" s="245"/>
      <c r="R162" s="245"/>
      <c r="S162" s="245"/>
      <c r="T162" s="245"/>
      <c r="U162" s="245"/>
      <c r="V162" s="245"/>
      <c r="W162" s="245"/>
      <c r="X162" s="245"/>
      <c r="Y162" s="245"/>
      <c r="Z162" s="245"/>
    </row>
    <row r="163" ht="10.5" customHeight="1">
      <c r="A163" s="235"/>
      <c r="B163" s="236"/>
      <c r="C163" s="236"/>
      <c r="D163" s="236"/>
      <c r="E163" s="236"/>
      <c r="F163" s="236"/>
      <c r="G163" s="236"/>
      <c r="H163" s="236"/>
      <c r="I163" s="236"/>
      <c r="J163" s="236"/>
      <c r="K163" s="236"/>
      <c r="L163" s="237"/>
      <c r="M163" s="236"/>
      <c r="N163" s="236"/>
      <c r="O163" s="236"/>
      <c r="P163" s="236"/>
      <c r="Q163" s="245"/>
      <c r="R163" s="245"/>
      <c r="S163" s="245"/>
      <c r="T163" s="245"/>
      <c r="U163" s="245"/>
      <c r="V163" s="245"/>
      <c r="W163" s="245"/>
      <c r="X163" s="245"/>
      <c r="Y163" s="245"/>
      <c r="Z163" s="245"/>
    </row>
    <row r="164" ht="10.5" customHeight="1">
      <c r="A164" s="235"/>
      <c r="B164" s="236"/>
      <c r="C164" s="236"/>
      <c r="D164" s="236"/>
      <c r="E164" s="236"/>
      <c r="F164" s="236"/>
      <c r="G164" s="236"/>
      <c r="H164" s="236"/>
      <c r="I164" s="236"/>
      <c r="J164" s="236"/>
      <c r="K164" s="236"/>
      <c r="L164" s="237"/>
      <c r="M164" s="236"/>
      <c r="N164" s="236"/>
      <c r="O164" s="236"/>
      <c r="P164" s="236"/>
      <c r="Q164" s="245"/>
      <c r="R164" s="245"/>
      <c r="S164" s="245"/>
      <c r="T164" s="245"/>
      <c r="U164" s="245"/>
      <c r="V164" s="245"/>
      <c r="W164" s="245"/>
      <c r="X164" s="245"/>
      <c r="Y164" s="245"/>
      <c r="Z164" s="245"/>
    </row>
    <row r="165" ht="10.5" customHeight="1">
      <c r="A165" s="235"/>
      <c r="B165" s="236"/>
      <c r="C165" s="236"/>
      <c r="D165" s="236"/>
      <c r="E165" s="236"/>
      <c r="F165" s="236"/>
      <c r="G165" s="236"/>
      <c r="H165" s="236"/>
      <c r="I165" s="236"/>
      <c r="J165" s="236"/>
      <c r="K165" s="236"/>
      <c r="L165" s="237"/>
      <c r="M165" s="236"/>
      <c r="N165" s="236"/>
      <c r="O165" s="236"/>
      <c r="P165" s="236"/>
      <c r="Q165" s="245"/>
      <c r="R165" s="245"/>
      <c r="S165" s="245"/>
      <c r="T165" s="245"/>
      <c r="U165" s="245"/>
      <c r="V165" s="245"/>
      <c r="W165" s="245"/>
      <c r="X165" s="245"/>
      <c r="Y165" s="245"/>
      <c r="Z165" s="245"/>
    </row>
    <row r="166" ht="10.5" customHeight="1">
      <c r="A166" s="235"/>
      <c r="B166" s="236"/>
      <c r="C166" s="236"/>
      <c r="D166" s="236"/>
      <c r="E166" s="236"/>
      <c r="F166" s="236"/>
      <c r="G166" s="236"/>
      <c r="H166" s="236"/>
      <c r="I166" s="236"/>
      <c r="J166" s="236"/>
      <c r="K166" s="236"/>
      <c r="L166" s="237"/>
      <c r="M166" s="236"/>
      <c r="N166" s="236"/>
      <c r="O166" s="236"/>
      <c r="P166" s="236"/>
      <c r="Q166" s="245"/>
      <c r="R166" s="245"/>
      <c r="S166" s="245"/>
      <c r="T166" s="245"/>
      <c r="U166" s="245"/>
      <c r="V166" s="245"/>
      <c r="W166" s="245"/>
      <c r="X166" s="245"/>
      <c r="Y166" s="245"/>
      <c r="Z166" s="245"/>
    </row>
    <row r="167" ht="10.5" customHeight="1">
      <c r="A167" s="235"/>
      <c r="B167" s="236"/>
      <c r="C167" s="236"/>
      <c r="D167" s="236"/>
      <c r="E167" s="236"/>
      <c r="F167" s="236"/>
      <c r="G167" s="236"/>
      <c r="H167" s="236"/>
      <c r="I167" s="236"/>
      <c r="J167" s="236"/>
      <c r="K167" s="236"/>
      <c r="L167" s="237"/>
      <c r="M167" s="236"/>
      <c r="N167" s="236"/>
      <c r="O167" s="236"/>
      <c r="P167" s="236"/>
      <c r="Q167" s="245"/>
      <c r="R167" s="245"/>
      <c r="S167" s="245"/>
      <c r="T167" s="245"/>
      <c r="U167" s="245"/>
      <c r="V167" s="245"/>
      <c r="W167" s="245"/>
      <c r="X167" s="245"/>
      <c r="Y167" s="245"/>
      <c r="Z167" s="245"/>
    </row>
    <row r="168" ht="10.5" customHeight="1">
      <c r="A168" s="235"/>
      <c r="B168" s="236"/>
      <c r="C168" s="236"/>
      <c r="D168" s="236"/>
      <c r="E168" s="236"/>
      <c r="F168" s="236"/>
      <c r="G168" s="236"/>
      <c r="H168" s="236"/>
      <c r="I168" s="236"/>
      <c r="J168" s="236"/>
      <c r="K168" s="236"/>
      <c r="L168" s="237"/>
      <c r="M168" s="236"/>
      <c r="N168" s="236"/>
      <c r="O168" s="236"/>
      <c r="P168" s="236"/>
      <c r="Q168" s="245"/>
      <c r="R168" s="245"/>
      <c r="S168" s="245"/>
      <c r="T168" s="245"/>
      <c r="U168" s="245"/>
      <c r="V168" s="245"/>
      <c r="W168" s="245"/>
      <c r="X168" s="245"/>
      <c r="Y168" s="245"/>
      <c r="Z168" s="245"/>
    </row>
    <row r="169" ht="10.5" customHeight="1">
      <c r="A169" s="235"/>
      <c r="B169" s="236"/>
      <c r="C169" s="236"/>
      <c r="D169" s="236"/>
      <c r="E169" s="236"/>
      <c r="F169" s="236"/>
      <c r="G169" s="236"/>
      <c r="H169" s="236"/>
      <c r="I169" s="236"/>
      <c r="J169" s="236"/>
      <c r="K169" s="236"/>
      <c r="L169" s="237"/>
      <c r="M169" s="236"/>
      <c r="N169" s="236"/>
      <c r="O169" s="236"/>
      <c r="P169" s="236"/>
      <c r="Q169" s="245"/>
      <c r="R169" s="245"/>
      <c r="S169" s="245"/>
      <c r="T169" s="245"/>
      <c r="U169" s="245"/>
      <c r="V169" s="245"/>
      <c r="W169" s="245"/>
      <c r="X169" s="245"/>
      <c r="Y169" s="245"/>
      <c r="Z169" s="245"/>
    </row>
    <row r="170" ht="10.5" customHeight="1">
      <c r="A170" s="251"/>
      <c r="B170" s="249"/>
      <c r="C170" s="236"/>
      <c r="D170" s="249"/>
      <c r="E170" s="249"/>
      <c r="F170" s="249"/>
      <c r="G170" s="249"/>
      <c r="H170" s="249"/>
      <c r="I170" s="249"/>
      <c r="J170" s="249"/>
      <c r="K170" s="249"/>
      <c r="L170" s="252"/>
      <c r="M170" s="85"/>
      <c r="N170" s="249"/>
      <c r="O170" s="85"/>
      <c r="P170" s="249"/>
      <c r="Q170" s="245"/>
      <c r="R170" s="245"/>
      <c r="S170" s="245"/>
      <c r="T170" s="245"/>
      <c r="U170" s="245"/>
      <c r="V170" s="245"/>
      <c r="W170" s="245"/>
      <c r="X170" s="245"/>
      <c r="Y170" s="245"/>
      <c r="Z170" s="245"/>
    </row>
    <row r="171" ht="10.5" customHeight="1">
      <c r="A171" s="251"/>
      <c r="B171" s="249"/>
      <c r="C171" s="236"/>
      <c r="D171" s="249"/>
      <c r="E171" s="249"/>
      <c r="F171" s="249"/>
      <c r="G171" s="249"/>
      <c r="H171" s="249"/>
      <c r="I171" s="249"/>
      <c r="J171" s="249"/>
      <c r="K171" s="249"/>
      <c r="L171" s="252"/>
      <c r="M171" s="249"/>
      <c r="N171" s="249"/>
      <c r="O171" s="85"/>
      <c r="P171" s="249"/>
      <c r="Q171" s="245"/>
      <c r="R171" s="245"/>
      <c r="S171" s="245"/>
      <c r="T171" s="245"/>
      <c r="U171" s="245"/>
      <c r="V171" s="245"/>
      <c r="W171" s="245"/>
      <c r="X171" s="245"/>
      <c r="Y171" s="245"/>
      <c r="Z171" s="245"/>
    </row>
    <row r="172" ht="10.5" customHeight="1">
      <c r="A172" s="235"/>
      <c r="B172" s="236"/>
      <c r="C172" s="236"/>
      <c r="D172" s="236"/>
      <c r="E172" s="236"/>
      <c r="F172" s="236"/>
      <c r="G172" s="236"/>
      <c r="H172" s="236"/>
      <c r="I172" s="236"/>
      <c r="J172" s="236"/>
      <c r="K172" s="236"/>
      <c r="L172" s="237"/>
      <c r="M172" s="236"/>
      <c r="N172" s="236"/>
      <c r="O172" s="236"/>
      <c r="P172" s="236"/>
      <c r="Q172" s="245"/>
      <c r="R172" s="245"/>
      <c r="S172" s="245"/>
      <c r="T172" s="245"/>
      <c r="U172" s="245"/>
      <c r="V172" s="245"/>
      <c r="W172" s="245"/>
      <c r="X172" s="245"/>
      <c r="Y172" s="245"/>
      <c r="Z172" s="245"/>
    </row>
    <row r="173" ht="10.5" customHeight="1">
      <c r="A173" s="235"/>
      <c r="B173" s="236"/>
      <c r="C173" s="236"/>
      <c r="D173" s="236"/>
      <c r="E173" s="236"/>
      <c r="F173" s="236"/>
      <c r="G173" s="236"/>
      <c r="H173" s="236"/>
      <c r="I173" s="236"/>
      <c r="J173" s="236"/>
      <c r="K173" s="236"/>
      <c r="L173" s="237"/>
      <c r="M173" s="236"/>
      <c r="N173" s="236"/>
      <c r="O173" s="236"/>
      <c r="P173" s="236"/>
      <c r="Q173" s="245"/>
      <c r="R173" s="245"/>
      <c r="S173" s="245"/>
      <c r="T173" s="245"/>
      <c r="U173" s="245"/>
      <c r="V173" s="245"/>
      <c r="W173" s="245"/>
      <c r="X173" s="245"/>
      <c r="Y173" s="245"/>
      <c r="Z173" s="245"/>
    </row>
    <row r="174" ht="10.5" customHeight="1">
      <c r="A174" s="235"/>
      <c r="B174" s="236"/>
      <c r="C174" s="236"/>
      <c r="D174" s="236"/>
      <c r="E174" s="236"/>
      <c r="F174" s="236"/>
      <c r="G174" s="236"/>
      <c r="H174" s="236"/>
      <c r="I174" s="236"/>
      <c r="J174" s="236"/>
      <c r="K174" s="236"/>
      <c r="L174" s="237"/>
      <c r="M174" s="236"/>
      <c r="N174" s="236"/>
      <c r="O174" s="236"/>
      <c r="P174" s="236"/>
      <c r="Q174" s="245"/>
      <c r="R174" s="245"/>
      <c r="S174" s="245"/>
      <c r="T174" s="245"/>
      <c r="U174" s="245"/>
      <c r="V174" s="245"/>
      <c r="W174" s="245"/>
      <c r="X174" s="245"/>
      <c r="Y174" s="245"/>
      <c r="Z174" s="245"/>
    </row>
    <row r="175" ht="10.5" customHeight="1">
      <c r="A175" s="235"/>
      <c r="B175" s="236"/>
      <c r="C175" s="236"/>
      <c r="D175" s="236"/>
      <c r="E175" s="236"/>
      <c r="F175" s="236"/>
      <c r="G175" s="236"/>
      <c r="H175" s="236"/>
      <c r="I175" s="236"/>
      <c r="J175" s="236"/>
      <c r="K175" s="236"/>
      <c r="L175" s="237"/>
      <c r="M175" s="236"/>
      <c r="N175" s="236"/>
      <c r="O175" s="236"/>
      <c r="P175" s="236"/>
      <c r="Q175" s="245"/>
      <c r="R175" s="245"/>
      <c r="S175" s="245"/>
      <c r="T175" s="245"/>
      <c r="U175" s="245"/>
      <c r="V175" s="245"/>
      <c r="W175" s="245"/>
      <c r="X175" s="245"/>
      <c r="Y175" s="245"/>
      <c r="Z175" s="245"/>
    </row>
    <row r="176" ht="10.5" customHeight="1">
      <c r="A176" s="235"/>
      <c r="B176" s="236"/>
      <c r="C176" s="236"/>
      <c r="D176" s="236"/>
      <c r="E176" s="236"/>
      <c r="F176" s="236"/>
      <c r="G176" s="236"/>
      <c r="H176" s="236"/>
      <c r="I176" s="236"/>
      <c r="J176" s="236"/>
      <c r="K176" s="236"/>
      <c r="L176" s="237"/>
      <c r="M176" s="236"/>
      <c r="N176" s="236"/>
      <c r="O176" s="236"/>
      <c r="P176" s="236"/>
      <c r="Q176" s="245"/>
      <c r="R176" s="245"/>
      <c r="S176" s="245"/>
      <c r="T176" s="245"/>
      <c r="U176" s="245"/>
      <c r="V176" s="245"/>
      <c r="W176" s="245"/>
      <c r="X176" s="245"/>
      <c r="Y176" s="245"/>
      <c r="Z176" s="245"/>
    </row>
    <row r="177" ht="10.5" customHeight="1">
      <c r="A177" s="235"/>
      <c r="B177" s="236"/>
      <c r="C177" s="236"/>
      <c r="D177" s="236"/>
      <c r="E177" s="249"/>
      <c r="F177" s="236"/>
      <c r="G177" s="236"/>
      <c r="H177" s="236"/>
      <c r="I177" s="236"/>
      <c r="J177" s="236"/>
      <c r="K177" s="236"/>
      <c r="L177" s="237"/>
      <c r="M177" s="236"/>
      <c r="N177" s="236"/>
      <c r="O177" s="236"/>
      <c r="P177" s="236"/>
      <c r="Q177" s="245"/>
      <c r="R177" s="245"/>
      <c r="S177" s="245"/>
      <c r="T177" s="245"/>
      <c r="U177" s="245"/>
      <c r="V177" s="245"/>
      <c r="W177" s="245"/>
      <c r="X177" s="245"/>
      <c r="Y177" s="245"/>
      <c r="Z177" s="245"/>
    </row>
    <row r="178" ht="10.5" customHeight="1">
      <c r="A178" s="251"/>
      <c r="B178" s="249"/>
      <c r="C178" s="236"/>
      <c r="D178" s="236"/>
      <c r="E178" s="249"/>
      <c r="F178" s="236"/>
      <c r="G178" s="249"/>
      <c r="H178" s="249"/>
      <c r="I178" s="249"/>
      <c r="J178" s="249"/>
      <c r="K178" s="249"/>
      <c r="L178" s="252"/>
      <c r="M178" s="249"/>
      <c r="N178" s="249"/>
      <c r="O178" s="249"/>
      <c r="P178" s="249"/>
      <c r="Q178" s="245"/>
      <c r="R178" s="245"/>
      <c r="S178" s="245"/>
      <c r="T178" s="245"/>
      <c r="U178" s="245"/>
      <c r="V178" s="245"/>
      <c r="W178" s="245"/>
      <c r="X178" s="245"/>
      <c r="Y178" s="245"/>
      <c r="Z178" s="245"/>
    </row>
    <row r="179" ht="10.5" customHeight="1">
      <c r="A179" s="251"/>
      <c r="B179" s="249"/>
      <c r="C179" s="236"/>
      <c r="D179" s="249"/>
      <c r="E179" s="249"/>
      <c r="F179" s="249"/>
      <c r="G179" s="249"/>
      <c r="H179" s="249"/>
      <c r="I179" s="249"/>
      <c r="J179" s="249"/>
      <c r="K179" s="249"/>
      <c r="L179" s="253"/>
      <c r="M179" s="249"/>
      <c r="N179" s="249"/>
      <c r="O179" s="249"/>
      <c r="P179" s="249"/>
      <c r="Q179" s="245"/>
      <c r="R179" s="245"/>
      <c r="S179" s="245"/>
      <c r="T179" s="245"/>
      <c r="U179" s="245"/>
      <c r="V179" s="245"/>
      <c r="W179" s="245"/>
      <c r="X179" s="245"/>
      <c r="Y179" s="245"/>
      <c r="Z179" s="245"/>
    </row>
    <row r="180" ht="10.5" customHeight="1">
      <c r="A180" s="251"/>
      <c r="B180" s="249"/>
      <c r="C180" s="249"/>
      <c r="D180" s="236"/>
      <c r="E180" s="249"/>
      <c r="F180" s="236"/>
      <c r="G180" s="249"/>
      <c r="H180" s="249"/>
      <c r="I180" s="249"/>
      <c r="J180" s="249"/>
      <c r="K180" s="249"/>
      <c r="L180" s="252"/>
      <c r="M180" s="249"/>
      <c r="N180" s="249"/>
      <c r="O180" s="249"/>
      <c r="P180" s="249"/>
      <c r="Q180" s="245"/>
      <c r="R180" s="245"/>
      <c r="S180" s="245"/>
      <c r="T180" s="245"/>
      <c r="U180" s="245"/>
      <c r="V180" s="245"/>
      <c r="W180" s="245"/>
      <c r="X180" s="245"/>
      <c r="Y180" s="245"/>
      <c r="Z180" s="245"/>
    </row>
    <row r="181" ht="10.5" customHeight="1">
      <c r="A181" s="235"/>
      <c r="B181" s="236"/>
      <c r="C181" s="236"/>
      <c r="D181" s="236"/>
      <c r="E181" s="236"/>
      <c r="F181" s="236"/>
      <c r="G181" s="236"/>
      <c r="H181" s="236"/>
      <c r="I181" s="236"/>
      <c r="J181" s="236"/>
      <c r="K181" s="236"/>
      <c r="L181" s="237"/>
      <c r="M181" s="236"/>
      <c r="N181" s="236"/>
      <c r="O181" s="236"/>
      <c r="P181" s="236"/>
      <c r="Q181" s="245"/>
      <c r="R181" s="245"/>
      <c r="S181" s="245"/>
      <c r="T181" s="245"/>
      <c r="U181" s="245"/>
      <c r="V181" s="245"/>
      <c r="W181" s="245"/>
      <c r="X181" s="245"/>
      <c r="Y181" s="245"/>
      <c r="Z181" s="245"/>
    </row>
    <row r="182" ht="10.5" customHeight="1">
      <c r="A182" s="251"/>
      <c r="B182" s="249"/>
      <c r="C182" s="249"/>
      <c r="D182" s="236"/>
      <c r="E182" s="249"/>
      <c r="F182" s="236"/>
      <c r="G182" s="249"/>
      <c r="H182" s="249"/>
      <c r="I182" s="249"/>
      <c r="J182" s="249"/>
      <c r="K182" s="249"/>
      <c r="L182" s="252"/>
      <c r="M182" s="249"/>
      <c r="N182" s="249"/>
      <c r="O182" s="249"/>
      <c r="P182" s="249"/>
      <c r="Q182" s="245"/>
      <c r="R182" s="245"/>
      <c r="S182" s="245"/>
      <c r="T182" s="245"/>
      <c r="U182" s="245"/>
      <c r="V182" s="245"/>
      <c r="W182" s="245"/>
      <c r="X182" s="245"/>
      <c r="Y182" s="245"/>
      <c r="Z182" s="245"/>
    </row>
    <row r="183" ht="10.5" customHeight="1">
      <c r="A183" s="251"/>
      <c r="B183" s="249"/>
      <c r="C183" s="249"/>
      <c r="D183" s="236"/>
      <c r="E183" s="249"/>
      <c r="F183" s="236"/>
      <c r="G183" s="254"/>
      <c r="H183" s="249"/>
      <c r="I183" s="249"/>
      <c r="J183" s="249"/>
      <c r="K183" s="249"/>
      <c r="L183" s="252"/>
      <c r="M183" s="249"/>
      <c r="N183" s="249"/>
      <c r="O183" s="249"/>
      <c r="P183" s="249"/>
      <c r="Q183" s="245"/>
      <c r="R183" s="245"/>
      <c r="S183" s="245"/>
      <c r="T183" s="245"/>
      <c r="U183" s="245"/>
      <c r="V183" s="245"/>
      <c r="W183" s="245"/>
      <c r="X183" s="245"/>
      <c r="Y183" s="245"/>
      <c r="Z183" s="245"/>
    </row>
    <row r="184" ht="10.5" customHeight="1">
      <c r="A184" s="240"/>
      <c r="B184" s="241"/>
      <c r="C184" s="241"/>
      <c r="D184" s="241"/>
      <c r="E184" s="241"/>
      <c r="F184" s="241"/>
      <c r="G184" s="241"/>
      <c r="H184" s="241"/>
      <c r="I184" s="241"/>
      <c r="J184" s="241"/>
      <c r="K184" s="241"/>
      <c r="L184" s="242"/>
      <c r="M184" s="241"/>
      <c r="N184" s="241"/>
      <c r="O184" s="241"/>
      <c r="P184" s="241"/>
      <c r="Q184" s="245"/>
      <c r="R184" s="245"/>
      <c r="S184" s="245"/>
      <c r="T184" s="245"/>
      <c r="U184" s="245"/>
      <c r="V184" s="245"/>
      <c r="W184" s="245"/>
      <c r="X184" s="245"/>
      <c r="Y184" s="245"/>
      <c r="Z184" s="245"/>
    </row>
    <row r="185" ht="10.5" customHeight="1">
      <c r="A185" s="240"/>
      <c r="B185" s="241"/>
      <c r="C185" s="241"/>
      <c r="D185" s="241"/>
      <c r="E185" s="241"/>
      <c r="F185" s="241"/>
      <c r="G185" s="241"/>
      <c r="H185" s="241"/>
      <c r="I185" s="241"/>
      <c r="J185" s="241"/>
      <c r="K185" s="241"/>
      <c r="L185" s="242"/>
      <c r="M185" s="241"/>
      <c r="N185" s="241"/>
      <c r="O185" s="241"/>
      <c r="P185" s="241"/>
      <c r="Q185" s="245"/>
      <c r="R185" s="245"/>
      <c r="S185" s="245"/>
      <c r="T185" s="245"/>
      <c r="U185" s="245"/>
      <c r="V185" s="245"/>
      <c r="W185" s="245"/>
      <c r="X185" s="245"/>
      <c r="Y185" s="245"/>
      <c r="Z185" s="245"/>
    </row>
    <row r="186" ht="10.5" customHeight="1">
      <c r="A186" s="240"/>
      <c r="B186" s="241"/>
      <c r="C186" s="241"/>
      <c r="D186" s="241"/>
      <c r="E186" s="241"/>
      <c r="F186" s="241"/>
      <c r="G186" s="241"/>
      <c r="H186" s="241"/>
      <c r="I186" s="241"/>
      <c r="J186" s="241"/>
      <c r="K186" s="241"/>
      <c r="L186" s="242"/>
      <c r="M186" s="241"/>
      <c r="N186" s="241"/>
      <c r="O186" s="241"/>
      <c r="P186" s="241"/>
      <c r="Q186" s="245"/>
      <c r="R186" s="245"/>
      <c r="S186" s="245"/>
      <c r="T186" s="245"/>
      <c r="U186" s="245"/>
      <c r="V186" s="245"/>
      <c r="W186" s="245"/>
      <c r="X186" s="245"/>
      <c r="Y186" s="245"/>
      <c r="Z186" s="245"/>
    </row>
    <row r="187" ht="10.5" customHeight="1">
      <c r="A187" s="240"/>
      <c r="B187" s="241"/>
      <c r="C187" s="241"/>
      <c r="D187" s="241"/>
      <c r="E187" s="241"/>
      <c r="F187" s="241"/>
      <c r="G187" s="241"/>
      <c r="H187" s="241"/>
      <c r="I187" s="241"/>
      <c r="J187" s="241"/>
      <c r="K187" s="241"/>
      <c r="L187" s="242"/>
      <c r="M187" s="241"/>
      <c r="N187" s="241"/>
      <c r="O187" s="241"/>
      <c r="P187" s="241"/>
      <c r="Q187" s="245"/>
      <c r="R187" s="245"/>
      <c r="S187" s="245"/>
      <c r="T187" s="245"/>
      <c r="U187" s="245"/>
      <c r="V187" s="245"/>
      <c r="W187" s="245"/>
      <c r="X187" s="245"/>
      <c r="Y187" s="245"/>
      <c r="Z187" s="245"/>
    </row>
    <row r="188" ht="10.5" customHeight="1">
      <c r="A188" s="240"/>
      <c r="B188" s="241"/>
      <c r="C188" s="241"/>
      <c r="D188" s="241"/>
      <c r="E188" s="241"/>
      <c r="F188" s="241"/>
      <c r="G188" s="247"/>
      <c r="H188" s="241"/>
      <c r="I188" s="241"/>
      <c r="J188" s="241"/>
      <c r="K188" s="241"/>
      <c r="L188" s="242"/>
      <c r="M188" s="241"/>
      <c r="N188" s="241"/>
      <c r="O188" s="241"/>
      <c r="P188" s="241"/>
      <c r="Q188" s="245"/>
      <c r="R188" s="245"/>
      <c r="S188" s="245"/>
      <c r="T188" s="245"/>
      <c r="U188" s="245"/>
      <c r="V188" s="245"/>
      <c r="W188" s="245"/>
      <c r="X188" s="245"/>
      <c r="Y188" s="245"/>
      <c r="Z188" s="245"/>
    </row>
    <row r="189" ht="10.5" customHeight="1">
      <c r="A189" s="240"/>
      <c r="B189" s="241"/>
      <c r="C189" s="241"/>
      <c r="D189" s="241"/>
      <c r="E189" s="241"/>
      <c r="F189" s="241"/>
      <c r="G189" s="241"/>
      <c r="H189" s="241"/>
      <c r="I189" s="241"/>
      <c r="J189" s="241"/>
      <c r="K189" s="241"/>
      <c r="L189" s="242"/>
      <c r="M189" s="241"/>
      <c r="N189" s="241"/>
      <c r="O189" s="241"/>
      <c r="P189" s="241"/>
      <c r="Q189" s="245"/>
      <c r="R189" s="245"/>
      <c r="S189" s="245"/>
      <c r="T189" s="245"/>
      <c r="U189" s="245"/>
      <c r="V189" s="245"/>
      <c r="W189" s="245"/>
      <c r="X189" s="245"/>
      <c r="Y189" s="245"/>
      <c r="Z189" s="245"/>
    </row>
    <row r="190" ht="10.5" customHeight="1">
      <c r="A190" s="240"/>
      <c r="B190" s="241"/>
      <c r="C190" s="241"/>
      <c r="D190" s="241"/>
      <c r="E190" s="241"/>
      <c r="F190" s="241"/>
      <c r="G190" s="241"/>
      <c r="H190" s="241"/>
      <c r="I190" s="241"/>
      <c r="J190" s="249"/>
      <c r="K190" s="241"/>
      <c r="L190" s="242"/>
      <c r="M190" s="241"/>
      <c r="N190" s="241"/>
      <c r="O190" s="241"/>
      <c r="P190" s="241"/>
      <c r="Q190" s="245"/>
      <c r="R190" s="245"/>
      <c r="S190" s="245"/>
      <c r="T190" s="245"/>
      <c r="U190" s="245"/>
      <c r="V190" s="245"/>
      <c r="W190" s="245"/>
      <c r="X190" s="245"/>
      <c r="Y190" s="245"/>
      <c r="Z190" s="245"/>
    </row>
    <row r="191" ht="10.5" customHeight="1">
      <c r="A191" s="240"/>
      <c r="B191" s="241"/>
      <c r="C191" s="241"/>
      <c r="D191" s="241"/>
      <c r="E191" s="241"/>
      <c r="F191" s="241"/>
      <c r="G191" s="241"/>
      <c r="H191" s="241"/>
      <c r="I191" s="241"/>
      <c r="J191" s="241"/>
      <c r="K191" s="241"/>
      <c r="L191" s="242"/>
      <c r="M191" s="241"/>
      <c r="N191" s="241"/>
      <c r="O191" s="241"/>
      <c r="P191" s="241"/>
      <c r="Q191" s="245"/>
      <c r="R191" s="245"/>
      <c r="S191" s="245"/>
      <c r="T191" s="245"/>
      <c r="U191" s="245"/>
      <c r="V191" s="245"/>
      <c r="W191" s="245"/>
      <c r="X191" s="245"/>
      <c r="Y191" s="245"/>
      <c r="Z191" s="245"/>
    </row>
    <row r="192" ht="10.5" customHeight="1">
      <c r="A192" s="240"/>
      <c r="B192" s="241"/>
      <c r="C192" s="241"/>
      <c r="D192" s="241"/>
      <c r="E192" s="241"/>
      <c r="F192" s="241"/>
      <c r="G192" s="241"/>
      <c r="H192" s="241"/>
      <c r="I192" s="241"/>
      <c r="J192" s="241"/>
      <c r="K192" s="241"/>
      <c r="L192" s="242"/>
      <c r="M192" s="241"/>
      <c r="N192" s="241"/>
      <c r="O192" s="241"/>
      <c r="P192" s="241"/>
      <c r="Q192" s="245"/>
      <c r="R192" s="245"/>
      <c r="S192" s="245"/>
      <c r="T192" s="245"/>
      <c r="U192" s="245"/>
      <c r="V192" s="245"/>
      <c r="W192" s="245"/>
      <c r="X192" s="245"/>
      <c r="Y192" s="245"/>
      <c r="Z192" s="245"/>
    </row>
    <row r="193" ht="10.5" customHeight="1">
      <c r="A193" s="240"/>
      <c r="B193" s="241"/>
      <c r="C193" s="241"/>
      <c r="D193" s="241"/>
      <c r="E193" s="241"/>
      <c r="F193" s="241"/>
      <c r="G193" s="241"/>
      <c r="H193" s="241"/>
      <c r="I193" s="241"/>
      <c r="J193" s="241"/>
      <c r="K193" s="241"/>
      <c r="L193" s="242"/>
      <c r="M193" s="241"/>
      <c r="N193" s="241"/>
      <c r="O193" s="241"/>
      <c r="P193" s="241"/>
      <c r="Q193" s="245"/>
      <c r="R193" s="245"/>
      <c r="S193" s="245"/>
      <c r="T193" s="245"/>
      <c r="U193" s="245"/>
      <c r="V193" s="245"/>
      <c r="W193" s="245"/>
      <c r="X193" s="245"/>
      <c r="Y193" s="245"/>
      <c r="Z193" s="245"/>
    </row>
    <row r="194" ht="10.5" customHeight="1">
      <c r="A194" s="240"/>
      <c r="B194" s="241"/>
      <c r="C194" s="241"/>
      <c r="D194" s="241"/>
      <c r="E194" s="241"/>
      <c r="F194" s="241"/>
      <c r="G194" s="241"/>
      <c r="H194" s="241"/>
      <c r="I194" s="241"/>
      <c r="J194" s="241"/>
      <c r="K194" s="241"/>
      <c r="L194" s="242"/>
      <c r="M194" s="241"/>
      <c r="N194" s="241"/>
      <c r="O194" s="241"/>
      <c r="P194" s="241"/>
      <c r="Q194" s="245"/>
      <c r="R194" s="245"/>
      <c r="S194" s="245"/>
      <c r="T194" s="245"/>
      <c r="U194" s="245"/>
      <c r="V194" s="245"/>
      <c r="W194" s="245"/>
      <c r="X194" s="245"/>
      <c r="Y194" s="245"/>
      <c r="Z194" s="245"/>
    </row>
    <row r="195" ht="10.5" customHeight="1">
      <c r="A195" s="240"/>
      <c r="B195" s="241"/>
      <c r="C195" s="241"/>
      <c r="D195" s="241"/>
      <c r="E195" s="241"/>
      <c r="F195" s="241"/>
      <c r="G195" s="241"/>
      <c r="H195" s="241"/>
      <c r="I195" s="241"/>
      <c r="J195" s="241"/>
      <c r="K195" s="241"/>
      <c r="L195" s="242"/>
      <c r="M195" s="241"/>
      <c r="N195" s="241"/>
      <c r="O195" s="241"/>
      <c r="P195" s="241"/>
      <c r="Q195" s="245"/>
      <c r="R195" s="245"/>
      <c r="S195" s="245"/>
      <c r="T195" s="245"/>
      <c r="U195" s="245"/>
      <c r="V195" s="245"/>
      <c r="W195" s="245"/>
      <c r="X195" s="245"/>
      <c r="Y195" s="245"/>
      <c r="Z195" s="245"/>
    </row>
    <row r="196" ht="10.5" customHeight="1">
      <c r="A196" s="235"/>
      <c r="B196" s="236"/>
      <c r="C196" s="236"/>
      <c r="D196" s="236"/>
      <c r="E196" s="236"/>
      <c r="F196" s="236"/>
      <c r="G196" s="236"/>
      <c r="H196" s="236"/>
      <c r="I196" s="236"/>
      <c r="J196" s="236"/>
      <c r="K196" s="236"/>
      <c r="L196" s="237"/>
      <c r="M196" s="236"/>
      <c r="N196" s="236"/>
      <c r="O196" s="236"/>
      <c r="P196" s="236"/>
      <c r="Q196" s="245"/>
      <c r="R196" s="245"/>
      <c r="S196" s="245"/>
      <c r="T196" s="245"/>
      <c r="U196" s="245"/>
      <c r="V196" s="245"/>
      <c r="W196" s="245"/>
      <c r="X196" s="245"/>
      <c r="Y196" s="245"/>
      <c r="Z196" s="245"/>
    </row>
    <row r="197" ht="10.5" customHeight="1">
      <c r="A197" s="240"/>
      <c r="B197" s="241"/>
      <c r="C197" s="241"/>
      <c r="D197" s="241"/>
      <c r="E197" s="241"/>
      <c r="F197" s="241"/>
      <c r="G197" s="241"/>
      <c r="H197" s="241"/>
      <c r="I197" s="241"/>
      <c r="J197" s="241"/>
      <c r="K197" s="241"/>
      <c r="L197" s="242"/>
      <c r="M197" s="241"/>
      <c r="N197" s="241"/>
      <c r="O197" s="241"/>
      <c r="P197" s="241"/>
      <c r="Q197" s="245"/>
      <c r="R197" s="245"/>
      <c r="S197" s="245"/>
      <c r="T197" s="245"/>
      <c r="U197" s="245"/>
      <c r="V197" s="245"/>
      <c r="W197" s="245"/>
      <c r="X197" s="245"/>
      <c r="Y197" s="245"/>
      <c r="Z197" s="245"/>
    </row>
    <row r="198" ht="10.5" customHeight="1">
      <c r="A198" s="240"/>
      <c r="B198" s="241"/>
      <c r="C198" s="241"/>
      <c r="D198" s="241"/>
      <c r="E198" s="241"/>
      <c r="F198" s="241"/>
      <c r="G198" s="241"/>
      <c r="H198" s="241"/>
      <c r="I198" s="241"/>
      <c r="J198" s="241"/>
      <c r="K198" s="241"/>
      <c r="L198" s="242"/>
      <c r="M198" s="241"/>
      <c r="N198" s="241"/>
      <c r="O198" s="241"/>
      <c r="P198" s="241"/>
      <c r="Q198" s="245"/>
      <c r="R198" s="245"/>
      <c r="S198" s="245"/>
      <c r="T198" s="245"/>
      <c r="U198" s="245"/>
      <c r="V198" s="245"/>
      <c r="W198" s="245"/>
      <c r="X198" s="245"/>
      <c r="Y198" s="245"/>
      <c r="Z198" s="245"/>
    </row>
    <row r="199" ht="10.5" customHeight="1">
      <c r="A199" s="240"/>
      <c r="B199" s="241"/>
      <c r="C199" s="241"/>
      <c r="D199" s="241"/>
      <c r="E199" s="241"/>
      <c r="F199" s="241"/>
      <c r="G199" s="241"/>
      <c r="H199" s="241"/>
      <c r="I199" s="241"/>
      <c r="J199" s="241"/>
      <c r="K199" s="241"/>
      <c r="L199" s="242"/>
      <c r="M199" s="241"/>
      <c r="N199" s="241"/>
      <c r="O199" s="241"/>
      <c r="P199" s="241"/>
      <c r="Q199" s="245"/>
      <c r="R199" s="245"/>
      <c r="S199" s="245"/>
      <c r="T199" s="245"/>
      <c r="U199" s="245"/>
      <c r="V199" s="245"/>
      <c r="W199" s="245"/>
      <c r="X199" s="245"/>
      <c r="Y199" s="245"/>
      <c r="Z199" s="245"/>
    </row>
    <row r="200" ht="10.5" customHeight="1">
      <c r="A200" s="240"/>
      <c r="B200" s="241"/>
      <c r="C200" s="241"/>
      <c r="D200" s="241"/>
      <c r="E200" s="241"/>
      <c r="F200" s="241"/>
      <c r="G200" s="241"/>
      <c r="H200" s="241"/>
      <c r="I200" s="241"/>
      <c r="J200" s="241"/>
      <c r="K200" s="241"/>
      <c r="L200" s="242"/>
      <c r="M200" s="241"/>
      <c r="N200" s="241"/>
      <c r="O200" s="241"/>
      <c r="P200" s="241"/>
      <c r="Q200" s="245"/>
      <c r="R200" s="245"/>
      <c r="S200" s="245"/>
      <c r="T200" s="245"/>
      <c r="U200" s="245"/>
      <c r="V200" s="245"/>
      <c r="W200" s="245"/>
      <c r="X200" s="245"/>
      <c r="Y200" s="245"/>
      <c r="Z200" s="245"/>
    </row>
    <row r="201" ht="10.5" customHeight="1">
      <c r="A201" s="240"/>
      <c r="B201" s="241"/>
      <c r="C201" s="241"/>
      <c r="D201" s="241"/>
      <c r="E201" s="241"/>
      <c r="F201" s="241"/>
      <c r="G201" s="241"/>
      <c r="H201" s="241"/>
      <c r="I201" s="241"/>
      <c r="J201" s="241"/>
      <c r="K201" s="241"/>
      <c r="L201" s="242"/>
      <c r="M201" s="241"/>
      <c r="N201" s="241"/>
      <c r="O201" s="241"/>
      <c r="P201" s="241"/>
      <c r="Q201" s="245"/>
      <c r="R201" s="245"/>
      <c r="S201" s="245"/>
      <c r="T201" s="245"/>
      <c r="U201" s="245"/>
      <c r="V201" s="245"/>
      <c r="W201" s="245"/>
      <c r="X201" s="245"/>
      <c r="Y201" s="245"/>
      <c r="Z201" s="245"/>
    </row>
    <row r="202" ht="10.5" customHeight="1">
      <c r="A202" s="240"/>
      <c r="B202" s="241"/>
      <c r="C202" s="241"/>
      <c r="D202" s="241"/>
      <c r="E202" s="241"/>
      <c r="F202" s="241"/>
      <c r="G202" s="241"/>
      <c r="H202" s="241"/>
      <c r="I202" s="241"/>
      <c r="J202" s="241"/>
      <c r="K202" s="241"/>
      <c r="L202" s="242"/>
      <c r="M202" s="241"/>
      <c r="N202" s="241"/>
      <c r="O202" s="241"/>
      <c r="P202" s="241"/>
      <c r="Q202" s="245"/>
      <c r="R202" s="245"/>
      <c r="S202" s="245"/>
      <c r="T202" s="245"/>
      <c r="U202" s="245"/>
      <c r="V202" s="245"/>
      <c r="W202" s="245"/>
      <c r="X202" s="245"/>
      <c r="Y202" s="245"/>
      <c r="Z202" s="245"/>
    </row>
    <row r="203" ht="10.5" customHeight="1">
      <c r="A203" s="240"/>
      <c r="B203" s="241"/>
      <c r="C203" s="241"/>
      <c r="D203" s="241"/>
      <c r="E203" s="241"/>
      <c r="F203" s="241"/>
      <c r="G203" s="241"/>
      <c r="H203" s="241"/>
      <c r="I203" s="241"/>
      <c r="J203" s="241"/>
      <c r="K203" s="241"/>
      <c r="L203" s="242"/>
      <c r="M203" s="241"/>
      <c r="N203" s="241"/>
      <c r="O203" s="241"/>
      <c r="P203" s="241"/>
      <c r="Q203" s="245"/>
      <c r="R203" s="245"/>
      <c r="S203" s="245"/>
      <c r="T203" s="245"/>
      <c r="U203" s="245"/>
      <c r="V203" s="245"/>
      <c r="W203" s="245"/>
      <c r="X203" s="245"/>
      <c r="Y203" s="245"/>
      <c r="Z203" s="245"/>
    </row>
    <row r="204" ht="10.5" customHeight="1">
      <c r="A204" s="240"/>
      <c r="B204" s="241"/>
      <c r="C204" s="241"/>
      <c r="D204" s="241"/>
      <c r="E204" s="241"/>
      <c r="F204" s="241"/>
      <c r="G204" s="241"/>
      <c r="H204" s="241"/>
      <c r="I204" s="241"/>
      <c r="J204" s="241"/>
      <c r="K204" s="241"/>
      <c r="L204" s="242"/>
      <c r="M204" s="241"/>
      <c r="N204" s="241"/>
      <c r="O204" s="241"/>
      <c r="P204" s="241"/>
      <c r="Q204" s="245"/>
      <c r="R204" s="245"/>
      <c r="S204" s="245"/>
      <c r="T204" s="245"/>
      <c r="U204" s="245"/>
      <c r="V204" s="245"/>
      <c r="W204" s="245"/>
      <c r="X204" s="245"/>
      <c r="Y204" s="245"/>
      <c r="Z204" s="245"/>
    </row>
    <row r="205" ht="10.5" customHeight="1">
      <c r="A205" s="240"/>
      <c r="B205" s="241"/>
      <c r="C205" s="241"/>
      <c r="D205" s="241"/>
      <c r="E205" s="241"/>
      <c r="F205" s="241"/>
      <c r="G205" s="241"/>
      <c r="H205" s="241"/>
      <c r="I205" s="241"/>
      <c r="J205" s="241"/>
      <c r="K205" s="241"/>
      <c r="L205" s="242"/>
      <c r="M205" s="241"/>
      <c r="N205" s="241"/>
      <c r="O205" s="241"/>
      <c r="P205" s="241"/>
      <c r="Q205" s="245"/>
      <c r="R205" s="245"/>
      <c r="S205" s="245"/>
      <c r="T205" s="245"/>
      <c r="U205" s="245"/>
      <c r="V205" s="245"/>
      <c r="W205" s="245"/>
      <c r="X205" s="245"/>
      <c r="Y205" s="245"/>
      <c r="Z205" s="245"/>
    </row>
    <row r="206" ht="10.5" customHeight="1">
      <c r="A206" s="240"/>
      <c r="B206" s="241"/>
      <c r="C206" s="241"/>
      <c r="D206" s="241"/>
      <c r="E206" s="241"/>
      <c r="F206" s="241"/>
      <c r="G206" s="241"/>
      <c r="H206" s="241"/>
      <c r="I206" s="241"/>
      <c r="J206" s="241"/>
      <c r="K206" s="241"/>
      <c r="L206" s="242"/>
      <c r="M206" s="241"/>
      <c r="N206" s="241"/>
      <c r="O206" s="241"/>
      <c r="P206" s="241"/>
      <c r="Q206" s="245"/>
      <c r="R206" s="245"/>
      <c r="S206" s="245"/>
      <c r="T206" s="245"/>
      <c r="U206" s="245"/>
      <c r="V206" s="245"/>
      <c r="W206" s="245"/>
      <c r="X206" s="245"/>
      <c r="Y206" s="245"/>
      <c r="Z206" s="245"/>
    </row>
    <row r="207" ht="10.5" customHeight="1">
      <c r="A207" s="240"/>
      <c r="B207" s="241"/>
      <c r="C207" s="241"/>
      <c r="D207" s="241"/>
      <c r="E207" s="241"/>
      <c r="F207" s="241"/>
      <c r="G207" s="241"/>
      <c r="H207" s="241"/>
      <c r="I207" s="241"/>
      <c r="J207" s="241"/>
      <c r="K207" s="241"/>
      <c r="L207" s="242"/>
      <c r="M207" s="241"/>
      <c r="N207" s="241"/>
      <c r="O207" s="241"/>
      <c r="P207" s="241"/>
      <c r="Q207" s="245"/>
      <c r="R207" s="245"/>
      <c r="S207" s="245"/>
      <c r="T207" s="245"/>
      <c r="U207" s="245"/>
      <c r="V207" s="245"/>
      <c r="W207" s="245"/>
      <c r="X207" s="245"/>
      <c r="Y207" s="245"/>
      <c r="Z207" s="245"/>
    </row>
    <row r="208" ht="10.5" customHeight="1">
      <c r="A208" s="240"/>
      <c r="B208" s="241"/>
      <c r="C208" s="241"/>
      <c r="D208" s="241"/>
      <c r="E208" s="241"/>
      <c r="F208" s="241"/>
      <c r="G208" s="241"/>
      <c r="H208" s="241"/>
      <c r="I208" s="241"/>
      <c r="J208" s="241"/>
      <c r="K208" s="241"/>
      <c r="L208" s="242"/>
      <c r="M208" s="241"/>
      <c r="N208" s="241"/>
      <c r="O208" s="241"/>
      <c r="P208" s="241"/>
      <c r="Q208" s="245"/>
      <c r="R208" s="245"/>
      <c r="S208" s="245"/>
      <c r="T208" s="245"/>
      <c r="U208" s="245"/>
      <c r="V208" s="245"/>
      <c r="W208" s="245"/>
      <c r="X208" s="245"/>
      <c r="Y208" s="245"/>
      <c r="Z208" s="245"/>
    </row>
    <row r="209" ht="10.5" customHeight="1">
      <c r="A209" s="240"/>
      <c r="B209" s="241"/>
      <c r="C209" s="241"/>
      <c r="D209" s="241"/>
      <c r="E209" s="241"/>
      <c r="F209" s="241"/>
      <c r="G209" s="241"/>
      <c r="H209" s="241"/>
      <c r="I209" s="241"/>
      <c r="J209" s="241"/>
      <c r="K209" s="241"/>
      <c r="L209" s="242"/>
      <c r="M209" s="241"/>
      <c r="N209" s="241"/>
      <c r="O209" s="241"/>
      <c r="P209" s="241"/>
      <c r="Q209" s="245"/>
      <c r="R209" s="245"/>
      <c r="S209" s="245"/>
      <c r="T209" s="245"/>
      <c r="U209" s="245"/>
      <c r="V209" s="245"/>
      <c r="W209" s="245"/>
      <c r="X209" s="245"/>
      <c r="Y209" s="245"/>
      <c r="Z209" s="245"/>
    </row>
    <row r="210" ht="10.5" customHeight="1">
      <c r="A210" s="240"/>
      <c r="B210" s="241"/>
      <c r="C210" s="241"/>
      <c r="D210" s="241"/>
      <c r="E210" s="241"/>
      <c r="F210" s="241"/>
      <c r="G210" s="241"/>
      <c r="H210" s="241"/>
      <c r="I210" s="241"/>
      <c r="J210" s="241"/>
      <c r="K210" s="241"/>
      <c r="L210" s="242"/>
      <c r="M210" s="241"/>
      <c r="N210" s="241"/>
      <c r="O210" s="241"/>
      <c r="P210" s="241"/>
      <c r="Q210" s="245"/>
      <c r="R210" s="245"/>
      <c r="S210" s="245"/>
      <c r="T210" s="245"/>
      <c r="U210" s="245"/>
      <c r="V210" s="245"/>
      <c r="W210" s="245"/>
      <c r="X210" s="245"/>
      <c r="Y210" s="245"/>
      <c r="Z210" s="245"/>
    </row>
    <row r="211" ht="10.5" customHeight="1">
      <c r="A211" s="240"/>
      <c r="B211" s="241"/>
      <c r="C211" s="241"/>
      <c r="D211" s="241"/>
      <c r="E211" s="236"/>
      <c r="F211" s="241"/>
      <c r="G211" s="247"/>
      <c r="H211" s="247"/>
      <c r="I211" s="241"/>
      <c r="J211" s="241"/>
      <c r="K211" s="241"/>
      <c r="L211" s="242"/>
      <c r="M211" s="241"/>
      <c r="N211" s="241"/>
      <c r="O211" s="241"/>
      <c r="P211" s="241"/>
      <c r="Q211" s="245"/>
      <c r="R211" s="245"/>
      <c r="S211" s="245"/>
      <c r="T211" s="245"/>
      <c r="U211" s="245"/>
      <c r="V211" s="245"/>
      <c r="W211" s="245"/>
      <c r="X211" s="245"/>
      <c r="Y211" s="245"/>
      <c r="Z211" s="245"/>
    </row>
    <row r="212" ht="10.5" customHeight="1">
      <c r="A212" s="240"/>
      <c r="B212" s="241"/>
      <c r="C212" s="241"/>
      <c r="D212" s="241"/>
      <c r="E212" s="241"/>
      <c r="F212" s="241"/>
      <c r="G212" s="241"/>
      <c r="H212" s="241"/>
      <c r="I212" s="241"/>
      <c r="J212" s="241"/>
      <c r="K212" s="241"/>
      <c r="L212" s="242"/>
      <c r="M212" s="241"/>
      <c r="N212" s="241"/>
      <c r="O212" s="241"/>
      <c r="P212" s="241"/>
      <c r="Q212" s="245"/>
      <c r="R212" s="245"/>
      <c r="S212" s="245"/>
      <c r="T212" s="245"/>
      <c r="U212" s="245"/>
      <c r="V212" s="245"/>
      <c r="W212" s="245"/>
      <c r="X212" s="245"/>
      <c r="Y212" s="245"/>
      <c r="Z212" s="245"/>
    </row>
    <row r="213" ht="10.5" customHeight="1">
      <c r="A213" s="240"/>
      <c r="B213" s="241"/>
      <c r="C213" s="241"/>
      <c r="D213" s="241"/>
      <c r="E213" s="241"/>
      <c r="F213" s="241"/>
      <c r="G213" s="241"/>
      <c r="H213" s="241"/>
      <c r="I213" s="241"/>
      <c r="J213" s="241"/>
      <c r="K213" s="241"/>
      <c r="L213" s="242"/>
      <c r="M213" s="241"/>
      <c r="N213" s="241"/>
      <c r="O213" s="241"/>
      <c r="P213" s="241"/>
      <c r="Q213" s="245"/>
      <c r="R213" s="245"/>
      <c r="S213" s="245"/>
      <c r="T213" s="245"/>
      <c r="U213" s="245"/>
      <c r="V213" s="245"/>
      <c r="W213" s="245"/>
      <c r="X213" s="245"/>
      <c r="Y213" s="245"/>
      <c r="Z213" s="245"/>
    </row>
    <row r="214" ht="10.5" customHeight="1">
      <c r="A214" s="240"/>
      <c r="B214" s="241"/>
      <c r="C214" s="241"/>
      <c r="D214" s="241"/>
      <c r="E214" s="241"/>
      <c r="F214" s="241"/>
      <c r="G214" s="241"/>
      <c r="H214" s="241"/>
      <c r="I214" s="241"/>
      <c r="J214" s="241"/>
      <c r="K214" s="241"/>
      <c r="L214" s="242"/>
      <c r="M214" s="241"/>
      <c r="N214" s="241"/>
      <c r="O214" s="241"/>
      <c r="P214" s="241"/>
      <c r="Q214" s="245"/>
      <c r="R214" s="245"/>
      <c r="S214" s="245"/>
      <c r="T214" s="245"/>
      <c r="U214" s="245"/>
      <c r="V214" s="245"/>
      <c r="W214" s="245"/>
      <c r="X214" s="245"/>
      <c r="Y214" s="245"/>
      <c r="Z214" s="245"/>
    </row>
    <row r="215" ht="10.5" customHeight="1">
      <c r="A215" s="240"/>
      <c r="B215" s="241"/>
      <c r="C215" s="241"/>
      <c r="D215" s="241"/>
      <c r="E215" s="241"/>
      <c r="F215" s="241"/>
      <c r="G215" s="247"/>
      <c r="H215" s="241"/>
      <c r="I215" s="241"/>
      <c r="J215" s="241"/>
      <c r="K215" s="241"/>
      <c r="L215" s="242"/>
      <c r="M215" s="241"/>
      <c r="N215" s="241"/>
      <c r="O215" s="241"/>
      <c r="P215" s="241"/>
      <c r="Q215" s="245"/>
      <c r="R215" s="245"/>
      <c r="S215" s="245"/>
      <c r="T215" s="245"/>
      <c r="U215" s="245"/>
      <c r="V215" s="245"/>
      <c r="W215" s="245"/>
      <c r="X215" s="245"/>
      <c r="Y215" s="245"/>
      <c r="Z215" s="245"/>
    </row>
    <row r="216" ht="10.5" customHeight="1">
      <c r="A216" s="240"/>
      <c r="B216" s="241"/>
      <c r="C216" s="241"/>
      <c r="D216" s="241"/>
      <c r="E216" s="241"/>
      <c r="F216" s="241"/>
      <c r="G216" s="241"/>
      <c r="H216" s="241"/>
      <c r="I216" s="241"/>
      <c r="J216" s="241"/>
      <c r="K216" s="241"/>
      <c r="L216" s="242"/>
      <c r="M216" s="241"/>
      <c r="N216" s="241"/>
      <c r="O216" s="241"/>
      <c r="P216" s="241"/>
      <c r="Q216" s="245"/>
      <c r="R216" s="245"/>
      <c r="S216" s="245"/>
      <c r="T216" s="245"/>
      <c r="U216" s="245"/>
      <c r="V216" s="245"/>
      <c r="W216" s="245"/>
      <c r="X216" s="245"/>
      <c r="Y216" s="245"/>
      <c r="Z216" s="245"/>
    </row>
    <row r="217" ht="10.5" customHeight="1">
      <c r="A217" s="240"/>
      <c r="B217" s="241"/>
      <c r="C217" s="241"/>
      <c r="D217" s="241"/>
      <c r="E217" s="241"/>
      <c r="F217" s="241"/>
      <c r="G217" s="247"/>
      <c r="H217" s="241"/>
      <c r="I217" s="241"/>
      <c r="J217" s="241"/>
      <c r="K217" s="241"/>
      <c r="L217" s="242"/>
      <c r="M217" s="241"/>
      <c r="N217" s="241"/>
      <c r="O217" s="241"/>
      <c r="P217" s="241"/>
      <c r="Q217" s="245"/>
      <c r="R217" s="245"/>
      <c r="S217" s="245"/>
      <c r="T217" s="245"/>
      <c r="U217" s="245"/>
      <c r="V217" s="245"/>
      <c r="W217" s="245"/>
      <c r="X217" s="245"/>
      <c r="Y217" s="245"/>
      <c r="Z217" s="245"/>
    </row>
    <row r="218" ht="10.5" customHeight="1">
      <c r="A218" s="240"/>
      <c r="B218" s="241"/>
      <c r="C218" s="241"/>
      <c r="D218" s="241"/>
      <c r="E218" s="241"/>
      <c r="F218" s="241"/>
      <c r="G218" s="247"/>
      <c r="H218" s="241"/>
      <c r="I218" s="241"/>
      <c r="J218" s="241"/>
      <c r="K218" s="241"/>
      <c r="L218" s="242"/>
      <c r="M218" s="241"/>
      <c r="N218" s="241"/>
      <c r="O218" s="241"/>
      <c r="P218" s="241"/>
      <c r="Q218" s="245"/>
      <c r="R218" s="245"/>
      <c r="S218" s="245"/>
      <c r="T218" s="245"/>
      <c r="U218" s="245"/>
      <c r="V218" s="245"/>
      <c r="W218" s="245"/>
      <c r="X218" s="245"/>
      <c r="Y218" s="245"/>
      <c r="Z218" s="245"/>
    </row>
    <row r="219" ht="10.5" customHeight="1">
      <c r="A219" s="240"/>
      <c r="B219" s="241"/>
      <c r="C219" s="241"/>
      <c r="D219" s="241"/>
      <c r="E219" s="241"/>
      <c r="F219" s="241"/>
      <c r="G219" s="247"/>
      <c r="H219" s="241"/>
      <c r="I219" s="241"/>
      <c r="J219" s="241"/>
      <c r="K219" s="241"/>
      <c r="L219" s="242"/>
      <c r="M219" s="241"/>
      <c r="N219" s="241"/>
      <c r="O219" s="241"/>
      <c r="P219" s="241"/>
      <c r="Q219" s="245"/>
      <c r="R219" s="245"/>
      <c r="S219" s="245"/>
      <c r="T219" s="245"/>
      <c r="U219" s="245"/>
      <c r="V219" s="245"/>
      <c r="W219" s="245"/>
      <c r="X219" s="245"/>
      <c r="Y219" s="245"/>
      <c r="Z219" s="245"/>
    </row>
    <row r="220" ht="10.5" customHeight="1">
      <c r="A220" s="240"/>
      <c r="B220" s="241"/>
      <c r="C220" s="241"/>
      <c r="D220" s="241"/>
      <c r="E220" s="241"/>
      <c r="F220" s="241"/>
      <c r="G220" s="241"/>
      <c r="H220" s="241"/>
      <c r="I220" s="241"/>
      <c r="J220" s="241"/>
      <c r="K220" s="241"/>
      <c r="L220" s="242"/>
      <c r="M220" s="241"/>
      <c r="N220" s="241"/>
      <c r="O220" s="241"/>
      <c r="P220" s="241"/>
      <c r="Q220" s="245"/>
      <c r="R220" s="245"/>
      <c r="S220" s="245"/>
      <c r="T220" s="245"/>
      <c r="U220" s="245"/>
      <c r="V220" s="245"/>
      <c r="W220" s="245"/>
      <c r="X220" s="245"/>
      <c r="Y220" s="245"/>
      <c r="Z220" s="245"/>
    </row>
    <row r="221" ht="10.5" customHeight="1">
      <c r="A221" s="240"/>
      <c r="B221" s="241"/>
      <c r="C221" s="241"/>
      <c r="D221" s="241"/>
      <c r="E221" s="241"/>
      <c r="F221" s="241"/>
      <c r="G221" s="241"/>
      <c r="H221" s="241"/>
      <c r="I221" s="241"/>
      <c r="J221" s="241"/>
      <c r="K221" s="241"/>
      <c r="L221" s="242"/>
      <c r="M221" s="241"/>
      <c r="N221" s="241"/>
      <c r="O221" s="241"/>
      <c r="P221" s="241"/>
      <c r="Q221" s="245"/>
      <c r="R221" s="245"/>
      <c r="S221" s="245"/>
      <c r="T221" s="245"/>
      <c r="U221" s="245"/>
      <c r="V221" s="245"/>
      <c r="W221" s="245"/>
      <c r="X221" s="245"/>
      <c r="Y221" s="245"/>
      <c r="Z221" s="245"/>
    </row>
    <row r="222" ht="10.5" customHeight="1">
      <c r="A222" s="240"/>
      <c r="B222" s="241"/>
      <c r="C222" s="241"/>
      <c r="D222" s="241"/>
      <c r="E222" s="241"/>
      <c r="F222" s="241"/>
      <c r="G222" s="241"/>
      <c r="H222" s="241"/>
      <c r="I222" s="241"/>
      <c r="J222" s="241"/>
      <c r="K222" s="241"/>
      <c r="L222" s="242"/>
      <c r="M222" s="241"/>
      <c r="N222" s="241"/>
      <c r="O222" s="241"/>
      <c r="P222" s="241"/>
      <c r="Q222" s="245"/>
      <c r="R222" s="245"/>
      <c r="S222" s="245"/>
      <c r="T222" s="245"/>
      <c r="U222" s="245"/>
      <c r="V222" s="245"/>
      <c r="W222" s="245"/>
      <c r="X222" s="245"/>
      <c r="Y222" s="245"/>
      <c r="Z222" s="245"/>
    </row>
    <row r="223" ht="10.5" customHeight="1">
      <c r="A223" s="240"/>
      <c r="B223" s="241"/>
      <c r="C223" s="241"/>
      <c r="D223" s="241"/>
      <c r="E223" s="241"/>
      <c r="F223" s="241"/>
      <c r="G223" s="247"/>
      <c r="H223" s="241"/>
      <c r="I223" s="241"/>
      <c r="J223" s="241"/>
      <c r="K223" s="241"/>
      <c r="L223" s="242"/>
      <c r="M223" s="241"/>
      <c r="N223" s="241"/>
      <c r="O223" s="241"/>
      <c r="P223" s="241"/>
      <c r="Q223" s="245"/>
      <c r="R223" s="245"/>
      <c r="S223" s="245"/>
      <c r="T223" s="245"/>
      <c r="U223" s="245"/>
      <c r="V223" s="245"/>
      <c r="W223" s="245"/>
      <c r="X223" s="245"/>
      <c r="Y223" s="245"/>
      <c r="Z223" s="245"/>
    </row>
    <row r="224" ht="10.5" customHeight="1">
      <c r="A224" s="240"/>
      <c r="B224" s="241"/>
      <c r="C224" s="241"/>
      <c r="D224" s="241"/>
      <c r="E224" s="241"/>
      <c r="F224" s="241"/>
      <c r="G224" s="241"/>
      <c r="H224" s="241"/>
      <c r="I224" s="241"/>
      <c r="J224" s="241"/>
      <c r="K224" s="241"/>
      <c r="L224" s="242"/>
      <c r="M224" s="241"/>
      <c r="N224" s="241"/>
      <c r="O224" s="241"/>
      <c r="P224" s="241"/>
      <c r="Q224" s="245"/>
      <c r="R224" s="245"/>
      <c r="S224" s="245"/>
      <c r="T224" s="245"/>
      <c r="U224" s="245"/>
      <c r="V224" s="245"/>
      <c r="W224" s="245"/>
      <c r="X224" s="245"/>
      <c r="Y224" s="245"/>
      <c r="Z224" s="245"/>
    </row>
    <row r="225" ht="10.5" customHeight="1">
      <c r="A225" s="235"/>
      <c r="B225" s="236"/>
      <c r="C225" s="236"/>
      <c r="D225" s="236"/>
      <c r="E225" s="236"/>
      <c r="F225" s="236"/>
      <c r="G225" s="236"/>
      <c r="H225" s="236"/>
      <c r="I225" s="236"/>
      <c r="J225" s="236"/>
      <c r="K225" s="236"/>
      <c r="L225" s="237"/>
      <c r="M225" s="236"/>
      <c r="N225" s="236"/>
      <c r="O225" s="236"/>
      <c r="P225" s="236"/>
      <c r="Q225" s="245"/>
      <c r="R225" s="245"/>
      <c r="S225" s="245"/>
      <c r="T225" s="245"/>
      <c r="U225" s="245"/>
      <c r="V225" s="245"/>
      <c r="W225" s="245"/>
      <c r="X225" s="245"/>
      <c r="Y225" s="245"/>
      <c r="Z225" s="245"/>
    </row>
    <row r="226" ht="10.5" customHeight="1">
      <c r="A226" s="240"/>
      <c r="B226" s="241"/>
      <c r="C226" s="241"/>
      <c r="D226" s="241"/>
      <c r="E226" s="241"/>
      <c r="F226" s="241"/>
      <c r="G226" s="247"/>
      <c r="H226" s="241"/>
      <c r="I226" s="241"/>
      <c r="J226" s="241"/>
      <c r="K226" s="241"/>
      <c r="L226" s="242"/>
      <c r="M226" s="241"/>
      <c r="N226" s="241"/>
      <c r="O226" s="241"/>
      <c r="P226" s="241"/>
      <c r="Q226" s="245"/>
      <c r="R226" s="245"/>
      <c r="S226" s="245"/>
      <c r="T226" s="245"/>
      <c r="U226" s="245"/>
      <c r="V226" s="245"/>
      <c r="W226" s="245"/>
      <c r="X226" s="245"/>
      <c r="Y226" s="245"/>
      <c r="Z226" s="245"/>
    </row>
    <row r="227" ht="10.5" customHeight="1">
      <c r="A227" s="240"/>
      <c r="B227" s="241"/>
      <c r="C227" s="241"/>
      <c r="D227" s="241"/>
      <c r="E227" s="241"/>
      <c r="F227" s="241"/>
      <c r="G227" s="247"/>
      <c r="H227" s="241"/>
      <c r="I227" s="241"/>
      <c r="J227" s="241"/>
      <c r="K227" s="241"/>
      <c r="L227" s="242"/>
      <c r="M227" s="241"/>
      <c r="N227" s="241"/>
      <c r="O227" s="241"/>
      <c r="P227" s="241"/>
      <c r="Q227" s="245"/>
      <c r="R227" s="245"/>
      <c r="S227" s="245"/>
      <c r="T227" s="245"/>
      <c r="U227" s="245"/>
      <c r="V227" s="245"/>
      <c r="W227" s="245"/>
      <c r="X227" s="245"/>
      <c r="Y227" s="245"/>
      <c r="Z227" s="245"/>
    </row>
    <row r="228" ht="10.5" customHeight="1">
      <c r="A228" s="240"/>
      <c r="B228" s="241"/>
      <c r="C228" s="241"/>
      <c r="D228" s="241"/>
      <c r="E228" s="241"/>
      <c r="F228" s="241"/>
      <c r="G228" s="241"/>
      <c r="H228" s="241"/>
      <c r="I228" s="241"/>
      <c r="J228" s="241"/>
      <c r="K228" s="241"/>
      <c r="L228" s="242"/>
      <c r="M228" s="241"/>
      <c r="N228" s="241"/>
      <c r="O228" s="241"/>
      <c r="P228" s="241"/>
      <c r="Q228" s="245"/>
      <c r="R228" s="245"/>
      <c r="S228" s="245"/>
      <c r="T228" s="245"/>
      <c r="U228" s="245"/>
      <c r="V228" s="245"/>
      <c r="W228" s="245"/>
      <c r="X228" s="245"/>
      <c r="Y228" s="245"/>
      <c r="Z228" s="245"/>
    </row>
    <row r="229" ht="10.5" customHeight="1">
      <c r="A229" s="240"/>
      <c r="B229" s="241"/>
      <c r="C229" s="241"/>
      <c r="D229" s="241"/>
      <c r="E229" s="241"/>
      <c r="F229" s="241"/>
      <c r="G229" s="241"/>
      <c r="H229" s="241"/>
      <c r="I229" s="241"/>
      <c r="J229" s="241"/>
      <c r="K229" s="241"/>
      <c r="L229" s="242"/>
      <c r="M229" s="241"/>
      <c r="N229" s="241"/>
      <c r="O229" s="241"/>
      <c r="P229" s="241"/>
      <c r="Q229" s="245"/>
      <c r="R229" s="245"/>
      <c r="S229" s="245"/>
      <c r="T229" s="245"/>
      <c r="U229" s="245"/>
      <c r="V229" s="245"/>
      <c r="W229" s="245"/>
      <c r="X229" s="245"/>
      <c r="Y229" s="245"/>
      <c r="Z229" s="245"/>
    </row>
    <row r="230" ht="10.5" customHeight="1">
      <c r="A230" s="240"/>
      <c r="B230" s="241"/>
      <c r="C230" s="241"/>
      <c r="D230" s="241"/>
      <c r="E230" s="241"/>
      <c r="F230" s="241"/>
      <c r="G230" s="241"/>
      <c r="H230" s="241"/>
      <c r="I230" s="241"/>
      <c r="J230" s="241"/>
      <c r="K230" s="241"/>
      <c r="L230" s="242"/>
      <c r="M230" s="241"/>
      <c r="N230" s="241"/>
      <c r="O230" s="241"/>
      <c r="P230" s="241"/>
      <c r="Q230" s="245"/>
      <c r="R230" s="245"/>
      <c r="S230" s="245"/>
      <c r="T230" s="245"/>
      <c r="U230" s="245"/>
      <c r="V230" s="245"/>
      <c r="W230" s="245"/>
      <c r="X230" s="245"/>
      <c r="Y230" s="245"/>
      <c r="Z230" s="245"/>
    </row>
    <row r="231" ht="10.5" customHeight="1">
      <c r="A231" s="240"/>
      <c r="B231" s="241"/>
      <c r="C231" s="241"/>
      <c r="D231" s="241"/>
      <c r="E231" s="241"/>
      <c r="F231" s="241"/>
      <c r="G231" s="247"/>
      <c r="H231" s="241"/>
      <c r="I231" s="241"/>
      <c r="J231" s="241"/>
      <c r="K231" s="241"/>
      <c r="L231" s="242"/>
      <c r="M231" s="241"/>
      <c r="N231" s="241"/>
      <c r="O231" s="241"/>
      <c r="P231" s="241"/>
      <c r="Q231" s="245"/>
      <c r="R231" s="245"/>
      <c r="S231" s="245"/>
      <c r="T231" s="245"/>
      <c r="U231" s="245"/>
      <c r="V231" s="245"/>
      <c r="W231" s="245"/>
      <c r="X231" s="245"/>
      <c r="Y231" s="245"/>
      <c r="Z231" s="245"/>
    </row>
    <row r="232" ht="10.5" customHeight="1">
      <c r="A232" s="240"/>
      <c r="B232" s="241"/>
      <c r="C232" s="241"/>
      <c r="D232" s="241"/>
      <c r="E232" s="241"/>
      <c r="F232" s="241"/>
      <c r="G232" s="241"/>
      <c r="H232" s="241"/>
      <c r="I232" s="241"/>
      <c r="J232" s="241"/>
      <c r="K232" s="241"/>
      <c r="L232" s="242"/>
      <c r="M232" s="241"/>
      <c r="N232" s="241"/>
      <c r="O232" s="241"/>
      <c r="P232" s="241"/>
      <c r="Q232" s="245"/>
      <c r="R232" s="245"/>
      <c r="S232" s="245"/>
      <c r="T232" s="245"/>
      <c r="U232" s="245"/>
      <c r="V232" s="245"/>
      <c r="W232" s="245"/>
      <c r="X232" s="245"/>
      <c r="Y232" s="245"/>
      <c r="Z232" s="245"/>
    </row>
    <row r="233" ht="10.5" customHeight="1">
      <c r="A233" s="235"/>
      <c r="B233" s="236"/>
      <c r="C233" s="236"/>
      <c r="D233" s="236"/>
      <c r="E233" s="236"/>
      <c r="F233" s="236"/>
      <c r="G233" s="236"/>
      <c r="H233" s="236"/>
      <c r="I233" s="236"/>
      <c r="J233" s="236"/>
      <c r="K233" s="236"/>
      <c r="L233" s="237"/>
      <c r="M233" s="236"/>
      <c r="N233" s="236"/>
      <c r="O233" s="236"/>
      <c r="P233" s="236"/>
      <c r="Q233" s="245"/>
      <c r="R233" s="245"/>
      <c r="S233" s="245"/>
      <c r="T233" s="245"/>
      <c r="U233" s="245"/>
      <c r="V233" s="245"/>
      <c r="W233" s="245"/>
      <c r="X233" s="245"/>
      <c r="Y233" s="245"/>
      <c r="Z233" s="245"/>
    </row>
    <row r="234" ht="10.5" customHeight="1">
      <c r="A234" s="251"/>
      <c r="B234" s="249"/>
      <c r="C234" s="236"/>
      <c r="D234" s="249"/>
      <c r="E234" s="249"/>
      <c r="F234" s="249"/>
      <c r="G234" s="249"/>
      <c r="H234" s="249"/>
      <c r="I234" s="249"/>
      <c r="J234" s="249"/>
      <c r="K234" s="249"/>
      <c r="L234" s="252"/>
      <c r="M234" s="249"/>
      <c r="N234" s="249"/>
      <c r="O234" s="249"/>
      <c r="P234" s="249"/>
      <c r="Q234" s="245"/>
      <c r="R234" s="245"/>
      <c r="S234" s="245"/>
      <c r="T234" s="245"/>
      <c r="U234" s="245"/>
      <c r="V234" s="245"/>
      <c r="W234" s="245"/>
      <c r="X234" s="245"/>
      <c r="Y234" s="245"/>
      <c r="Z234" s="245"/>
    </row>
    <row r="235" ht="10.5" customHeight="1">
      <c r="A235" s="251"/>
      <c r="B235" s="249"/>
      <c r="C235" s="236"/>
      <c r="D235" s="249"/>
      <c r="E235" s="249"/>
      <c r="F235" s="249"/>
      <c r="G235" s="249"/>
      <c r="H235" s="249"/>
      <c r="I235" s="249"/>
      <c r="J235" s="249"/>
      <c r="K235" s="249"/>
      <c r="L235" s="252"/>
      <c r="M235" s="249"/>
      <c r="N235" s="249"/>
      <c r="O235" s="249"/>
      <c r="P235" s="249"/>
      <c r="Q235" s="245"/>
      <c r="R235" s="245"/>
      <c r="S235" s="245"/>
      <c r="T235" s="245"/>
      <c r="U235" s="245"/>
      <c r="V235" s="245"/>
      <c r="W235" s="245"/>
      <c r="X235" s="245"/>
      <c r="Y235" s="245"/>
      <c r="Z235" s="245"/>
    </row>
    <row r="236" ht="10.5" customHeight="1">
      <c r="A236" s="235"/>
      <c r="B236" s="236"/>
      <c r="C236" s="236"/>
      <c r="D236" s="236"/>
      <c r="E236" s="236"/>
      <c r="F236" s="236"/>
      <c r="G236" s="236"/>
      <c r="H236" s="236"/>
      <c r="I236" s="236"/>
      <c r="J236" s="236"/>
      <c r="K236" s="236"/>
      <c r="L236" s="237"/>
      <c r="M236" s="236"/>
      <c r="N236" s="236"/>
      <c r="O236" s="236"/>
      <c r="P236" s="236"/>
      <c r="Q236" s="245"/>
      <c r="R236" s="245"/>
      <c r="S236" s="245"/>
      <c r="T236" s="245"/>
      <c r="U236" s="245"/>
      <c r="V236" s="245"/>
      <c r="W236" s="245"/>
      <c r="X236" s="245"/>
      <c r="Y236" s="245"/>
      <c r="Z236" s="245"/>
    </row>
    <row r="237" ht="10.5" customHeight="1">
      <c r="A237" s="240"/>
      <c r="B237" s="241"/>
      <c r="C237" s="241"/>
      <c r="D237" s="241"/>
      <c r="E237" s="241"/>
      <c r="F237" s="241"/>
      <c r="G237" s="241"/>
      <c r="H237" s="241"/>
      <c r="I237" s="241"/>
      <c r="J237" s="241"/>
      <c r="K237" s="241"/>
      <c r="L237" s="242"/>
      <c r="M237" s="241"/>
      <c r="N237" s="241"/>
      <c r="O237" s="241"/>
      <c r="P237" s="241"/>
      <c r="Q237" s="245"/>
      <c r="R237" s="245"/>
      <c r="S237" s="245"/>
      <c r="T237" s="245"/>
      <c r="U237" s="245"/>
      <c r="V237" s="245"/>
      <c r="W237" s="245"/>
      <c r="X237" s="245"/>
      <c r="Y237" s="245"/>
      <c r="Z237" s="245"/>
    </row>
    <row r="238" ht="19.5" customHeight="1">
      <c r="A238" s="240"/>
      <c r="B238" s="241"/>
      <c r="C238" s="241"/>
      <c r="D238" s="241"/>
      <c r="E238" s="241"/>
      <c r="F238" s="241"/>
      <c r="G238" s="241"/>
      <c r="H238" s="241"/>
      <c r="I238" s="241"/>
      <c r="J238" s="241"/>
      <c r="K238" s="241"/>
      <c r="L238" s="242"/>
      <c r="M238" s="241"/>
      <c r="N238" s="241"/>
      <c r="O238" s="241"/>
      <c r="P238" s="241"/>
      <c r="Q238" s="245"/>
      <c r="R238" s="245"/>
      <c r="S238" s="245"/>
      <c r="T238" s="245"/>
      <c r="U238" s="245"/>
      <c r="V238" s="245"/>
      <c r="W238" s="245"/>
      <c r="X238" s="245"/>
      <c r="Y238" s="245"/>
      <c r="Z238" s="245"/>
    </row>
    <row r="239" ht="19.5" customHeight="1">
      <c r="A239" s="240"/>
      <c r="B239" s="241"/>
      <c r="C239" s="241"/>
      <c r="D239" s="241"/>
      <c r="E239" s="241"/>
      <c r="F239" s="241"/>
      <c r="G239" s="241"/>
      <c r="H239" s="241"/>
      <c r="I239" s="241"/>
      <c r="J239" s="241"/>
      <c r="K239" s="241"/>
      <c r="L239" s="242"/>
      <c r="M239" s="241"/>
      <c r="N239" s="241"/>
      <c r="O239" s="241"/>
      <c r="P239" s="241"/>
      <c r="Q239" s="245"/>
      <c r="R239" s="245"/>
      <c r="S239" s="245"/>
      <c r="T239" s="245"/>
      <c r="U239" s="245"/>
      <c r="V239" s="245"/>
      <c r="W239" s="245"/>
      <c r="X239" s="245"/>
      <c r="Y239" s="245"/>
      <c r="Z239" s="245"/>
    </row>
    <row r="240" ht="19.5" customHeight="1">
      <c r="A240" s="240"/>
      <c r="B240" s="241"/>
      <c r="C240" s="241"/>
      <c r="D240" s="241"/>
      <c r="E240" s="241"/>
      <c r="F240" s="241"/>
      <c r="G240" s="241"/>
      <c r="H240" s="241"/>
      <c r="I240" s="241"/>
      <c r="J240" s="241"/>
      <c r="K240" s="241"/>
      <c r="L240" s="242"/>
      <c r="M240" s="241"/>
      <c r="N240" s="241"/>
      <c r="O240" s="241"/>
      <c r="P240" s="241"/>
      <c r="Q240" s="245"/>
      <c r="R240" s="245"/>
      <c r="S240" s="245"/>
      <c r="T240" s="245"/>
      <c r="U240" s="245"/>
      <c r="V240" s="245"/>
      <c r="W240" s="245"/>
      <c r="X240" s="245"/>
      <c r="Y240" s="245"/>
      <c r="Z240" s="245"/>
    </row>
    <row r="241" ht="19.5" customHeight="1">
      <c r="A241" s="240"/>
      <c r="B241" s="241"/>
      <c r="C241" s="241"/>
      <c r="D241" s="241"/>
      <c r="E241" s="241"/>
      <c r="F241" s="241"/>
      <c r="G241" s="241"/>
      <c r="H241" s="241"/>
      <c r="I241" s="241"/>
      <c r="J241" s="241"/>
      <c r="K241" s="241"/>
      <c r="L241" s="242"/>
      <c r="M241" s="241"/>
      <c r="N241" s="241"/>
      <c r="O241" s="241"/>
      <c r="P241" s="241"/>
      <c r="Q241" s="245"/>
      <c r="R241" s="245"/>
      <c r="S241" s="245"/>
      <c r="T241" s="245"/>
      <c r="U241" s="245"/>
      <c r="V241" s="245"/>
      <c r="W241" s="245"/>
      <c r="X241" s="245"/>
      <c r="Y241" s="245"/>
      <c r="Z241" s="245"/>
    </row>
    <row r="242" ht="19.5" customHeight="1">
      <c r="A242" s="240"/>
      <c r="B242" s="241"/>
      <c r="C242" s="241"/>
      <c r="D242" s="241"/>
      <c r="E242" s="241"/>
      <c r="F242" s="241"/>
      <c r="G242" s="241"/>
      <c r="H242" s="241"/>
      <c r="I242" s="241"/>
      <c r="J242" s="241"/>
      <c r="K242" s="241"/>
      <c r="L242" s="242"/>
      <c r="M242" s="241"/>
      <c r="N242" s="241"/>
      <c r="O242" s="241"/>
      <c r="P242" s="241"/>
      <c r="Q242" s="245"/>
      <c r="R242" s="245"/>
      <c r="S242" s="245"/>
      <c r="T242" s="245"/>
      <c r="U242" s="245"/>
      <c r="V242" s="245"/>
      <c r="W242" s="245"/>
      <c r="X242" s="245"/>
      <c r="Y242" s="245"/>
      <c r="Z242" s="245"/>
    </row>
    <row r="243" ht="19.5" customHeight="1">
      <c r="A243" s="240"/>
      <c r="B243" s="241"/>
      <c r="C243" s="241"/>
      <c r="D243" s="241"/>
      <c r="E243" s="241"/>
      <c r="F243" s="241"/>
      <c r="G243" s="241"/>
      <c r="H243" s="241"/>
      <c r="I243" s="241"/>
      <c r="J243" s="241"/>
      <c r="K243" s="241"/>
      <c r="L243" s="242"/>
      <c r="M243" s="241"/>
      <c r="N243" s="241"/>
      <c r="O243" s="241"/>
      <c r="P243" s="241"/>
      <c r="Q243" s="245"/>
      <c r="R243" s="245"/>
      <c r="S243" s="245"/>
      <c r="T243" s="245"/>
      <c r="U243" s="245"/>
      <c r="V243" s="245"/>
      <c r="W243" s="245"/>
      <c r="X243" s="245"/>
      <c r="Y243" s="245"/>
      <c r="Z243" s="245"/>
    </row>
    <row r="244" ht="19.5" customHeight="1">
      <c r="A244" s="240"/>
      <c r="B244" s="241"/>
      <c r="C244" s="241"/>
      <c r="D244" s="241"/>
      <c r="E244" s="241"/>
      <c r="F244" s="241"/>
      <c r="G244" s="241"/>
      <c r="H244" s="241"/>
      <c r="I244" s="241"/>
      <c r="J244" s="241"/>
      <c r="K244" s="241"/>
      <c r="L244" s="242"/>
      <c r="M244" s="241"/>
      <c r="N244" s="241"/>
      <c r="O244" s="241"/>
      <c r="P244" s="241"/>
      <c r="Q244" s="245"/>
      <c r="R244" s="245"/>
      <c r="S244" s="245"/>
      <c r="T244" s="245"/>
      <c r="U244" s="245"/>
      <c r="V244" s="245"/>
      <c r="W244" s="245"/>
      <c r="X244" s="245"/>
      <c r="Y244" s="245"/>
      <c r="Z244" s="245"/>
    </row>
    <row r="245" ht="19.5" customHeight="1">
      <c r="A245" s="240"/>
      <c r="B245" s="241"/>
      <c r="C245" s="241"/>
      <c r="D245" s="241"/>
      <c r="E245" s="241"/>
      <c r="F245" s="241"/>
      <c r="G245" s="241"/>
      <c r="H245" s="241"/>
      <c r="I245" s="241"/>
      <c r="J245" s="241"/>
      <c r="K245" s="241"/>
      <c r="L245" s="242"/>
      <c r="M245" s="241"/>
      <c r="N245" s="241"/>
      <c r="O245" s="241"/>
      <c r="P245" s="241"/>
      <c r="Q245" s="245"/>
      <c r="R245" s="245"/>
      <c r="S245" s="245"/>
      <c r="T245" s="245"/>
      <c r="U245" s="245"/>
      <c r="V245" s="245"/>
      <c r="W245" s="245"/>
      <c r="X245" s="245"/>
      <c r="Y245" s="245"/>
      <c r="Z245" s="245"/>
    </row>
    <row r="246" ht="19.5" customHeight="1">
      <c r="A246" s="240"/>
      <c r="B246" s="241"/>
      <c r="C246" s="241"/>
      <c r="D246" s="241"/>
      <c r="E246" s="241"/>
      <c r="F246" s="241"/>
      <c r="G246" s="241"/>
      <c r="H246" s="241"/>
      <c r="I246" s="241"/>
      <c r="J246" s="241"/>
      <c r="K246" s="241"/>
      <c r="L246" s="242"/>
      <c r="M246" s="241"/>
      <c r="N246" s="241"/>
      <c r="O246" s="241"/>
      <c r="P246" s="241"/>
      <c r="Q246" s="245"/>
      <c r="R246" s="245"/>
      <c r="S246" s="245"/>
      <c r="T246" s="245"/>
      <c r="U246" s="245"/>
      <c r="V246" s="245"/>
      <c r="W246" s="245"/>
      <c r="X246" s="245"/>
      <c r="Y246" s="245"/>
      <c r="Z246" s="245"/>
    </row>
    <row r="247" ht="19.5" customHeight="1">
      <c r="A247" s="240"/>
      <c r="B247" s="241"/>
      <c r="C247" s="241"/>
      <c r="D247" s="241"/>
      <c r="E247" s="241"/>
      <c r="F247" s="241"/>
      <c r="G247" s="241"/>
      <c r="H247" s="241"/>
      <c r="I247" s="241"/>
      <c r="J247" s="241"/>
      <c r="K247" s="241"/>
      <c r="L247" s="242"/>
      <c r="M247" s="241"/>
      <c r="N247" s="241"/>
      <c r="O247" s="241"/>
      <c r="P247" s="241"/>
      <c r="Q247" s="245"/>
      <c r="R247" s="245"/>
      <c r="S247" s="245"/>
      <c r="T247" s="245"/>
      <c r="U247" s="245"/>
      <c r="V247" s="245"/>
      <c r="W247" s="245"/>
      <c r="X247" s="245"/>
      <c r="Y247" s="245"/>
      <c r="Z247" s="245"/>
    </row>
    <row r="248" ht="19.5" customHeight="1">
      <c r="A248" s="240"/>
      <c r="B248" s="241"/>
      <c r="C248" s="241"/>
      <c r="D248" s="241"/>
      <c r="E248" s="241"/>
      <c r="F248" s="241"/>
      <c r="G248" s="241"/>
      <c r="H248" s="241"/>
      <c r="I248" s="241"/>
      <c r="J248" s="241"/>
      <c r="K248" s="241"/>
      <c r="L248" s="242"/>
      <c r="M248" s="241"/>
      <c r="N248" s="241"/>
      <c r="O248" s="241"/>
      <c r="P248" s="241"/>
      <c r="Q248" s="245"/>
      <c r="R248" s="245"/>
      <c r="S248" s="245"/>
      <c r="T248" s="245"/>
      <c r="U248" s="245"/>
      <c r="V248" s="245"/>
      <c r="W248" s="245"/>
      <c r="X248" s="245"/>
      <c r="Y248" s="245"/>
      <c r="Z248" s="245"/>
    </row>
    <row r="249" ht="19.5" customHeight="1">
      <c r="A249" s="240"/>
      <c r="B249" s="241"/>
      <c r="C249" s="241"/>
      <c r="D249" s="241"/>
      <c r="E249" s="241"/>
      <c r="F249" s="241"/>
      <c r="G249" s="241"/>
      <c r="H249" s="241"/>
      <c r="I249" s="241"/>
      <c r="J249" s="241"/>
      <c r="K249" s="241"/>
      <c r="L249" s="242"/>
      <c r="M249" s="241"/>
      <c r="N249" s="241"/>
      <c r="O249" s="241"/>
      <c r="P249" s="241"/>
      <c r="Q249" s="245"/>
      <c r="R249" s="245"/>
      <c r="S249" s="245"/>
      <c r="T249" s="245"/>
      <c r="U249" s="245"/>
      <c r="V249" s="245"/>
      <c r="W249" s="245"/>
      <c r="X249" s="245"/>
      <c r="Y249" s="245"/>
      <c r="Z249" s="245"/>
    </row>
    <row r="250" ht="19.5" customHeight="1">
      <c r="A250" s="240"/>
      <c r="B250" s="241"/>
      <c r="C250" s="241"/>
      <c r="D250" s="241"/>
      <c r="E250" s="241"/>
      <c r="F250" s="241"/>
      <c r="G250" s="241"/>
      <c r="H250" s="241"/>
      <c r="I250" s="241"/>
      <c r="J250" s="241"/>
      <c r="K250" s="241"/>
      <c r="L250" s="242"/>
      <c r="M250" s="241"/>
      <c r="N250" s="241"/>
      <c r="O250" s="241"/>
      <c r="P250" s="241"/>
      <c r="Q250" s="245"/>
      <c r="R250" s="245"/>
      <c r="S250" s="245"/>
      <c r="T250" s="245"/>
      <c r="U250" s="245"/>
      <c r="V250" s="245"/>
      <c r="W250" s="245"/>
      <c r="X250" s="245"/>
      <c r="Y250" s="245"/>
      <c r="Z250" s="245"/>
    </row>
    <row r="251" ht="19.5" customHeight="1">
      <c r="A251" s="240"/>
      <c r="B251" s="241"/>
      <c r="C251" s="241"/>
      <c r="D251" s="241"/>
      <c r="E251" s="241"/>
      <c r="F251" s="241"/>
      <c r="G251" s="241"/>
      <c r="H251" s="241"/>
      <c r="I251" s="241"/>
      <c r="J251" s="241"/>
      <c r="K251" s="241"/>
      <c r="L251" s="242"/>
      <c r="M251" s="241"/>
      <c r="N251" s="241"/>
      <c r="O251" s="241"/>
      <c r="P251" s="241"/>
      <c r="Q251" s="245"/>
      <c r="R251" s="245"/>
      <c r="S251" s="245"/>
      <c r="T251" s="245"/>
      <c r="U251" s="245"/>
      <c r="V251" s="245"/>
      <c r="W251" s="245"/>
      <c r="X251" s="245"/>
      <c r="Y251" s="245"/>
      <c r="Z251" s="245"/>
    </row>
    <row r="252" ht="19.5" customHeight="1">
      <c r="A252" s="240"/>
      <c r="B252" s="241"/>
      <c r="C252" s="241"/>
      <c r="D252" s="241"/>
      <c r="E252" s="241"/>
      <c r="F252" s="241"/>
      <c r="G252" s="241"/>
      <c r="H252" s="241"/>
      <c r="I252" s="241"/>
      <c r="J252" s="241"/>
      <c r="K252" s="241"/>
      <c r="L252" s="242"/>
      <c r="M252" s="241"/>
      <c r="N252" s="241"/>
      <c r="O252" s="241"/>
      <c r="P252" s="241"/>
      <c r="Q252" s="245"/>
      <c r="R252" s="245"/>
      <c r="S252" s="245"/>
      <c r="T252" s="245"/>
      <c r="U252" s="245"/>
      <c r="V252" s="245"/>
      <c r="W252" s="245"/>
      <c r="X252" s="245"/>
      <c r="Y252" s="245"/>
      <c r="Z252" s="245"/>
    </row>
    <row r="253" ht="19.5" customHeight="1">
      <c r="A253" s="240"/>
      <c r="B253" s="241"/>
      <c r="C253" s="241"/>
      <c r="D253" s="241"/>
      <c r="E253" s="241"/>
      <c r="F253" s="241"/>
      <c r="G253" s="241"/>
      <c r="H253" s="241"/>
      <c r="I253" s="241"/>
      <c r="J253" s="241"/>
      <c r="K253" s="241"/>
      <c r="L253" s="242"/>
      <c r="M253" s="241"/>
      <c r="N253" s="241"/>
      <c r="O253" s="241"/>
      <c r="P253" s="241"/>
      <c r="Q253" s="245"/>
      <c r="R253" s="245"/>
      <c r="S253" s="245"/>
      <c r="T253" s="245"/>
      <c r="U253" s="245"/>
      <c r="V253" s="245"/>
      <c r="W253" s="245"/>
      <c r="X253" s="245"/>
      <c r="Y253" s="245"/>
      <c r="Z253" s="245"/>
    </row>
    <row r="254" ht="19.5" customHeight="1">
      <c r="A254" s="240"/>
      <c r="B254" s="241"/>
      <c r="C254" s="241"/>
      <c r="D254" s="241"/>
      <c r="E254" s="241"/>
      <c r="F254" s="241"/>
      <c r="G254" s="241"/>
      <c r="H254" s="241"/>
      <c r="I254" s="241"/>
      <c r="J254" s="241"/>
      <c r="K254" s="241"/>
      <c r="L254" s="242"/>
      <c r="M254" s="241"/>
      <c r="N254" s="241"/>
      <c r="O254" s="241"/>
      <c r="P254" s="241"/>
      <c r="Q254" s="245"/>
      <c r="R254" s="245"/>
      <c r="S254" s="245"/>
      <c r="T254" s="245"/>
      <c r="U254" s="245"/>
      <c r="V254" s="245"/>
      <c r="W254" s="245"/>
      <c r="X254" s="245"/>
      <c r="Y254" s="245"/>
      <c r="Z254" s="245"/>
    </row>
    <row r="255" ht="19.5" customHeight="1">
      <c r="A255" s="240"/>
      <c r="B255" s="241"/>
      <c r="C255" s="241"/>
      <c r="D255" s="241"/>
      <c r="E255" s="241"/>
      <c r="F255" s="241"/>
      <c r="G255" s="241"/>
      <c r="H255" s="241"/>
      <c r="I255" s="241"/>
      <c r="J255" s="241"/>
      <c r="K255" s="241"/>
      <c r="L255" s="242"/>
      <c r="M255" s="241"/>
      <c r="N255" s="241"/>
      <c r="O255" s="241"/>
      <c r="P255" s="241"/>
      <c r="Q255" s="245"/>
      <c r="R255" s="245"/>
      <c r="S255" s="245"/>
      <c r="T255" s="245"/>
      <c r="U255" s="245"/>
      <c r="V255" s="245"/>
      <c r="W255" s="245"/>
      <c r="X255" s="245"/>
      <c r="Y255" s="245"/>
      <c r="Z255" s="245"/>
    </row>
    <row r="256" ht="19.5" customHeight="1">
      <c r="A256" s="240"/>
      <c r="B256" s="241"/>
      <c r="C256" s="241"/>
      <c r="D256" s="241"/>
      <c r="E256" s="241"/>
      <c r="F256" s="241"/>
      <c r="G256" s="241"/>
      <c r="H256" s="241"/>
      <c r="I256" s="241"/>
      <c r="J256" s="241"/>
      <c r="K256" s="241"/>
      <c r="L256" s="242"/>
      <c r="M256" s="241"/>
      <c r="N256" s="241"/>
      <c r="O256" s="241"/>
      <c r="P256" s="241"/>
      <c r="Q256" s="245"/>
      <c r="R256" s="245"/>
      <c r="S256" s="245"/>
      <c r="T256" s="245"/>
      <c r="U256" s="245"/>
      <c r="V256" s="245"/>
      <c r="W256" s="245"/>
      <c r="X256" s="245"/>
      <c r="Y256" s="245"/>
      <c r="Z256" s="245"/>
    </row>
    <row r="257" ht="19.5" customHeight="1">
      <c r="A257" s="240"/>
      <c r="B257" s="241"/>
      <c r="C257" s="241"/>
      <c r="D257" s="241"/>
      <c r="E257" s="241"/>
      <c r="F257" s="241"/>
      <c r="G257" s="241"/>
      <c r="H257" s="241"/>
      <c r="I257" s="241"/>
      <c r="J257" s="241"/>
      <c r="K257" s="241"/>
      <c r="L257" s="242"/>
      <c r="M257" s="241"/>
      <c r="N257" s="241"/>
      <c r="O257" s="241"/>
      <c r="P257" s="241"/>
      <c r="Q257" s="245"/>
      <c r="R257" s="245"/>
      <c r="S257" s="245"/>
      <c r="T257" s="245"/>
      <c r="U257" s="245"/>
      <c r="V257" s="245"/>
      <c r="W257" s="245"/>
      <c r="X257" s="245"/>
      <c r="Y257" s="245"/>
      <c r="Z257" s="245"/>
    </row>
    <row r="258" ht="19.5" customHeight="1">
      <c r="A258" s="240"/>
      <c r="B258" s="241"/>
      <c r="C258" s="241"/>
      <c r="D258" s="241"/>
      <c r="E258" s="241"/>
      <c r="F258" s="241"/>
      <c r="G258" s="241"/>
      <c r="H258" s="241"/>
      <c r="I258" s="241"/>
      <c r="J258" s="241"/>
      <c r="K258" s="241"/>
      <c r="L258" s="242"/>
      <c r="M258" s="241"/>
      <c r="N258" s="241"/>
      <c r="O258" s="241"/>
      <c r="P258" s="241"/>
      <c r="Q258" s="245"/>
      <c r="R258" s="245"/>
      <c r="S258" s="245"/>
      <c r="T258" s="245"/>
      <c r="U258" s="245"/>
      <c r="V258" s="245"/>
      <c r="W258" s="245"/>
      <c r="X258" s="245"/>
      <c r="Y258" s="245"/>
      <c r="Z258" s="245"/>
    </row>
    <row r="259" ht="19.5" customHeight="1">
      <c r="A259" s="240"/>
      <c r="B259" s="241"/>
      <c r="C259" s="241"/>
      <c r="D259" s="241"/>
      <c r="E259" s="241"/>
      <c r="F259" s="241"/>
      <c r="G259" s="241"/>
      <c r="H259" s="241"/>
      <c r="I259" s="241"/>
      <c r="J259" s="241"/>
      <c r="K259" s="241"/>
      <c r="L259" s="242"/>
      <c r="M259" s="241"/>
      <c r="N259" s="241"/>
      <c r="O259" s="241"/>
      <c r="P259" s="241"/>
      <c r="Q259" s="245"/>
      <c r="R259" s="245"/>
      <c r="S259" s="245"/>
      <c r="T259" s="245"/>
      <c r="U259" s="245"/>
      <c r="V259" s="245"/>
      <c r="W259" s="245"/>
      <c r="X259" s="245"/>
      <c r="Y259" s="245"/>
      <c r="Z259" s="245"/>
    </row>
    <row r="260" ht="19.5" customHeight="1">
      <c r="A260" s="240"/>
      <c r="B260" s="241"/>
      <c r="C260" s="241"/>
      <c r="D260" s="241"/>
      <c r="E260" s="241"/>
      <c r="F260" s="241"/>
      <c r="G260" s="241"/>
      <c r="H260" s="241"/>
      <c r="I260" s="241"/>
      <c r="J260" s="241"/>
      <c r="K260" s="241"/>
      <c r="L260" s="242"/>
      <c r="M260" s="241"/>
      <c r="N260" s="241"/>
      <c r="O260" s="241"/>
      <c r="P260" s="241"/>
      <c r="Q260" s="245"/>
      <c r="R260" s="245"/>
      <c r="S260" s="245"/>
      <c r="T260" s="245"/>
      <c r="U260" s="245"/>
      <c r="V260" s="245"/>
      <c r="W260" s="245"/>
      <c r="X260" s="245"/>
      <c r="Y260" s="245"/>
      <c r="Z260" s="245"/>
    </row>
    <row r="261" ht="19.5" customHeight="1">
      <c r="A261" s="240"/>
      <c r="B261" s="241"/>
      <c r="C261" s="241"/>
      <c r="D261" s="241"/>
      <c r="E261" s="241"/>
      <c r="F261" s="241"/>
      <c r="G261" s="241"/>
      <c r="H261" s="241"/>
      <c r="I261" s="241"/>
      <c r="J261" s="241"/>
      <c r="K261" s="241"/>
      <c r="L261" s="242"/>
      <c r="M261" s="241"/>
      <c r="N261" s="241"/>
      <c r="O261" s="241"/>
      <c r="P261" s="241"/>
      <c r="Q261" s="245"/>
      <c r="R261" s="245"/>
      <c r="S261" s="245"/>
      <c r="T261" s="245"/>
      <c r="U261" s="245"/>
      <c r="V261" s="245"/>
      <c r="W261" s="245"/>
      <c r="X261" s="245"/>
      <c r="Y261" s="245"/>
      <c r="Z261" s="245"/>
    </row>
    <row r="262" ht="19.5" customHeight="1">
      <c r="A262" s="240"/>
      <c r="B262" s="241"/>
      <c r="C262" s="241"/>
      <c r="D262" s="241"/>
      <c r="E262" s="241"/>
      <c r="F262" s="241"/>
      <c r="G262" s="241"/>
      <c r="H262" s="241"/>
      <c r="I262" s="241"/>
      <c r="J262" s="241"/>
      <c r="K262" s="241"/>
      <c r="L262" s="242"/>
      <c r="M262" s="241"/>
      <c r="N262" s="241"/>
      <c r="O262" s="241"/>
      <c r="P262" s="241"/>
      <c r="Q262" s="245"/>
      <c r="R262" s="245"/>
      <c r="S262" s="245"/>
      <c r="T262" s="245"/>
      <c r="U262" s="245"/>
      <c r="V262" s="245"/>
      <c r="W262" s="245"/>
      <c r="X262" s="245"/>
      <c r="Y262" s="245"/>
      <c r="Z262" s="245"/>
    </row>
    <row r="263" ht="19.5" customHeight="1">
      <c r="A263" s="240"/>
      <c r="B263" s="241"/>
      <c r="C263" s="241"/>
      <c r="D263" s="241"/>
      <c r="E263" s="241"/>
      <c r="F263" s="241"/>
      <c r="G263" s="241"/>
      <c r="H263" s="241"/>
      <c r="I263" s="241"/>
      <c r="J263" s="241"/>
      <c r="K263" s="241"/>
      <c r="L263" s="242"/>
      <c r="M263" s="241"/>
      <c r="N263" s="241"/>
      <c r="O263" s="241"/>
      <c r="P263" s="241"/>
      <c r="Q263" s="245"/>
      <c r="R263" s="245"/>
      <c r="S263" s="245"/>
      <c r="T263" s="245"/>
      <c r="U263" s="245"/>
      <c r="V263" s="245"/>
      <c r="W263" s="245"/>
      <c r="X263" s="245"/>
      <c r="Y263" s="245"/>
      <c r="Z263" s="245"/>
    </row>
    <row r="264" ht="10.5" customHeight="1">
      <c r="A264" s="255"/>
      <c r="B264" s="245"/>
      <c r="C264" s="245"/>
      <c r="D264" s="245"/>
      <c r="E264" s="245"/>
      <c r="F264" s="245"/>
      <c r="G264" s="245"/>
      <c r="H264" s="245"/>
      <c r="I264" s="245"/>
      <c r="J264" s="245"/>
      <c r="K264" s="245"/>
      <c r="L264" s="256"/>
      <c r="M264" s="245"/>
      <c r="N264" s="245"/>
      <c r="O264" s="245"/>
      <c r="P264" s="245"/>
      <c r="Q264" s="245"/>
      <c r="R264" s="245"/>
      <c r="S264" s="245"/>
      <c r="T264" s="245"/>
      <c r="U264" s="245"/>
      <c r="V264" s="245"/>
      <c r="W264" s="245"/>
      <c r="X264" s="245"/>
      <c r="Y264" s="245"/>
      <c r="Z264" s="245"/>
    </row>
    <row r="265" ht="10.5" customHeight="1">
      <c r="A265" s="255"/>
      <c r="B265" s="245"/>
      <c r="C265" s="245"/>
      <c r="D265" s="245"/>
      <c r="E265" s="245"/>
      <c r="F265" s="245"/>
      <c r="G265" s="245"/>
      <c r="H265" s="245"/>
      <c r="I265" s="245"/>
      <c r="J265" s="245"/>
      <c r="K265" s="245"/>
      <c r="L265" s="256"/>
      <c r="M265" s="245"/>
      <c r="N265" s="245"/>
      <c r="O265" s="245"/>
      <c r="P265" s="245"/>
      <c r="Q265" s="245"/>
      <c r="R265" s="245"/>
      <c r="S265" s="245"/>
      <c r="T265" s="245"/>
      <c r="U265" s="245"/>
      <c r="V265" s="245"/>
      <c r="W265" s="245"/>
      <c r="X265" s="245"/>
      <c r="Y265" s="245"/>
      <c r="Z265" s="245"/>
    </row>
    <row r="266" ht="10.5" customHeight="1">
      <c r="A266" s="255"/>
      <c r="B266" s="245"/>
      <c r="C266" s="245"/>
      <c r="D266" s="245"/>
      <c r="E266" s="245"/>
      <c r="F266" s="245"/>
      <c r="G266" s="245"/>
      <c r="H266" s="245"/>
      <c r="I266" s="245"/>
      <c r="J266" s="245"/>
      <c r="K266" s="245"/>
      <c r="L266" s="256"/>
      <c r="M266" s="245"/>
      <c r="N266" s="245"/>
      <c r="O266" s="245"/>
      <c r="P266" s="245"/>
      <c r="Q266" s="245"/>
      <c r="R266" s="245"/>
      <c r="S266" s="245"/>
      <c r="T266" s="245"/>
      <c r="U266" s="245"/>
      <c r="V266" s="245"/>
      <c r="W266" s="245"/>
      <c r="X266" s="245"/>
      <c r="Y266" s="245"/>
      <c r="Z266" s="245"/>
    </row>
    <row r="267" ht="10.5" customHeight="1">
      <c r="A267" s="255"/>
      <c r="B267" s="245"/>
      <c r="C267" s="245"/>
      <c r="D267" s="245"/>
      <c r="E267" s="245"/>
      <c r="F267" s="245"/>
      <c r="G267" s="245"/>
      <c r="H267" s="245"/>
      <c r="I267" s="245"/>
      <c r="J267" s="245"/>
      <c r="K267" s="245"/>
      <c r="L267" s="256"/>
      <c r="M267" s="245"/>
      <c r="N267" s="245"/>
      <c r="O267" s="245"/>
      <c r="P267" s="245"/>
      <c r="Q267" s="245"/>
      <c r="R267" s="245"/>
      <c r="S267" s="245"/>
      <c r="T267" s="245"/>
      <c r="U267" s="245"/>
      <c r="V267" s="245"/>
      <c r="W267" s="245"/>
      <c r="X267" s="245"/>
      <c r="Y267" s="245"/>
      <c r="Z267" s="245"/>
    </row>
    <row r="268" ht="10.5" customHeight="1">
      <c r="A268" s="255"/>
      <c r="B268" s="245"/>
      <c r="C268" s="245"/>
      <c r="D268" s="245"/>
      <c r="E268" s="245"/>
      <c r="F268" s="245"/>
      <c r="G268" s="245"/>
      <c r="H268" s="245"/>
      <c r="I268" s="245"/>
      <c r="J268" s="245"/>
      <c r="K268" s="245"/>
      <c r="L268" s="256"/>
      <c r="M268" s="245"/>
      <c r="N268" s="245"/>
      <c r="O268" s="245"/>
      <c r="P268" s="245"/>
      <c r="Q268" s="245"/>
      <c r="R268" s="245"/>
      <c r="S268" s="245"/>
      <c r="T268" s="245"/>
      <c r="U268" s="245"/>
      <c r="V268" s="245"/>
      <c r="W268" s="245"/>
      <c r="X268" s="245"/>
      <c r="Y268" s="245"/>
      <c r="Z268" s="245"/>
    </row>
    <row r="269" ht="10.5" customHeight="1">
      <c r="A269" s="255"/>
      <c r="B269" s="245"/>
      <c r="C269" s="245"/>
      <c r="D269" s="245"/>
      <c r="E269" s="245"/>
      <c r="F269" s="245"/>
      <c r="G269" s="245"/>
      <c r="H269" s="245"/>
      <c r="I269" s="245"/>
      <c r="J269" s="245"/>
      <c r="K269" s="245"/>
      <c r="L269" s="256"/>
      <c r="M269" s="245"/>
      <c r="N269" s="245"/>
      <c r="O269" s="245"/>
      <c r="P269" s="245"/>
      <c r="Q269" s="245"/>
      <c r="R269" s="245"/>
      <c r="S269" s="245"/>
      <c r="T269" s="245"/>
      <c r="U269" s="245"/>
      <c r="V269" s="245"/>
      <c r="W269" s="245"/>
      <c r="X269" s="245"/>
      <c r="Y269" s="245"/>
      <c r="Z269" s="245"/>
    </row>
    <row r="270" ht="10.5" customHeight="1">
      <c r="A270" s="255"/>
      <c r="B270" s="245"/>
      <c r="C270" s="245"/>
      <c r="D270" s="245"/>
      <c r="E270" s="245"/>
      <c r="F270" s="245"/>
      <c r="G270" s="245"/>
      <c r="H270" s="245"/>
      <c r="I270" s="245"/>
      <c r="J270" s="245"/>
      <c r="K270" s="245"/>
      <c r="L270" s="256"/>
      <c r="M270" s="245"/>
      <c r="N270" s="245"/>
      <c r="O270" s="245"/>
      <c r="P270" s="245"/>
      <c r="Q270" s="245"/>
      <c r="R270" s="245"/>
      <c r="S270" s="245"/>
      <c r="T270" s="245"/>
      <c r="U270" s="245"/>
      <c r="V270" s="245"/>
      <c r="W270" s="245"/>
      <c r="X270" s="245"/>
      <c r="Y270" s="245"/>
      <c r="Z270" s="245"/>
    </row>
    <row r="271" ht="10.5" customHeight="1">
      <c r="A271" s="255"/>
      <c r="B271" s="245"/>
      <c r="C271" s="245"/>
      <c r="D271" s="245"/>
      <c r="E271" s="245"/>
      <c r="F271" s="245"/>
      <c r="G271" s="245"/>
      <c r="H271" s="245"/>
      <c r="I271" s="245"/>
      <c r="J271" s="245"/>
      <c r="K271" s="245"/>
      <c r="L271" s="256"/>
      <c r="M271" s="245"/>
      <c r="N271" s="245"/>
      <c r="O271" s="245"/>
      <c r="P271" s="245"/>
      <c r="Q271" s="245"/>
      <c r="R271" s="245"/>
      <c r="S271" s="245"/>
      <c r="T271" s="245"/>
      <c r="U271" s="245"/>
      <c r="V271" s="245"/>
      <c r="W271" s="245"/>
      <c r="X271" s="245"/>
      <c r="Y271" s="245"/>
      <c r="Z271" s="245"/>
    </row>
    <row r="272" ht="10.5" customHeight="1">
      <c r="A272" s="255"/>
      <c r="B272" s="245"/>
      <c r="C272" s="245"/>
      <c r="D272" s="245"/>
      <c r="E272" s="245"/>
      <c r="F272" s="245"/>
      <c r="G272" s="245"/>
      <c r="H272" s="245"/>
      <c r="I272" s="245"/>
      <c r="J272" s="245"/>
      <c r="K272" s="245"/>
      <c r="L272" s="256"/>
      <c r="M272" s="245"/>
      <c r="N272" s="245"/>
      <c r="O272" s="245"/>
      <c r="P272" s="245"/>
      <c r="Q272" s="245"/>
      <c r="R272" s="245"/>
      <c r="S272" s="245"/>
      <c r="T272" s="245"/>
      <c r="U272" s="245"/>
      <c r="V272" s="245"/>
      <c r="W272" s="245"/>
      <c r="X272" s="245"/>
      <c r="Y272" s="245"/>
      <c r="Z272" s="245"/>
    </row>
    <row r="273" ht="10.5" customHeight="1">
      <c r="A273" s="255"/>
      <c r="B273" s="245"/>
      <c r="C273" s="245"/>
      <c r="D273" s="245"/>
      <c r="E273" s="245"/>
      <c r="F273" s="245"/>
      <c r="G273" s="245"/>
      <c r="H273" s="245"/>
      <c r="I273" s="245"/>
      <c r="J273" s="245"/>
      <c r="K273" s="245"/>
      <c r="L273" s="256"/>
      <c r="M273" s="245"/>
      <c r="N273" s="245"/>
      <c r="O273" s="245"/>
      <c r="P273" s="245"/>
      <c r="Q273" s="245"/>
      <c r="R273" s="245"/>
      <c r="S273" s="245"/>
      <c r="T273" s="245"/>
      <c r="U273" s="245"/>
      <c r="V273" s="245"/>
      <c r="W273" s="245"/>
      <c r="X273" s="245"/>
      <c r="Y273" s="245"/>
      <c r="Z273" s="245"/>
    </row>
    <row r="274" ht="10.5" customHeight="1">
      <c r="A274" s="255"/>
      <c r="B274" s="245"/>
      <c r="C274" s="245"/>
      <c r="D274" s="245"/>
      <c r="E274" s="245"/>
      <c r="F274" s="245"/>
      <c r="G274" s="245"/>
      <c r="H274" s="245"/>
      <c r="I274" s="245"/>
      <c r="J274" s="245"/>
      <c r="K274" s="245"/>
      <c r="L274" s="256"/>
      <c r="M274" s="245"/>
      <c r="N274" s="245"/>
      <c r="O274" s="245"/>
      <c r="P274" s="245"/>
      <c r="Q274" s="245"/>
      <c r="R274" s="245"/>
      <c r="S274" s="245"/>
      <c r="T274" s="245"/>
      <c r="U274" s="245"/>
      <c r="V274" s="245"/>
      <c r="W274" s="245"/>
      <c r="X274" s="245"/>
      <c r="Y274" s="245"/>
      <c r="Z274" s="245"/>
    </row>
    <row r="275" ht="10.5" customHeight="1">
      <c r="A275" s="255"/>
      <c r="B275" s="245"/>
      <c r="C275" s="245"/>
      <c r="D275" s="245"/>
      <c r="E275" s="245"/>
      <c r="F275" s="245"/>
      <c r="G275" s="245"/>
      <c r="H275" s="245"/>
      <c r="I275" s="245"/>
      <c r="J275" s="245"/>
      <c r="K275" s="245"/>
      <c r="L275" s="256"/>
      <c r="M275" s="245"/>
      <c r="N275" s="245"/>
      <c r="O275" s="245"/>
      <c r="P275" s="245"/>
      <c r="Q275" s="245"/>
      <c r="R275" s="245"/>
      <c r="S275" s="245"/>
      <c r="T275" s="245"/>
      <c r="U275" s="245"/>
      <c r="V275" s="245"/>
      <c r="W275" s="245"/>
      <c r="X275" s="245"/>
      <c r="Y275" s="245"/>
      <c r="Z275" s="245"/>
    </row>
    <row r="276" ht="10.5" customHeight="1">
      <c r="A276" s="255"/>
      <c r="B276" s="245"/>
      <c r="C276" s="245"/>
      <c r="D276" s="245"/>
      <c r="E276" s="245"/>
      <c r="F276" s="245"/>
      <c r="G276" s="245"/>
      <c r="H276" s="245"/>
      <c r="I276" s="245"/>
      <c r="J276" s="245"/>
      <c r="K276" s="245"/>
      <c r="L276" s="256"/>
      <c r="M276" s="245"/>
      <c r="N276" s="245"/>
      <c r="O276" s="245"/>
      <c r="P276" s="245"/>
      <c r="Q276" s="245"/>
      <c r="R276" s="245"/>
      <c r="S276" s="245"/>
      <c r="T276" s="245"/>
      <c r="U276" s="245"/>
      <c r="V276" s="245"/>
      <c r="W276" s="245"/>
      <c r="X276" s="245"/>
      <c r="Y276" s="245"/>
      <c r="Z276" s="245"/>
    </row>
    <row r="277" ht="10.5" customHeight="1">
      <c r="A277" s="255"/>
      <c r="B277" s="245"/>
      <c r="C277" s="245"/>
      <c r="D277" s="245"/>
      <c r="E277" s="245"/>
      <c r="F277" s="245"/>
      <c r="G277" s="245"/>
      <c r="H277" s="245"/>
      <c r="I277" s="245"/>
      <c r="J277" s="245"/>
      <c r="K277" s="245"/>
      <c r="L277" s="256"/>
      <c r="M277" s="245"/>
      <c r="N277" s="245"/>
      <c r="O277" s="245"/>
      <c r="P277" s="245"/>
      <c r="Q277" s="245"/>
      <c r="R277" s="245"/>
      <c r="S277" s="245"/>
      <c r="T277" s="245"/>
      <c r="U277" s="245"/>
      <c r="V277" s="245"/>
      <c r="W277" s="245"/>
      <c r="X277" s="245"/>
      <c r="Y277" s="245"/>
      <c r="Z277" s="245"/>
    </row>
    <row r="278" ht="10.5" customHeight="1">
      <c r="A278" s="255"/>
      <c r="B278" s="245"/>
      <c r="C278" s="245"/>
      <c r="D278" s="245"/>
      <c r="E278" s="245"/>
      <c r="F278" s="245"/>
      <c r="G278" s="245"/>
      <c r="H278" s="245"/>
      <c r="I278" s="245"/>
      <c r="J278" s="245"/>
      <c r="K278" s="245"/>
      <c r="L278" s="256"/>
      <c r="M278" s="245"/>
      <c r="N278" s="245"/>
      <c r="O278" s="245"/>
      <c r="P278" s="245"/>
      <c r="Q278" s="245"/>
      <c r="R278" s="245"/>
      <c r="S278" s="245"/>
      <c r="T278" s="245"/>
      <c r="U278" s="245"/>
      <c r="V278" s="245"/>
      <c r="W278" s="245"/>
      <c r="X278" s="245"/>
      <c r="Y278" s="245"/>
      <c r="Z278" s="245"/>
    </row>
    <row r="279" ht="10.5" customHeight="1">
      <c r="A279" s="255"/>
      <c r="B279" s="245"/>
      <c r="C279" s="245"/>
      <c r="D279" s="245"/>
      <c r="E279" s="245"/>
      <c r="F279" s="245"/>
      <c r="G279" s="245"/>
      <c r="H279" s="245"/>
      <c r="I279" s="245"/>
      <c r="J279" s="245"/>
      <c r="K279" s="245"/>
      <c r="L279" s="256"/>
      <c r="M279" s="245"/>
      <c r="N279" s="245"/>
      <c r="O279" s="245"/>
      <c r="P279" s="245"/>
      <c r="Q279" s="245"/>
      <c r="R279" s="245"/>
      <c r="S279" s="245"/>
      <c r="T279" s="245"/>
      <c r="U279" s="245"/>
      <c r="V279" s="245"/>
      <c r="W279" s="245"/>
      <c r="X279" s="245"/>
      <c r="Y279" s="245"/>
      <c r="Z279" s="245"/>
    </row>
    <row r="280" ht="10.5" customHeight="1">
      <c r="A280" s="255"/>
      <c r="B280" s="245"/>
      <c r="C280" s="245"/>
      <c r="D280" s="245"/>
      <c r="E280" s="245"/>
      <c r="F280" s="245"/>
      <c r="G280" s="245"/>
      <c r="H280" s="245"/>
      <c r="I280" s="245"/>
      <c r="J280" s="245"/>
      <c r="K280" s="245"/>
      <c r="L280" s="256"/>
      <c r="M280" s="245"/>
      <c r="N280" s="245"/>
      <c r="O280" s="245"/>
      <c r="P280" s="245"/>
      <c r="Q280" s="245"/>
      <c r="R280" s="245"/>
      <c r="S280" s="245"/>
      <c r="T280" s="245"/>
      <c r="U280" s="245"/>
      <c r="V280" s="245"/>
      <c r="W280" s="245"/>
      <c r="X280" s="245"/>
      <c r="Y280" s="245"/>
      <c r="Z280" s="245"/>
    </row>
    <row r="281" ht="10.5" customHeight="1">
      <c r="A281" s="255"/>
      <c r="B281" s="245"/>
      <c r="C281" s="245"/>
      <c r="D281" s="245"/>
      <c r="E281" s="245"/>
      <c r="F281" s="245"/>
      <c r="G281" s="245"/>
      <c r="H281" s="245"/>
      <c r="I281" s="245"/>
      <c r="J281" s="245"/>
      <c r="K281" s="245"/>
      <c r="L281" s="256"/>
      <c r="M281" s="245"/>
      <c r="N281" s="245"/>
      <c r="O281" s="245"/>
      <c r="P281" s="245"/>
      <c r="Q281" s="245"/>
      <c r="R281" s="245"/>
      <c r="S281" s="245"/>
      <c r="T281" s="245"/>
      <c r="U281" s="245"/>
      <c r="V281" s="245"/>
      <c r="W281" s="245"/>
      <c r="X281" s="245"/>
      <c r="Y281" s="245"/>
      <c r="Z281" s="245"/>
    </row>
    <row r="282" ht="10.5" customHeight="1">
      <c r="A282" s="255"/>
      <c r="B282" s="245"/>
      <c r="C282" s="245"/>
      <c r="D282" s="245"/>
      <c r="E282" s="245"/>
      <c r="F282" s="245"/>
      <c r="G282" s="245"/>
      <c r="H282" s="245"/>
      <c r="I282" s="245"/>
      <c r="J282" s="245"/>
      <c r="K282" s="245"/>
      <c r="L282" s="256"/>
      <c r="M282" s="245"/>
      <c r="N282" s="245"/>
      <c r="O282" s="245"/>
      <c r="P282" s="245"/>
      <c r="Q282" s="245"/>
      <c r="R282" s="245"/>
      <c r="S282" s="245"/>
      <c r="T282" s="245"/>
      <c r="U282" s="245"/>
      <c r="V282" s="245"/>
      <c r="W282" s="245"/>
      <c r="X282" s="245"/>
      <c r="Y282" s="245"/>
      <c r="Z282" s="245"/>
    </row>
    <row r="283" ht="10.5" customHeight="1">
      <c r="A283" s="255"/>
      <c r="B283" s="245"/>
      <c r="C283" s="245"/>
      <c r="D283" s="245"/>
      <c r="E283" s="245"/>
      <c r="F283" s="245"/>
      <c r="G283" s="245"/>
      <c r="H283" s="245"/>
      <c r="I283" s="245"/>
      <c r="J283" s="245"/>
      <c r="K283" s="245"/>
      <c r="L283" s="256"/>
      <c r="M283" s="245"/>
      <c r="N283" s="245"/>
      <c r="O283" s="245"/>
      <c r="P283" s="245"/>
      <c r="Q283" s="245"/>
      <c r="R283" s="245"/>
      <c r="S283" s="245"/>
      <c r="T283" s="245"/>
      <c r="U283" s="245"/>
      <c r="V283" s="245"/>
      <c r="W283" s="245"/>
      <c r="X283" s="245"/>
      <c r="Y283" s="245"/>
      <c r="Z283" s="245"/>
    </row>
    <row r="284" ht="10.5" customHeight="1">
      <c r="A284" s="255"/>
      <c r="B284" s="245"/>
      <c r="C284" s="245"/>
      <c r="D284" s="245"/>
      <c r="E284" s="245"/>
      <c r="F284" s="245"/>
      <c r="G284" s="245"/>
      <c r="H284" s="245"/>
      <c r="I284" s="245"/>
      <c r="J284" s="245"/>
      <c r="K284" s="245"/>
      <c r="L284" s="256"/>
      <c r="M284" s="245"/>
      <c r="N284" s="245"/>
      <c r="O284" s="245"/>
      <c r="P284" s="245"/>
      <c r="Q284" s="245"/>
      <c r="R284" s="245"/>
      <c r="S284" s="245"/>
      <c r="T284" s="245"/>
      <c r="U284" s="245"/>
      <c r="V284" s="245"/>
      <c r="W284" s="245"/>
      <c r="X284" s="245"/>
      <c r="Y284" s="245"/>
      <c r="Z284" s="245"/>
    </row>
    <row r="285" ht="10.5" customHeight="1">
      <c r="A285" s="255"/>
      <c r="B285" s="245"/>
      <c r="C285" s="245"/>
      <c r="D285" s="245"/>
      <c r="E285" s="245"/>
      <c r="F285" s="245"/>
      <c r="G285" s="245"/>
      <c r="H285" s="245"/>
      <c r="I285" s="245"/>
      <c r="J285" s="245"/>
      <c r="K285" s="245"/>
      <c r="L285" s="256"/>
      <c r="M285" s="245"/>
      <c r="N285" s="245"/>
      <c r="O285" s="245"/>
      <c r="P285" s="245"/>
      <c r="Q285" s="245"/>
      <c r="R285" s="245"/>
      <c r="S285" s="245"/>
      <c r="T285" s="245"/>
      <c r="U285" s="245"/>
      <c r="V285" s="245"/>
      <c r="W285" s="245"/>
      <c r="X285" s="245"/>
      <c r="Y285" s="245"/>
      <c r="Z285" s="245"/>
    </row>
    <row r="286" ht="10.5" customHeight="1">
      <c r="A286" s="255"/>
      <c r="B286" s="245"/>
      <c r="C286" s="245"/>
      <c r="D286" s="245"/>
      <c r="E286" s="245"/>
      <c r="F286" s="245"/>
      <c r="G286" s="245"/>
      <c r="H286" s="245"/>
      <c r="I286" s="245"/>
      <c r="J286" s="245"/>
      <c r="K286" s="245"/>
      <c r="L286" s="256"/>
      <c r="M286" s="245"/>
      <c r="N286" s="245"/>
      <c r="O286" s="245"/>
      <c r="P286" s="245"/>
      <c r="Q286" s="245"/>
      <c r="R286" s="245"/>
      <c r="S286" s="245"/>
      <c r="T286" s="245"/>
      <c r="U286" s="245"/>
      <c r="V286" s="245"/>
      <c r="W286" s="245"/>
      <c r="X286" s="245"/>
      <c r="Y286" s="245"/>
      <c r="Z286" s="245"/>
    </row>
    <row r="287" ht="10.5" customHeight="1">
      <c r="A287" s="255"/>
      <c r="B287" s="245"/>
      <c r="C287" s="245"/>
      <c r="D287" s="245"/>
      <c r="E287" s="245"/>
      <c r="F287" s="245"/>
      <c r="G287" s="245"/>
      <c r="H287" s="245"/>
      <c r="I287" s="245"/>
      <c r="J287" s="245"/>
      <c r="K287" s="245"/>
      <c r="L287" s="256"/>
      <c r="M287" s="245"/>
      <c r="N287" s="245"/>
      <c r="O287" s="245"/>
      <c r="P287" s="245"/>
      <c r="Q287" s="245"/>
      <c r="R287" s="245"/>
      <c r="S287" s="245"/>
      <c r="T287" s="245"/>
      <c r="U287" s="245"/>
      <c r="V287" s="245"/>
      <c r="W287" s="245"/>
      <c r="X287" s="245"/>
      <c r="Y287" s="245"/>
      <c r="Z287" s="245"/>
    </row>
    <row r="288" ht="10.5" customHeight="1">
      <c r="A288" s="255"/>
      <c r="B288" s="245"/>
      <c r="C288" s="245"/>
      <c r="D288" s="245"/>
      <c r="E288" s="245"/>
      <c r="F288" s="245"/>
      <c r="G288" s="245"/>
      <c r="H288" s="245"/>
      <c r="I288" s="245"/>
      <c r="J288" s="245"/>
      <c r="K288" s="245"/>
      <c r="L288" s="256"/>
      <c r="M288" s="245"/>
      <c r="N288" s="245"/>
      <c r="O288" s="245"/>
      <c r="P288" s="245"/>
      <c r="Q288" s="245"/>
      <c r="R288" s="245"/>
      <c r="S288" s="245"/>
      <c r="T288" s="245"/>
      <c r="U288" s="245"/>
      <c r="V288" s="245"/>
      <c r="W288" s="245"/>
      <c r="X288" s="245"/>
      <c r="Y288" s="245"/>
      <c r="Z288" s="245"/>
    </row>
    <row r="289" ht="10.5" customHeight="1">
      <c r="A289" s="255"/>
      <c r="B289" s="245"/>
      <c r="C289" s="245"/>
      <c r="D289" s="245"/>
      <c r="E289" s="245"/>
      <c r="F289" s="245"/>
      <c r="G289" s="245"/>
      <c r="H289" s="245"/>
      <c r="I289" s="245"/>
      <c r="J289" s="245"/>
      <c r="K289" s="245"/>
      <c r="L289" s="256"/>
      <c r="M289" s="245"/>
      <c r="N289" s="245"/>
      <c r="O289" s="245"/>
      <c r="P289" s="245"/>
      <c r="Q289" s="245"/>
      <c r="R289" s="245"/>
      <c r="S289" s="245"/>
      <c r="T289" s="245"/>
      <c r="U289" s="245"/>
      <c r="V289" s="245"/>
      <c r="W289" s="245"/>
      <c r="X289" s="245"/>
      <c r="Y289" s="245"/>
      <c r="Z289" s="245"/>
    </row>
    <row r="290" ht="10.5" customHeight="1">
      <c r="A290" s="255"/>
      <c r="B290" s="245"/>
      <c r="C290" s="245"/>
      <c r="D290" s="245"/>
      <c r="E290" s="245"/>
      <c r="F290" s="245"/>
      <c r="G290" s="245"/>
      <c r="H290" s="245"/>
      <c r="I290" s="245"/>
      <c r="J290" s="245"/>
      <c r="K290" s="245"/>
      <c r="L290" s="256"/>
      <c r="M290" s="245"/>
      <c r="N290" s="245"/>
      <c r="O290" s="245"/>
      <c r="P290" s="245"/>
      <c r="Q290" s="245"/>
      <c r="R290" s="245"/>
      <c r="S290" s="245"/>
      <c r="T290" s="245"/>
      <c r="U290" s="245"/>
      <c r="V290" s="245"/>
      <c r="W290" s="245"/>
      <c r="X290" s="245"/>
      <c r="Y290" s="245"/>
      <c r="Z290" s="245"/>
    </row>
    <row r="291" ht="10.5" customHeight="1">
      <c r="A291" s="255"/>
      <c r="B291" s="245"/>
      <c r="C291" s="245"/>
      <c r="D291" s="245"/>
      <c r="E291" s="245"/>
      <c r="F291" s="245"/>
      <c r="G291" s="245"/>
      <c r="H291" s="245"/>
      <c r="I291" s="245"/>
      <c r="J291" s="245"/>
      <c r="K291" s="245"/>
      <c r="L291" s="256"/>
      <c r="M291" s="245"/>
      <c r="N291" s="245"/>
      <c r="O291" s="245"/>
      <c r="P291" s="245"/>
      <c r="Q291" s="245"/>
      <c r="R291" s="245"/>
      <c r="S291" s="245"/>
      <c r="T291" s="245"/>
      <c r="U291" s="245"/>
      <c r="V291" s="245"/>
      <c r="W291" s="245"/>
      <c r="X291" s="245"/>
      <c r="Y291" s="245"/>
      <c r="Z291" s="245"/>
    </row>
    <row r="292" ht="10.5" customHeight="1">
      <c r="A292" s="255"/>
      <c r="B292" s="245"/>
      <c r="C292" s="245"/>
      <c r="D292" s="245"/>
      <c r="E292" s="245"/>
      <c r="F292" s="245"/>
      <c r="G292" s="245"/>
      <c r="H292" s="245"/>
      <c r="I292" s="245"/>
      <c r="J292" s="245"/>
      <c r="K292" s="245"/>
      <c r="L292" s="256"/>
      <c r="M292" s="245"/>
      <c r="N292" s="245"/>
      <c r="O292" s="245"/>
      <c r="P292" s="245"/>
      <c r="Q292" s="245"/>
      <c r="R292" s="245"/>
      <c r="S292" s="245"/>
      <c r="T292" s="245"/>
      <c r="U292" s="245"/>
      <c r="V292" s="245"/>
      <c r="W292" s="245"/>
      <c r="X292" s="245"/>
      <c r="Y292" s="245"/>
      <c r="Z292" s="245"/>
    </row>
    <row r="293" ht="10.5" customHeight="1">
      <c r="A293" s="255"/>
      <c r="B293" s="245"/>
      <c r="C293" s="245"/>
      <c r="D293" s="245"/>
      <c r="E293" s="245"/>
      <c r="F293" s="245"/>
      <c r="G293" s="245"/>
      <c r="H293" s="245"/>
      <c r="I293" s="245"/>
      <c r="J293" s="245"/>
      <c r="K293" s="245"/>
      <c r="L293" s="256"/>
      <c r="M293" s="245"/>
      <c r="N293" s="245"/>
      <c r="O293" s="245"/>
      <c r="P293" s="245"/>
      <c r="Q293" s="245"/>
      <c r="R293" s="245"/>
      <c r="S293" s="245"/>
      <c r="T293" s="245"/>
      <c r="U293" s="245"/>
      <c r="V293" s="245"/>
      <c r="W293" s="245"/>
      <c r="X293" s="245"/>
      <c r="Y293" s="245"/>
      <c r="Z293" s="245"/>
    </row>
    <row r="294" ht="10.5" customHeight="1">
      <c r="A294" s="255"/>
      <c r="B294" s="245"/>
      <c r="C294" s="245"/>
      <c r="D294" s="245"/>
      <c r="E294" s="245"/>
      <c r="F294" s="245"/>
      <c r="G294" s="245"/>
      <c r="H294" s="245"/>
      <c r="I294" s="245"/>
      <c r="J294" s="245"/>
      <c r="K294" s="245"/>
      <c r="L294" s="256"/>
      <c r="M294" s="245"/>
      <c r="N294" s="245"/>
      <c r="O294" s="245"/>
      <c r="P294" s="245"/>
      <c r="Q294" s="245"/>
      <c r="R294" s="245"/>
      <c r="S294" s="245"/>
      <c r="T294" s="245"/>
      <c r="U294" s="245"/>
      <c r="V294" s="245"/>
      <c r="W294" s="245"/>
      <c r="X294" s="245"/>
      <c r="Y294" s="245"/>
      <c r="Z294" s="245"/>
    </row>
    <row r="295" ht="10.5" customHeight="1">
      <c r="A295" s="255"/>
      <c r="B295" s="245"/>
      <c r="C295" s="245"/>
      <c r="D295" s="245"/>
      <c r="E295" s="245"/>
      <c r="F295" s="245"/>
      <c r="G295" s="245"/>
      <c r="H295" s="245"/>
      <c r="I295" s="245"/>
      <c r="J295" s="245"/>
      <c r="K295" s="245"/>
      <c r="L295" s="256"/>
      <c r="M295" s="245"/>
      <c r="N295" s="245"/>
      <c r="O295" s="245"/>
      <c r="P295" s="245"/>
      <c r="Q295" s="245"/>
      <c r="R295" s="245"/>
      <c r="S295" s="245"/>
      <c r="T295" s="245"/>
      <c r="U295" s="245"/>
      <c r="V295" s="245"/>
      <c r="W295" s="245"/>
      <c r="X295" s="245"/>
      <c r="Y295" s="245"/>
      <c r="Z295" s="245"/>
    </row>
    <row r="296" ht="10.5" customHeight="1">
      <c r="A296" s="255"/>
      <c r="B296" s="245"/>
      <c r="C296" s="245"/>
      <c r="D296" s="245"/>
      <c r="E296" s="245"/>
      <c r="F296" s="245"/>
      <c r="G296" s="245"/>
      <c r="H296" s="245"/>
      <c r="I296" s="245"/>
      <c r="J296" s="245"/>
      <c r="K296" s="245"/>
      <c r="L296" s="256"/>
      <c r="M296" s="245"/>
      <c r="N296" s="245"/>
      <c r="O296" s="245"/>
      <c r="P296" s="245"/>
      <c r="Q296" s="245"/>
      <c r="R296" s="245"/>
      <c r="S296" s="245"/>
      <c r="T296" s="245"/>
      <c r="U296" s="245"/>
      <c r="V296" s="245"/>
      <c r="W296" s="245"/>
      <c r="X296" s="245"/>
      <c r="Y296" s="245"/>
      <c r="Z296" s="245"/>
    </row>
    <row r="297" ht="10.5" customHeight="1">
      <c r="A297" s="255"/>
      <c r="B297" s="245"/>
      <c r="C297" s="245"/>
      <c r="D297" s="245"/>
      <c r="E297" s="245"/>
      <c r="F297" s="245"/>
      <c r="G297" s="245"/>
      <c r="H297" s="245"/>
      <c r="I297" s="245"/>
      <c r="J297" s="245"/>
      <c r="K297" s="245"/>
      <c r="L297" s="256"/>
      <c r="M297" s="245"/>
      <c r="N297" s="245"/>
      <c r="O297" s="245"/>
      <c r="P297" s="245"/>
      <c r="Q297" s="245"/>
      <c r="R297" s="245"/>
      <c r="S297" s="245"/>
      <c r="T297" s="245"/>
      <c r="U297" s="245"/>
      <c r="V297" s="245"/>
      <c r="W297" s="245"/>
      <c r="X297" s="245"/>
      <c r="Y297" s="245"/>
      <c r="Z297" s="245"/>
    </row>
    <row r="298" ht="10.5" customHeight="1">
      <c r="A298" s="255"/>
      <c r="B298" s="245"/>
      <c r="C298" s="245"/>
      <c r="D298" s="245"/>
      <c r="E298" s="245"/>
      <c r="F298" s="245"/>
      <c r="G298" s="245"/>
      <c r="H298" s="245"/>
      <c r="I298" s="245"/>
      <c r="J298" s="245"/>
      <c r="K298" s="245"/>
      <c r="L298" s="256"/>
      <c r="M298" s="245"/>
      <c r="N298" s="245"/>
      <c r="O298" s="245"/>
      <c r="P298" s="245"/>
      <c r="Q298" s="245"/>
      <c r="R298" s="245"/>
      <c r="S298" s="245"/>
      <c r="T298" s="245"/>
      <c r="U298" s="245"/>
      <c r="V298" s="245"/>
      <c r="W298" s="245"/>
      <c r="X298" s="245"/>
      <c r="Y298" s="245"/>
      <c r="Z298" s="245"/>
    </row>
    <row r="299" ht="10.5" customHeight="1">
      <c r="A299" s="255"/>
      <c r="B299" s="245"/>
      <c r="C299" s="245"/>
      <c r="D299" s="245"/>
      <c r="E299" s="245"/>
      <c r="F299" s="245"/>
      <c r="G299" s="245"/>
      <c r="H299" s="245"/>
      <c r="I299" s="245"/>
      <c r="J299" s="245"/>
      <c r="K299" s="245"/>
      <c r="L299" s="256"/>
      <c r="M299" s="245"/>
      <c r="N299" s="245"/>
      <c r="O299" s="245"/>
      <c r="P299" s="245"/>
      <c r="Q299" s="245"/>
      <c r="R299" s="245"/>
      <c r="S299" s="245"/>
      <c r="T299" s="245"/>
      <c r="U299" s="245"/>
      <c r="V299" s="245"/>
      <c r="W299" s="245"/>
      <c r="X299" s="245"/>
      <c r="Y299" s="245"/>
      <c r="Z299" s="245"/>
    </row>
    <row r="300" ht="10.5" customHeight="1">
      <c r="A300" s="255"/>
      <c r="B300" s="245"/>
      <c r="C300" s="245"/>
      <c r="D300" s="245"/>
      <c r="E300" s="245"/>
      <c r="F300" s="245"/>
      <c r="G300" s="245"/>
      <c r="H300" s="245"/>
      <c r="I300" s="245"/>
      <c r="J300" s="245"/>
      <c r="K300" s="245"/>
      <c r="L300" s="256"/>
      <c r="M300" s="245"/>
      <c r="N300" s="245"/>
      <c r="O300" s="245"/>
      <c r="P300" s="245"/>
      <c r="Q300" s="245"/>
      <c r="R300" s="245"/>
      <c r="S300" s="245"/>
      <c r="T300" s="245"/>
      <c r="U300" s="245"/>
      <c r="V300" s="245"/>
      <c r="W300" s="245"/>
      <c r="X300" s="245"/>
      <c r="Y300" s="245"/>
      <c r="Z300" s="245"/>
    </row>
    <row r="301" ht="10.5" customHeight="1">
      <c r="A301" s="255"/>
      <c r="B301" s="245"/>
      <c r="C301" s="245"/>
      <c r="D301" s="245"/>
      <c r="E301" s="245"/>
      <c r="F301" s="245"/>
      <c r="G301" s="245"/>
      <c r="H301" s="245"/>
      <c r="I301" s="245"/>
      <c r="J301" s="245"/>
      <c r="K301" s="245"/>
      <c r="L301" s="256"/>
      <c r="M301" s="245"/>
      <c r="N301" s="245"/>
      <c r="O301" s="245"/>
      <c r="P301" s="245"/>
      <c r="Q301" s="245"/>
      <c r="R301" s="245"/>
      <c r="S301" s="245"/>
      <c r="T301" s="245"/>
      <c r="U301" s="245"/>
      <c r="V301" s="245"/>
      <c r="W301" s="245"/>
      <c r="X301" s="245"/>
      <c r="Y301" s="245"/>
      <c r="Z301" s="245"/>
    </row>
    <row r="302" ht="10.5" customHeight="1">
      <c r="A302" s="255"/>
      <c r="B302" s="245"/>
      <c r="C302" s="245"/>
      <c r="D302" s="245"/>
      <c r="E302" s="245"/>
      <c r="F302" s="245"/>
      <c r="G302" s="245"/>
      <c r="H302" s="245"/>
      <c r="I302" s="245"/>
      <c r="J302" s="245"/>
      <c r="K302" s="245"/>
      <c r="L302" s="256"/>
      <c r="M302" s="245"/>
      <c r="N302" s="245"/>
      <c r="O302" s="245"/>
      <c r="P302" s="245"/>
      <c r="Q302" s="245"/>
      <c r="R302" s="245"/>
      <c r="S302" s="245"/>
      <c r="T302" s="245"/>
      <c r="U302" s="245"/>
      <c r="V302" s="245"/>
      <c r="W302" s="245"/>
      <c r="X302" s="245"/>
      <c r="Y302" s="245"/>
      <c r="Z302" s="245"/>
    </row>
    <row r="303" ht="10.5" customHeight="1">
      <c r="A303" s="255"/>
      <c r="B303" s="245"/>
      <c r="C303" s="245"/>
      <c r="D303" s="245"/>
      <c r="E303" s="245"/>
      <c r="F303" s="245"/>
      <c r="G303" s="245"/>
      <c r="H303" s="245"/>
      <c r="I303" s="245"/>
      <c r="J303" s="245"/>
      <c r="K303" s="245"/>
      <c r="L303" s="256"/>
      <c r="M303" s="245"/>
      <c r="N303" s="245"/>
      <c r="O303" s="245"/>
      <c r="P303" s="245"/>
      <c r="Q303" s="245"/>
      <c r="R303" s="245"/>
      <c r="S303" s="245"/>
      <c r="T303" s="245"/>
      <c r="U303" s="245"/>
      <c r="V303" s="245"/>
      <c r="W303" s="245"/>
      <c r="X303" s="245"/>
      <c r="Y303" s="245"/>
      <c r="Z303" s="245"/>
    </row>
    <row r="304" ht="10.5" customHeight="1">
      <c r="A304" s="255"/>
      <c r="B304" s="245"/>
      <c r="C304" s="245"/>
      <c r="D304" s="245"/>
      <c r="E304" s="245"/>
      <c r="F304" s="245"/>
      <c r="G304" s="245"/>
      <c r="H304" s="245"/>
      <c r="I304" s="245"/>
      <c r="J304" s="245"/>
      <c r="K304" s="245"/>
      <c r="L304" s="256"/>
      <c r="M304" s="245"/>
      <c r="N304" s="245"/>
      <c r="O304" s="245"/>
      <c r="P304" s="245"/>
      <c r="Q304" s="245"/>
      <c r="R304" s="245"/>
      <c r="S304" s="245"/>
      <c r="T304" s="245"/>
      <c r="U304" s="245"/>
      <c r="V304" s="245"/>
      <c r="W304" s="245"/>
      <c r="X304" s="245"/>
      <c r="Y304" s="245"/>
      <c r="Z304" s="245"/>
    </row>
    <row r="305" ht="10.5" customHeight="1">
      <c r="A305" s="255"/>
      <c r="B305" s="245"/>
      <c r="C305" s="245"/>
      <c r="D305" s="245"/>
      <c r="E305" s="245"/>
      <c r="F305" s="245"/>
      <c r="G305" s="245"/>
      <c r="H305" s="245"/>
      <c r="I305" s="245"/>
      <c r="J305" s="245"/>
      <c r="K305" s="245"/>
      <c r="L305" s="256"/>
      <c r="M305" s="245"/>
      <c r="N305" s="245"/>
      <c r="O305" s="245"/>
      <c r="P305" s="245"/>
      <c r="Q305" s="245"/>
      <c r="R305" s="245"/>
      <c r="S305" s="245"/>
      <c r="T305" s="245"/>
      <c r="U305" s="245"/>
      <c r="V305" s="245"/>
      <c r="W305" s="245"/>
      <c r="X305" s="245"/>
      <c r="Y305" s="245"/>
      <c r="Z305" s="245"/>
    </row>
    <row r="306" ht="10.5" customHeight="1">
      <c r="A306" s="255"/>
      <c r="B306" s="245"/>
      <c r="C306" s="245"/>
      <c r="D306" s="245"/>
      <c r="E306" s="245"/>
      <c r="F306" s="245"/>
      <c r="G306" s="245"/>
      <c r="H306" s="245"/>
      <c r="I306" s="245"/>
      <c r="J306" s="245"/>
      <c r="K306" s="245"/>
      <c r="L306" s="256"/>
      <c r="M306" s="245"/>
      <c r="N306" s="245"/>
      <c r="O306" s="245"/>
      <c r="P306" s="245"/>
      <c r="Q306" s="245"/>
      <c r="R306" s="245"/>
      <c r="S306" s="245"/>
      <c r="T306" s="245"/>
      <c r="U306" s="245"/>
      <c r="V306" s="245"/>
      <c r="W306" s="245"/>
      <c r="X306" s="245"/>
      <c r="Y306" s="245"/>
      <c r="Z306" s="245"/>
    </row>
    <row r="307" ht="10.5" customHeight="1">
      <c r="A307" s="255"/>
      <c r="B307" s="245"/>
      <c r="C307" s="245"/>
      <c r="D307" s="245"/>
      <c r="E307" s="245"/>
      <c r="F307" s="245"/>
      <c r="G307" s="245"/>
      <c r="H307" s="245"/>
      <c r="I307" s="245"/>
      <c r="J307" s="245"/>
      <c r="K307" s="245"/>
      <c r="L307" s="256"/>
      <c r="M307" s="245"/>
      <c r="N307" s="245"/>
      <c r="O307" s="245"/>
      <c r="P307" s="245"/>
      <c r="Q307" s="245"/>
      <c r="R307" s="245"/>
      <c r="S307" s="245"/>
      <c r="T307" s="245"/>
      <c r="U307" s="245"/>
      <c r="V307" s="245"/>
      <c r="W307" s="245"/>
      <c r="X307" s="245"/>
      <c r="Y307" s="245"/>
      <c r="Z307" s="245"/>
    </row>
    <row r="308" ht="10.5" customHeight="1">
      <c r="A308" s="255"/>
      <c r="B308" s="245"/>
      <c r="C308" s="245"/>
      <c r="D308" s="245"/>
      <c r="E308" s="245"/>
      <c r="F308" s="245"/>
      <c r="G308" s="245"/>
      <c r="H308" s="245"/>
      <c r="I308" s="245"/>
      <c r="J308" s="245"/>
      <c r="K308" s="245"/>
      <c r="L308" s="256"/>
      <c r="M308" s="245"/>
      <c r="N308" s="245"/>
      <c r="O308" s="245"/>
      <c r="P308" s="245"/>
      <c r="Q308" s="245"/>
      <c r="R308" s="245"/>
      <c r="S308" s="245"/>
      <c r="T308" s="245"/>
      <c r="U308" s="245"/>
      <c r="V308" s="245"/>
      <c r="W308" s="245"/>
      <c r="X308" s="245"/>
      <c r="Y308" s="245"/>
      <c r="Z308" s="245"/>
    </row>
    <row r="309" ht="10.5" customHeight="1">
      <c r="A309" s="255"/>
      <c r="B309" s="245"/>
      <c r="C309" s="245"/>
      <c r="D309" s="245"/>
      <c r="E309" s="245"/>
      <c r="F309" s="245"/>
      <c r="G309" s="245"/>
      <c r="H309" s="245"/>
      <c r="I309" s="245"/>
      <c r="J309" s="245"/>
      <c r="K309" s="245"/>
      <c r="L309" s="256"/>
      <c r="M309" s="245"/>
      <c r="N309" s="245"/>
      <c r="O309" s="245"/>
      <c r="P309" s="245"/>
      <c r="Q309" s="245"/>
      <c r="R309" s="245"/>
      <c r="S309" s="245"/>
      <c r="T309" s="245"/>
      <c r="U309" s="245"/>
      <c r="V309" s="245"/>
      <c r="W309" s="245"/>
      <c r="X309" s="245"/>
      <c r="Y309" s="245"/>
      <c r="Z309" s="245"/>
    </row>
    <row r="310" ht="10.5" customHeight="1">
      <c r="A310" s="255"/>
      <c r="B310" s="245"/>
      <c r="C310" s="245"/>
      <c r="D310" s="245"/>
      <c r="E310" s="245"/>
      <c r="F310" s="245"/>
      <c r="G310" s="245"/>
      <c r="H310" s="245"/>
      <c r="I310" s="245"/>
      <c r="J310" s="245"/>
      <c r="K310" s="245"/>
      <c r="L310" s="256"/>
      <c r="M310" s="245"/>
      <c r="N310" s="245"/>
      <c r="O310" s="245"/>
      <c r="P310" s="245"/>
      <c r="Q310" s="245"/>
      <c r="R310" s="245"/>
      <c r="S310" s="245"/>
      <c r="T310" s="245"/>
      <c r="U310" s="245"/>
      <c r="V310" s="245"/>
      <c r="W310" s="245"/>
      <c r="X310" s="245"/>
      <c r="Y310" s="245"/>
      <c r="Z310" s="245"/>
    </row>
    <row r="311" ht="10.5" customHeight="1">
      <c r="A311" s="255"/>
      <c r="B311" s="245"/>
      <c r="C311" s="245"/>
      <c r="D311" s="245"/>
      <c r="E311" s="245"/>
      <c r="F311" s="245"/>
      <c r="G311" s="245"/>
      <c r="H311" s="245"/>
      <c r="I311" s="245"/>
      <c r="J311" s="245"/>
      <c r="K311" s="245"/>
      <c r="L311" s="256"/>
      <c r="M311" s="245"/>
      <c r="N311" s="245"/>
      <c r="O311" s="245"/>
      <c r="P311" s="245"/>
      <c r="Q311" s="245"/>
      <c r="R311" s="245"/>
      <c r="S311" s="245"/>
      <c r="T311" s="245"/>
      <c r="U311" s="245"/>
      <c r="V311" s="245"/>
      <c r="W311" s="245"/>
      <c r="X311" s="245"/>
      <c r="Y311" s="245"/>
      <c r="Z311" s="245"/>
    </row>
    <row r="312" ht="10.5" customHeight="1">
      <c r="A312" s="255"/>
      <c r="B312" s="245"/>
      <c r="C312" s="245"/>
      <c r="D312" s="245"/>
      <c r="E312" s="245"/>
      <c r="F312" s="245"/>
      <c r="G312" s="245"/>
      <c r="H312" s="245"/>
      <c r="I312" s="245"/>
      <c r="J312" s="245"/>
      <c r="K312" s="245"/>
      <c r="L312" s="256"/>
      <c r="M312" s="245"/>
      <c r="N312" s="245"/>
      <c r="O312" s="245"/>
      <c r="P312" s="245"/>
      <c r="Q312" s="245"/>
      <c r="R312" s="245"/>
      <c r="S312" s="245"/>
      <c r="T312" s="245"/>
      <c r="U312" s="245"/>
      <c r="V312" s="245"/>
      <c r="W312" s="245"/>
      <c r="X312" s="245"/>
      <c r="Y312" s="245"/>
      <c r="Z312" s="245"/>
    </row>
    <row r="313" ht="10.5" customHeight="1">
      <c r="A313" s="255"/>
      <c r="B313" s="245"/>
      <c r="C313" s="245"/>
      <c r="D313" s="245"/>
      <c r="E313" s="245"/>
      <c r="F313" s="245"/>
      <c r="G313" s="245"/>
      <c r="H313" s="245"/>
      <c r="I313" s="245"/>
      <c r="J313" s="245"/>
      <c r="K313" s="245"/>
      <c r="L313" s="256"/>
      <c r="M313" s="245"/>
      <c r="N313" s="245"/>
      <c r="O313" s="245"/>
      <c r="P313" s="245"/>
      <c r="Q313" s="245"/>
      <c r="R313" s="245"/>
      <c r="S313" s="245"/>
      <c r="T313" s="245"/>
      <c r="U313" s="245"/>
      <c r="V313" s="245"/>
      <c r="W313" s="245"/>
      <c r="X313" s="245"/>
      <c r="Y313" s="245"/>
      <c r="Z313" s="245"/>
    </row>
    <row r="314" ht="10.5" customHeight="1">
      <c r="A314" s="255"/>
      <c r="B314" s="245"/>
      <c r="C314" s="245"/>
      <c r="D314" s="245"/>
      <c r="E314" s="245"/>
      <c r="F314" s="245"/>
      <c r="G314" s="245"/>
      <c r="H314" s="245"/>
      <c r="I314" s="245"/>
      <c r="J314" s="245"/>
      <c r="K314" s="245"/>
      <c r="L314" s="256"/>
      <c r="M314" s="245"/>
      <c r="N314" s="245"/>
      <c r="O314" s="245"/>
      <c r="P314" s="245"/>
      <c r="Q314" s="245"/>
      <c r="R314" s="245"/>
      <c r="S314" s="245"/>
      <c r="T314" s="245"/>
      <c r="U314" s="245"/>
      <c r="V314" s="245"/>
      <c r="W314" s="245"/>
      <c r="X314" s="245"/>
      <c r="Y314" s="245"/>
      <c r="Z314" s="245"/>
    </row>
    <row r="315" ht="10.5" customHeight="1">
      <c r="A315" s="255"/>
      <c r="B315" s="245"/>
      <c r="C315" s="245"/>
      <c r="D315" s="245"/>
      <c r="E315" s="245"/>
      <c r="F315" s="245"/>
      <c r="G315" s="245"/>
      <c r="H315" s="245"/>
      <c r="I315" s="245"/>
      <c r="J315" s="245"/>
      <c r="K315" s="245"/>
      <c r="L315" s="256"/>
      <c r="M315" s="245"/>
      <c r="N315" s="245"/>
      <c r="O315" s="245"/>
      <c r="P315" s="245"/>
      <c r="Q315" s="245"/>
      <c r="R315" s="245"/>
      <c r="S315" s="245"/>
      <c r="T315" s="245"/>
      <c r="U315" s="245"/>
      <c r="V315" s="245"/>
      <c r="W315" s="245"/>
      <c r="X315" s="245"/>
      <c r="Y315" s="245"/>
      <c r="Z315" s="245"/>
    </row>
    <row r="316" ht="10.5" customHeight="1">
      <c r="A316" s="255"/>
      <c r="B316" s="245"/>
      <c r="C316" s="245"/>
      <c r="D316" s="245"/>
      <c r="E316" s="245"/>
      <c r="F316" s="245"/>
      <c r="G316" s="245"/>
      <c r="H316" s="245"/>
      <c r="I316" s="245"/>
      <c r="J316" s="245"/>
      <c r="K316" s="245"/>
      <c r="L316" s="256"/>
      <c r="M316" s="245"/>
      <c r="N316" s="245"/>
      <c r="O316" s="245"/>
      <c r="P316" s="245"/>
      <c r="Q316" s="245"/>
      <c r="R316" s="245"/>
      <c r="S316" s="245"/>
      <c r="T316" s="245"/>
      <c r="U316" s="245"/>
      <c r="V316" s="245"/>
      <c r="W316" s="245"/>
      <c r="X316" s="245"/>
      <c r="Y316" s="245"/>
      <c r="Z316" s="245"/>
    </row>
    <row r="317" ht="10.5" customHeight="1">
      <c r="A317" s="255"/>
      <c r="B317" s="245"/>
      <c r="C317" s="245"/>
      <c r="D317" s="245"/>
      <c r="E317" s="245"/>
      <c r="F317" s="245"/>
      <c r="G317" s="245"/>
      <c r="H317" s="245"/>
      <c r="I317" s="245"/>
      <c r="J317" s="245"/>
      <c r="K317" s="245"/>
      <c r="L317" s="256"/>
      <c r="M317" s="245"/>
      <c r="N317" s="245"/>
      <c r="O317" s="245"/>
      <c r="P317" s="245"/>
      <c r="Q317" s="245"/>
      <c r="R317" s="245"/>
      <c r="S317" s="245"/>
      <c r="T317" s="245"/>
      <c r="U317" s="245"/>
      <c r="V317" s="245"/>
      <c r="W317" s="245"/>
      <c r="X317" s="245"/>
      <c r="Y317" s="245"/>
      <c r="Z317" s="245"/>
    </row>
    <row r="318" ht="10.5" customHeight="1">
      <c r="A318" s="255"/>
      <c r="B318" s="245"/>
      <c r="C318" s="245"/>
      <c r="D318" s="245"/>
      <c r="E318" s="245"/>
      <c r="F318" s="245"/>
      <c r="G318" s="245"/>
      <c r="H318" s="245"/>
      <c r="I318" s="245"/>
      <c r="J318" s="245"/>
      <c r="K318" s="245"/>
      <c r="L318" s="256"/>
      <c r="M318" s="245"/>
      <c r="N318" s="245"/>
      <c r="O318" s="245"/>
      <c r="P318" s="245"/>
      <c r="Q318" s="245"/>
      <c r="R318" s="245"/>
      <c r="S318" s="245"/>
      <c r="T318" s="245"/>
      <c r="U318" s="245"/>
      <c r="V318" s="245"/>
      <c r="W318" s="245"/>
      <c r="X318" s="245"/>
      <c r="Y318" s="245"/>
      <c r="Z318" s="245"/>
    </row>
    <row r="319" ht="10.5" customHeight="1">
      <c r="A319" s="255"/>
      <c r="B319" s="245"/>
      <c r="C319" s="245"/>
      <c r="D319" s="245"/>
      <c r="E319" s="245"/>
      <c r="F319" s="245"/>
      <c r="G319" s="245"/>
      <c r="H319" s="245"/>
      <c r="I319" s="245"/>
      <c r="J319" s="245"/>
      <c r="K319" s="245"/>
      <c r="L319" s="256"/>
      <c r="M319" s="245"/>
      <c r="N319" s="245"/>
      <c r="O319" s="245"/>
      <c r="P319" s="245"/>
      <c r="Q319" s="245"/>
      <c r="R319" s="245"/>
      <c r="S319" s="245"/>
      <c r="T319" s="245"/>
      <c r="U319" s="245"/>
      <c r="V319" s="245"/>
      <c r="W319" s="245"/>
      <c r="X319" s="245"/>
      <c r="Y319" s="245"/>
      <c r="Z319" s="245"/>
    </row>
    <row r="320" ht="10.5" customHeight="1">
      <c r="A320" s="255"/>
      <c r="B320" s="245"/>
      <c r="C320" s="245"/>
      <c r="D320" s="245"/>
      <c r="E320" s="245"/>
      <c r="F320" s="245"/>
      <c r="G320" s="245"/>
      <c r="H320" s="245"/>
      <c r="I320" s="245"/>
      <c r="J320" s="245"/>
      <c r="K320" s="245"/>
      <c r="L320" s="256"/>
      <c r="M320" s="245"/>
      <c r="N320" s="245"/>
      <c r="O320" s="245"/>
      <c r="P320" s="245"/>
      <c r="Q320" s="245"/>
      <c r="R320" s="245"/>
      <c r="S320" s="245"/>
      <c r="T320" s="245"/>
      <c r="U320" s="245"/>
      <c r="V320" s="245"/>
      <c r="W320" s="245"/>
      <c r="X320" s="245"/>
      <c r="Y320" s="245"/>
      <c r="Z320" s="245"/>
    </row>
    <row r="321" ht="10.5" customHeight="1">
      <c r="A321" s="255"/>
      <c r="B321" s="245"/>
      <c r="C321" s="245"/>
      <c r="D321" s="245"/>
      <c r="E321" s="245"/>
      <c r="F321" s="245"/>
      <c r="G321" s="245"/>
      <c r="H321" s="245"/>
      <c r="I321" s="245"/>
      <c r="J321" s="245"/>
      <c r="K321" s="245"/>
      <c r="L321" s="256"/>
      <c r="M321" s="245"/>
      <c r="N321" s="245"/>
      <c r="O321" s="245"/>
      <c r="P321" s="245"/>
      <c r="Q321" s="245"/>
      <c r="R321" s="245"/>
      <c r="S321" s="245"/>
      <c r="T321" s="245"/>
      <c r="U321" s="245"/>
      <c r="V321" s="245"/>
      <c r="W321" s="245"/>
      <c r="X321" s="245"/>
      <c r="Y321" s="245"/>
      <c r="Z321" s="245"/>
    </row>
    <row r="322" ht="10.5" customHeight="1">
      <c r="A322" s="255"/>
      <c r="B322" s="245"/>
      <c r="C322" s="245"/>
      <c r="D322" s="245"/>
      <c r="E322" s="245"/>
      <c r="F322" s="245"/>
      <c r="G322" s="245"/>
      <c r="H322" s="245"/>
      <c r="I322" s="245"/>
      <c r="J322" s="245"/>
      <c r="K322" s="245"/>
      <c r="L322" s="256"/>
      <c r="M322" s="245"/>
      <c r="N322" s="245"/>
      <c r="O322" s="245"/>
      <c r="P322" s="245"/>
      <c r="Q322" s="245"/>
      <c r="R322" s="245"/>
      <c r="S322" s="245"/>
      <c r="T322" s="245"/>
      <c r="U322" s="245"/>
      <c r="V322" s="245"/>
      <c r="W322" s="245"/>
      <c r="X322" s="245"/>
      <c r="Y322" s="245"/>
      <c r="Z322" s="245"/>
    </row>
    <row r="323" ht="10.5" customHeight="1">
      <c r="A323" s="255"/>
      <c r="B323" s="245"/>
      <c r="C323" s="245"/>
      <c r="D323" s="245"/>
      <c r="E323" s="245"/>
      <c r="F323" s="245"/>
      <c r="G323" s="245"/>
      <c r="H323" s="245"/>
      <c r="I323" s="245"/>
      <c r="J323" s="245"/>
      <c r="K323" s="245"/>
      <c r="L323" s="256"/>
      <c r="M323" s="245"/>
      <c r="N323" s="245"/>
      <c r="O323" s="245"/>
      <c r="P323" s="245"/>
      <c r="Q323" s="245"/>
      <c r="R323" s="245"/>
      <c r="S323" s="245"/>
      <c r="T323" s="245"/>
      <c r="U323" s="245"/>
      <c r="V323" s="245"/>
      <c r="W323" s="245"/>
      <c r="X323" s="245"/>
      <c r="Y323" s="245"/>
      <c r="Z323" s="245"/>
    </row>
    <row r="324" ht="10.5" customHeight="1">
      <c r="A324" s="255"/>
      <c r="B324" s="245"/>
      <c r="C324" s="245"/>
      <c r="D324" s="245"/>
      <c r="E324" s="245"/>
      <c r="F324" s="245"/>
      <c r="G324" s="245"/>
      <c r="H324" s="245"/>
      <c r="I324" s="245"/>
      <c r="J324" s="245"/>
      <c r="K324" s="245"/>
      <c r="L324" s="256"/>
      <c r="M324" s="245"/>
      <c r="N324" s="245"/>
      <c r="O324" s="245"/>
      <c r="P324" s="245"/>
      <c r="Q324" s="245"/>
      <c r="R324" s="245"/>
      <c r="S324" s="245"/>
      <c r="T324" s="245"/>
      <c r="U324" s="245"/>
      <c r="V324" s="245"/>
      <c r="W324" s="245"/>
      <c r="X324" s="245"/>
      <c r="Y324" s="245"/>
      <c r="Z324" s="245"/>
    </row>
    <row r="325" ht="10.5" customHeight="1">
      <c r="A325" s="255"/>
      <c r="B325" s="245"/>
      <c r="C325" s="245"/>
      <c r="D325" s="245"/>
      <c r="E325" s="245"/>
      <c r="F325" s="245"/>
      <c r="G325" s="245"/>
      <c r="H325" s="245"/>
      <c r="I325" s="245"/>
      <c r="J325" s="245"/>
      <c r="K325" s="245"/>
      <c r="L325" s="256"/>
      <c r="M325" s="245"/>
      <c r="N325" s="245"/>
      <c r="O325" s="245"/>
      <c r="P325" s="245"/>
      <c r="Q325" s="245"/>
      <c r="R325" s="245"/>
      <c r="S325" s="245"/>
      <c r="T325" s="245"/>
      <c r="U325" s="245"/>
      <c r="V325" s="245"/>
      <c r="W325" s="245"/>
      <c r="X325" s="245"/>
      <c r="Y325" s="245"/>
      <c r="Z325" s="245"/>
    </row>
    <row r="326" ht="10.5" customHeight="1">
      <c r="A326" s="255"/>
      <c r="B326" s="245"/>
      <c r="C326" s="245"/>
      <c r="D326" s="245"/>
      <c r="E326" s="245"/>
      <c r="F326" s="245"/>
      <c r="G326" s="245"/>
      <c r="H326" s="245"/>
      <c r="I326" s="245"/>
      <c r="J326" s="245"/>
      <c r="K326" s="245"/>
      <c r="L326" s="256"/>
      <c r="M326" s="245"/>
      <c r="N326" s="245"/>
      <c r="O326" s="245"/>
      <c r="P326" s="245"/>
      <c r="Q326" s="245"/>
      <c r="R326" s="245"/>
      <c r="S326" s="245"/>
      <c r="T326" s="245"/>
      <c r="U326" s="245"/>
      <c r="V326" s="245"/>
      <c r="W326" s="245"/>
      <c r="X326" s="245"/>
      <c r="Y326" s="245"/>
      <c r="Z326" s="245"/>
    </row>
    <row r="327" ht="10.5" customHeight="1">
      <c r="A327" s="255"/>
      <c r="B327" s="245"/>
      <c r="C327" s="245"/>
      <c r="D327" s="245"/>
      <c r="E327" s="245"/>
      <c r="F327" s="245"/>
      <c r="G327" s="245"/>
      <c r="H327" s="245"/>
      <c r="I327" s="245"/>
      <c r="J327" s="245"/>
      <c r="K327" s="245"/>
      <c r="L327" s="256"/>
      <c r="M327" s="245"/>
      <c r="N327" s="245"/>
      <c r="O327" s="245"/>
      <c r="P327" s="245"/>
      <c r="Q327" s="245"/>
      <c r="R327" s="245"/>
      <c r="S327" s="245"/>
      <c r="T327" s="245"/>
      <c r="U327" s="245"/>
      <c r="V327" s="245"/>
      <c r="W327" s="245"/>
      <c r="X327" s="245"/>
      <c r="Y327" s="245"/>
      <c r="Z327" s="245"/>
    </row>
    <row r="328" ht="10.5" customHeight="1">
      <c r="A328" s="255"/>
      <c r="B328" s="245"/>
      <c r="C328" s="245"/>
      <c r="D328" s="245"/>
      <c r="E328" s="245"/>
      <c r="F328" s="245"/>
      <c r="G328" s="245"/>
      <c r="H328" s="245"/>
      <c r="I328" s="245"/>
      <c r="J328" s="245"/>
      <c r="K328" s="245"/>
      <c r="L328" s="256"/>
      <c r="M328" s="245"/>
      <c r="N328" s="245"/>
      <c r="O328" s="245"/>
      <c r="P328" s="245"/>
      <c r="Q328" s="245"/>
      <c r="R328" s="245"/>
      <c r="S328" s="245"/>
      <c r="T328" s="245"/>
      <c r="U328" s="245"/>
      <c r="V328" s="245"/>
      <c r="W328" s="245"/>
      <c r="X328" s="245"/>
      <c r="Y328" s="245"/>
      <c r="Z328" s="245"/>
    </row>
    <row r="329" ht="10.5" customHeight="1">
      <c r="A329" s="255"/>
      <c r="B329" s="245"/>
      <c r="C329" s="245"/>
      <c r="D329" s="245"/>
      <c r="E329" s="245"/>
      <c r="F329" s="245"/>
      <c r="G329" s="245"/>
      <c r="H329" s="245"/>
      <c r="I329" s="245"/>
      <c r="J329" s="245"/>
      <c r="K329" s="245"/>
      <c r="L329" s="256"/>
      <c r="M329" s="245"/>
      <c r="N329" s="245"/>
      <c r="O329" s="245"/>
      <c r="P329" s="245"/>
      <c r="Q329" s="245"/>
      <c r="R329" s="245"/>
      <c r="S329" s="245"/>
      <c r="T329" s="245"/>
      <c r="U329" s="245"/>
      <c r="V329" s="245"/>
      <c r="W329" s="245"/>
      <c r="X329" s="245"/>
      <c r="Y329" s="245"/>
      <c r="Z329" s="245"/>
    </row>
    <row r="330" ht="10.5" customHeight="1">
      <c r="A330" s="255"/>
      <c r="B330" s="245"/>
      <c r="C330" s="245"/>
      <c r="D330" s="245"/>
      <c r="E330" s="245"/>
      <c r="F330" s="245"/>
      <c r="G330" s="245"/>
      <c r="H330" s="245"/>
      <c r="I330" s="245"/>
      <c r="J330" s="245"/>
      <c r="K330" s="245"/>
      <c r="L330" s="256"/>
      <c r="M330" s="245"/>
      <c r="N330" s="245"/>
      <c r="O330" s="245"/>
      <c r="P330" s="245"/>
      <c r="Q330" s="245"/>
      <c r="R330" s="245"/>
      <c r="S330" s="245"/>
      <c r="T330" s="245"/>
      <c r="U330" s="245"/>
      <c r="V330" s="245"/>
      <c r="W330" s="245"/>
      <c r="X330" s="245"/>
      <c r="Y330" s="245"/>
      <c r="Z330" s="245"/>
    </row>
    <row r="331" ht="10.5" customHeight="1">
      <c r="A331" s="255"/>
      <c r="B331" s="245"/>
      <c r="C331" s="245"/>
      <c r="D331" s="245"/>
      <c r="E331" s="245"/>
      <c r="F331" s="245"/>
      <c r="G331" s="245"/>
      <c r="H331" s="245"/>
      <c r="I331" s="245"/>
      <c r="J331" s="245"/>
      <c r="K331" s="245"/>
      <c r="L331" s="256"/>
      <c r="M331" s="245"/>
      <c r="N331" s="245"/>
      <c r="O331" s="245"/>
      <c r="P331" s="245"/>
      <c r="Q331" s="245"/>
      <c r="R331" s="245"/>
      <c r="S331" s="245"/>
      <c r="T331" s="245"/>
      <c r="U331" s="245"/>
      <c r="V331" s="245"/>
      <c r="W331" s="245"/>
      <c r="X331" s="245"/>
      <c r="Y331" s="245"/>
      <c r="Z331" s="245"/>
    </row>
    <row r="332" ht="10.5" customHeight="1">
      <c r="A332" s="255"/>
      <c r="B332" s="245"/>
      <c r="C332" s="245"/>
      <c r="D332" s="245"/>
      <c r="E332" s="245"/>
      <c r="F332" s="245"/>
      <c r="G332" s="245"/>
      <c r="H332" s="245"/>
      <c r="I332" s="245"/>
      <c r="J332" s="245"/>
      <c r="K332" s="245"/>
      <c r="L332" s="256"/>
      <c r="M332" s="245"/>
      <c r="N332" s="245"/>
      <c r="O332" s="245"/>
      <c r="P332" s="245"/>
      <c r="Q332" s="245"/>
      <c r="R332" s="245"/>
      <c r="S332" s="245"/>
      <c r="T332" s="245"/>
      <c r="U332" s="245"/>
      <c r="V332" s="245"/>
      <c r="W332" s="245"/>
      <c r="X332" s="245"/>
      <c r="Y332" s="245"/>
      <c r="Z332" s="245"/>
    </row>
    <row r="333" ht="10.5" customHeight="1">
      <c r="A333" s="255"/>
      <c r="B333" s="245"/>
      <c r="C333" s="245"/>
      <c r="D333" s="245"/>
      <c r="E333" s="245"/>
      <c r="F333" s="245"/>
      <c r="G333" s="245"/>
      <c r="H333" s="245"/>
      <c r="I333" s="245"/>
      <c r="J333" s="245"/>
      <c r="K333" s="245"/>
      <c r="L333" s="256"/>
      <c r="M333" s="245"/>
      <c r="N333" s="245"/>
      <c r="O333" s="245"/>
      <c r="P333" s="245"/>
      <c r="Q333" s="245"/>
      <c r="R333" s="245"/>
      <c r="S333" s="245"/>
      <c r="T333" s="245"/>
      <c r="U333" s="245"/>
      <c r="V333" s="245"/>
      <c r="W333" s="245"/>
      <c r="X333" s="245"/>
      <c r="Y333" s="245"/>
      <c r="Z333" s="245"/>
    </row>
    <row r="334" ht="10.5" customHeight="1">
      <c r="A334" s="255"/>
      <c r="B334" s="245"/>
      <c r="C334" s="245"/>
      <c r="D334" s="245"/>
      <c r="E334" s="245"/>
      <c r="F334" s="245"/>
      <c r="G334" s="245"/>
      <c r="H334" s="245"/>
      <c r="I334" s="245"/>
      <c r="J334" s="245"/>
      <c r="K334" s="245"/>
      <c r="L334" s="256"/>
      <c r="M334" s="245"/>
      <c r="N334" s="245"/>
      <c r="O334" s="245"/>
      <c r="P334" s="245"/>
      <c r="Q334" s="245"/>
      <c r="R334" s="245"/>
      <c r="S334" s="245"/>
      <c r="T334" s="245"/>
      <c r="U334" s="245"/>
      <c r="V334" s="245"/>
      <c r="W334" s="245"/>
      <c r="X334" s="245"/>
      <c r="Y334" s="245"/>
      <c r="Z334" s="245"/>
    </row>
    <row r="335" ht="10.5" customHeight="1">
      <c r="A335" s="255"/>
      <c r="B335" s="245"/>
      <c r="C335" s="245"/>
      <c r="D335" s="245"/>
      <c r="E335" s="245"/>
      <c r="F335" s="245"/>
      <c r="G335" s="245"/>
      <c r="H335" s="245"/>
      <c r="I335" s="245"/>
      <c r="J335" s="245"/>
      <c r="K335" s="245"/>
      <c r="L335" s="256"/>
      <c r="M335" s="245"/>
      <c r="N335" s="245"/>
      <c r="O335" s="245"/>
      <c r="P335" s="245"/>
      <c r="Q335" s="245"/>
      <c r="R335" s="245"/>
      <c r="S335" s="245"/>
      <c r="T335" s="245"/>
      <c r="U335" s="245"/>
      <c r="V335" s="245"/>
      <c r="W335" s="245"/>
      <c r="X335" s="245"/>
      <c r="Y335" s="245"/>
      <c r="Z335" s="245"/>
    </row>
    <row r="336" ht="10.5" customHeight="1">
      <c r="A336" s="255"/>
      <c r="B336" s="245"/>
      <c r="C336" s="245"/>
      <c r="D336" s="245"/>
      <c r="E336" s="245"/>
      <c r="F336" s="245"/>
      <c r="G336" s="245"/>
      <c r="H336" s="245"/>
      <c r="I336" s="245"/>
      <c r="J336" s="245"/>
      <c r="K336" s="245"/>
      <c r="L336" s="256"/>
      <c r="M336" s="245"/>
      <c r="N336" s="245"/>
      <c r="O336" s="245"/>
      <c r="P336" s="245"/>
      <c r="Q336" s="245"/>
      <c r="R336" s="245"/>
      <c r="S336" s="245"/>
      <c r="T336" s="245"/>
      <c r="U336" s="245"/>
      <c r="V336" s="245"/>
      <c r="W336" s="245"/>
      <c r="X336" s="245"/>
      <c r="Y336" s="245"/>
      <c r="Z336" s="245"/>
    </row>
    <row r="337" ht="10.5" customHeight="1">
      <c r="A337" s="255"/>
      <c r="B337" s="245"/>
      <c r="C337" s="245"/>
      <c r="D337" s="245"/>
      <c r="E337" s="245"/>
      <c r="F337" s="245"/>
      <c r="G337" s="245"/>
      <c r="H337" s="245"/>
      <c r="I337" s="245"/>
      <c r="J337" s="245"/>
      <c r="K337" s="245"/>
      <c r="L337" s="256"/>
      <c r="M337" s="245"/>
      <c r="N337" s="245"/>
      <c r="O337" s="245"/>
      <c r="P337" s="245"/>
      <c r="Q337" s="245"/>
      <c r="R337" s="245"/>
      <c r="S337" s="245"/>
      <c r="T337" s="245"/>
      <c r="U337" s="245"/>
      <c r="V337" s="245"/>
      <c r="W337" s="245"/>
      <c r="X337" s="245"/>
      <c r="Y337" s="245"/>
      <c r="Z337" s="245"/>
    </row>
    <row r="338" ht="10.5" customHeight="1">
      <c r="A338" s="255"/>
      <c r="B338" s="245"/>
      <c r="C338" s="245"/>
      <c r="D338" s="245"/>
      <c r="E338" s="245"/>
      <c r="F338" s="245"/>
      <c r="G338" s="245"/>
      <c r="H338" s="245"/>
      <c r="I338" s="245"/>
      <c r="J338" s="245"/>
      <c r="K338" s="245"/>
      <c r="L338" s="256"/>
      <c r="M338" s="245"/>
      <c r="N338" s="245"/>
      <c r="O338" s="245"/>
      <c r="P338" s="245"/>
      <c r="Q338" s="245"/>
      <c r="R338" s="245"/>
      <c r="S338" s="245"/>
      <c r="T338" s="245"/>
      <c r="U338" s="245"/>
      <c r="V338" s="245"/>
      <c r="W338" s="245"/>
      <c r="X338" s="245"/>
      <c r="Y338" s="245"/>
      <c r="Z338" s="245"/>
    </row>
    <row r="339" ht="10.5" customHeight="1">
      <c r="A339" s="255"/>
      <c r="B339" s="245"/>
      <c r="C339" s="245"/>
      <c r="D339" s="245"/>
      <c r="E339" s="245"/>
      <c r="F339" s="245"/>
      <c r="G339" s="245"/>
      <c r="H339" s="245"/>
      <c r="I339" s="245"/>
      <c r="J339" s="245"/>
      <c r="K339" s="245"/>
      <c r="L339" s="256"/>
      <c r="M339" s="245"/>
      <c r="N339" s="245"/>
      <c r="O339" s="245"/>
      <c r="P339" s="245"/>
      <c r="Q339" s="245"/>
      <c r="R339" s="245"/>
      <c r="S339" s="245"/>
      <c r="T339" s="245"/>
      <c r="U339" s="245"/>
      <c r="V339" s="245"/>
      <c r="W339" s="245"/>
      <c r="X339" s="245"/>
      <c r="Y339" s="245"/>
      <c r="Z339" s="245"/>
    </row>
    <row r="340" ht="10.5" customHeight="1">
      <c r="A340" s="255"/>
      <c r="B340" s="245"/>
      <c r="C340" s="245"/>
      <c r="D340" s="245"/>
      <c r="E340" s="245"/>
      <c r="F340" s="245"/>
      <c r="G340" s="245"/>
      <c r="H340" s="245"/>
      <c r="I340" s="245"/>
      <c r="J340" s="245"/>
      <c r="K340" s="245"/>
      <c r="L340" s="256"/>
      <c r="M340" s="245"/>
      <c r="N340" s="245"/>
      <c r="O340" s="245"/>
      <c r="P340" s="245"/>
      <c r="Q340" s="245"/>
      <c r="R340" s="245"/>
      <c r="S340" s="245"/>
      <c r="T340" s="245"/>
      <c r="U340" s="245"/>
      <c r="V340" s="245"/>
      <c r="W340" s="245"/>
      <c r="X340" s="245"/>
      <c r="Y340" s="245"/>
      <c r="Z340" s="245"/>
    </row>
    <row r="341" ht="10.5" customHeight="1">
      <c r="A341" s="255"/>
      <c r="B341" s="245"/>
      <c r="C341" s="245"/>
      <c r="D341" s="245"/>
      <c r="E341" s="245"/>
      <c r="F341" s="245"/>
      <c r="G341" s="245"/>
      <c r="H341" s="245"/>
      <c r="I341" s="245"/>
      <c r="J341" s="245"/>
      <c r="K341" s="245"/>
      <c r="L341" s="256"/>
      <c r="M341" s="245"/>
      <c r="N341" s="245"/>
      <c r="O341" s="245"/>
      <c r="P341" s="245"/>
      <c r="Q341" s="245"/>
      <c r="R341" s="245"/>
      <c r="S341" s="245"/>
      <c r="T341" s="245"/>
      <c r="U341" s="245"/>
      <c r="V341" s="245"/>
      <c r="W341" s="245"/>
      <c r="X341" s="245"/>
      <c r="Y341" s="245"/>
      <c r="Z341" s="245"/>
    </row>
    <row r="342" ht="10.5" customHeight="1">
      <c r="A342" s="255"/>
      <c r="B342" s="245"/>
      <c r="C342" s="245"/>
      <c r="D342" s="245"/>
      <c r="E342" s="245"/>
      <c r="F342" s="245"/>
      <c r="G342" s="245"/>
      <c r="H342" s="245"/>
      <c r="I342" s="245"/>
      <c r="J342" s="245"/>
      <c r="K342" s="245"/>
      <c r="L342" s="256"/>
      <c r="M342" s="245"/>
      <c r="N342" s="245"/>
      <c r="O342" s="245"/>
      <c r="P342" s="245"/>
      <c r="Q342" s="245"/>
      <c r="R342" s="245"/>
      <c r="S342" s="245"/>
      <c r="T342" s="245"/>
      <c r="U342" s="245"/>
      <c r="V342" s="245"/>
      <c r="W342" s="245"/>
      <c r="X342" s="245"/>
      <c r="Y342" s="245"/>
      <c r="Z342" s="245"/>
    </row>
    <row r="343" ht="10.5" customHeight="1">
      <c r="A343" s="255"/>
      <c r="B343" s="245"/>
      <c r="C343" s="245"/>
      <c r="D343" s="245"/>
      <c r="E343" s="245"/>
      <c r="F343" s="245"/>
      <c r="G343" s="245"/>
      <c r="H343" s="245"/>
      <c r="I343" s="245"/>
      <c r="J343" s="245"/>
      <c r="K343" s="245"/>
      <c r="L343" s="256"/>
      <c r="M343" s="245"/>
      <c r="N343" s="245"/>
      <c r="O343" s="245"/>
      <c r="P343" s="245"/>
      <c r="Q343" s="245"/>
      <c r="R343" s="245"/>
      <c r="S343" s="245"/>
      <c r="T343" s="245"/>
      <c r="U343" s="245"/>
      <c r="V343" s="245"/>
      <c r="W343" s="245"/>
      <c r="X343" s="245"/>
      <c r="Y343" s="245"/>
      <c r="Z343" s="245"/>
    </row>
    <row r="344" ht="10.5" customHeight="1">
      <c r="A344" s="255"/>
      <c r="B344" s="245"/>
      <c r="C344" s="245"/>
      <c r="D344" s="245"/>
      <c r="E344" s="245"/>
      <c r="F344" s="245"/>
      <c r="G344" s="245"/>
      <c r="H344" s="245"/>
      <c r="I344" s="245"/>
      <c r="J344" s="245"/>
      <c r="K344" s="245"/>
      <c r="L344" s="256"/>
      <c r="M344" s="245"/>
      <c r="N344" s="245"/>
      <c r="O344" s="245"/>
      <c r="P344" s="245"/>
      <c r="Q344" s="245"/>
      <c r="R344" s="245"/>
      <c r="S344" s="245"/>
      <c r="T344" s="245"/>
      <c r="U344" s="245"/>
      <c r="V344" s="245"/>
      <c r="W344" s="245"/>
      <c r="X344" s="245"/>
      <c r="Y344" s="245"/>
      <c r="Z344" s="245"/>
    </row>
    <row r="345" ht="10.5" customHeight="1">
      <c r="A345" s="255"/>
      <c r="B345" s="245"/>
      <c r="C345" s="245"/>
      <c r="D345" s="245"/>
      <c r="E345" s="245"/>
      <c r="F345" s="245"/>
      <c r="G345" s="245"/>
      <c r="H345" s="245"/>
      <c r="I345" s="245"/>
      <c r="J345" s="245"/>
      <c r="K345" s="245"/>
      <c r="L345" s="256"/>
      <c r="M345" s="245"/>
      <c r="N345" s="245"/>
      <c r="O345" s="245"/>
      <c r="P345" s="245"/>
      <c r="Q345" s="245"/>
      <c r="R345" s="245"/>
      <c r="S345" s="245"/>
      <c r="T345" s="245"/>
      <c r="U345" s="245"/>
      <c r="V345" s="245"/>
      <c r="W345" s="245"/>
      <c r="X345" s="245"/>
      <c r="Y345" s="245"/>
      <c r="Z345" s="245"/>
    </row>
    <row r="346" ht="10.5" customHeight="1">
      <c r="A346" s="255"/>
      <c r="B346" s="245"/>
      <c r="C346" s="245"/>
      <c r="D346" s="245"/>
      <c r="E346" s="245"/>
      <c r="F346" s="245"/>
      <c r="G346" s="245"/>
      <c r="H346" s="245"/>
      <c r="I346" s="245"/>
      <c r="J346" s="245"/>
      <c r="K346" s="245"/>
      <c r="L346" s="256"/>
      <c r="M346" s="245"/>
      <c r="N346" s="245"/>
      <c r="O346" s="245"/>
      <c r="P346" s="245"/>
      <c r="Q346" s="245"/>
      <c r="R346" s="245"/>
      <c r="S346" s="245"/>
      <c r="T346" s="245"/>
      <c r="U346" s="245"/>
      <c r="V346" s="245"/>
      <c r="W346" s="245"/>
      <c r="X346" s="245"/>
      <c r="Y346" s="245"/>
      <c r="Z346" s="245"/>
    </row>
    <row r="347" ht="10.5" customHeight="1">
      <c r="A347" s="255"/>
      <c r="B347" s="245"/>
      <c r="C347" s="245"/>
      <c r="D347" s="245"/>
      <c r="E347" s="245"/>
      <c r="F347" s="245"/>
      <c r="G347" s="245"/>
      <c r="H347" s="245"/>
      <c r="I347" s="245"/>
      <c r="J347" s="245"/>
      <c r="K347" s="245"/>
      <c r="L347" s="256"/>
      <c r="M347" s="245"/>
      <c r="N347" s="245"/>
      <c r="O347" s="245"/>
      <c r="P347" s="245"/>
      <c r="Q347" s="245"/>
      <c r="R347" s="245"/>
      <c r="S347" s="245"/>
      <c r="T347" s="245"/>
      <c r="U347" s="245"/>
      <c r="V347" s="245"/>
      <c r="W347" s="245"/>
      <c r="X347" s="245"/>
      <c r="Y347" s="245"/>
      <c r="Z347" s="245"/>
    </row>
    <row r="348" ht="10.5" customHeight="1">
      <c r="A348" s="255"/>
      <c r="B348" s="245"/>
      <c r="C348" s="245"/>
      <c r="D348" s="245"/>
      <c r="E348" s="245"/>
      <c r="F348" s="245"/>
      <c r="G348" s="245"/>
      <c r="H348" s="245"/>
      <c r="I348" s="245"/>
      <c r="J348" s="245"/>
      <c r="K348" s="245"/>
      <c r="L348" s="256"/>
      <c r="M348" s="245"/>
      <c r="N348" s="245"/>
      <c r="O348" s="245"/>
      <c r="P348" s="245"/>
      <c r="Q348" s="245"/>
      <c r="R348" s="245"/>
      <c r="S348" s="245"/>
      <c r="T348" s="245"/>
      <c r="U348" s="245"/>
      <c r="V348" s="245"/>
      <c r="W348" s="245"/>
      <c r="X348" s="245"/>
      <c r="Y348" s="245"/>
      <c r="Z348" s="245"/>
    </row>
    <row r="349" ht="10.5" customHeight="1">
      <c r="A349" s="255"/>
      <c r="B349" s="245"/>
      <c r="C349" s="245"/>
      <c r="D349" s="245"/>
      <c r="E349" s="245"/>
      <c r="F349" s="245"/>
      <c r="G349" s="245"/>
      <c r="H349" s="245"/>
      <c r="I349" s="245"/>
      <c r="J349" s="245"/>
      <c r="K349" s="245"/>
      <c r="L349" s="256"/>
      <c r="M349" s="245"/>
      <c r="N349" s="245"/>
      <c r="O349" s="245"/>
      <c r="P349" s="245"/>
      <c r="Q349" s="245"/>
      <c r="R349" s="245"/>
      <c r="S349" s="245"/>
      <c r="T349" s="245"/>
      <c r="U349" s="245"/>
      <c r="V349" s="245"/>
      <c r="W349" s="245"/>
      <c r="X349" s="245"/>
      <c r="Y349" s="245"/>
      <c r="Z349" s="245"/>
    </row>
    <row r="350" ht="10.5" customHeight="1">
      <c r="A350" s="255"/>
      <c r="B350" s="245"/>
      <c r="C350" s="245"/>
      <c r="D350" s="245"/>
      <c r="E350" s="245"/>
      <c r="F350" s="245"/>
      <c r="G350" s="245"/>
      <c r="H350" s="245"/>
      <c r="I350" s="245"/>
      <c r="J350" s="245"/>
      <c r="K350" s="245"/>
      <c r="L350" s="256"/>
      <c r="M350" s="245"/>
      <c r="N350" s="245"/>
      <c r="O350" s="245"/>
      <c r="P350" s="245"/>
      <c r="Q350" s="245"/>
      <c r="R350" s="245"/>
      <c r="S350" s="245"/>
      <c r="T350" s="245"/>
      <c r="U350" s="245"/>
      <c r="V350" s="245"/>
      <c r="W350" s="245"/>
      <c r="X350" s="245"/>
      <c r="Y350" s="245"/>
      <c r="Z350" s="245"/>
    </row>
    <row r="351" ht="10.5" customHeight="1">
      <c r="A351" s="255"/>
      <c r="B351" s="245"/>
      <c r="C351" s="245"/>
      <c r="D351" s="245"/>
      <c r="E351" s="245"/>
      <c r="F351" s="245"/>
      <c r="G351" s="245"/>
      <c r="H351" s="245"/>
      <c r="I351" s="245"/>
      <c r="J351" s="245"/>
      <c r="K351" s="245"/>
      <c r="L351" s="256"/>
      <c r="M351" s="245"/>
      <c r="N351" s="245"/>
      <c r="O351" s="245"/>
      <c r="P351" s="245"/>
      <c r="Q351" s="245"/>
      <c r="R351" s="245"/>
      <c r="S351" s="245"/>
      <c r="T351" s="245"/>
      <c r="U351" s="245"/>
      <c r="V351" s="245"/>
      <c r="W351" s="245"/>
      <c r="X351" s="245"/>
      <c r="Y351" s="245"/>
      <c r="Z351" s="245"/>
    </row>
    <row r="352" ht="10.5" customHeight="1">
      <c r="A352" s="255"/>
      <c r="B352" s="245"/>
      <c r="C352" s="245"/>
      <c r="D352" s="245"/>
      <c r="E352" s="245"/>
      <c r="F352" s="245"/>
      <c r="G352" s="245"/>
      <c r="H352" s="245"/>
      <c r="I352" s="245"/>
      <c r="J352" s="245"/>
      <c r="K352" s="245"/>
      <c r="L352" s="256"/>
      <c r="M352" s="245"/>
      <c r="N352" s="245"/>
      <c r="O352" s="245"/>
      <c r="P352" s="245"/>
      <c r="Q352" s="245"/>
      <c r="R352" s="245"/>
      <c r="S352" s="245"/>
      <c r="T352" s="245"/>
      <c r="U352" s="245"/>
      <c r="V352" s="245"/>
      <c r="W352" s="245"/>
      <c r="X352" s="245"/>
      <c r="Y352" s="245"/>
      <c r="Z352" s="245"/>
    </row>
    <row r="353" ht="10.5" customHeight="1">
      <c r="A353" s="255"/>
      <c r="B353" s="245"/>
      <c r="C353" s="245"/>
      <c r="D353" s="245"/>
      <c r="E353" s="245"/>
      <c r="F353" s="245"/>
      <c r="G353" s="245"/>
      <c r="H353" s="245"/>
      <c r="I353" s="245"/>
      <c r="J353" s="245"/>
      <c r="K353" s="245"/>
      <c r="L353" s="256"/>
      <c r="M353" s="245"/>
      <c r="N353" s="245"/>
      <c r="O353" s="245"/>
      <c r="P353" s="245"/>
      <c r="Q353" s="245"/>
      <c r="R353" s="245"/>
      <c r="S353" s="245"/>
      <c r="T353" s="245"/>
      <c r="U353" s="245"/>
      <c r="V353" s="245"/>
      <c r="W353" s="245"/>
      <c r="X353" s="245"/>
      <c r="Y353" s="245"/>
      <c r="Z353" s="245"/>
    </row>
    <row r="354" ht="10.5" customHeight="1">
      <c r="A354" s="255"/>
      <c r="B354" s="245"/>
      <c r="C354" s="245"/>
      <c r="D354" s="245"/>
      <c r="E354" s="245"/>
      <c r="F354" s="245"/>
      <c r="G354" s="245"/>
      <c r="H354" s="245"/>
      <c r="I354" s="245"/>
      <c r="J354" s="245"/>
      <c r="K354" s="245"/>
      <c r="L354" s="256"/>
      <c r="M354" s="245"/>
      <c r="N354" s="245"/>
      <c r="O354" s="245"/>
      <c r="P354" s="245"/>
      <c r="Q354" s="245"/>
      <c r="R354" s="245"/>
      <c r="S354" s="245"/>
      <c r="T354" s="245"/>
      <c r="U354" s="245"/>
      <c r="V354" s="245"/>
      <c r="W354" s="245"/>
      <c r="X354" s="245"/>
      <c r="Y354" s="245"/>
      <c r="Z354" s="245"/>
    </row>
    <row r="355" ht="10.5" customHeight="1">
      <c r="A355" s="255"/>
      <c r="B355" s="245"/>
      <c r="C355" s="245"/>
      <c r="D355" s="245"/>
      <c r="E355" s="245"/>
      <c r="F355" s="245"/>
      <c r="G355" s="245"/>
      <c r="H355" s="245"/>
      <c r="I355" s="245"/>
      <c r="J355" s="245"/>
      <c r="K355" s="245"/>
      <c r="L355" s="256"/>
      <c r="M355" s="245"/>
      <c r="N355" s="245"/>
      <c r="O355" s="245"/>
      <c r="P355" s="245"/>
      <c r="Q355" s="245"/>
      <c r="R355" s="245"/>
      <c r="S355" s="245"/>
      <c r="T355" s="245"/>
      <c r="U355" s="245"/>
      <c r="V355" s="245"/>
      <c r="W355" s="245"/>
      <c r="X355" s="245"/>
      <c r="Y355" s="245"/>
      <c r="Z355" s="245"/>
    </row>
    <row r="356" ht="10.5" customHeight="1">
      <c r="A356" s="255"/>
      <c r="B356" s="245"/>
      <c r="C356" s="245"/>
      <c r="D356" s="245"/>
      <c r="E356" s="245"/>
      <c r="F356" s="245"/>
      <c r="G356" s="245"/>
      <c r="H356" s="245"/>
      <c r="I356" s="245"/>
      <c r="J356" s="245"/>
      <c r="K356" s="245"/>
      <c r="L356" s="256"/>
      <c r="M356" s="245"/>
      <c r="N356" s="245"/>
      <c r="O356" s="245"/>
      <c r="P356" s="245"/>
      <c r="Q356" s="245"/>
      <c r="R356" s="245"/>
      <c r="S356" s="245"/>
      <c r="T356" s="245"/>
      <c r="U356" s="245"/>
      <c r="V356" s="245"/>
      <c r="W356" s="245"/>
      <c r="X356" s="245"/>
      <c r="Y356" s="245"/>
      <c r="Z356" s="245"/>
    </row>
    <row r="357" ht="10.5" customHeight="1">
      <c r="A357" s="255"/>
      <c r="B357" s="245"/>
      <c r="C357" s="245"/>
      <c r="D357" s="245"/>
      <c r="E357" s="245"/>
      <c r="F357" s="245"/>
      <c r="G357" s="245"/>
      <c r="H357" s="245"/>
      <c r="I357" s="245"/>
      <c r="J357" s="245"/>
      <c r="K357" s="245"/>
      <c r="L357" s="256"/>
      <c r="M357" s="245"/>
      <c r="N357" s="245"/>
      <c r="O357" s="245"/>
      <c r="P357" s="245"/>
      <c r="Q357" s="245"/>
      <c r="R357" s="245"/>
      <c r="S357" s="245"/>
      <c r="T357" s="245"/>
      <c r="U357" s="245"/>
      <c r="V357" s="245"/>
      <c r="W357" s="245"/>
      <c r="X357" s="245"/>
      <c r="Y357" s="245"/>
      <c r="Z357" s="245"/>
    </row>
    <row r="358" ht="10.5" customHeight="1">
      <c r="A358" s="255"/>
      <c r="B358" s="245"/>
      <c r="C358" s="245"/>
      <c r="D358" s="245"/>
      <c r="E358" s="245"/>
      <c r="F358" s="245"/>
      <c r="G358" s="245"/>
      <c r="H358" s="245"/>
      <c r="I358" s="245"/>
      <c r="J358" s="245"/>
      <c r="K358" s="245"/>
      <c r="L358" s="256"/>
      <c r="M358" s="245"/>
      <c r="N358" s="245"/>
      <c r="O358" s="245"/>
      <c r="P358" s="245"/>
      <c r="Q358" s="245"/>
      <c r="R358" s="245"/>
      <c r="S358" s="245"/>
      <c r="T358" s="245"/>
      <c r="U358" s="245"/>
      <c r="V358" s="245"/>
      <c r="W358" s="245"/>
      <c r="X358" s="245"/>
      <c r="Y358" s="245"/>
      <c r="Z358" s="245"/>
    </row>
    <row r="359" ht="10.5" customHeight="1">
      <c r="A359" s="255"/>
      <c r="B359" s="245"/>
      <c r="C359" s="245"/>
      <c r="D359" s="245"/>
      <c r="E359" s="245"/>
      <c r="F359" s="245"/>
      <c r="G359" s="245"/>
      <c r="H359" s="245"/>
      <c r="I359" s="245"/>
      <c r="J359" s="245"/>
      <c r="K359" s="245"/>
      <c r="L359" s="256"/>
      <c r="M359" s="245"/>
      <c r="N359" s="245"/>
      <c r="O359" s="245"/>
      <c r="P359" s="245"/>
      <c r="Q359" s="245"/>
      <c r="R359" s="245"/>
      <c r="S359" s="245"/>
      <c r="T359" s="245"/>
      <c r="U359" s="245"/>
      <c r="V359" s="245"/>
      <c r="W359" s="245"/>
      <c r="X359" s="245"/>
      <c r="Y359" s="245"/>
      <c r="Z359" s="245"/>
    </row>
    <row r="360" ht="10.5" customHeight="1">
      <c r="A360" s="255"/>
      <c r="B360" s="245"/>
      <c r="C360" s="245"/>
      <c r="D360" s="245"/>
      <c r="E360" s="245"/>
      <c r="F360" s="245"/>
      <c r="G360" s="245"/>
      <c r="H360" s="245"/>
      <c r="I360" s="245"/>
      <c r="J360" s="245"/>
      <c r="K360" s="245"/>
      <c r="L360" s="256"/>
      <c r="M360" s="245"/>
      <c r="N360" s="245"/>
      <c r="O360" s="245"/>
      <c r="P360" s="245"/>
      <c r="Q360" s="245"/>
      <c r="R360" s="245"/>
      <c r="S360" s="245"/>
      <c r="T360" s="245"/>
      <c r="U360" s="245"/>
      <c r="V360" s="245"/>
      <c r="W360" s="245"/>
      <c r="X360" s="245"/>
      <c r="Y360" s="245"/>
      <c r="Z360" s="245"/>
    </row>
    <row r="361" ht="10.5" customHeight="1">
      <c r="A361" s="255"/>
      <c r="B361" s="245"/>
      <c r="C361" s="245"/>
      <c r="D361" s="245"/>
      <c r="E361" s="245"/>
      <c r="F361" s="245"/>
      <c r="G361" s="245"/>
      <c r="H361" s="245"/>
      <c r="I361" s="245"/>
      <c r="J361" s="245"/>
      <c r="K361" s="245"/>
      <c r="L361" s="256"/>
      <c r="M361" s="245"/>
      <c r="N361" s="245"/>
      <c r="O361" s="245"/>
      <c r="P361" s="245"/>
      <c r="Q361" s="245"/>
      <c r="R361" s="245"/>
      <c r="S361" s="245"/>
      <c r="T361" s="245"/>
      <c r="U361" s="245"/>
      <c r="V361" s="245"/>
      <c r="W361" s="245"/>
      <c r="X361" s="245"/>
      <c r="Y361" s="245"/>
      <c r="Z361" s="245"/>
    </row>
    <row r="362" ht="10.5" customHeight="1">
      <c r="A362" s="255"/>
      <c r="B362" s="245"/>
      <c r="C362" s="245"/>
      <c r="D362" s="245"/>
      <c r="E362" s="245"/>
      <c r="F362" s="245"/>
      <c r="G362" s="245"/>
      <c r="H362" s="245"/>
      <c r="I362" s="245"/>
      <c r="J362" s="245"/>
      <c r="K362" s="245"/>
      <c r="L362" s="256"/>
      <c r="M362" s="245"/>
      <c r="N362" s="245"/>
      <c r="O362" s="245"/>
      <c r="P362" s="245"/>
      <c r="Q362" s="245"/>
      <c r="R362" s="245"/>
      <c r="S362" s="245"/>
      <c r="T362" s="245"/>
      <c r="U362" s="245"/>
      <c r="V362" s="245"/>
      <c r="W362" s="245"/>
      <c r="X362" s="245"/>
      <c r="Y362" s="245"/>
      <c r="Z362" s="245"/>
    </row>
    <row r="363" ht="10.5" customHeight="1">
      <c r="A363" s="255"/>
      <c r="B363" s="245"/>
      <c r="C363" s="245"/>
      <c r="D363" s="245"/>
      <c r="E363" s="245"/>
      <c r="F363" s="245"/>
      <c r="G363" s="245"/>
      <c r="H363" s="245"/>
      <c r="I363" s="245"/>
      <c r="J363" s="245"/>
      <c r="K363" s="245"/>
      <c r="L363" s="256"/>
      <c r="M363" s="245"/>
      <c r="N363" s="245"/>
      <c r="O363" s="245"/>
      <c r="P363" s="245"/>
      <c r="Q363" s="245"/>
      <c r="R363" s="245"/>
      <c r="S363" s="245"/>
      <c r="T363" s="245"/>
      <c r="U363" s="245"/>
      <c r="V363" s="245"/>
      <c r="W363" s="245"/>
      <c r="X363" s="245"/>
      <c r="Y363" s="245"/>
      <c r="Z363" s="245"/>
    </row>
    <row r="364" ht="10.5" customHeight="1">
      <c r="A364" s="255"/>
      <c r="B364" s="245"/>
      <c r="C364" s="245"/>
      <c r="D364" s="245"/>
      <c r="E364" s="245"/>
      <c r="F364" s="245"/>
      <c r="G364" s="245"/>
      <c r="H364" s="245"/>
      <c r="I364" s="245"/>
      <c r="J364" s="245"/>
      <c r="K364" s="245"/>
      <c r="L364" s="256"/>
      <c r="M364" s="245"/>
      <c r="N364" s="245"/>
      <c r="O364" s="245"/>
      <c r="P364" s="245"/>
      <c r="Q364" s="245"/>
      <c r="R364" s="245"/>
      <c r="S364" s="245"/>
      <c r="T364" s="245"/>
      <c r="U364" s="245"/>
      <c r="V364" s="245"/>
      <c r="W364" s="245"/>
      <c r="X364" s="245"/>
      <c r="Y364" s="245"/>
      <c r="Z364" s="245"/>
    </row>
    <row r="365" ht="10.5" customHeight="1">
      <c r="A365" s="255"/>
      <c r="B365" s="245"/>
      <c r="C365" s="245"/>
      <c r="D365" s="245"/>
      <c r="E365" s="245"/>
      <c r="F365" s="245"/>
      <c r="G365" s="245"/>
      <c r="H365" s="245"/>
      <c r="I365" s="245"/>
      <c r="J365" s="245"/>
      <c r="K365" s="245"/>
      <c r="L365" s="256"/>
      <c r="M365" s="245"/>
      <c r="N365" s="245"/>
      <c r="O365" s="245"/>
      <c r="P365" s="245"/>
      <c r="Q365" s="245"/>
      <c r="R365" s="245"/>
      <c r="S365" s="245"/>
      <c r="T365" s="245"/>
      <c r="U365" s="245"/>
      <c r="V365" s="245"/>
      <c r="W365" s="245"/>
      <c r="X365" s="245"/>
      <c r="Y365" s="245"/>
      <c r="Z365" s="245"/>
    </row>
    <row r="366" ht="10.5" customHeight="1">
      <c r="A366" s="255"/>
      <c r="B366" s="245"/>
      <c r="C366" s="245"/>
      <c r="D366" s="245"/>
      <c r="E366" s="245"/>
      <c r="F366" s="245"/>
      <c r="G366" s="245"/>
      <c r="H366" s="245"/>
      <c r="I366" s="245"/>
      <c r="J366" s="245"/>
      <c r="K366" s="245"/>
      <c r="L366" s="256"/>
      <c r="M366" s="245"/>
      <c r="N366" s="245"/>
      <c r="O366" s="245"/>
      <c r="P366" s="245"/>
      <c r="Q366" s="245"/>
      <c r="R366" s="245"/>
      <c r="S366" s="245"/>
      <c r="T366" s="245"/>
      <c r="U366" s="245"/>
      <c r="V366" s="245"/>
      <c r="W366" s="245"/>
      <c r="X366" s="245"/>
      <c r="Y366" s="245"/>
      <c r="Z366" s="245"/>
    </row>
    <row r="367" ht="10.5" customHeight="1">
      <c r="A367" s="255"/>
      <c r="B367" s="245"/>
      <c r="C367" s="245"/>
      <c r="D367" s="245"/>
      <c r="E367" s="245"/>
      <c r="F367" s="245"/>
      <c r="G367" s="245"/>
      <c r="H367" s="245"/>
      <c r="I367" s="245"/>
      <c r="J367" s="245"/>
      <c r="K367" s="245"/>
      <c r="L367" s="256"/>
      <c r="M367" s="245"/>
      <c r="N367" s="245"/>
      <c r="O367" s="245"/>
      <c r="P367" s="245"/>
      <c r="Q367" s="245"/>
      <c r="R367" s="245"/>
      <c r="S367" s="245"/>
      <c r="T367" s="245"/>
      <c r="U367" s="245"/>
      <c r="V367" s="245"/>
      <c r="W367" s="245"/>
      <c r="X367" s="245"/>
      <c r="Y367" s="245"/>
      <c r="Z367" s="245"/>
    </row>
    <row r="368" ht="10.5" customHeight="1">
      <c r="A368" s="255"/>
      <c r="B368" s="245"/>
      <c r="C368" s="245"/>
      <c r="D368" s="245"/>
      <c r="E368" s="245"/>
      <c r="F368" s="245"/>
      <c r="G368" s="245"/>
      <c r="H368" s="245"/>
      <c r="I368" s="245"/>
      <c r="J368" s="245"/>
      <c r="K368" s="245"/>
      <c r="L368" s="256"/>
      <c r="M368" s="245"/>
      <c r="N368" s="245"/>
      <c r="O368" s="245"/>
      <c r="P368" s="245"/>
      <c r="Q368" s="245"/>
      <c r="R368" s="245"/>
      <c r="S368" s="245"/>
      <c r="T368" s="245"/>
      <c r="U368" s="245"/>
      <c r="V368" s="245"/>
      <c r="W368" s="245"/>
      <c r="X368" s="245"/>
      <c r="Y368" s="245"/>
      <c r="Z368" s="245"/>
    </row>
    <row r="369" ht="10.5" customHeight="1">
      <c r="A369" s="255"/>
      <c r="B369" s="245"/>
      <c r="C369" s="245"/>
      <c r="D369" s="245"/>
      <c r="E369" s="245"/>
      <c r="F369" s="245"/>
      <c r="G369" s="245"/>
      <c r="H369" s="245"/>
      <c r="I369" s="245"/>
      <c r="J369" s="245"/>
      <c r="K369" s="245"/>
      <c r="L369" s="256"/>
      <c r="M369" s="245"/>
      <c r="N369" s="245"/>
      <c r="O369" s="245"/>
      <c r="P369" s="245"/>
      <c r="Q369" s="245"/>
      <c r="R369" s="245"/>
      <c r="S369" s="245"/>
      <c r="T369" s="245"/>
      <c r="U369" s="245"/>
      <c r="V369" s="245"/>
      <c r="W369" s="245"/>
      <c r="X369" s="245"/>
      <c r="Y369" s="245"/>
      <c r="Z369" s="245"/>
    </row>
    <row r="370" ht="10.5" customHeight="1">
      <c r="A370" s="255"/>
      <c r="B370" s="245"/>
      <c r="C370" s="245"/>
      <c r="D370" s="245"/>
      <c r="E370" s="245"/>
      <c r="F370" s="245"/>
      <c r="G370" s="245"/>
      <c r="H370" s="245"/>
      <c r="I370" s="245"/>
      <c r="J370" s="245"/>
      <c r="K370" s="245"/>
      <c r="L370" s="256"/>
      <c r="M370" s="245"/>
      <c r="N370" s="245"/>
      <c r="O370" s="245"/>
      <c r="P370" s="245"/>
      <c r="Q370" s="245"/>
      <c r="R370" s="245"/>
      <c r="S370" s="245"/>
      <c r="T370" s="245"/>
      <c r="U370" s="245"/>
      <c r="V370" s="245"/>
      <c r="W370" s="245"/>
      <c r="X370" s="245"/>
      <c r="Y370" s="245"/>
      <c r="Z370" s="245"/>
    </row>
    <row r="371" ht="10.5" customHeight="1">
      <c r="A371" s="255"/>
      <c r="B371" s="245"/>
      <c r="C371" s="245"/>
      <c r="D371" s="245"/>
      <c r="E371" s="245"/>
      <c r="F371" s="245"/>
      <c r="G371" s="245"/>
      <c r="H371" s="245"/>
      <c r="I371" s="245"/>
      <c r="J371" s="245"/>
      <c r="K371" s="245"/>
      <c r="L371" s="256"/>
      <c r="M371" s="245"/>
      <c r="N371" s="245"/>
      <c r="O371" s="245"/>
      <c r="P371" s="245"/>
      <c r="Q371" s="245"/>
      <c r="R371" s="245"/>
      <c r="S371" s="245"/>
      <c r="T371" s="245"/>
      <c r="U371" s="245"/>
      <c r="V371" s="245"/>
      <c r="W371" s="245"/>
      <c r="X371" s="245"/>
      <c r="Y371" s="245"/>
      <c r="Z371" s="245"/>
    </row>
    <row r="372" ht="10.5" customHeight="1">
      <c r="A372" s="255"/>
      <c r="B372" s="245"/>
      <c r="C372" s="245"/>
      <c r="D372" s="245"/>
      <c r="E372" s="245"/>
      <c r="F372" s="245"/>
      <c r="G372" s="245"/>
      <c r="H372" s="245"/>
      <c r="I372" s="245"/>
      <c r="J372" s="245"/>
      <c r="K372" s="245"/>
      <c r="L372" s="256"/>
      <c r="M372" s="245"/>
      <c r="N372" s="245"/>
      <c r="O372" s="245"/>
      <c r="P372" s="245"/>
      <c r="Q372" s="245"/>
      <c r="R372" s="245"/>
      <c r="S372" s="245"/>
      <c r="T372" s="245"/>
      <c r="U372" s="245"/>
      <c r="V372" s="245"/>
      <c r="W372" s="245"/>
      <c r="X372" s="245"/>
      <c r="Y372" s="245"/>
      <c r="Z372" s="245"/>
    </row>
    <row r="373" ht="10.5" customHeight="1">
      <c r="A373" s="255"/>
      <c r="B373" s="245"/>
      <c r="C373" s="245"/>
      <c r="D373" s="245"/>
      <c r="E373" s="245"/>
      <c r="F373" s="245"/>
      <c r="G373" s="245"/>
      <c r="H373" s="245"/>
      <c r="I373" s="245"/>
      <c r="J373" s="245"/>
      <c r="K373" s="245"/>
      <c r="L373" s="256"/>
      <c r="M373" s="245"/>
      <c r="N373" s="245"/>
      <c r="O373" s="245"/>
      <c r="P373" s="245"/>
      <c r="Q373" s="245"/>
      <c r="R373" s="245"/>
      <c r="S373" s="245"/>
      <c r="T373" s="245"/>
      <c r="U373" s="245"/>
      <c r="V373" s="245"/>
      <c r="W373" s="245"/>
      <c r="X373" s="245"/>
      <c r="Y373" s="245"/>
      <c r="Z373" s="245"/>
    </row>
    <row r="374" ht="10.5" customHeight="1">
      <c r="A374" s="255"/>
      <c r="B374" s="245"/>
      <c r="C374" s="245"/>
      <c r="D374" s="245"/>
      <c r="E374" s="245"/>
      <c r="F374" s="245"/>
      <c r="G374" s="245"/>
      <c r="H374" s="245"/>
      <c r="I374" s="245"/>
      <c r="J374" s="245"/>
      <c r="K374" s="245"/>
      <c r="L374" s="256"/>
      <c r="M374" s="245"/>
      <c r="N374" s="245"/>
      <c r="O374" s="245"/>
      <c r="P374" s="245"/>
      <c r="Q374" s="245"/>
      <c r="R374" s="245"/>
      <c r="S374" s="245"/>
      <c r="T374" s="245"/>
      <c r="U374" s="245"/>
      <c r="V374" s="245"/>
      <c r="W374" s="245"/>
      <c r="X374" s="245"/>
      <c r="Y374" s="245"/>
      <c r="Z374" s="245"/>
    </row>
    <row r="375" ht="10.5" customHeight="1">
      <c r="A375" s="255"/>
      <c r="B375" s="245"/>
      <c r="C375" s="245"/>
      <c r="D375" s="245"/>
      <c r="E375" s="245"/>
      <c r="F375" s="245"/>
      <c r="G375" s="245"/>
      <c r="H375" s="245"/>
      <c r="I375" s="245"/>
      <c r="J375" s="245"/>
      <c r="K375" s="245"/>
      <c r="L375" s="256"/>
      <c r="M375" s="245"/>
      <c r="N375" s="245"/>
      <c r="O375" s="245"/>
      <c r="P375" s="245"/>
      <c r="Q375" s="245"/>
      <c r="R375" s="245"/>
      <c r="S375" s="245"/>
      <c r="T375" s="245"/>
      <c r="U375" s="245"/>
      <c r="V375" s="245"/>
      <c r="W375" s="245"/>
      <c r="X375" s="245"/>
      <c r="Y375" s="245"/>
      <c r="Z375" s="245"/>
    </row>
    <row r="376" ht="10.5" customHeight="1">
      <c r="A376" s="255"/>
      <c r="B376" s="245"/>
      <c r="C376" s="245"/>
      <c r="D376" s="245"/>
      <c r="E376" s="245"/>
      <c r="F376" s="245"/>
      <c r="G376" s="245"/>
      <c r="H376" s="245"/>
      <c r="I376" s="245"/>
      <c r="J376" s="245"/>
      <c r="K376" s="245"/>
      <c r="L376" s="256"/>
      <c r="M376" s="245"/>
      <c r="N376" s="245"/>
      <c r="O376" s="245"/>
      <c r="P376" s="245"/>
      <c r="Q376" s="245"/>
      <c r="R376" s="245"/>
      <c r="S376" s="245"/>
      <c r="T376" s="245"/>
      <c r="U376" s="245"/>
      <c r="V376" s="245"/>
      <c r="W376" s="245"/>
      <c r="X376" s="245"/>
      <c r="Y376" s="245"/>
      <c r="Z376" s="245"/>
    </row>
    <row r="377" ht="10.5" customHeight="1">
      <c r="A377" s="255"/>
      <c r="B377" s="245"/>
      <c r="C377" s="245"/>
      <c r="D377" s="245"/>
      <c r="E377" s="245"/>
      <c r="F377" s="245"/>
      <c r="G377" s="245"/>
      <c r="H377" s="245"/>
      <c r="I377" s="245"/>
      <c r="J377" s="245"/>
      <c r="K377" s="245"/>
      <c r="L377" s="256"/>
      <c r="M377" s="245"/>
      <c r="N377" s="245"/>
      <c r="O377" s="245"/>
      <c r="P377" s="245"/>
      <c r="Q377" s="245"/>
      <c r="R377" s="245"/>
      <c r="S377" s="245"/>
      <c r="T377" s="245"/>
      <c r="U377" s="245"/>
      <c r="V377" s="245"/>
      <c r="W377" s="245"/>
      <c r="X377" s="245"/>
      <c r="Y377" s="245"/>
      <c r="Z377" s="245"/>
    </row>
    <row r="378" ht="10.5" customHeight="1">
      <c r="A378" s="255"/>
      <c r="B378" s="245"/>
      <c r="C378" s="245"/>
      <c r="D378" s="245"/>
      <c r="E378" s="245"/>
      <c r="F378" s="245"/>
      <c r="G378" s="245"/>
      <c r="H378" s="245"/>
      <c r="I378" s="245"/>
      <c r="J378" s="245"/>
      <c r="K378" s="245"/>
      <c r="L378" s="256"/>
      <c r="M378" s="245"/>
      <c r="N378" s="245"/>
      <c r="O378" s="245"/>
      <c r="P378" s="245"/>
      <c r="Q378" s="245"/>
      <c r="R378" s="245"/>
      <c r="S378" s="245"/>
      <c r="T378" s="245"/>
      <c r="U378" s="245"/>
      <c r="V378" s="245"/>
      <c r="W378" s="245"/>
      <c r="X378" s="245"/>
      <c r="Y378" s="245"/>
      <c r="Z378" s="245"/>
    </row>
    <row r="379" ht="10.5" customHeight="1">
      <c r="A379" s="255"/>
      <c r="B379" s="245"/>
      <c r="C379" s="245"/>
      <c r="D379" s="245"/>
      <c r="E379" s="245"/>
      <c r="F379" s="245"/>
      <c r="G379" s="245"/>
      <c r="H379" s="245"/>
      <c r="I379" s="245"/>
      <c r="J379" s="245"/>
      <c r="K379" s="245"/>
      <c r="L379" s="256"/>
      <c r="M379" s="245"/>
      <c r="N379" s="245"/>
      <c r="O379" s="245"/>
      <c r="P379" s="245"/>
      <c r="Q379" s="245"/>
      <c r="R379" s="245"/>
      <c r="S379" s="245"/>
      <c r="T379" s="245"/>
      <c r="U379" s="245"/>
      <c r="V379" s="245"/>
      <c r="W379" s="245"/>
      <c r="X379" s="245"/>
      <c r="Y379" s="245"/>
      <c r="Z379" s="245"/>
    </row>
    <row r="380" ht="10.5" customHeight="1">
      <c r="A380" s="255"/>
      <c r="B380" s="245"/>
      <c r="C380" s="245"/>
      <c r="D380" s="245"/>
      <c r="E380" s="245"/>
      <c r="F380" s="245"/>
      <c r="G380" s="245"/>
      <c r="H380" s="245"/>
      <c r="I380" s="245"/>
      <c r="J380" s="245"/>
      <c r="K380" s="245"/>
      <c r="L380" s="256"/>
      <c r="M380" s="245"/>
      <c r="N380" s="245"/>
      <c r="O380" s="245"/>
      <c r="P380" s="245"/>
      <c r="Q380" s="245"/>
      <c r="R380" s="245"/>
      <c r="S380" s="245"/>
      <c r="T380" s="245"/>
      <c r="U380" s="245"/>
      <c r="V380" s="245"/>
      <c r="W380" s="245"/>
      <c r="X380" s="245"/>
      <c r="Y380" s="245"/>
      <c r="Z380" s="245"/>
    </row>
    <row r="381" ht="10.5" customHeight="1">
      <c r="A381" s="255"/>
      <c r="B381" s="245"/>
      <c r="C381" s="245"/>
      <c r="D381" s="245"/>
      <c r="E381" s="245"/>
      <c r="F381" s="245"/>
      <c r="G381" s="245"/>
      <c r="H381" s="245"/>
      <c r="I381" s="245"/>
      <c r="J381" s="245"/>
      <c r="K381" s="245"/>
      <c r="L381" s="256"/>
      <c r="M381" s="245"/>
      <c r="N381" s="245"/>
      <c r="O381" s="245"/>
      <c r="P381" s="245"/>
      <c r="Q381" s="245"/>
      <c r="R381" s="245"/>
      <c r="S381" s="245"/>
      <c r="T381" s="245"/>
      <c r="U381" s="245"/>
      <c r="V381" s="245"/>
      <c r="W381" s="245"/>
      <c r="X381" s="245"/>
      <c r="Y381" s="245"/>
      <c r="Z381" s="245"/>
    </row>
    <row r="382" ht="10.5" customHeight="1">
      <c r="A382" s="255"/>
      <c r="B382" s="245"/>
      <c r="C382" s="245"/>
      <c r="D382" s="245"/>
      <c r="E382" s="245"/>
      <c r="F382" s="245"/>
      <c r="G382" s="245"/>
      <c r="H382" s="245"/>
      <c r="I382" s="245"/>
      <c r="J382" s="245"/>
      <c r="K382" s="245"/>
      <c r="L382" s="256"/>
      <c r="M382" s="245"/>
      <c r="N382" s="245"/>
      <c r="O382" s="245"/>
      <c r="P382" s="245"/>
      <c r="Q382" s="245"/>
      <c r="R382" s="245"/>
      <c r="S382" s="245"/>
      <c r="T382" s="245"/>
      <c r="U382" s="245"/>
      <c r="V382" s="245"/>
      <c r="W382" s="245"/>
      <c r="X382" s="245"/>
      <c r="Y382" s="245"/>
      <c r="Z382" s="245"/>
    </row>
    <row r="383" ht="10.5" customHeight="1">
      <c r="A383" s="255"/>
      <c r="B383" s="245"/>
      <c r="C383" s="245"/>
      <c r="D383" s="245"/>
      <c r="E383" s="245"/>
      <c r="F383" s="245"/>
      <c r="G383" s="245"/>
      <c r="H383" s="245"/>
      <c r="I383" s="245"/>
      <c r="J383" s="245"/>
      <c r="K383" s="245"/>
      <c r="L383" s="256"/>
      <c r="M383" s="245"/>
      <c r="N383" s="245"/>
      <c r="O383" s="245"/>
      <c r="P383" s="245"/>
      <c r="Q383" s="245"/>
      <c r="R383" s="245"/>
      <c r="S383" s="245"/>
      <c r="T383" s="245"/>
      <c r="U383" s="245"/>
      <c r="V383" s="245"/>
      <c r="W383" s="245"/>
      <c r="X383" s="245"/>
      <c r="Y383" s="245"/>
      <c r="Z383" s="245"/>
    </row>
    <row r="384" ht="10.5" customHeight="1">
      <c r="A384" s="255"/>
      <c r="B384" s="245"/>
      <c r="C384" s="245"/>
      <c r="D384" s="245"/>
      <c r="E384" s="245"/>
      <c r="F384" s="245"/>
      <c r="G384" s="245"/>
      <c r="H384" s="245"/>
      <c r="I384" s="245"/>
      <c r="J384" s="245"/>
      <c r="K384" s="245"/>
      <c r="L384" s="256"/>
      <c r="M384" s="245"/>
      <c r="N384" s="245"/>
      <c r="O384" s="245"/>
      <c r="P384" s="245"/>
      <c r="Q384" s="245"/>
      <c r="R384" s="245"/>
      <c r="S384" s="245"/>
      <c r="T384" s="245"/>
      <c r="U384" s="245"/>
      <c r="V384" s="245"/>
      <c r="W384" s="245"/>
      <c r="X384" s="245"/>
      <c r="Y384" s="245"/>
      <c r="Z384" s="245"/>
    </row>
    <row r="385" ht="10.5" customHeight="1">
      <c r="A385" s="255"/>
      <c r="B385" s="245"/>
      <c r="C385" s="245"/>
      <c r="D385" s="245"/>
      <c r="E385" s="245"/>
      <c r="F385" s="245"/>
      <c r="G385" s="245"/>
      <c r="H385" s="245"/>
      <c r="I385" s="245"/>
      <c r="J385" s="245"/>
      <c r="K385" s="245"/>
      <c r="L385" s="256"/>
      <c r="M385" s="245"/>
      <c r="N385" s="245"/>
      <c r="O385" s="245"/>
      <c r="P385" s="245"/>
      <c r="Q385" s="245"/>
      <c r="R385" s="245"/>
      <c r="S385" s="245"/>
      <c r="T385" s="245"/>
      <c r="U385" s="245"/>
      <c r="V385" s="245"/>
      <c r="W385" s="245"/>
      <c r="X385" s="245"/>
      <c r="Y385" s="245"/>
      <c r="Z385" s="245"/>
    </row>
    <row r="386" ht="10.5" customHeight="1">
      <c r="A386" s="255"/>
      <c r="B386" s="245"/>
      <c r="C386" s="245"/>
      <c r="D386" s="245"/>
      <c r="E386" s="245"/>
      <c r="F386" s="245"/>
      <c r="G386" s="245"/>
      <c r="H386" s="245"/>
      <c r="I386" s="245"/>
      <c r="J386" s="245"/>
      <c r="K386" s="245"/>
      <c r="L386" s="256"/>
      <c r="M386" s="245"/>
      <c r="N386" s="245"/>
      <c r="O386" s="245"/>
      <c r="P386" s="245"/>
      <c r="Q386" s="245"/>
      <c r="R386" s="245"/>
      <c r="S386" s="245"/>
      <c r="T386" s="245"/>
      <c r="U386" s="245"/>
      <c r="V386" s="245"/>
      <c r="W386" s="245"/>
      <c r="X386" s="245"/>
      <c r="Y386" s="245"/>
      <c r="Z386" s="245"/>
    </row>
    <row r="387" ht="10.5" customHeight="1">
      <c r="A387" s="255"/>
      <c r="B387" s="245"/>
      <c r="C387" s="245"/>
      <c r="D387" s="245"/>
      <c r="E387" s="245"/>
      <c r="F387" s="245"/>
      <c r="G387" s="245"/>
      <c r="H387" s="245"/>
      <c r="I387" s="245"/>
      <c r="J387" s="245"/>
      <c r="K387" s="245"/>
      <c r="L387" s="256"/>
      <c r="M387" s="245"/>
      <c r="N387" s="245"/>
      <c r="O387" s="245"/>
      <c r="P387" s="245"/>
      <c r="Q387" s="245"/>
      <c r="R387" s="245"/>
      <c r="S387" s="245"/>
      <c r="T387" s="245"/>
      <c r="U387" s="245"/>
      <c r="V387" s="245"/>
      <c r="W387" s="245"/>
      <c r="X387" s="245"/>
      <c r="Y387" s="245"/>
      <c r="Z387" s="245"/>
    </row>
    <row r="388" ht="10.5" customHeight="1">
      <c r="A388" s="255"/>
      <c r="B388" s="245"/>
      <c r="C388" s="245"/>
      <c r="D388" s="245"/>
      <c r="E388" s="245"/>
      <c r="F388" s="245"/>
      <c r="G388" s="245"/>
      <c r="H388" s="245"/>
      <c r="I388" s="245"/>
      <c r="J388" s="245"/>
      <c r="K388" s="245"/>
      <c r="L388" s="256"/>
      <c r="M388" s="245"/>
      <c r="N388" s="245"/>
      <c r="O388" s="245"/>
      <c r="P388" s="245"/>
      <c r="Q388" s="245"/>
      <c r="R388" s="245"/>
      <c r="S388" s="245"/>
      <c r="T388" s="245"/>
      <c r="U388" s="245"/>
      <c r="V388" s="245"/>
      <c r="W388" s="245"/>
      <c r="X388" s="245"/>
      <c r="Y388" s="245"/>
      <c r="Z388" s="245"/>
    </row>
    <row r="389" ht="10.5" customHeight="1">
      <c r="A389" s="255"/>
      <c r="B389" s="245"/>
      <c r="C389" s="245"/>
      <c r="D389" s="245"/>
      <c r="E389" s="245"/>
      <c r="F389" s="245"/>
      <c r="G389" s="245"/>
      <c r="H389" s="245"/>
      <c r="I389" s="245"/>
      <c r="J389" s="245"/>
      <c r="K389" s="245"/>
      <c r="L389" s="256"/>
      <c r="M389" s="245"/>
      <c r="N389" s="245"/>
      <c r="O389" s="245"/>
      <c r="P389" s="245"/>
      <c r="Q389" s="245"/>
      <c r="R389" s="245"/>
      <c r="S389" s="245"/>
      <c r="T389" s="245"/>
      <c r="U389" s="245"/>
      <c r="V389" s="245"/>
      <c r="W389" s="245"/>
      <c r="X389" s="245"/>
      <c r="Y389" s="245"/>
      <c r="Z389" s="245"/>
    </row>
    <row r="390" ht="10.5" customHeight="1">
      <c r="A390" s="255"/>
      <c r="B390" s="245"/>
      <c r="C390" s="245"/>
      <c r="D390" s="245"/>
      <c r="E390" s="245"/>
      <c r="F390" s="245"/>
      <c r="G390" s="245"/>
      <c r="H390" s="245"/>
      <c r="I390" s="245"/>
      <c r="J390" s="245"/>
      <c r="K390" s="245"/>
      <c r="L390" s="256"/>
      <c r="M390" s="245"/>
      <c r="N390" s="245"/>
      <c r="O390" s="245"/>
      <c r="P390" s="245"/>
      <c r="Q390" s="245"/>
      <c r="R390" s="245"/>
      <c r="S390" s="245"/>
      <c r="T390" s="245"/>
      <c r="U390" s="245"/>
      <c r="V390" s="245"/>
      <c r="W390" s="245"/>
      <c r="X390" s="245"/>
      <c r="Y390" s="245"/>
      <c r="Z390" s="245"/>
    </row>
    <row r="391" ht="10.5" customHeight="1">
      <c r="A391" s="255"/>
      <c r="B391" s="245"/>
      <c r="C391" s="245"/>
      <c r="D391" s="245"/>
      <c r="E391" s="245"/>
      <c r="F391" s="245"/>
      <c r="G391" s="245"/>
      <c r="H391" s="245"/>
      <c r="I391" s="245"/>
      <c r="J391" s="245"/>
      <c r="K391" s="245"/>
      <c r="L391" s="256"/>
      <c r="M391" s="245"/>
      <c r="N391" s="245"/>
      <c r="O391" s="245"/>
      <c r="P391" s="245"/>
      <c r="Q391" s="245"/>
      <c r="R391" s="245"/>
      <c r="S391" s="245"/>
      <c r="T391" s="245"/>
      <c r="U391" s="245"/>
      <c r="V391" s="245"/>
      <c r="W391" s="245"/>
      <c r="X391" s="245"/>
      <c r="Y391" s="245"/>
      <c r="Z391" s="245"/>
    </row>
    <row r="392" ht="10.5" customHeight="1">
      <c r="A392" s="255"/>
      <c r="B392" s="245"/>
      <c r="C392" s="245"/>
      <c r="D392" s="245"/>
      <c r="E392" s="245"/>
      <c r="F392" s="245"/>
      <c r="G392" s="245"/>
      <c r="H392" s="245"/>
      <c r="I392" s="245"/>
      <c r="J392" s="245"/>
      <c r="K392" s="245"/>
      <c r="L392" s="256"/>
      <c r="M392" s="245"/>
      <c r="N392" s="245"/>
      <c r="O392" s="245"/>
      <c r="P392" s="245"/>
      <c r="Q392" s="245"/>
      <c r="R392" s="245"/>
      <c r="S392" s="245"/>
      <c r="T392" s="245"/>
      <c r="U392" s="245"/>
      <c r="V392" s="245"/>
      <c r="W392" s="245"/>
      <c r="X392" s="245"/>
      <c r="Y392" s="245"/>
      <c r="Z392" s="245"/>
    </row>
    <row r="393" ht="10.5" customHeight="1">
      <c r="A393" s="255"/>
      <c r="B393" s="245"/>
      <c r="C393" s="245"/>
      <c r="D393" s="245"/>
      <c r="E393" s="245"/>
      <c r="F393" s="245"/>
      <c r="G393" s="245"/>
      <c r="H393" s="245"/>
      <c r="I393" s="245"/>
      <c r="J393" s="245"/>
      <c r="K393" s="245"/>
      <c r="L393" s="256"/>
      <c r="M393" s="245"/>
      <c r="N393" s="245"/>
      <c r="O393" s="245"/>
      <c r="P393" s="245"/>
      <c r="Q393" s="245"/>
      <c r="R393" s="245"/>
      <c r="S393" s="245"/>
      <c r="T393" s="245"/>
      <c r="U393" s="245"/>
      <c r="V393" s="245"/>
      <c r="W393" s="245"/>
      <c r="X393" s="245"/>
      <c r="Y393" s="245"/>
      <c r="Z393" s="245"/>
    </row>
    <row r="394" ht="10.5" customHeight="1">
      <c r="A394" s="255"/>
      <c r="B394" s="245"/>
      <c r="C394" s="245"/>
      <c r="D394" s="245"/>
      <c r="E394" s="245"/>
      <c r="F394" s="245"/>
      <c r="G394" s="245"/>
      <c r="H394" s="245"/>
      <c r="I394" s="245"/>
      <c r="J394" s="245"/>
      <c r="K394" s="245"/>
      <c r="L394" s="256"/>
      <c r="M394" s="245"/>
      <c r="N394" s="245"/>
      <c r="O394" s="245"/>
      <c r="P394" s="245"/>
      <c r="Q394" s="245"/>
      <c r="R394" s="245"/>
      <c r="S394" s="245"/>
      <c r="T394" s="245"/>
      <c r="U394" s="245"/>
      <c r="V394" s="245"/>
      <c r="W394" s="245"/>
      <c r="X394" s="245"/>
      <c r="Y394" s="245"/>
      <c r="Z394" s="245"/>
    </row>
    <row r="395" ht="10.5" customHeight="1">
      <c r="A395" s="255"/>
      <c r="B395" s="245"/>
      <c r="C395" s="245"/>
      <c r="D395" s="245"/>
      <c r="E395" s="245"/>
      <c r="F395" s="245"/>
      <c r="G395" s="245"/>
      <c r="H395" s="245"/>
      <c r="I395" s="245"/>
      <c r="J395" s="245"/>
      <c r="K395" s="245"/>
      <c r="L395" s="256"/>
      <c r="M395" s="245"/>
      <c r="N395" s="245"/>
      <c r="O395" s="245"/>
      <c r="P395" s="245"/>
      <c r="Q395" s="245"/>
      <c r="R395" s="245"/>
      <c r="S395" s="245"/>
      <c r="T395" s="245"/>
      <c r="U395" s="245"/>
      <c r="V395" s="245"/>
      <c r="W395" s="245"/>
      <c r="X395" s="245"/>
      <c r="Y395" s="245"/>
      <c r="Z395" s="245"/>
    </row>
    <row r="396" ht="10.5" customHeight="1">
      <c r="A396" s="255"/>
      <c r="B396" s="245"/>
      <c r="C396" s="245"/>
      <c r="D396" s="245"/>
      <c r="E396" s="245"/>
      <c r="F396" s="245"/>
      <c r="G396" s="245"/>
      <c r="H396" s="245"/>
      <c r="I396" s="245"/>
      <c r="J396" s="245"/>
      <c r="K396" s="245"/>
      <c r="L396" s="256"/>
      <c r="M396" s="245"/>
      <c r="N396" s="245"/>
      <c r="O396" s="245"/>
      <c r="P396" s="245"/>
      <c r="Q396" s="245"/>
      <c r="R396" s="245"/>
      <c r="S396" s="245"/>
      <c r="T396" s="245"/>
      <c r="U396" s="245"/>
      <c r="V396" s="245"/>
      <c r="W396" s="245"/>
      <c r="X396" s="245"/>
      <c r="Y396" s="245"/>
      <c r="Z396" s="245"/>
    </row>
    <row r="397" ht="10.5" customHeight="1">
      <c r="A397" s="255"/>
      <c r="B397" s="245"/>
      <c r="C397" s="245"/>
      <c r="D397" s="245"/>
      <c r="E397" s="245"/>
      <c r="F397" s="245"/>
      <c r="G397" s="245"/>
      <c r="H397" s="245"/>
      <c r="I397" s="245"/>
      <c r="J397" s="245"/>
      <c r="K397" s="245"/>
      <c r="L397" s="256"/>
      <c r="M397" s="245"/>
      <c r="N397" s="245"/>
      <c r="O397" s="245"/>
      <c r="P397" s="245"/>
      <c r="Q397" s="245"/>
      <c r="R397" s="245"/>
      <c r="S397" s="245"/>
      <c r="T397" s="245"/>
      <c r="U397" s="245"/>
      <c r="V397" s="245"/>
      <c r="W397" s="245"/>
      <c r="X397" s="245"/>
      <c r="Y397" s="245"/>
      <c r="Z397" s="245"/>
    </row>
    <row r="398" ht="10.5" customHeight="1">
      <c r="A398" s="255"/>
      <c r="B398" s="245"/>
      <c r="C398" s="245"/>
      <c r="D398" s="245"/>
      <c r="E398" s="245"/>
      <c r="F398" s="245"/>
      <c r="G398" s="245"/>
      <c r="H398" s="245"/>
      <c r="I398" s="245"/>
      <c r="J398" s="245"/>
      <c r="K398" s="245"/>
      <c r="L398" s="256"/>
      <c r="M398" s="245"/>
      <c r="N398" s="245"/>
      <c r="O398" s="245"/>
      <c r="P398" s="245"/>
      <c r="Q398" s="245"/>
      <c r="R398" s="245"/>
      <c r="S398" s="245"/>
      <c r="T398" s="245"/>
      <c r="U398" s="245"/>
      <c r="V398" s="245"/>
      <c r="W398" s="245"/>
      <c r="X398" s="245"/>
      <c r="Y398" s="245"/>
      <c r="Z398" s="245"/>
    </row>
    <row r="399" ht="10.5" customHeight="1">
      <c r="A399" s="255"/>
      <c r="B399" s="245"/>
      <c r="C399" s="245"/>
      <c r="D399" s="245"/>
      <c r="E399" s="245"/>
      <c r="F399" s="245"/>
      <c r="G399" s="245"/>
      <c r="H399" s="245"/>
      <c r="I399" s="245"/>
      <c r="J399" s="245"/>
      <c r="K399" s="245"/>
      <c r="L399" s="256"/>
      <c r="M399" s="245"/>
      <c r="N399" s="245"/>
      <c r="O399" s="245"/>
      <c r="P399" s="245"/>
      <c r="Q399" s="245"/>
      <c r="R399" s="245"/>
      <c r="S399" s="245"/>
      <c r="T399" s="245"/>
      <c r="U399" s="245"/>
      <c r="V399" s="245"/>
      <c r="W399" s="245"/>
      <c r="X399" s="245"/>
      <c r="Y399" s="245"/>
      <c r="Z399" s="245"/>
    </row>
    <row r="400" ht="10.5" customHeight="1">
      <c r="A400" s="255"/>
      <c r="B400" s="245"/>
      <c r="C400" s="245"/>
      <c r="D400" s="245"/>
      <c r="E400" s="245"/>
      <c r="F400" s="245"/>
      <c r="G400" s="245"/>
      <c r="H400" s="245"/>
      <c r="I400" s="245"/>
      <c r="J400" s="245"/>
      <c r="K400" s="245"/>
      <c r="L400" s="256"/>
      <c r="M400" s="245"/>
      <c r="N400" s="245"/>
      <c r="O400" s="245"/>
      <c r="P400" s="245"/>
      <c r="Q400" s="245"/>
      <c r="R400" s="245"/>
      <c r="S400" s="245"/>
      <c r="T400" s="245"/>
      <c r="U400" s="245"/>
      <c r="V400" s="245"/>
      <c r="W400" s="245"/>
      <c r="X400" s="245"/>
      <c r="Y400" s="245"/>
      <c r="Z400" s="245"/>
    </row>
    <row r="401" ht="10.5" customHeight="1">
      <c r="A401" s="255"/>
      <c r="B401" s="245"/>
      <c r="C401" s="245"/>
      <c r="D401" s="245"/>
      <c r="E401" s="245"/>
      <c r="F401" s="245"/>
      <c r="G401" s="245"/>
      <c r="H401" s="245"/>
      <c r="I401" s="245"/>
      <c r="J401" s="245"/>
      <c r="K401" s="245"/>
      <c r="L401" s="256"/>
      <c r="M401" s="245"/>
      <c r="N401" s="245"/>
      <c r="O401" s="245"/>
      <c r="P401" s="245"/>
      <c r="Q401" s="245"/>
      <c r="R401" s="245"/>
      <c r="S401" s="245"/>
      <c r="T401" s="245"/>
      <c r="U401" s="245"/>
      <c r="V401" s="245"/>
      <c r="W401" s="245"/>
      <c r="X401" s="245"/>
      <c r="Y401" s="245"/>
      <c r="Z401" s="245"/>
    </row>
    <row r="402" ht="10.5" customHeight="1">
      <c r="A402" s="255"/>
      <c r="B402" s="245"/>
      <c r="C402" s="245"/>
      <c r="D402" s="245"/>
      <c r="E402" s="245"/>
      <c r="F402" s="245"/>
      <c r="G402" s="245"/>
      <c r="H402" s="245"/>
      <c r="I402" s="245"/>
      <c r="J402" s="245"/>
      <c r="K402" s="245"/>
      <c r="L402" s="256"/>
      <c r="M402" s="245"/>
      <c r="N402" s="245"/>
      <c r="O402" s="245"/>
      <c r="P402" s="245"/>
      <c r="Q402" s="245"/>
      <c r="R402" s="245"/>
      <c r="S402" s="245"/>
      <c r="T402" s="245"/>
      <c r="U402" s="245"/>
      <c r="V402" s="245"/>
      <c r="W402" s="245"/>
      <c r="X402" s="245"/>
      <c r="Y402" s="245"/>
      <c r="Z402" s="245"/>
    </row>
    <row r="403" ht="10.5" customHeight="1">
      <c r="A403" s="255"/>
      <c r="B403" s="245"/>
      <c r="C403" s="245"/>
      <c r="D403" s="245"/>
      <c r="E403" s="245"/>
      <c r="F403" s="245"/>
      <c r="G403" s="245"/>
      <c r="H403" s="245"/>
      <c r="I403" s="245"/>
      <c r="J403" s="245"/>
      <c r="K403" s="245"/>
      <c r="L403" s="256"/>
      <c r="M403" s="245"/>
      <c r="N403" s="245"/>
      <c r="O403" s="245"/>
      <c r="P403" s="245"/>
      <c r="Q403" s="245"/>
      <c r="R403" s="245"/>
      <c r="S403" s="245"/>
      <c r="T403" s="245"/>
      <c r="U403" s="245"/>
      <c r="V403" s="245"/>
      <c r="W403" s="245"/>
      <c r="X403" s="245"/>
      <c r="Y403" s="245"/>
      <c r="Z403" s="245"/>
    </row>
    <row r="404" ht="10.5" customHeight="1">
      <c r="A404" s="255"/>
      <c r="B404" s="245"/>
      <c r="C404" s="245"/>
      <c r="D404" s="245"/>
      <c r="E404" s="245"/>
      <c r="F404" s="245"/>
      <c r="G404" s="245"/>
      <c r="H404" s="245"/>
      <c r="I404" s="245"/>
      <c r="J404" s="245"/>
      <c r="K404" s="245"/>
      <c r="L404" s="256"/>
      <c r="M404" s="245"/>
      <c r="N404" s="245"/>
      <c r="O404" s="245"/>
      <c r="P404" s="245"/>
      <c r="Q404" s="245"/>
      <c r="R404" s="245"/>
      <c r="S404" s="245"/>
      <c r="T404" s="245"/>
      <c r="U404" s="245"/>
      <c r="V404" s="245"/>
      <c r="W404" s="245"/>
      <c r="X404" s="245"/>
      <c r="Y404" s="245"/>
      <c r="Z404" s="245"/>
    </row>
    <row r="405" ht="10.5" customHeight="1">
      <c r="A405" s="255"/>
      <c r="B405" s="245"/>
      <c r="C405" s="245"/>
      <c r="D405" s="245"/>
      <c r="E405" s="245"/>
      <c r="F405" s="245"/>
      <c r="G405" s="245"/>
      <c r="H405" s="245"/>
      <c r="I405" s="245"/>
      <c r="J405" s="245"/>
      <c r="K405" s="245"/>
      <c r="L405" s="256"/>
      <c r="M405" s="245"/>
      <c r="N405" s="245"/>
      <c r="O405" s="245"/>
      <c r="P405" s="245"/>
      <c r="Q405" s="245"/>
      <c r="R405" s="245"/>
      <c r="S405" s="245"/>
      <c r="T405" s="245"/>
      <c r="U405" s="245"/>
      <c r="V405" s="245"/>
      <c r="W405" s="245"/>
      <c r="X405" s="245"/>
      <c r="Y405" s="245"/>
      <c r="Z405" s="245"/>
    </row>
    <row r="406" ht="10.5" customHeight="1">
      <c r="A406" s="255"/>
      <c r="B406" s="245"/>
      <c r="C406" s="245"/>
      <c r="D406" s="245"/>
      <c r="E406" s="245"/>
      <c r="F406" s="245"/>
      <c r="G406" s="245"/>
      <c r="H406" s="245"/>
      <c r="I406" s="245"/>
      <c r="J406" s="245"/>
      <c r="K406" s="245"/>
      <c r="L406" s="256"/>
      <c r="M406" s="245"/>
      <c r="N406" s="245"/>
      <c r="O406" s="245"/>
      <c r="P406" s="245"/>
      <c r="Q406" s="245"/>
      <c r="R406" s="245"/>
      <c r="S406" s="245"/>
      <c r="T406" s="245"/>
      <c r="U406" s="245"/>
      <c r="V406" s="245"/>
      <c r="W406" s="245"/>
      <c r="X406" s="245"/>
      <c r="Y406" s="245"/>
      <c r="Z406" s="245"/>
    </row>
    <row r="407" ht="10.5" customHeight="1">
      <c r="A407" s="255"/>
      <c r="B407" s="245"/>
      <c r="C407" s="245"/>
      <c r="D407" s="245"/>
      <c r="E407" s="245"/>
      <c r="F407" s="245"/>
      <c r="G407" s="245"/>
      <c r="H407" s="245"/>
      <c r="I407" s="245"/>
      <c r="J407" s="245"/>
      <c r="K407" s="245"/>
      <c r="L407" s="256"/>
      <c r="M407" s="245"/>
      <c r="N407" s="245"/>
      <c r="O407" s="245"/>
      <c r="P407" s="245"/>
      <c r="Q407" s="245"/>
      <c r="R407" s="245"/>
      <c r="S407" s="245"/>
      <c r="T407" s="245"/>
      <c r="U407" s="245"/>
      <c r="V407" s="245"/>
      <c r="W407" s="245"/>
      <c r="X407" s="245"/>
      <c r="Y407" s="245"/>
      <c r="Z407" s="245"/>
    </row>
    <row r="408" ht="10.5" customHeight="1">
      <c r="A408" s="255"/>
      <c r="B408" s="245"/>
      <c r="C408" s="245"/>
      <c r="D408" s="245"/>
      <c r="E408" s="245"/>
      <c r="F408" s="245"/>
      <c r="G408" s="245"/>
      <c r="H408" s="245"/>
      <c r="I408" s="245"/>
      <c r="J408" s="245"/>
      <c r="K408" s="245"/>
      <c r="L408" s="256"/>
      <c r="M408" s="245"/>
      <c r="N408" s="245"/>
      <c r="O408" s="245"/>
      <c r="P408" s="245"/>
      <c r="Q408" s="245"/>
      <c r="R408" s="245"/>
      <c r="S408" s="245"/>
      <c r="T408" s="245"/>
      <c r="U408" s="245"/>
      <c r="V408" s="245"/>
      <c r="W408" s="245"/>
      <c r="X408" s="245"/>
      <c r="Y408" s="245"/>
      <c r="Z408" s="245"/>
    </row>
    <row r="409" ht="10.5" customHeight="1">
      <c r="A409" s="255"/>
      <c r="B409" s="245"/>
      <c r="C409" s="245"/>
      <c r="D409" s="245"/>
      <c r="E409" s="245"/>
      <c r="F409" s="245"/>
      <c r="G409" s="245"/>
      <c r="H409" s="245"/>
      <c r="I409" s="245"/>
      <c r="J409" s="245"/>
      <c r="K409" s="245"/>
      <c r="L409" s="256"/>
      <c r="M409" s="245"/>
      <c r="N409" s="245"/>
      <c r="O409" s="245"/>
      <c r="P409" s="245"/>
      <c r="Q409" s="245"/>
      <c r="R409" s="245"/>
      <c r="S409" s="245"/>
      <c r="T409" s="245"/>
      <c r="U409" s="245"/>
      <c r="V409" s="245"/>
      <c r="W409" s="245"/>
      <c r="X409" s="245"/>
      <c r="Y409" s="245"/>
      <c r="Z409" s="245"/>
    </row>
    <row r="410" ht="10.5" customHeight="1">
      <c r="A410" s="255"/>
      <c r="B410" s="245"/>
      <c r="C410" s="245"/>
      <c r="D410" s="245"/>
      <c r="E410" s="245"/>
      <c r="F410" s="245"/>
      <c r="G410" s="245"/>
      <c r="H410" s="245"/>
      <c r="I410" s="245"/>
      <c r="J410" s="245"/>
      <c r="K410" s="245"/>
      <c r="L410" s="256"/>
      <c r="M410" s="245"/>
      <c r="N410" s="245"/>
      <c r="O410" s="245"/>
      <c r="P410" s="245"/>
      <c r="Q410" s="245"/>
      <c r="R410" s="245"/>
      <c r="S410" s="245"/>
      <c r="T410" s="245"/>
      <c r="U410" s="245"/>
      <c r="V410" s="245"/>
      <c r="W410" s="245"/>
      <c r="X410" s="245"/>
      <c r="Y410" s="245"/>
      <c r="Z410" s="245"/>
    </row>
    <row r="411" ht="10.5" customHeight="1">
      <c r="A411" s="255"/>
      <c r="B411" s="245"/>
      <c r="C411" s="245"/>
      <c r="D411" s="245"/>
      <c r="E411" s="245"/>
      <c r="F411" s="245"/>
      <c r="G411" s="245"/>
      <c r="H411" s="245"/>
      <c r="I411" s="245"/>
      <c r="J411" s="245"/>
      <c r="K411" s="245"/>
      <c r="L411" s="256"/>
      <c r="M411" s="245"/>
      <c r="N411" s="245"/>
      <c r="O411" s="245"/>
      <c r="P411" s="245"/>
      <c r="Q411" s="245"/>
      <c r="R411" s="245"/>
      <c r="S411" s="245"/>
      <c r="T411" s="245"/>
      <c r="U411" s="245"/>
      <c r="V411" s="245"/>
      <c r="W411" s="245"/>
      <c r="X411" s="245"/>
      <c r="Y411" s="245"/>
      <c r="Z411" s="245"/>
    </row>
    <row r="412" ht="10.5" customHeight="1">
      <c r="A412" s="255"/>
      <c r="B412" s="245"/>
      <c r="C412" s="245"/>
      <c r="D412" s="245"/>
      <c r="E412" s="245"/>
      <c r="F412" s="245"/>
      <c r="G412" s="245"/>
      <c r="H412" s="245"/>
      <c r="I412" s="245"/>
      <c r="J412" s="245"/>
      <c r="K412" s="245"/>
      <c r="L412" s="256"/>
      <c r="M412" s="245"/>
      <c r="N412" s="245"/>
      <c r="O412" s="245"/>
      <c r="P412" s="245"/>
      <c r="Q412" s="245"/>
      <c r="R412" s="245"/>
      <c r="S412" s="245"/>
      <c r="T412" s="245"/>
      <c r="U412" s="245"/>
      <c r="V412" s="245"/>
      <c r="W412" s="245"/>
      <c r="X412" s="245"/>
      <c r="Y412" s="245"/>
      <c r="Z412" s="245"/>
    </row>
    <row r="413" ht="10.5" customHeight="1">
      <c r="A413" s="255"/>
      <c r="B413" s="245"/>
      <c r="C413" s="245"/>
      <c r="D413" s="245"/>
      <c r="E413" s="245"/>
      <c r="F413" s="245"/>
      <c r="G413" s="245"/>
      <c r="H413" s="245"/>
      <c r="I413" s="245"/>
      <c r="J413" s="245"/>
      <c r="K413" s="245"/>
      <c r="L413" s="256"/>
      <c r="M413" s="245"/>
      <c r="N413" s="245"/>
      <c r="O413" s="245"/>
      <c r="P413" s="245"/>
      <c r="Q413" s="245"/>
      <c r="R413" s="245"/>
      <c r="S413" s="245"/>
      <c r="T413" s="245"/>
      <c r="U413" s="245"/>
      <c r="V413" s="245"/>
      <c r="W413" s="245"/>
      <c r="X413" s="245"/>
      <c r="Y413" s="245"/>
      <c r="Z413" s="245"/>
    </row>
    <row r="414" ht="10.5" customHeight="1">
      <c r="A414" s="255"/>
      <c r="B414" s="245"/>
      <c r="C414" s="245"/>
      <c r="D414" s="245"/>
      <c r="E414" s="245"/>
      <c r="F414" s="245"/>
      <c r="G414" s="245"/>
      <c r="H414" s="245"/>
      <c r="I414" s="245"/>
      <c r="J414" s="245"/>
      <c r="K414" s="245"/>
      <c r="L414" s="256"/>
      <c r="M414" s="245"/>
      <c r="N414" s="245"/>
      <c r="O414" s="245"/>
      <c r="P414" s="245"/>
      <c r="Q414" s="245"/>
      <c r="R414" s="245"/>
      <c r="S414" s="245"/>
      <c r="T414" s="245"/>
      <c r="U414" s="245"/>
      <c r="V414" s="245"/>
      <c r="W414" s="245"/>
      <c r="X414" s="245"/>
      <c r="Y414" s="245"/>
      <c r="Z414" s="245"/>
    </row>
    <row r="415" ht="10.5" customHeight="1">
      <c r="A415" s="255"/>
      <c r="B415" s="245"/>
      <c r="C415" s="245"/>
      <c r="D415" s="245"/>
      <c r="E415" s="245"/>
      <c r="F415" s="245"/>
      <c r="G415" s="245"/>
      <c r="H415" s="245"/>
      <c r="I415" s="245"/>
      <c r="J415" s="245"/>
      <c r="K415" s="245"/>
      <c r="L415" s="256"/>
      <c r="M415" s="245"/>
      <c r="N415" s="245"/>
      <c r="O415" s="245"/>
      <c r="P415" s="245"/>
      <c r="Q415" s="245"/>
      <c r="R415" s="245"/>
      <c r="S415" s="245"/>
      <c r="T415" s="245"/>
      <c r="U415" s="245"/>
      <c r="V415" s="245"/>
      <c r="W415" s="245"/>
      <c r="X415" s="245"/>
      <c r="Y415" s="245"/>
      <c r="Z415" s="245"/>
    </row>
    <row r="416" ht="10.5" customHeight="1">
      <c r="A416" s="255"/>
      <c r="B416" s="245"/>
      <c r="C416" s="245"/>
      <c r="D416" s="245"/>
      <c r="E416" s="245"/>
      <c r="F416" s="245"/>
      <c r="G416" s="245"/>
      <c r="H416" s="245"/>
      <c r="I416" s="245"/>
      <c r="J416" s="245"/>
      <c r="K416" s="245"/>
      <c r="L416" s="256"/>
      <c r="M416" s="245"/>
      <c r="N416" s="245"/>
      <c r="O416" s="245"/>
      <c r="P416" s="245"/>
      <c r="Q416" s="245"/>
      <c r="R416" s="245"/>
      <c r="S416" s="245"/>
      <c r="T416" s="245"/>
      <c r="U416" s="245"/>
      <c r="V416" s="245"/>
      <c r="W416" s="245"/>
      <c r="X416" s="245"/>
      <c r="Y416" s="245"/>
      <c r="Z416" s="245"/>
    </row>
    <row r="417" ht="10.5" customHeight="1">
      <c r="A417" s="255"/>
      <c r="B417" s="245"/>
      <c r="C417" s="245"/>
      <c r="D417" s="245"/>
      <c r="E417" s="245"/>
      <c r="F417" s="245"/>
      <c r="G417" s="245"/>
      <c r="H417" s="245"/>
      <c r="I417" s="245"/>
      <c r="J417" s="245"/>
      <c r="K417" s="245"/>
      <c r="L417" s="256"/>
      <c r="M417" s="245"/>
      <c r="N417" s="245"/>
      <c r="O417" s="245"/>
      <c r="P417" s="245"/>
      <c r="Q417" s="245"/>
      <c r="R417" s="245"/>
      <c r="S417" s="245"/>
      <c r="T417" s="245"/>
      <c r="U417" s="245"/>
      <c r="V417" s="245"/>
      <c r="W417" s="245"/>
      <c r="X417" s="245"/>
      <c r="Y417" s="245"/>
      <c r="Z417" s="245"/>
    </row>
    <row r="418" ht="10.5" customHeight="1">
      <c r="A418" s="255"/>
      <c r="B418" s="245"/>
      <c r="C418" s="245"/>
      <c r="D418" s="245"/>
      <c r="E418" s="245"/>
      <c r="F418" s="245"/>
      <c r="G418" s="245"/>
      <c r="H418" s="245"/>
      <c r="I418" s="245"/>
      <c r="J418" s="245"/>
      <c r="K418" s="245"/>
      <c r="L418" s="256"/>
      <c r="M418" s="245"/>
      <c r="N418" s="245"/>
      <c r="O418" s="245"/>
      <c r="P418" s="245"/>
      <c r="Q418" s="245"/>
      <c r="R418" s="245"/>
      <c r="S418" s="245"/>
      <c r="T418" s="245"/>
      <c r="U418" s="245"/>
      <c r="V418" s="245"/>
      <c r="W418" s="245"/>
      <c r="X418" s="245"/>
      <c r="Y418" s="245"/>
      <c r="Z418" s="245"/>
    </row>
    <row r="419" ht="10.5" customHeight="1">
      <c r="A419" s="255"/>
      <c r="B419" s="245"/>
      <c r="C419" s="245"/>
      <c r="D419" s="245"/>
      <c r="E419" s="245"/>
      <c r="F419" s="245"/>
      <c r="G419" s="245"/>
      <c r="H419" s="245"/>
      <c r="I419" s="245"/>
      <c r="J419" s="245"/>
      <c r="K419" s="245"/>
      <c r="L419" s="256"/>
      <c r="M419" s="245"/>
      <c r="N419" s="245"/>
      <c r="O419" s="245"/>
      <c r="P419" s="245"/>
      <c r="Q419" s="245"/>
      <c r="R419" s="245"/>
      <c r="S419" s="245"/>
      <c r="T419" s="245"/>
      <c r="U419" s="245"/>
      <c r="V419" s="245"/>
      <c r="W419" s="245"/>
      <c r="X419" s="245"/>
      <c r="Y419" s="245"/>
      <c r="Z419" s="245"/>
    </row>
    <row r="420" ht="10.5" customHeight="1">
      <c r="A420" s="255"/>
      <c r="B420" s="245"/>
      <c r="C420" s="245"/>
      <c r="D420" s="245"/>
      <c r="E420" s="245"/>
      <c r="F420" s="245"/>
      <c r="G420" s="245"/>
      <c r="H420" s="245"/>
      <c r="I420" s="245"/>
      <c r="J420" s="245"/>
      <c r="K420" s="245"/>
      <c r="L420" s="256"/>
      <c r="M420" s="245"/>
      <c r="N420" s="245"/>
      <c r="O420" s="245"/>
      <c r="P420" s="245"/>
      <c r="Q420" s="245"/>
      <c r="R420" s="245"/>
      <c r="S420" s="245"/>
      <c r="T420" s="245"/>
      <c r="U420" s="245"/>
      <c r="V420" s="245"/>
      <c r="W420" s="245"/>
      <c r="X420" s="245"/>
      <c r="Y420" s="245"/>
      <c r="Z420" s="245"/>
    </row>
    <row r="421" ht="10.5" customHeight="1">
      <c r="A421" s="255"/>
      <c r="B421" s="245"/>
      <c r="C421" s="245"/>
      <c r="D421" s="245"/>
      <c r="E421" s="245"/>
      <c r="F421" s="245"/>
      <c r="G421" s="245"/>
      <c r="H421" s="245"/>
      <c r="I421" s="245"/>
      <c r="J421" s="245"/>
      <c r="K421" s="245"/>
      <c r="L421" s="256"/>
      <c r="M421" s="245"/>
      <c r="N421" s="245"/>
      <c r="O421" s="245"/>
      <c r="P421" s="245"/>
      <c r="Q421" s="245"/>
      <c r="R421" s="245"/>
      <c r="S421" s="245"/>
      <c r="T421" s="245"/>
      <c r="U421" s="245"/>
      <c r="V421" s="245"/>
      <c r="W421" s="245"/>
      <c r="X421" s="245"/>
      <c r="Y421" s="245"/>
      <c r="Z421" s="245"/>
    </row>
    <row r="422" ht="10.5" customHeight="1">
      <c r="A422" s="255"/>
      <c r="B422" s="245"/>
      <c r="C422" s="245"/>
      <c r="D422" s="245"/>
      <c r="E422" s="245"/>
      <c r="F422" s="245"/>
      <c r="G422" s="245"/>
      <c r="H422" s="245"/>
      <c r="I422" s="245"/>
      <c r="J422" s="245"/>
      <c r="K422" s="245"/>
      <c r="L422" s="256"/>
      <c r="M422" s="245"/>
      <c r="N422" s="245"/>
      <c r="O422" s="245"/>
      <c r="P422" s="245"/>
      <c r="Q422" s="245"/>
      <c r="R422" s="245"/>
      <c r="S422" s="245"/>
      <c r="T422" s="245"/>
      <c r="U422" s="245"/>
      <c r="V422" s="245"/>
      <c r="W422" s="245"/>
      <c r="X422" s="245"/>
      <c r="Y422" s="245"/>
      <c r="Z422" s="245"/>
    </row>
    <row r="423" ht="10.5" customHeight="1">
      <c r="A423" s="255"/>
      <c r="B423" s="245"/>
      <c r="C423" s="245"/>
      <c r="D423" s="245"/>
      <c r="E423" s="245"/>
      <c r="F423" s="245"/>
      <c r="G423" s="245"/>
      <c r="H423" s="245"/>
      <c r="I423" s="245"/>
      <c r="J423" s="245"/>
      <c r="K423" s="245"/>
      <c r="L423" s="256"/>
      <c r="M423" s="245"/>
      <c r="N423" s="245"/>
      <c r="O423" s="245"/>
      <c r="P423" s="245"/>
      <c r="Q423" s="245"/>
      <c r="R423" s="245"/>
      <c r="S423" s="245"/>
      <c r="T423" s="245"/>
      <c r="U423" s="245"/>
      <c r="V423" s="245"/>
      <c r="W423" s="245"/>
      <c r="X423" s="245"/>
      <c r="Y423" s="245"/>
      <c r="Z423" s="245"/>
    </row>
    <row r="424" ht="10.5" customHeight="1">
      <c r="A424" s="255"/>
      <c r="B424" s="245"/>
      <c r="C424" s="245"/>
      <c r="D424" s="245"/>
      <c r="E424" s="245"/>
      <c r="F424" s="245"/>
      <c r="G424" s="245"/>
      <c r="H424" s="245"/>
      <c r="I424" s="245"/>
      <c r="J424" s="245"/>
      <c r="K424" s="245"/>
      <c r="L424" s="256"/>
      <c r="M424" s="245"/>
      <c r="N424" s="245"/>
      <c r="O424" s="245"/>
      <c r="P424" s="245"/>
      <c r="Q424" s="245"/>
      <c r="R424" s="245"/>
      <c r="S424" s="245"/>
      <c r="T424" s="245"/>
      <c r="U424" s="245"/>
      <c r="V424" s="245"/>
      <c r="W424" s="245"/>
      <c r="X424" s="245"/>
      <c r="Y424" s="245"/>
      <c r="Z424" s="245"/>
    </row>
    <row r="425" ht="10.5" customHeight="1">
      <c r="A425" s="255"/>
      <c r="B425" s="245"/>
      <c r="C425" s="245"/>
      <c r="D425" s="245"/>
      <c r="E425" s="245"/>
      <c r="F425" s="245"/>
      <c r="G425" s="245"/>
      <c r="H425" s="245"/>
      <c r="I425" s="245"/>
      <c r="J425" s="245"/>
      <c r="K425" s="245"/>
      <c r="L425" s="256"/>
      <c r="M425" s="245"/>
      <c r="N425" s="245"/>
      <c r="O425" s="245"/>
      <c r="P425" s="245"/>
      <c r="Q425" s="245"/>
      <c r="R425" s="245"/>
      <c r="S425" s="245"/>
      <c r="T425" s="245"/>
      <c r="U425" s="245"/>
      <c r="V425" s="245"/>
      <c r="W425" s="245"/>
      <c r="X425" s="245"/>
      <c r="Y425" s="245"/>
      <c r="Z425" s="245"/>
    </row>
    <row r="426" ht="10.5" customHeight="1">
      <c r="A426" s="255"/>
      <c r="B426" s="245"/>
      <c r="C426" s="245"/>
      <c r="D426" s="245"/>
      <c r="E426" s="245"/>
      <c r="F426" s="245"/>
      <c r="G426" s="245"/>
      <c r="H426" s="245"/>
      <c r="I426" s="245"/>
      <c r="J426" s="245"/>
      <c r="K426" s="245"/>
      <c r="L426" s="256"/>
      <c r="M426" s="245"/>
      <c r="N426" s="245"/>
      <c r="O426" s="245"/>
      <c r="P426" s="245"/>
      <c r="Q426" s="245"/>
      <c r="R426" s="245"/>
      <c r="S426" s="245"/>
      <c r="T426" s="245"/>
      <c r="U426" s="245"/>
      <c r="V426" s="245"/>
      <c r="W426" s="245"/>
      <c r="X426" s="245"/>
      <c r="Y426" s="245"/>
      <c r="Z426" s="245"/>
    </row>
    <row r="427" ht="10.5" customHeight="1">
      <c r="A427" s="255"/>
      <c r="B427" s="245"/>
      <c r="C427" s="245"/>
      <c r="D427" s="245"/>
      <c r="E427" s="245"/>
      <c r="F427" s="245"/>
      <c r="G427" s="245"/>
      <c r="H427" s="245"/>
      <c r="I427" s="245"/>
      <c r="J427" s="245"/>
      <c r="K427" s="245"/>
      <c r="L427" s="256"/>
      <c r="M427" s="245"/>
      <c r="N427" s="245"/>
      <c r="O427" s="245"/>
      <c r="P427" s="245"/>
      <c r="Q427" s="245"/>
      <c r="R427" s="245"/>
      <c r="S427" s="245"/>
      <c r="T427" s="245"/>
      <c r="U427" s="245"/>
      <c r="V427" s="245"/>
      <c r="W427" s="245"/>
      <c r="X427" s="245"/>
      <c r="Y427" s="245"/>
      <c r="Z427" s="245"/>
    </row>
    <row r="428" ht="10.5" customHeight="1">
      <c r="A428" s="255"/>
      <c r="B428" s="245"/>
      <c r="C428" s="245"/>
      <c r="D428" s="245"/>
      <c r="E428" s="245"/>
      <c r="F428" s="245"/>
      <c r="G428" s="245"/>
      <c r="H428" s="245"/>
      <c r="I428" s="245"/>
      <c r="J428" s="245"/>
      <c r="K428" s="245"/>
      <c r="L428" s="256"/>
      <c r="M428" s="245"/>
      <c r="N428" s="245"/>
      <c r="O428" s="245"/>
      <c r="P428" s="245"/>
      <c r="Q428" s="245"/>
      <c r="R428" s="245"/>
      <c r="S428" s="245"/>
      <c r="T428" s="245"/>
      <c r="U428" s="245"/>
      <c r="V428" s="245"/>
      <c r="W428" s="245"/>
      <c r="X428" s="245"/>
      <c r="Y428" s="245"/>
      <c r="Z428" s="245"/>
    </row>
    <row r="429" ht="10.5" customHeight="1">
      <c r="A429" s="255"/>
      <c r="B429" s="245"/>
      <c r="C429" s="245"/>
      <c r="D429" s="245"/>
      <c r="E429" s="245"/>
      <c r="F429" s="245"/>
      <c r="G429" s="245"/>
      <c r="H429" s="245"/>
      <c r="I429" s="245"/>
      <c r="J429" s="245"/>
      <c r="K429" s="245"/>
      <c r="L429" s="256"/>
      <c r="M429" s="245"/>
      <c r="N429" s="245"/>
      <c r="O429" s="245"/>
      <c r="P429" s="245"/>
      <c r="Q429" s="245"/>
      <c r="R429" s="245"/>
      <c r="S429" s="245"/>
      <c r="T429" s="245"/>
      <c r="U429" s="245"/>
      <c r="V429" s="245"/>
      <c r="W429" s="245"/>
      <c r="X429" s="245"/>
      <c r="Y429" s="245"/>
      <c r="Z429" s="245"/>
    </row>
    <row r="430" ht="10.5" customHeight="1">
      <c r="A430" s="255"/>
      <c r="B430" s="245"/>
      <c r="C430" s="245"/>
      <c r="D430" s="245"/>
      <c r="E430" s="245"/>
      <c r="F430" s="245"/>
      <c r="G430" s="245"/>
      <c r="H430" s="245"/>
      <c r="I430" s="245"/>
      <c r="J430" s="245"/>
      <c r="K430" s="245"/>
      <c r="L430" s="256"/>
      <c r="M430" s="245"/>
      <c r="N430" s="245"/>
      <c r="O430" s="245"/>
      <c r="P430" s="245"/>
      <c r="Q430" s="245"/>
      <c r="R430" s="245"/>
      <c r="S430" s="245"/>
      <c r="T430" s="245"/>
      <c r="U430" s="245"/>
      <c r="V430" s="245"/>
      <c r="W430" s="245"/>
      <c r="X430" s="245"/>
      <c r="Y430" s="245"/>
      <c r="Z430" s="245"/>
    </row>
    <row r="431" ht="10.5" customHeight="1">
      <c r="A431" s="255"/>
      <c r="B431" s="245"/>
      <c r="C431" s="245"/>
      <c r="D431" s="245"/>
      <c r="E431" s="245"/>
      <c r="F431" s="245"/>
      <c r="G431" s="245"/>
      <c r="H431" s="245"/>
      <c r="I431" s="245"/>
      <c r="J431" s="245"/>
      <c r="K431" s="245"/>
      <c r="L431" s="256"/>
      <c r="M431" s="245"/>
      <c r="N431" s="245"/>
      <c r="O431" s="245"/>
      <c r="P431" s="245"/>
      <c r="Q431" s="245"/>
      <c r="R431" s="245"/>
      <c r="S431" s="245"/>
      <c r="T431" s="245"/>
      <c r="U431" s="245"/>
      <c r="V431" s="245"/>
      <c r="W431" s="245"/>
      <c r="X431" s="245"/>
      <c r="Y431" s="245"/>
      <c r="Z431" s="245"/>
    </row>
    <row r="432" ht="10.5" customHeight="1">
      <c r="A432" s="255"/>
      <c r="B432" s="245"/>
      <c r="C432" s="245"/>
      <c r="D432" s="245"/>
      <c r="E432" s="245"/>
      <c r="F432" s="245"/>
      <c r="G432" s="245"/>
      <c r="H432" s="245"/>
      <c r="I432" s="245"/>
      <c r="J432" s="245"/>
      <c r="K432" s="245"/>
      <c r="L432" s="256"/>
      <c r="M432" s="245"/>
      <c r="N432" s="245"/>
      <c r="O432" s="245"/>
      <c r="P432" s="245"/>
      <c r="Q432" s="245"/>
      <c r="R432" s="245"/>
      <c r="S432" s="245"/>
      <c r="T432" s="245"/>
      <c r="U432" s="245"/>
      <c r="V432" s="245"/>
      <c r="W432" s="245"/>
      <c r="X432" s="245"/>
      <c r="Y432" s="245"/>
      <c r="Z432" s="245"/>
    </row>
    <row r="433" ht="10.5" customHeight="1">
      <c r="A433" s="255"/>
      <c r="B433" s="245"/>
      <c r="C433" s="245"/>
      <c r="D433" s="245"/>
      <c r="E433" s="245"/>
      <c r="F433" s="245"/>
      <c r="G433" s="245"/>
      <c r="H433" s="245"/>
      <c r="I433" s="245"/>
      <c r="J433" s="245"/>
      <c r="K433" s="245"/>
      <c r="L433" s="256"/>
      <c r="M433" s="245"/>
      <c r="N433" s="245"/>
      <c r="O433" s="245"/>
      <c r="P433" s="245"/>
      <c r="Q433" s="245"/>
      <c r="R433" s="245"/>
      <c r="S433" s="245"/>
      <c r="T433" s="245"/>
      <c r="U433" s="245"/>
      <c r="V433" s="245"/>
      <c r="W433" s="245"/>
      <c r="X433" s="245"/>
      <c r="Y433" s="245"/>
      <c r="Z433" s="245"/>
    </row>
    <row r="434" ht="10.5" customHeight="1">
      <c r="A434" s="255"/>
      <c r="B434" s="245"/>
      <c r="C434" s="245"/>
      <c r="D434" s="245"/>
      <c r="E434" s="245"/>
      <c r="F434" s="245"/>
      <c r="G434" s="245"/>
      <c r="H434" s="245"/>
      <c r="I434" s="245"/>
      <c r="J434" s="245"/>
      <c r="K434" s="245"/>
      <c r="L434" s="256"/>
      <c r="M434" s="245"/>
      <c r="N434" s="245"/>
      <c r="O434" s="245"/>
      <c r="P434" s="245"/>
      <c r="Q434" s="245"/>
      <c r="R434" s="245"/>
      <c r="S434" s="245"/>
      <c r="T434" s="245"/>
      <c r="U434" s="245"/>
      <c r="V434" s="245"/>
      <c r="W434" s="245"/>
      <c r="X434" s="245"/>
      <c r="Y434" s="245"/>
      <c r="Z434" s="245"/>
    </row>
    <row r="435" ht="10.5" customHeight="1">
      <c r="A435" s="255"/>
      <c r="B435" s="245"/>
      <c r="C435" s="245"/>
      <c r="D435" s="245"/>
      <c r="E435" s="245"/>
      <c r="F435" s="245"/>
      <c r="G435" s="245"/>
      <c r="H435" s="245"/>
      <c r="I435" s="245"/>
      <c r="J435" s="245"/>
      <c r="K435" s="245"/>
      <c r="L435" s="256"/>
      <c r="M435" s="245"/>
      <c r="N435" s="245"/>
      <c r="O435" s="245"/>
      <c r="P435" s="245"/>
      <c r="Q435" s="245"/>
      <c r="R435" s="245"/>
      <c r="S435" s="245"/>
      <c r="T435" s="245"/>
      <c r="U435" s="245"/>
      <c r="V435" s="245"/>
      <c r="W435" s="245"/>
      <c r="X435" s="245"/>
      <c r="Y435" s="245"/>
      <c r="Z435" s="245"/>
    </row>
    <row r="436" ht="10.5" customHeight="1">
      <c r="A436" s="255"/>
      <c r="B436" s="245"/>
      <c r="C436" s="245"/>
      <c r="D436" s="245"/>
      <c r="E436" s="245"/>
      <c r="F436" s="245"/>
      <c r="G436" s="245"/>
      <c r="H436" s="245"/>
      <c r="I436" s="245"/>
      <c r="J436" s="245"/>
      <c r="K436" s="245"/>
      <c r="L436" s="256"/>
      <c r="M436" s="245"/>
      <c r="N436" s="245"/>
      <c r="O436" s="245"/>
      <c r="P436" s="245"/>
      <c r="Q436" s="245"/>
      <c r="R436" s="245"/>
      <c r="S436" s="245"/>
      <c r="T436" s="245"/>
      <c r="U436" s="245"/>
      <c r="V436" s="245"/>
      <c r="W436" s="245"/>
      <c r="X436" s="245"/>
      <c r="Y436" s="245"/>
      <c r="Z436" s="245"/>
    </row>
    <row r="437" ht="10.5" customHeight="1">
      <c r="A437" s="255"/>
      <c r="B437" s="245"/>
      <c r="C437" s="245"/>
      <c r="D437" s="245"/>
      <c r="E437" s="245"/>
      <c r="F437" s="245"/>
      <c r="G437" s="245"/>
      <c r="H437" s="245"/>
      <c r="I437" s="245"/>
      <c r="J437" s="245"/>
      <c r="K437" s="245"/>
      <c r="L437" s="256"/>
      <c r="M437" s="245"/>
      <c r="N437" s="245"/>
      <c r="O437" s="245"/>
      <c r="P437" s="245"/>
      <c r="Q437" s="245"/>
      <c r="R437" s="245"/>
      <c r="S437" s="245"/>
      <c r="T437" s="245"/>
      <c r="U437" s="245"/>
      <c r="V437" s="245"/>
      <c r="W437" s="245"/>
      <c r="X437" s="245"/>
      <c r="Y437" s="245"/>
      <c r="Z437" s="245"/>
    </row>
    <row r="438" ht="10.5" customHeight="1">
      <c r="A438" s="255"/>
      <c r="B438" s="245"/>
      <c r="C438" s="245"/>
      <c r="D438" s="245"/>
      <c r="E438" s="245"/>
      <c r="F438" s="245"/>
      <c r="G438" s="245"/>
      <c r="H438" s="245"/>
      <c r="I438" s="245"/>
      <c r="J438" s="245"/>
      <c r="K438" s="245"/>
      <c r="L438" s="256"/>
      <c r="M438" s="245"/>
      <c r="N438" s="245"/>
      <c r="O438" s="245"/>
      <c r="P438" s="245"/>
      <c r="Q438" s="245"/>
      <c r="R438" s="245"/>
      <c r="S438" s="245"/>
      <c r="T438" s="245"/>
      <c r="U438" s="245"/>
      <c r="V438" s="245"/>
      <c r="W438" s="245"/>
      <c r="X438" s="245"/>
      <c r="Y438" s="245"/>
      <c r="Z438" s="245"/>
    </row>
    <row r="439" ht="10.5" customHeight="1">
      <c r="A439" s="255"/>
      <c r="B439" s="245"/>
      <c r="C439" s="245"/>
      <c r="D439" s="245"/>
      <c r="E439" s="245"/>
      <c r="F439" s="245"/>
      <c r="G439" s="245"/>
      <c r="H439" s="245"/>
      <c r="I439" s="245"/>
      <c r="J439" s="245"/>
      <c r="K439" s="245"/>
      <c r="L439" s="256"/>
      <c r="M439" s="245"/>
      <c r="N439" s="245"/>
      <c r="O439" s="245"/>
      <c r="P439" s="245"/>
      <c r="Q439" s="245"/>
      <c r="R439" s="245"/>
      <c r="S439" s="245"/>
      <c r="T439" s="245"/>
      <c r="U439" s="245"/>
      <c r="V439" s="245"/>
      <c r="W439" s="245"/>
      <c r="X439" s="245"/>
      <c r="Y439" s="245"/>
      <c r="Z439" s="245"/>
    </row>
    <row r="440" ht="10.5" customHeight="1">
      <c r="A440" s="255"/>
      <c r="B440" s="245"/>
      <c r="C440" s="245"/>
      <c r="D440" s="245"/>
      <c r="E440" s="245"/>
      <c r="F440" s="245"/>
      <c r="G440" s="245"/>
      <c r="H440" s="245"/>
      <c r="I440" s="245"/>
      <c r="J440" s="245"/>
      <c r="K440" s="245"/>
      <c r="L440" s="256"/>
      <c r="M440" s="245"/>
      <c r="N440" s="245"/>
      <c r="O440" s="245"/>
      <c r="P440" s="245"/>
      <c r="Q440" s="245"/>
      <c r="R440" s="245"/>
      <c r="S440" s="245"/>
      <c r="T440" s="245"/>
      <c r="U440" s="245"/>
      <c r="V440" s="245"/>
      <c r="W440" s="245"/>
      <c r="X440" s="245"/>
      <c r="Y440" s="245"/>
      <c r="Z440" s="245"/>
    </row>
    <row r="441" ht="10.5" customHeight="1">
      <c r="A441" s="255"/>
      <c r="B441" s="245"/>
      <c r="C441" s="245"/>
      <c r="D441" s="245"/>
      <c r="E441" s="245"/>
      <c r="F441" s="245"/>
      <c r="G441" s="245"/>
      <c r="H441" s="245"/>
      <c r="I441" s="245"/>
      <c r="J441" s="245"/>
      <c r="K441" s="245"/>
      <c r="L441" s="256"/>
      <c r="M441" s="245"/>
      <c r="N441" s="245"/>
      <c r="O441" s="245"/>
      <c r="P441" s="245"/>
      <c r="Q441" s="245"/>
      <c r="R441" s="245"/>
      <c r="S441" s="245"/>
      <c r="T441" s="245"/>
      <c r="U441" s="245"/>
      <c r="V441" s="245"/>
      <c r="W441" s="245"/>
      <c r="X441" s="245"/>
      <c r="Y441" s="245"/>
      <c r="Z441" s="245"/>
    </row>
    <row r="442" ht="10.5" customHeight="1">
      <c r="A442" s="255"/>
      <c r="B442" s="245"/>
      <c r="C442" s="245"/>
      <c r="D442" s="245"/>
      <c r="E442" s="245"/>
      <c r="F442" s="245"/>
      <c r="G442" s="245"/>
      <c r="H442" s="245"/>
      <c r="I442" s="245"/>
      <c r="J442" s="245"/>
      <c r="K442" s="245"/>
      <c r="L442" s="256"/>
      <c r="M442" s="245"/>
      <c r="N442" s="245"/>
      <c r="O442" s="245"/>
      <c r="P442" s="245"/>
      <c r="Q442" s="245"/>
      <c r="R442" s="245"/>
      <c r="S442" s="245"/>
      <c r="T442" s="245"/>
      <c r="U442" s="245"/>
      <c r="V442" s="245"/>
      <c r="W442" s="245"/>
      <c r="X442" s="245"/>
      <c r="Y442" s="245"/>
      <c r="Z442" s="245"/>
    </row>
    <row r="443" ht="10.5" customHeight="1">
      <c r="A443" s="255"/>
      <c r="B443" s="245"/>
      <c r="C443" s="245"/>
      <c r="D443" s="245"/>
      <c r="E443" s="245"/>
      <c r="F443" s="245"/>
      <c r="G443" s="245"/>
      <c r="H443" s="245"/>
      <c r="I443" s="245"/>
      <c r="J443" s="245"/>
      <c r="K443" s="245"/>
      <c r="L443" s="256"/>
      <c r="M443" s="245"/>
      <c r="N443" s="245"/>
      <c r="O443" s="245"/>
      <c r="P443" s="245"/>
      <c r="Q443" s="245"/>
      <c r="R443" s="245"/>
      <c r="S443" s="245"/>
      <c r="T443" s="245"/>
      <c r="U443" s="245"/>
      <c r="V443" s="245"/>
      <c r="W443" s="245"/>
      <c r="X443" s="245"/>
      <c r="Y443" s="245"/>
      <c r="Z443" s="245"/>
    </row>
    <row r="444" ht="10.5" customHeight="1">
      <c r="A444" s="255"/>
      <c r="B444" s="245"/>
      <c r="C444" s="245"/>
      <c r="D444" s="245"/>
      <c r="E444" s="245"/>
      <c r="F444" s="245"/>
      <c r="G444" s="245"/>
      <c r="H444" s="245"/>
      <c r="I444" s="245"/>
      <c r="J444" s="245"/>
      <c r="K444" s="245"/>
      <c r="L444" s="256"/>
      <c r="M444" s="245"/>
      <c r="N444" s="245"/>
      <c r="O444" s="245"/>
      <c r="P444" s="245"/>
      <c r="Q444" s="245"/>
      <c r="R444" s="245"/>
      <c r="S444" s="245"/>
      <c r="T444" s="245"/>
      <c r="U444" s="245"/>
      <c r="V444" s="245"/>
      <c r="W444" s="245"/>
      <c r="X444" s="245"/>
      <c r="Y444" s="245"/>
      <c r="Z444" s="245"/>
    </row>
    <row r="445" ht="10.5" customHeight="1">
      <c r="A445" s="255"/>
      <c r="B445" s="245"/>
      <c r="C445" s="245"/>
      <c r="D445" s="245"/>
      <c r="E445" s="245"/>
      <c r="F445" s="245"/>
      <c r="G445" s="245"/>
      <c r="H445" s="245"/>
      <c r="I445" s="245"/>
      <c r="J445" s="245"/>
      <c r="K445" s="245"/>
      <c r="L445" s="256"/>
      <c r="M445" s="245"/>
      <c r="N445" s="245"/>
      <c r="O445" s="245"/>
      <c r="P445" s="245"/>
      <c r="Q445" s="245"/>
      <c r="R445" s="245"/>
      <c r="S445" s="245"/>
      <c r="T445" s="245"/>
      <c r="U445" s="245"/>
      <c r="V445" s="245"/>
      <c r="W445" s="245"/>
      <c r="X445" s="245"/>
      <c r="Y445" s="245"/>
      <c r="Z445" s="245"/>
    </row>
    <row r="446" ht="10.5" customHeight="1">
      <c r="A446" s="255"/>
      <c r="B446" s="245"/>
      <c r="C446" s="245"/>
      <c r="D446" s="245"/>
      <c r="E446" s="245"/>
      <c r="F446" s="245"/>
      <c r="G446" s="245"/>
      <c r="H446" s="245"/>
      <c r="I446" s="245"/>
      <c r="J446" s="245"/>
      <c r="K446" s="245"/>
      <c r="L446" s="256"/>
      <c r="M446" s="245"/>
      <c r="N446" s="245"/>
      <c r="O446" s="245"/>
      <c r="P446" s="245"/>
      <c r="Q446" s="245"/>
      <c r="R446" s="245"/>
      <c r="S446" s="245"/>
      <c r="T446" s="245"/>
      <c r="U446" s="245"/>
      <c r="V446" s="245"/>
      <c r="W446" s="245"/>
      <c r="X446" s="245"/>
      <c r="Y446" s="245"/>
      <c r="Z446" s="245"/>
    </row>
    <row r="447" ht="10.5" customHeight="1">
      <c r="A447" s="255"/>
      <c r="B447" s="245"/>
      <c r="C447" s="245"/>
      <c r="D447" s="245"/>
      <c r="E447" s="245"/>
      <c r="F447" s="245"/>
      <c r="G447" s="245"/>
      <c r="H447" s="245"/>
      <c r="I447" s="245"/>
      <c r="J447" s="245"/>
      <c r="K447" s="245"/>
      <c r="L447" s="256"/>
      <c r="M447" s="245"/>
      <c r="N447" s="245"/>
      <c r="O447" s="245"/>
      <c r="P447" s="245"/>
      <c r="Q447" s="245"/>
      <c r="R447" s="245"/>
      <c r="S447" s="245"/>
      <c r="T447" s="245"/>
      <c r="U447" s="245"/>
      <c r="V447" s="245"/>
      <c r="W447" s="245"/>
      <c r="X447" s="245"/>
      <c r="Y447" s="245"/>
      <c r="Z447" s="245"/>
    </row>
    <row r="448" ht="10.5" customHeight="1">
      <c r="A448" s="255"/>
      <c r="B448" s="245"/>
      <c r="C448" s="245"/>
      <c r="D448" s="245"/>
      <c r="E448" s="245"/>
      <c r="F448" s="245"/>
      <c r="G448" s="245"/>
      <c r="H448" s="245"/>
      <c r="I448" s="245"/>
      <c r="J448" s="245"/>
      <c r="K448" s="245"/>
      <c r="L448" s="256"/>
      <c r="M448" s="245"/>
      <c r="N448" s="245"/>
      <c r="O448" s="245"/>
      <c r="P448" s="245"/>
      <c r="Q448" s="245"/>
      <c r="R448" s="245"/>
      <c r="S448" s="245"/>
      <c r="T448" s="245"/>
      <c r="U448" s="245"/>
      <c r="V448" s="245"/>
      <c r="W448" s="245"/>
      <c r="X448" s="245"/>
      <c r="Y448" s="245"/>
      <c r="Z448" s="245"/>
    </row>
    <row r="449" ht="10.5" customHeight="1">
      <c r="A449" s="255"/>
      <c r="B449" s="245"/>
      <c r="C449" s="245"/>
      <c r="D449" s="245"/>
      <c r="E449" s="245"/>
      <c r="F449" s="245"/>
      <c r="G449" s="245"/>
      <c r="H449" s="245"/>
      <c r="I449" s="245"/>
      <c r="J449" s="245"/>
      <c r="K449" s="245"/>
      <c r="L449" s="256"/>
      <c r="M449" s="245"/>
      <c r="N449" s="245"/>
      <c r="O449" s="245"/>
      <c r="P449" s="245"/>
      <c r="Q449" s="245"/>
      <c r="R449" s="245"/>
      <c r="S449" s="245"/>
      <c r="T449" s="245"/>
      <c r="U449" s="245"/>
      <c r="V449" s="245"/>
      <c r="W449" s="245"/>
      <c r="X449" s="245"/>
      <c r="Y449" s="245"/>
      <c r="Z449" s="245"/>
    </row>
    <row r="450" ht="10.5" customHeight="1">
      <c r="A450" s="255"/>
      <c r="B450" s="245"/>
      <c r="C450" s="245"/>
      <c r="D450" s="245"/>
      <c r="E450" s="245"/>
      <c r="F450" s="245"/>
      <c r="G450" s="245"/>
      <c r="H450" s="245"/>
      <c r="I450" s="245"/>
      <c r="J450" s="245"/>
      <c r="K450" s="245"/>
      <c r="L450" s="256"/>
      <c r="M450" s="245"/>
      <c r="N450" s="245"/>
      <c r="O450" s="245"/>
      <c r="P450" s="245"/>
      <c r="Q450" s="245"/>
      <c r="R450" s="245"/>
      <c r="S450" s="245"/>
      <c r="T450" s="245"/>
      <c r="U450" s="245"/>
      <c r="V450" s="245"/>
      <c r="W450" s="245"/>
      <c r="X450" s="245"/>
      <c r="Y450" s="245"/>
      <c r="Z450" s="245"/>
    </row>
    <row r="451" ht="10.5" customHeight="1">
      <c r="A451" s="255"/>
      <c r="B451" s="245"/>
      <c r="C451" s="245"/>
      <c r="D451" s="245"/>
      <c r="E451" s="245"/>
      <c r="F451" s="245"/>
      <c r="G451" s="245"/>
      <c r="H451" s="245"/>
      <c r="I451" s="245"/>
      <c r="J451" s="245"/>
      <c r="K451" s="245"/>
      <c r="L451" s="256"/>
      <c r="M451" s="245"/>
      <c r="N451" s="245"/>
      <c r="O451" s="245"/>
      <c r="P451" s="245"/>
      <c r="Q451" s="245"/>
      <c r="R451" s="245"/>
      <c r="S451" s="245"/>
      <c r="T451" s="245"/>
      <c r="U451" s="245"/>
      <c r="V451" s="245"/>
      <c r="W451" s="245"/>
      <c r="X451" s="245"/>
      <c r="Y451" s="245"/>
      <c r="Z451" s="245"/>
    </row>
    <row r="452" ht="10.5" customHeight="1">
      <c r="A452" s="255"/>
      <c r="B452" s="245"/>
      <c r="C452" s="245"/>
      <c r="D452" s="245"/>
      <c r="E452" s="245"/>
      <c r="F452" s="245"/>
      <c r="G452" s="245"/>
      <c r="H452" s="245"/>
      <c r="I452" s="245"/>
      <c r="J452" s="245"/>
      <c r="K452" s="245"/>
      <c r="L452" s="256"/>
      <c r="M452" s="245"/>
      <c r="N452" s="245"/>
      <c r="O452" s="245"/>
      <c r="P452" s="245"/>
      <c r="Q452" s="245"/>
      <c r="R452" s="245"/>
      <c r="S452" s="245"/>
      <c r="T452" s="245"/>
      <c r="U452" s="245"/>
      <c r="V452" s="245"/>
      <c r="W452" s="245"/>
      <c r="X452" s="245"/>
      <c r="Y452" s="245"/>
      <c r="Z452" s="245"/>
    </row>
    <row r="453" ht="10.5" customHeight="1">
      <c r="A453" s="255"/>
      <c r="B453" s="245"/>
      <c r="C453" s="245"/>
      <c r="D453" s="245"/>
      <c r="E453" s="245"/>
      <c r="F453" s="245"/>
      <c r="G453" s="245"/>
      <c r="H453" s="245"/>
      <c r="I453" s="245"/>
      <c r="J453" s="245"/>
      <c r="K453" s="245"/>
      <c r="L453" s="256"/>
      <c r="M453" s="245"/>
      <c r="N453" s="245"/>
      <c r="O453" s="245"/>
      <c r="P453" s="245"/>
      <c r="Q453" s="245"/>
      <c r="R453" s="245"/>
      <c r="S453" s="245"/>
      <c r="T453" s="245"/>
      <c r="U453" s="245"/>
      <c r="V453" s="245"/>
      <c r="W453" s="245"/>
      <c r="X453" s="245"/>
      <c r="Y453" s="245"/>
      <c r="Z453" s="245"/>
    </row>
    <row r="454" ht="10.5" customHeight="1">
      <c r="A454" s="255"/>
      <c r="B454" s="245"/>
      <c r="C454" s="245"/>
      <c r="D454" s="245"/>
      <c r="E454" s="245"/>
      <c r="F454" s="245"/>
      <c r="G454" s="245"/>
      <c r="H454" s="245"/>
      <c r="I454" s="245"/>
      <c r="J454" s="245"/>
      <c r="K454" s="245"/>
      <c r="L454" s="256"/>
      <c r="M454" s="245"/>
      <c r="N454" s="245"/>
      <c r="O454" s="245"/>
      <c r="P454" s="245"/>
      <c r="Q454" s="245"/>
      <c r="R454" s="245"/>
      <c r="S454" s="245"/>
      <c r="T454" s="245"/>
      <c r="U454" s="245"/>
      <c r="V454" s="245"/>
      <c r="W454" s="245"/>
      <c r="X454" s="245"/>
      <c r="Y454" s="245"/>
      <c r="Z454" s="245"/>
    </row>
    <row r="455" ht="10.5" customHeight="1">
      <c r="A455" s="255"/>
      <c r="B455" s="245"/>
      <c r="C455" s="245"/>
      <c r="D455" s="245"/>
      <c r="E455" s="245"/>
      <c r="F455" s="245"/>
      <c r="G455" s="245"/>
      <c r="H455" s="245"/>
      <c r="I455" s="245"/>
      <c r="J455" s="245"/>
      <c r="K455" s="245"/>
      <c r="L455" s="256"/>
      <c r="M455" s="245"/>
      <c r="N455" s="245"/>
      <c r="O455" s="245"/>
      <c r="P455" s="245"/>
      <c r="Q455" s="245"/>
      <c r="R455" s="245"/>
      <c r="S455" s="245"/>
      <c r="T455" s="245"/>
      <c r="U455" s="245"/>
      <c r="V455" s="245"/>
      <c r="W455" s="245"/>
      <c r="X455" s="245"/>
      <c r="Y455" s="245"/>
      <c r="Z455" s="245"/>
    </row>
    <row r="456" ht="10.5" customHeight="1">
      <c r="A456" s="255"/>
      <c r="B456" s="245"/>
      <c r="C456" s="245"/>
      <c r="D456" s="245"/>
      <c r="E456" s="245"/>
      <c r="F456" s="245"/>
      <c r="G456" s="245"/>
      <c r="H456" s="245"/>
      <c r="I456" s="245"/>
      <c r="J456" s="245"/>
      <c r="K456" s="245"/>
      <c r="L456" s="256"/>
      <c r="M456" s="245"/>
      <c r="N456" s="245"/>
      <c r="O456" s="245"/>
      <c r="P456" s="245"/>
      <c r="Q456" s="245"/>
      <c r="R456" s="245"/>
      <c r="S456" s="245"/>
      <c r="T456" s="245"/>
      <c r="U456" s="245"/>
      <c r="V456" s="245"/>
      <c r="W456" s="245"/>
      <c r="X456" s="245"/>
      <c r="Y456" s="245"/>
      <c r="Z456" s="245"/>
    </row>
    <row r="457" ht="10.5" customHeight="1">
      <c r="A457" s="255"/>
      <c r="B457" s="245"/>
      <c r="C457" s="245"/>
      <c r="D457" s="245"/>
      <c r="E457" s="245"/>
      <c r="F457" s="245"/>
      <c r="G457" s="245"/>
      <c r="H457" s="245"/>
      <c r="I457" s="245"/>
      <c r="J457" s="245"/>
      <c r="K457" s="245"/>
      <c r="L457" s="256"/>
      <c r="M457" s="245"/>
      <c r="N457" s="245"/>
      <c r="O457" s="245"/>
      <c r="P457" s="245"/>
      <c r="Q457" s="245"/>
      <c r="R457" s="245"/>
      <c r="S457" s="245"/>
      <c r="T457" s="245"/>
      <c r="U457" s="245"/>
      <c r="V457" s="245"/>
      <c r="W457" s="245"/>
      <c r="X457" s="245"/>
      <c r="Y457" s="245"/>
      <c r="Z457" s="245"/>
    </row>
    <row r="458" ht="10.5" customHeight="1">
      <c r="A458" s="255"/>
      <c r="B458" s="245"/>
      <c r="C458" s="245"/>
      <c r="D458" s="245"/>
      <c r="E458" s="245"/>
      <c r="F458" s="245"/>
      <c r="G458" s="245"/>
      <c r="H458" s="245"/>
      <c r="I458" s="245"/>
      <c r="J458" s="245"/>
      <c r="K458" s="245"/>
      <c r="L458" s="256"/>
      <c r="M458" s="245"/>
      <c r="N458" s="245"/>
      <c r="O458" s="245"/>
      <c r="P458" s="245"/>
      <c r="Q458" s="245"/>
      <c r="R458" s="245"/>
      <c r="S458" s="245"/>
      <c r="T458" s="245"/>
      <c r="U458" s="245"/>
      <c r="V458" s="245"/>
      <c r="W458" s="245"/>
      <c r="X458" s="245"/>
      <c r="Y458" s="245"/>
      <c r="Z458" s="245"/>
    </row>
    <row r="459" ht="10.5" customHeight="1">
      <c r="A459" s="255"/>
      <c r="B459" s="245"/>
      <c r="C459" s="245"/>
      <c r="D459" s="245"/>
      <c r="E459" s="245"/>
      <c r="F459" s="245"/>
      <c r="G459" s="245"/>
      <c r="H459" s="245"/>
      <c r="I459" s="245"/>
      <c r="J459" s="245"/>
      <c r="K459" s="245"/>
      <c r="L459" s="256"/>
      <c r="M459" s="245"/>
      <c r="N459" s="245"/>
      <c r="O459" s="245"/>
      <c r="P459" s="245"/>
      <c r="Q459" s="245"/>
      <c r="R459" s="245"/>
      <c r="S459" s="245"/>
      <c r="T459" s="245"/>
      <c r="U459" s="245"/>
      <c r="V459" s="245"/>
      <c r="W459" s="245"/>
      <c r="X459" s="245"/>
      <c r="Y459" s="245"/>
      <c r="Z459" s="245"/>
    </row>
    <row r="460" ht="10.5" customHeight="1">
      <c r="A460" s="255"/>
      <c r="B460" s="245"/>
      <c r="C460" s="245"/>
      <c r="D460" s="245"/>
      <c r="E460" s="245"/>
      <c r="F460" s="245"/>
      <c r="G460" s="245"/>
      <c r="H460" s="245"/>
      <c r="I460" s="245"/>
      <c r="J460" s="245"/>
      <c r="K460" s="245"/>
      <c r="L460" s="256"/>
      <c r="M460" s="245"/>
      <c r="N460" s="245"/>
      <c r="O460" s="245"/>
      <c r="P460" s="245"/>
      <c r="Q460" s="245"/>
      <c r="R460" s="245"/>
      <c r="S460" s="245"/>
      <c r="T460" s="245"/>
      <c r="U460" s="245"/>
      <c r="V460" s="245"/>
      <c r="W460" s="245"/>
      <c r="X460" s="245"/>
      <c r="Y460" s="245"/>
      <c r="Z460" s="245"/>
    </row>
    <row r="461" ht="10.5" customHeight="1">
      <c r="A461" s="255"/>
      <c r="B461" s="245"/>
      <c r="C461" s="245"/>
      <c r="D461" s="245"/>
      <c r="E461" s="245"/>
      <c r="F461" s="245"/>
      <c r="G461" s="245"/>
      <c r="H461" s="245"/>
      <c r="I461" s="245"/>
      <c r="J461" s="245"/>
      <c r="K461" s="245"/>
      <c r="L461" s="256"/>
      <c r="M461" s="245"/>
      <c r="N461" s="245"/>
      <c r="O461" s="245"/>
      <c r="P461" s="245"/>
      <c r="Q461" s="245"/>
      <c r="R461" s="245"/>
      <c r="S461" s="245"/>
      <c r="T461" s="245"/>
      <c r="U461" s="245"/>
      <c r="V461" s="245"/>
      <c r="W461" s="245"/>
      <c r="X461" s="245"/>
      <c r="Y461" s="245"/>
      <c r="Z461" s="245"/>
    </row>
    <row r="462" ht="10.5" customHeight="1">
      <c r="A462" s="255"/>
      <c r="B462" s="245"/>
      <c r="C462" s="245"/>
      <c r="D462" s="245"/>
      <c r="E462" s="245"/>
      <c r="F462" s="245"/>
      <c r="G462" s="245"/>
      <c r="H462" s="245"/>
      <c r="I462" s="245"/>
      <c r="J462" s="245"/>
      <c r="K462" s="245"/>
      <c r="L462" s="256"/>
      <c r="M462" s="245"/>
      <c r="N462" s="245"/>
      <c r="O462" s="245"/>
      <c r="P462" s="245"/>
      <c r="Q462" s="245"/>
      <c r="R462" s="245"/>
      <c r="S462" s="245"/>
      <c r="T462" s="245"/>
      <c r="U462" s="245"/>
      <c r="V462" s="245"/>
      <c r="W462" s="245"/>
      <c r="X462" s="245"/>
      <c r="Y462" s="245"/>
      <c r="Z462" s="245"/>
    </row>
    <row r="463" ht="10.5" customHeight="1">
      <c r="A463" s="255"/>
      <c r="B463" s="245"/>
      <c r="C463" s="245"/>
      <c r="D463" s="245"/>
      <c r="E463" s="245"/>
      <c r="F463" s="245"/>
      <c r="G463" s="245"/>
      <c r="H463" s="245"/>
      <c r="I463" s="245"/>
      <c r="J463" s="245"/>
      <c r="K463" s="245"/>
      <c r="L463" s="256"/>
      <c r="M463" s="245"/>
      <c r="N463" s="245"/>
      <c r="O463" s="245"/>
      <c r="P463" s="245"/>
      <c r="Q463" s="245"/>
      <c r="R463" s="245"/>
      <c r="S463" s="245"/>
      <c r="T463" s="245"/>
      <c r="U463" s="245"/>
      <c r="V463" s="245"/>
      <c r="W463" s="245"/>
      <c r="X463" s="245"/>
      <c r="Y463" s="245"/>
      <c r="Z463" s="245"/>
    </row>
    <row r="464" ht="10.5" customHeight="1">
      <c r="A464" s="255"/>
      <c r="B464" s="245"/>
      <c r="C464" s="245"/>
      <c r="D464" s="245"/>
      <c r="E464" s="245"/>
      <c r="F464" s="245"/>
      <c r="G464" s="245"/>
      <c r="H464" s="245"/>
      <c r="I464" s="245"/>
      <c r="J464" s="245"/>
      <c r="K464" s="245"/>
      <c r="L464" s="256"/>
      <c r="M464" s="245"/>
      <c r="N464" s="245"/>
      <c r="O464" s="245"/>
      <c r="P464" s="245"/>
      <c r="Q464" s="245"/>
      <c r="R464" s="245"/>
      <c r="S464" s="245"/>
      <c r="T464" s="245"/>
      <c r="U464" s="245"/>
      <c r="V464" s="245"/>
      <c r="W464" s="245"/>
      <c r="X464" s="245"/>
      <c r="Y464" s="245"/>
      <c r="Z464" s="245"/>
    </row>
    <row r="465" ht="10.5" customHeight="1">
      <c r="A465" s="255"/>
      <c r="B465" s="245"/>
      <c r="C465" s="245"/>
      <c r="D465" s="245"/>
      <c r="E465" s="245"/>
      <c r="F465" s="245"/>
      <c r="G465" s="245"/>
      <c r="H465" s="245"/>
      <c r="I465" s="245"/>
      <c r="J465" s="245"/>
      <c r="K465" s="245"/>
      <c r="L465" s="256"/>
      <c r="M465" s="245"/>
      <c r="N465" s="245"/>
      <c r="O465" s="245"/>
      <c r="P465" s="245"/>
      <c r="Q465" s="245"/>
      <c r="R465" s="245"/>
      <c r="S465" s="245"/>
      <c r="T465" s="245"/>
      <c r="U465" s="245"/>
      <c r="V465" s="245"/>
      <c r="W465" s="245"/>
      <c r="X465" s="245"/>
      <c r="Y465" s="245"/>
      <c r="Z465" s="245"/>
    </row>
    <row r="466" ht="10.5" customHeight="1">
      <c r="A466" s="255"/>
      <c r="B466" s="245"/>
      <c r="C466" s="245"/>
      <c r="D466" s="245"/>
      <c r="E466" s="245"/>
      <c r="F466" s="245"/>
      <c r="G466" s="245"/>
      <c r="H466" s="245"/>
      <c r="I466" s="245"/>
      <c r="J466" s="245"/>
      <c r="K466" s="245"/>
      <c r="L466" s="256"/>
      <c r="M466" s="245"/>
      <c r="N466" s="245"/>
      <c r="O466" s="245"/>
      <c r="P466" s="245"/>
      <c r="Q466" s="245"/>
      <c r="R466" s="245"/>
      <c r="S466" s="245"/>
      <c r="T466" s="245"/>
      <c r="U466" s="245"/>
      <c r="V466" s="245"/>
      <c r="W466" s="245"/>
      <c r="X466" s="245"/>
      <c r="Y466" s="245"/>
      <c r="Z466" s="245"/>
    </row>
    <row r="467" ht="10.5" customHeight="1">
      <c r="A467" s="255"/>
      <c r="B467" s="245"/>
      <c r="C467" s="245"/>
      <c r="D467" s="245"/>
      <c r="E467" s="245"/>
      <c r="F467" s="245"/>
      <c r="G467" s="245"/>
      <c r="H467" s="245"/>
      <c r="I467" s="245"/>
      <c r="J467" s="245"/>
      <c r="K467" s="245"/>
      <c r="L467" s="256"/>
      <c r="M467" s="245"/>
      <c r="N467" s="245"/>
      <c r="O467" s="245"/>
      <c r="P467" s="245"/>
      <c r="Q467" s="245"/>
      <c r="R467" s="245"/>
      <c r="S467" s="245"/>
      <c r="T467" s="245"/>
      <c r="U467" s="245"/>
      <c r="V467" s="245"/>
      <c r="W467" s="245"/>
      <c r="X467" s="245"/>
      <c r="Y467" s="245"/>
      <c r="Z467" s="245"/>
    </row>
    <row r="468" ht="10.5" customHeight="1">
      <c r="A468" s="255"/>
      <c r="B468" s="245"/>
      <c r="C468" s="245"/>
      <c r="D468" s="245"/>
      <c r="E468" s="245"/>
      <c r="F468" s="245"/>
      <c r="G468" s="245"/>
      <c r="H468" s="245"/>
      <c r="I468" s="245"/>
      <c r="J468" s="245"/>
      <c r="K468" s="245"/>
      <c r="L468" s="256"/>
      <c r="M468" s="245"/>
      <c r="N468" s="245"/>
      <c r="O468" s="245"/>
      <c r="P468" s="245"/>
      <c r="Q468" s="245"/>
      <c r="R468" s="245"/>
      <c r="S468" s="245"/>
      <c r="T468" s="245"/>
      <c r="U468" s="245"/>
      <c r="V468" s="245"/>
      <c r="W468" s="245"/>
      <c r="X468" s="245"/>
      <c r="Y468" s="245"/>
      <c r="Z468" s="245"/>
    </row>
    <row r="469" ht="10.5" customHeight="1">
      <c r="A469" s="255"/>
      <c r="B469" s="245"/>
      <c r="C469" s="245"/>
      <c r="D469" s="245"/>
      <c r="E469" s="245"/>
      <c r="F469" s="245"/>
      <c r="G469" s="245"/>
      <c r="H469" s="245"/>
      <c r="I469" s="245"/>
      <c r="J469" s="245"/>
      <c r="K469" s="245"/>
      <c r="L469" s="256"/>
      <c r="M469" s="245"/>
      <c r="N469" s="245"/>
      <c r="O469" s="245"/>
      <c r="P469" s="245"/>
      <c r="Q469" s="245"/>
      <c r="R469" s="245"/>
      <c r="S469" s="245"/>
      <c r="T469" s="245"/>
      <c r="U469" s="245"/>
      <c r="V469" s="245"/>
      <c r="W469" s="245"/>
      <c r="X469" s="245"/>
      <c r="Y469" s="245"/>
      <c r="Z469" s="245"/>
    </row>
    <row r="470" ht="10.5" customHeight="1">
      <c r="A470" s="255"/>
      <c r="B470" s="245"/>
      <c r="C470" s="245"/>
      <c r="D470" s="245"/>
      <c r="E470" s="245"/>
      <c r="F470" s="245"/>
      <c r="G470" s="245"/>
      <c r="H470" s="245"/>
      <c r="I470" s="245"/>
      <c r="J470" s="245"/>
      <c r="K470" s="245"/>
      <c r="L470" s="256"/>
      <c r="M470" s="245"/>
      <c r="N470" s="245"/>
      <c r="O470" s="245"/>
      <c r="P470" s="245"/>
      <c r="Q470" s="245"/>
      <c r="R470" s="245"/>
      <c r="S470" s="245"/>
      <c r="T470" s="245"/>
      <c r="U470" s="245"/>
      <c r="V470" s="245"/>
      <c r="W470" s="245"/>
      <c r="X470" s="245"/>
      <c r="Y470" s="245"/>
      <c r="Z470" s="245"/>
    </row>
    <row r="471" ht="10.5" customHeight="1">
      <c r="A471" s="255"/>
      <c r="B471" s="245"/>
      <c r="C471" s="245"/>
      <c r="D471" s="245"/>
      <c r="E471" s="245"/>
      <c r="F471" s="245"/>
      <c r="G471" s="245"/>
      <c r="H471" s="245"/>
      <c r="I471" s="245"/>
      <c r="J471" s="245"/>
      <c r="K471" s="245"/>
      <c r="L471" s="256"/>
      <c r="M471" s="245"/>
      <c r="N471" s="245"/>
      <c r="O471" s="245"/>
      <c r="P471" s="245"/>
      <c r="Q471" s="245"/>
      <c r="R471" s="245"/>
      <c r="S471" s="245"/>
      <c r="T471" s="245"/>
      <c r="U471" s="245"/>
      <c r="V471" s="245"/>
      <c r="W471" s="245"/>
      <c r="X471" s="245"/>
      <c r="Y471" s="245"/>
      <c r="Z471" s="245"/>
    </row>
    <row r="472" ht="10.5" customHeight="1">
      <c r="A472" s="255"/>
      <c r="B472" s="245"/>
      <c r="C472" s="245"/>
      <c r="D472" s="245"/>
      <c r="E472" s="245"/>
      <c r="F472" s="245"/>
      <c r="G472" s="245"/>
      <c r="H472" s="245"/>
      <c r="I472" s="245"/>
      <c r="J472" s="245"/>
      <c r="K472" s="245"/>
      <c r="L472" s="256"/>
      <c r="M472" s="245"/>
      <c r="N472" s="245"/>
      <c r="O472" s="245"/>
      <c r="P472" s="245"/>
      <c r="Q472" s="245"/>
      <c r="R472" s="245"/>
      <c r="S472" s="245"/>
      <c r="T472" s="245"/>
      <c r="U472" s="245"/>
      <c r="V472" s="245"/>
      <c r="W472" s="245"/>
      <c r="X472" s="245"/>
      <c r="Y472" s="245"/>
      <c r="Z472" s="245"/>
    </row>
    <row r="473" ht="10.5" customHeight="1">
      <c r="A473" s="255"/>
      <c r="B473" s="245"/>
      <c r="C473" s="245"/>
      <c r="D473" s="245"/>
      <c r="E473" s="245"/>
      <c r="F473" s="245"/>
      <c r="G473" s="245"/>
      <c r="H473" s="245"/>
      <c r="I473" s="245"/>
      <c r="J473" s="245"/>
      <c r="K473" s="245"/>
      <c r="L473" s="256"/>
      <c r="M473" s="245"/>
      <c r="N473" s="245"/>
      <c r="O473" s="245"/>
      <c r="P473" s="245"/>
      <c r="Q473" s="245"/>
      <c r="R473" s="245"/>
      <c r="S473" s="245"/>
      <c r="T473" s="245"/>
      <c r="U473" s="245"/>
      <c r="V473" s="245"/>
      <c r="W473" s="245"/>
      <c r="X473" s="245"/>
      <c r="Y473" s="245"/>
      <c r="Z473" s="245"/>
    </row>
    <row r="474" ht="10.5" customHeight="1">
      <c r="A474" s="255"/>
      <c r="B474" s="245"/>
      <c r="C474" s="245"/>
      <c r="D474" s="245"/>
      <c r="E474" s="245"/>
      <c r="F474" s="245"/>
      <c r="G474" s="245"/>
      <c r="H474" s="245"/>
      <c r="I474" s="245"/>
      <c r="J474" s="245"/>
      <c r="K474" s="245"/>
      <c r="L474" s="256"/>
      <c r="M474" s="245"/>
      <c r="N474" s="245"/>
      <c r="O474" s="245"/>
      <c r="P474" s="245"/>
      <c r="Q474" s="245"/>
      <c r="R474" s="245"/>
      <c r="S474" s="245"/>
      <c r="T474" s="245"/>
      <c r="U474" s="245"/>
      <c r="V474" s="245"/>
      <c r="W474" s="245"/>
      <c r="X474" s="245"/>
      <c r="Y474" s="245"/>
      <c r="Z474" s="245"/>
    </row>
    <row r="475" ht="10.5" customHeight="1">
      <c r="A475" s="255"/>
      <c r="B475" s="245"/>
      <c r="C475" s="245"/>
      <c r="D475" s="245"/>
      <c r="E475" s="245"/>
      <c r="F475" s="245"/>
      <c r="G475" s="245"/>
      <c r="H475" s="245"/>
      <c r="I475" s="245"/>
      <c r="J475" s="245"/>
      <c r="K475" s="245"/>
      <c r="L475" s="256"/>
      <c r="M475" s="245"/>
      <c r="N475" s="245"/>
      <c r="O475" s="245"/>
      <c r="P475" s="245"/>
      <c r="Q475" s="245"/>
      <c r="R475" s="245"/>
      <c r="S475" s="245"/>
      <c r="T475" s="245"/>
      <c r="U475" s="245"/>
      <c r="V475" s="245"/>
      <c r="W475" s="245"/>
      <c r="X475" s="245"/>
      <c r="Y475" s="245"/>
      <c r="Z475" s="245"/>
    </row>
    <row r="476" ht="10.5" customHeight="1">
      <c r="A476" s="255"/>
      <c r="B476" s="245"/>
      <c r="C476" s="245"/>
      <c r="D476" s="245"/>
      <c r="E476" s="245"/>
      <c r="F476" s="245"/>
      <c r="G476" s="245"/>
      <c r="H476" s="245"/>
      <c r="I476" s="245"/>
      <c r="J476" s="245"/>
      <c r="K476" s="245"/>
      <c r="L476" s="256"/>
      <c r="M476" s="245"/>
      <c r="N476" s="245"/>
      <c r="O476" s="245"/>
      <c r="P476" s="245"/>
      <c r="Q476" s="245"/>
      <c r="R476" s="245"/>
      <c r="S476" s="245"/>
      <c r="T476" s="245"/>
      <c r="U476" s="245"/>
      <c r="V476" s="245"/>
      <c r="W476" s="245"/>
      <c r="X476" s="245"/>
      <c r="Y476" s="245"/>
      <c r="Z476" s="245"/>
    </row>
    <row r="477" ht="10.5" customHeight="1">
      <c r="A477" s="255"/>
      <c r="B477" s="245"/>
      <c r="C477" s="245"/>
      <c r="D477" s="245"/>
      <c r="E477" s="245"/>
      <c r="F477" s="245"/>
      <c r="G477" s="245"/>
      <c r="H477" s="245"/>
      <c r="I477" s="245"/>
      <c r="J477" s="245"/>
      <c r="K477" s="245"/>
      <c r="L477" s="256"/>
      <c r="M477" s="245"/>
      <c r="N477" s="245"/>
      <c r="O477" s="245"/>
      <c r="P477" s="245"/>
      <c r="Q477" s="245"/>
      <c r="R477" s="245"/>
      <c r="S477" s="245"/>
      <c r="T477" s="245"/>
      <c r="U477" s="245"/>
      <c r="V477" s="245"/>
      <c r="W477" s="245"/>
      <c r="X477" s="245"/>
      <c r="Y477" s="245"/>
      <c r="Z477" s="245"/>
    </row>
    <row r="478" ht="10.5" customHeight="1">
      <c r="A478" s="255"/>
      <c r="B478" s="245"/>
      <c r="C478" s="245"/>
      <c r="D478" s="245"/>
      <c r="E478" s="245"/>
      <c r="F478" s="245"/>
      <c r="G478" s="245"/>
      <c r="H478" s="245"/>
      <c r="I478" s="245"/>
      <c r="J478" s="245"/>
      <c r="K478" s="245"/>
      <c r="L478" s="256"/>
      <c r="M478" s="245"/>
      <c r="N478" s="245"/>
      <c r="O478" s="245"/>
      <c r="P478" s="245"/>
      <c r="Q478" s="245"/>
      <c r="R478" s="245"/>
      <c r="S478" s="245"/>
      <c r="T478" s="245"/>
      <c r="U478" s="245"/>
      <c r="V478" s="245"/>
      <c r="W478" s="245"/>
      <c r="X478" s="245"/>
      <c r="Y478" s="245"/>
      <c r="Z478" s="245"/>
    </row>
    <row r="479" ht="10.5" customHeight="1">
      <c r="A479" s="255"/>
      <c r="B479" s="245"/>
      <c r="C479" s="245"/>
      <c r="D479" s="245"/>
      <c r="E479" s="245"/>
      <c r="F479" s="245"/>
      <c r="G479" s="245"/>
      <c r="H479" s="245"/>
      <c r="I479" s="245"/>
      <c r="J479" s="245"/>
      <c r="K479" s="245"/>
      <c r="L479" s="256"/>
      <c r="M479" s="245"/>
      <c r="N479" s="245"/>
      <c r="O479" s="245"/>
      <c r="P479" s="245"/>
      <c r="Q479" s="245"/>
      <c r="R479" s="245"/>
      <c r="S479" s="245"/>
      <c r="T479" s="245"/>
      <c r="U479" s="245"/>
      <c r="V479" s="245"/>
      <c r="W479" s="245"/>
      <c r="X479" s="245"/>
      <c r="Y479" s="245"/>
      <c r="Z479" s="245"/>
    </row>
    <row r="480" ht="10.5" customHeight="1">
      <c r="A480" s="255"/>
      <c r="B480" s="245"/>
      <c r="C480" s="245"/>
      <c r="D480" s="245"/>
      <c r="E480" s="245"/>
      <c r="F480" s="245"/>
      <c r="G480" s="245"/>
      <c r="H480" s="245"/>
      <c r="I480" s="245"/>
      <c r="J480" s="245"/>
      <c r="K480" s="245"/>
      <c r="L480" s="256"/>
      <c r="M480" s="245"/>
      <c r="N480" s="245"/>
      <c r="O480" s="245"/>
      <c r="P480" s="245"/>
      <c r="Q480" s="245"/>
      <c r="R480" s="245"/>
      <c r="S480" s="245"/>
      <c r="T480" s="245"/>
      <c r="U480" s="245"/>
      <c r="V480" s="245"/>
      <c r="W480" s="245"/>
      <c r="X480" s="245"/>
      <c r="Y480" s="245"/>
      <c r="Z480" s="245"/>
    </row>
    <row r="481" ht="10.5" customHeight="1">
      <c r="A481" s="255"/>
      <c r="B481" s="245"/>
      <c r="C481" s="245"/>
      <c r="D481" s="245"/>
      <c r="E481" s="245"/>
      <c r="F481" s="245"/>
      <c r="G481" s="245"/>
      <c r="H481" s="245"/>
      <c r="I481" s="245"/>
      <c r="J481" s="245"/>
      <c r="K481" s="245"/>
      <c r="L481" s="256"/>
      <c r="M481" s="245"/>
      <c r="N481" s="245"/>
      <c r="O481" s="245"/>
      <c r="P481" s="245"/>
      <c r="Q481" s="245"/>
      <c r="R481" s="245"/>
      <c r="S481" s="245"/>
      <c r="T481" s="245"/>
      <c r="U481" s="245"/>
      <c r="V481" s="245"/>
      <c r="W481" s="245"/>
      <c r="X481" s="245"/>
      <c r="Y481" s="245"/>
      <c r="Z481" s="245"/>
    </row>
    <row r="482" ht="10.5" customHeight="1">
      <c r="A482" s="255"/>
      <c r="B482" s="245"/>
      <c r="C482" s="245"/>
      <c r="D482" s="245"/>
      <c r="E482" s="245"/>
      <c r="F482" s="245"/>
      <c r="G482" s="245"/>
      <c r="H482" s="245"/>
      <c r="I482" s="245"/>
      <c r="J482" s="245"/>
      <c r="K482" s="245"/>
      <c r="L482" s="256"/>
      <c r="M482" s="245"/>
      <c r="N482" s="245"/>
      <c r="O482" s="245"/>
      <c r="P482" s="245"/>
      <c r="Q482" s="245"/>
      <c r="R482" s="245"/>
      <c r="S482" s="245"/>
      <c r="T482" s="245"/>
      <c r="U482" s="245"/>
      <c r="V482" s="245"/>
      <c r="W482" s="245"/>
      <c r="X482" s="245"/>
      <c r="Y482" s="245"/>
      <c r="Z482" s="245"/>
    </row>
    <row r="483" ht="10.5" customHeight="1">
      <c r="A483" s="255"/>
      <c r="B483" s="245"/>
      <c r="C483" s="245"/>
      <c r="D483" s="245"/>
      <c r="E483" s="245"/>
      <c r="F483" s="245"/>
      <c r="G483" s="245"/>
      <c r="H483" s="245"/>
      <c r="I483" s="245"/>
      <c r="J483" s="245"/>
      <c r="K483" s="245"/>
      <c r="L483" s="256"/>
      <c r="M483" s="245"/>
      <c r="N483" s="245"/>
      <c r="O483" s="245"/>
      <c r="P483" s="245"/>
      <c r="Q483" s="245"/>
      <c r="R483" s="245"/>
      <c r="S483" s="245"/>
      <c r="T483" s="245"/>
      <c r="U483" s="245"/>
      <c r="V483" s="245"/>
      <c r="W483" s="245"/>
      <c r="X483" s="245"/>
      <c r="Y483" s="245"/>
      <c r="Z483" s="245"/>
    </row>
    <row r="484" ht="10.5" customHeight="1">
      <c r="A484" s="255"/>
      <c r="B484" s="245"/>
      <c r="C484" s="245"/>
      <c r="D484" s="245"/>
      <c r="E484" s="245"/>
      <c r="F484" s="245"/>
      <c r="G484" s="245"/>
      <c r="H484" s="245"/>
      <c r="I484" s="245"/>
      <c r="J484" s="245"/>
      <c r="K484" s="245"/>
      <c r="L484" s="256"/>
      <c r="M484" s="245"/>
      <c r="N484" s="245"/>
      <c r="O484" s="245"/>
      <c r="P484" s="245"/>
      <c r="Q484" s="245"/>
      <c r="R484" s="245"/>
      <c r="S484" s="245"/>
      <c r="T484" s="245"/>
      <c r="U484" s="245"/>
      <c r="V484" s="245"/>
      <c r="W484" s="245"/>
      <c r="X484" s="245"/>
      <c r="Y484" s="245"/>
      <c r="Z484" s="245"/>
    </row>
    <row r="485" ht="10.5" customHeight="1">
      <c r="A485" s="255"/>
      <c r="B485" s="245"/>
      <c r="C485" s="245"/>
      <c r="D485" s="245"/>
      <c r="E485" s="245"/>
      <c r="F485" s="245"/>
      <c r="G485" s="245"/>
      <c r="H485" s="245"/>
      <c r="I485" s="245"/>
      <c r="J485" s="245"/>
      <c r="K485" s="245"/>
      <c r="L485" s="256"/>
      <c r="M485" s="245"/>
      <c r="N485" s="245"/>
      <c r="O485" s="245"/>
      <c r="P485" s="245"/>
      <c r="Q485" s="245"/>
      <c r="R485" s="245"/>
      <c r="S485" s="245"/>
      <c r="T485" s="245"/>
      <c r="U485" s="245"/>
      <c r="V485" s="245"/>
      <c r="W485" s="245"/>
      <c r="X485" s="245"/>
      <c r="Y485" s="245"/>
      <c r="Z485" s="245"/>
    </row>
    <row r="486" ht="10.5" customHeight="1">
      <c r="A486" s="255"/>
      <c r="B486" s="245"/>
      <c r="C486" s="245"/>
      <c r="D486" s="245"/>
      <c r="E486" s="245"/>
      <c r="F486" s="245"/>
      <c r="G486" s="245"/>
      <c r="H486" s="245"/>
      <c r="I486" s="245"/>
      <c r="J486" s="245"/>
      <c r="K486" s="245"/>
      <c r="L486" s="256"/>
      <c r="M486" s="245"/>
      <c r="N486" s="245"/>
      <c r="O486" s="245"/>
      <c r="P486" s="245"/>
      <c r="Q486" s="245"/>
      <c r="R486" s="245"/>
      <c r="S486" s="245"/>
      <c r="T486" s="245"/>
      <c r="U486" s="245"/>
      <c r="V486" s="245"/>
      <c r="W486" s="245"/>
      <c r="X486" s="245"/>
      <c r="Y486" s="245"/>
      <c r="Z486" s="245"/>
    </row>
    <row r="487" ht="10.5" customHeight="1">
      <c r="A487" s="255"/>
      <c r="B487" s="245"/>
      <c r="C487" s="245"/>
      <c r="D487" s="245"/>
      <c r="E487" s="245"/>
      <c r="F487" s="245"/>
      <c r="G487" s="245"/>
      <c r="H487" s="245"/>
      <c r="I487" s="245"/>
      <c r="J487" s="245"/>
      <c r="K487" s="245"/>
      <c r="L487" s="256"/>
      <c r="M487" s="245"/>
      <c r="N487" s="245"/>
      <c r="O487" s="245"/>
      <c r="P487" s="245"/>
      <c r="Q487" s="245"/>
      <c r="R487" s="245"/>
      <c r="S487" s="245"/>
      <c r="T487" s="245"/>
      <c r="U487" s="245"/>
      <c r="V487" s="245"/>
      <c r="W487" s="245"/>
      <c r="X487" s="245"/>
      <c r="Y487" s="245"/>
      <c r="Z487" s="245"/>
    </row>
    <row r="488" ht="10.5" customHeight="1">
      <c r="A488" s="255"/>
      <c r="B488" s="245"/>
      <c r="C488" s="245"/>
      <c r="D488" s="245"/>
      <c r="E488" s="245"/>
      <c r="F488" s="245"/>
      <c r="G488" s="245"/>
      <c r="H488" s="245"/>
      <c r="I488" s="245"/>
      <c r="J488" s="245"/>
      <c r="K488" s="245"/>
      <c r="L488" s="256"/>
      <c r="M488" s="245"/>
      <c r="N488" s="245"/>
      <c r="O488" s="245"/>
      <c r="P488" s="245"/>
      <c r="Q488" s="245"/>
      <c r="R488" s="245"/>
      <c r="S488" s="245"/>
      <c r="T488" s="245"/>
      <c r="U488" s="245"/>
      <c r="V488" s="245"/>
      <c r="W488" s="245"/>
      <c r="X488" s="245"/>
      <c r="Y488" s="245"/>
      <c r="Z488" s="245"/>
    </row>
    <row r="489" ht="10.5" customHeight="1">
      <c r="A489" s="255"/>
      <c r="B489" s="245"/>
      <c r="C489" s="245"/>
      <c r="D489" s="245"/>
      <c r="E489" s="245"/>
      <c r="F489" s="245"/>
      <c r="G489" s="245"/>
      <c r="H489" s="245"/>
      <c r="I489" s="245"/>
      <c r="J489" s="245"/>
      <c r="K489" s="245"/>
      <c r="L489" s="256"/>
      <c r="M489" s="245"/>
      <c r="N489" s="245"/>
      <c r="O489" s="245"/>
      <c r="P489" s="245"/>
      <c r="Q489" s="245"/>
      <c r="R489" s="245"/>
      <c r="S489" s="245"/>
      <c r="T489" s="245"/>
      <c r="U489" s="245"/>
      <c r="V489" s="245"/>
      <c r="W489" s="245"/>
      <c r="X489" s="245"/>
      <c r="Y489" s="245"/>
      <c r="Z489" s="245"/>
    </row>
    <row r="490" ht="10.5" customHeight="1">
      <c r="A490" s="255"/>
      <c r="B490" s="245"/>
      <c r="C490" s="245"/>
      <c r="D490" s="245"/>
      <c r="E490" s="245"/>
      <c r="F490" s="245"/>
      <c r="G490" s="245"/>
      <c r="H490" s="245"/>
      <c r="I490" s="245"/>
      <c r="J490" s="245"/>
      <c r="K490" s="245"/>
      <c r="L490" s="256"/>
      <c r="M490" s="245"/>
      <c r="N490" s="245"/>
      <c r="O490" s="245"/>
      <c r="P490" s="245"/>
      <c r="Q490" s="245"/>
      <c r="R490" s="245"/>
      <c r="S490" s="245"/>
      <c r="T490" s="245"/>
      <c r="U490" s="245"/>
      <c r="V490" s="245"/>
      <c r="W490" s="245"/>
      <c r="X490" s="245"/>
      <c r="Y490" s="245"/>
      <c r="Z490" s="245"/>
    </row>
    <row r="491" ht="10.5" customHeight="1">
      <c r="A491" s="255"/>
      <c r="B491" s="245"/>
      <c r="C491" s="245"/>
      <c r="D491" s="245"/>
      <c r="E491" s="245"/>
      <c r="F491" s="245"/>
      <c r="G491" s="245"/>
      <c r="H491" s="245"/>
      <c r="I491" s="245"/>
      <c r="J491" s="245"/>
      <c r="K491" s="245"/>
      <c r="L491" s="256"/>
      <c r="M491" s="245"/>
      <c r="N491" s="245"/>
      <c r="O491" s="245"/>
      <c r="P491" s="245"/>
      <c r="Q491" s="245"/>
      <c r="R491" s="245"/>
      <c r="S491" s="245"/>
      <c r="T491" s="245"/>
      <c r="U491" s="245"/>
      <c r="V491" s="245"/>
      <c r="W491" s="245"/>
      <c r="X491" s="245"/>
      <c r="Y491" s="245"/>
      <c r="Z491" s="245"/>
    </row>
    <row r="492" ht="10.5" customHeight="1">
      <c r="A492" s="255"/>
      <c r="B492" s="245"/>
      <c r="C492" s="245"/>
      <c r="D492" s="245"/>
      <c r="E492" s="245"/>
      <c r="F492" s="245"/>
      <c r="G492" s="245"/>
      <c r="H492" s="245"/>
      <c r="I492" s="245"/>
      <c r="J492" s="245"/>
      <c r="K492" s="245"/>
      <c r="L492" s="256"/>
      <c r="M492" s="245"/>
      <c r="N492" s="245"/>
      <c r="O492" s="245"/>
      <c r="P492" s="245"/>
      <c r="Q492" s="245"/>
      <c r="R492" s="245"/>
      <c r="S492" s="245"/>
      <c r="T492" s="245"/>
      <c r="U492" s="245"/>
      <c r="V492" s="245"/>
      <c r="W492" s="245"/>
      <c r="X492" s="245"/>
      <c r="Y492" s="245"/>
      <c r="Z492" s="245"/>
    </row>
    <row r="493" ht="10.5" customHeight="1">
      <c r="A493" s="255"/>
      <c r="B493" s="245"/>
      <c r="C493" s="245"/>
      <c r="D493" s="245"/>
      <c r="E493" s="245"/>
      <c r="F493" s="245"/>
      <c r="G493" s="245"/>
      <c r="H493" s="245"/>
      <c r="I493" s="245"/>
      <c r="J493" s="245"/>
      <c r="K493" s="245"/>
      <c r="L493" s="256"/>
      <c r="M493" s="245"/>
      <c r="N493" s="245"/>
      <c r="O493" s="245"/>
      <c r="P493" s="245"/>
      <c r="Q493" s="245"/>
      <c r="R493" s="245"/>
      <c r="S493" s="245"/>
      <c r="T493" s="245"/>
      <c r="U493" s="245"/>
      <c r="V493" s="245"/>
      <c r="W493" s="245"/>
      <c r="X493" s="245"/>
      <c r="Y493" s="245"/>
      <c r="Z493" s="245"/>
    </row>
    <row r="494" ht="10.5" customHeight="1">
      <c r="A494" s="255"/>
      <c r="B494" s="245"/>
      <c r="C494" s="245"/>
      <c r="D494" s="245"/>
      <c r="E494" s="245"/>
      <c r="F494" s="245"/>
      <c r="G494" s="245"/>
      <c r="H494" s="245"/>
      <c r="I494" s="245"/>
      <c r="J494" s="245"/>
      <c r="K494" s="245"/>
      <c r="L494" s="256"/>
      <c r="M494" s="245"/>
      <c r="N494" s="245"/>
      <c r="O494" s="245"/>
      <c r="P494" s="245"/>
      <c r="Q494" s="245"/>
      <c r="R494" s="245"/>
      <c r="S494" s="245"/>
      <c r="T494" s="245"/>
      <c r="U494" s="245"/>
      <c r="V494" s="245"/>
      <c r="W494" s="245"/>
      <c r="X494" s="245"/>
      <c r="Y494" s="245"/>
      <c r="Z494" s="245"/>
    </row>
    <row r="495" ht="10.5" customHeight="1">
      <c r="A495" s="255"/>
      <c r="B495" s="245"/>
      <c r="C495" s="245"/>
      <c r="D495" s="245"/>
      <c r="E495" s="245"/>
      <c r="F495" s="245"/>
      <c r="G495" s="245"/>
      <c r="H495" s="245"/>
      <c r="I495" s="245"/>
      <c r="J495" s="245"/>
      <c r="K495" s="245"/>
      <c r="L495" s="256"/>
      <c r="M495" s="245"/>
      <c r="N495" s="245"/>
      <c r="O495" s="245"/>
      <c r="P495" s="245"/>
      <c r="Q495" s="245"/>
      <c r="R495" s="245"/>
      <c r="S495" s="245"/>
      <c r="T495" s="245"/>
      <c r="U495" s="245"/>
      <c r="V495" s="245"/>
      <c r="W495" s="245"/>
      <c r="X495" s="245"/>
      <c r="Y495" s="245"/>
      <c r="Z495" s="245"/>
    </row>
    <row r="496" ht="10.5" customHeight="1">
      <c r="A496" s="255"/>
      <c r="B496" s="245"/>
      <c r="C496" s="245"/>
      <c r="D496" s="245"/>
      <c r="E496" s="245"/>
      <c r="F496" s="245"/>
      <c r="G496" s="245"/>
      <c r="H496" s="245"/>
      <c r="I496" s="245"/>
      <c r="J496" s="245"/>
      <c r="K496" s="245"/>
      <c r="L496" s="256"/>
      <c r="M496" s="245"/>
      <c r="N496" s="245"/>
      <c r="O496" s="245"/>
      <c r="P496" s="245"/>
      <c r="Q496" s="245"/>
      <c r="R496" s="245"/>
      <c r="S496" s="245"/>
      <c r="T496" s="245"/>
      <c r="U496" s="245"/>
      <c r="V496" s="245"/>
      <c r="W496" s="245"/>
      <c r="X496" s="245"/>
      <c r="Y496" s="245"/>
      <c r="Z496" s="245"/>
    </row>
    <row r="497" ht="10.5" customHeight="1">
      <c r="A497" s="255"/>
      <c r="B497" s="245"/>
      <c r="C497" s="245"/>
      <c r="D497" s="245"/>
      <c r="E497" s="245"/>
      <c r="F497" s="245"/>
      <c r="G497" s="245"/>
      <c r="H497" s="245"/>
      <c r="I497" s="245"/>
      <c r="J497" s="245"/>
      <c r="K497" s="245"/>
      <c r="L497" s="256"/>
      <c r="M497" s="245"/>
      <c r="N497" s="245"/>
      <c r="O497" s="245"/>
      <c r="P497" s="245"/>
      <c r="Q497" s="245"/>
      <c r="R497" s="245"/>
      <c r="S497" s="245"/>
      <c r="T497" s="245"/>
      <c r="U497" s="245"/>
      <c r="V497" s="245"/>
      <c r="W497" s="245"/>
      <c r="X497" s="245"/>
      <c r="Y497" s="245"/>
      <c r="Z497" s="245"/>
    </row>
    <row r="498" ht="10.5" customHeight="1">
      <c r="A498" s="255"/>
      <c r="B498" s="245"/>
      <c r="C498" s="245"/>
      <c r="D498" s="245"/>
      <c r="E498" s="245"/>
      <c r="F498" s="245"/>
      <c r="G498" s="245"/>
      <c r="H498" s="245"/>
      <c r="I498" s="245"/>
      <c r="J498" s="245"/>
      <c r="K498" s="245"/>
      <c r="L498" s="256"/>
      <c r="M498" s="245"/>
      <c r="N498" s="245"/>
      <c r="O498" s="245"/>
      <c r="P498" s="245"/>
      <c r="Q498" s="245"/>
      <c r="R498" s="245"/>
      <c r="S498" s="245"/>
      <c r="T498" s="245"/>
      <c r="U498" s="245"/>
      <c r="V498" s="245"/>
      <c r="W498" s="245"/>
      <c r="X498" s="245"/>
      <c r="Y498" s="245"/>
      <c r="Z498" s="245"/>
    </row>
    <row r="499" ht="10.5" customHeight="1">
      <c r="A499" s="255"/>
      <c r="B499" s="245"/>
      <c r="C499" s="245"/>
      <c r="D499" s="245"/>
      <c r="E499" s="245"/>
      <c r="F499" s="245"/>
      <c r="G499" s="245"/>
      <c r="H499" s="245"/>
      <c r="I499" s="245"/>
      <c r="J499" s="245"/>
      <c r="K499" s="245"/>
      <c r="L499" s="256"/>
      <c r="M499" s="245"/>
      <c r="N499" s="245"/>
      <c r="O499" s="245"/>
      <c r="P499" s="245"/>
      <c r="Q499" s="245"/>
      <c r="R499" s="245"/>
      <c r="S499" s="245"/>
      <c r="T499" s="245"/>
      <c r="U499" s="245"/>
      <c r="V499" s="245"/>
      <c r="W499" s="245"/>
      <c r="X499" s="245"/>
      <c r="Y499" s="245"/>
      <c r="Z499" s="245"/>
    </row>
    <row r="500" ht="10.5" customHeight="1">
      <c r="A500" s="255"/>
      <c r="B500" s="245"/>
      <c r="C500" s="245"/>
      <c r="D500" s="245"/>
      <c r="E500" s="245"/>
      <c r="F500" s="245"/>
      <c r="G500" s="245"/>
      <c r="H500" s="245"/>
      <c r="I500" s="245"/>
      <c r="J500" s="245"/>
      <c r="K500" s="245"/>
      <c r="L500" s="256"/>
      <c r="M500" s="245"/>
      <c r="N500" s="245"/>
      <c r="O500" s="245"/>
      <c r="P500" s="245"/>
      <c r="Q500" s="245"/>
      <c r="R500" s="245"/>
      <c r="S500" s="245"/>
      <c r="T500" s="245"/>
      <c r="U500" s="245"/>
      <c r="V500" s="245"/>
      <c r="W500" s="245"/>
      <c r="X500" s="245"/>
      <c r="Y500" s="245"/>
      <c r="Z500" s="245"/>
    </row>
    <row r="501" ht="10.5" customHeight="1">
      <c r="A501" s="255"/>
      <c r="B501" s="245"/>
      <c r="C501" s="245"/>
      <c r="D501" s="245"/>
      <c r="E501" s="245"/>
      <c r="F501" s="245"/>
      <c r="G501" s="245"/>
      <c r="H501" s="245"/>
      <c r="I501" s="245"/>
      <c r="J501" s="245"/>
      <c r="K501" s="245"/>
      <c r="L501" s="256"/>
      <c r="M501" s="245"/>
      <c r="N501" s="245"/>
      <c r="O501" s="245"/>
      <c r="P501" s="245"/>
      <c r="Q501" s="245"/>
      <c r="R501" s="245"/>
      <c r="S501" s="245"/>
      <c r="T501" s="245"/>
      <c r="U501" s="245"/>
      <c r="V501" s="245"/>
      <c r="W501" s="245"/>
      <c r="X501" s="245"/>
      <c r="Y501" s="245"/>
      <c r="Z501" s="245"/>
    </row>
    <row r="502" ht="10.5" customHeight="1">
      <c r="A502" s="255"/>
      <c r="B502" s="245"/>
      <c r="C502" s="245"/>
      <c r="D502" s="245"/>
      <c r="E502" s="245"/>
      <c r="F502" s="245"/>
      <c r="G502" s="245"/>
      <c r="H502" s="245"/>
      <c r="I502" s="245"/>
      <c r="J502" s="245"/>
      <c r="K502" s="245"/>
      <c r="L502" s="256"/>
      <c r="M502" s="245"/>
      <c r="N502" s="245"/>
      <c r="O502" s="245"/>
      <c r="P502" s="245"/>
      <c r="Q502" s="245"/>
      <c r="R502" s="245"/>
      <c r="S502" s="245"/>
      <c r="T502" s="245"/>
      <c r="U502" s="245"/>
      <c r="V502" s="245"/>
      <c r="W502" s="245"/>
      <c r="X502" s="245"/>
      <c r="Y502" s="245"/>
      <c r="Z502" s="245"/>
    </row>
    <row r="503" ht="10.5" customHeight="1">
      <c r="A503" s="255"/>
      <c r="B503" s="245"/>
      <c r="C503" s="245"/>
      <c r="D503" s="245"/>
      <c r="E503" s="245"/>
      <c r="F503" s="245"/>
      <c r="G503" s="245"/>
      <c r="H503" s="245"/>
      <c r="I503" s="245"/>
      <c r="J503" s="245"/>
      <c r="K503" s="245"/>
      <c r="L503" s="256"/>
      <c r="M503" s="245"/>
      <c r="N503" s="245"/>
      <c r="O503" s="245"/>
      <c r="P503" s="245"/>
      <c r="Q503" s="245"/>
      <c r="R503" s="245"/>
      <c r="S503" s="245"/>
      <c r="T503" s="245"/>
      <c r="U503" s="245"/>
      <c r="V503" s="245"/>
      <c r="W503" s="245"/>
      <c r="X503" s="245"/>
      <c r="Y503" s="245"/>
      <c r="Z503" s="245"/>
    </row>
    <row r="504" ht="10.5" customHeight="1">
      <c r="A504" s="255"/>
      <c r="B504" s="245"/>
      <c r="C504" s="245"/>
      <c r="D504" s="245"/>
      <c r="E504" s="245"/>
      <c r="F504" s="245"/>
      <c r="G504" s="245"/>
      <c r="H504" s="245"/>
      <c r="I504" s="245"/>
      <c r="J504" s="245"/>
      <c r="K504" s="245"/>
      <c r="L504" s="256"/>
      <c r="M504" s="245"/>
      <c r="N504" s="245"/>
      <c r="O504" s="245"/>
      <c r="P504" s="245"/>
      <c r="Q504" s="245"/>
      <c r="R504" s="245"/>
      <c r="S504" s="245"/>
      <c r="T504" s="245"/>
      <c r="U504" s="245"/>
      <c r="V504" s="245"/>
      <c r="W504" s="245"/>
      <c r="X504" s="245"/>
      <c r="Y504" s="245"/>
      <c r="Z504" s="245"/>
    </row>
    <row r="505" ht="10.5" customHeight="1">
      <c r="A505" s="255"/>
      <c r="B505" s="245"/>
      <c r="C505" s="245"/>
      <c r="D505" s="245"/>
      <c r="E505" s="245"/>
      <c r="F505" s="245"/>
      <c r="G505" s="245"/>
      <c r="H505" s="245"/>
      <c r="I505" s="245"/>
      <c r="J505" s="245"/>
      <c r="K505" s="245"/>
      <c r="L505" s="256"/>
      <c r="M505" s="245"/>
      <c r="N505" s="245"/>
      <c r="O505" s="245"/>
      <c r="P505" s="245"/>
      <c r="Q505" s="245"/>
      <c r="R505" s="245"/>
      <c r="S505" s="245"/>
      <c r="T505" s="245"/>
      <c r="U505" s="245"/>
      <c r="V505" s="245"/>
      <c r="W505" s="245"/>
      <c r="X505" s="245"/>
      <c r="Y505" s="245"/>
      <c r="Z505" s="245"/>
    </row>
    <row r="506" ht="10.5" customHeight="1">
      <c r="A506" s="255"/>
      <c r="B506" s="245"/>
      <c r="C506" s="245"/>
      <c r="D506" s="245"/>
      <c r="E506" s="245"/>
      <c r="F506" s="245"/>
      <c r="G506" s="245"/>
      <c r="H506" s="245"/>
      <c r="I506" s="245"/>
      <c r="J506" s="245"/>
      <c r="K506" s="245"/>
      <c r="L506" s="256"/>
      <c r="M506" s="245"/>
      <c r="N506" s="245"/>
      <c r="O506" s="245"/>
      <c r="P506" s="245"/>
      <c r="Q506" s="245"/>
      <c r="R506" s="245"/>
      <c r="S506" s="245"/>
      <c r="T506" s="245"/>
      <c r="U506" s="245"/>
      <c r="V506" s="245"/>
      <c r="W506" s="245"/>
      <c r="X506" s="245"/>
      <c r="Y506" s="245"/>
      <c r="Z506" s="245"/>
    </row>
    <row r="507" ht="10.5" customHeight="1">
      <c r="A507" s="255"/>
      <c r="B507" s="245"/>
      <c r="C507" s="245"/>
      <c r="D507" s="245"/>
      <c r="E507" s="245"/>
      <c r="F507" s="245"/>
      <c r="G507" s="245"/>
      <c r="H507" s="245"/>
      <c r="I507" s="245"/>
      <c r="J507" s="245"/>
      <c r="K507" s="245"/>
      <c r="L507" s="256"/>
      <c r="M507" s="245"/>
      <c r="N507" s="245"/>
      <c r="O507" s="245"/>
      <c r="P507" s="245"/>
      <c r="Q507" s="245"/>
      <c r="R507" s="245"/>
      <c r="S507" s="245"/>
      <c r="T507" s="245"/>
      <c r="U507" s="245"/>
      <c r="V507" s="245"/>
      <c r="W507" s="245"/>
      <c r="X507" s="245"/>
      <c r="Y507" s="245"/>
      <c r="Z507" s="245"/>
    </row>
    <row r="508" ht="10.5" customHeight="1">
      <c r="A508" s="255"/>
      <c r="B508" s="245"/>
      <c r="C508" s="245"/>
      <c r="D508" s="245"/>
      <c r="E508" s="245"/>
      <c r="F508" s="245"/>
      <c r="G508" s="245"/>
      <c r="H508" s="245"/>
      <c r="I508" s="245"/>
      <c r="J508" s="245"/>
      <c r="K508" s="245"/>
      <c r="L508" s="256"/>
      <c r="M508" s="245"/>
      <c r="N508" s="245"/>
      <c r="O508" s="245"/>
      <c r="P508" s="245"/>
      <c r="Q508" s="245"/>
      <c r="R508" s="245"/>
      <c r="S508" s="245"/>
      <c r="T508" s="245"/>
      <c r="U508" s="245"/>
      <c r="V508" s="245"/>
      <c r="W508" s="245"/>
      <c r="X508" s="245"/>
      <c r="Y508" s="245"/>
      <c r="Z508" s="245"/>
    </row>
    <row r="509" ht="10.5" customHeight="1">
      <c r="A509" s="255"/>
      <c r="B509" s="245"/>
      <c r="C509" s="245"/>
      <c r="D509" s="245"/>
      <c r="E509" s="245"/>
      <c r="F509" s="245"/>
      <c r="G509" s="245"/>
      <c r="H509" s="245"/>
      <c r="I509" s="245"/>
      <c r="J509" s="245"/>
      <c r="K509" s="245"/>
      <c r="L509" s="256"/>
      <c r="M509" s="245"/>
      <c r="N509" s="245"/>
      <c r="O509" s="245"/>
      <c r="P509" s="245"/>
      <c r="Q509" s="245"/>
      <c r="R509" s="245"/>
      <c r="S509" s="245"/>
      <c r="T509" s="245"/>
      <c r="U509" s="245"/>
      <c r="V509" s="245"/>
      <c r="W509" s="245"/>
      <c r="X509" s="245"/>
      <c r="Y509" s="245"/>
      <c r="Z509" s="245"/>
    </row>
    <row r="510" ht="10.5" customHeight="1">
      <c r="A510" s="255"/>
      <c r="B510" s="245"/>
      <c r="C510" s="245"/>
      <c r="D510" s="245"/>
      <c r="E510" s="245"/>
      <c r="F510" s="245"/>
      <c r="G510" s="245"/>
      <c r="H510" s="245"/>
      <c r="I510" s="245"/>
      <c r="J510" s="245"/>
      <c r="K510" s="245"/>
      <c r="L510" s="256"/>
      <c r="M510" s="245"/>
      <c r="N510" s="245"/>
      <c r="O510" s="245"/>
      <c r="P510" s="245"/>
      <c r="Q510" s="245"/>
      <c r="R510" s="245"/>
      <c r="S510" s="245"/>
      <c r="T510" s="245"/>
      <c r="U510" s="245"/>
      <c r="V510" s="245"/>
      <c r="W510" s="245"/>
      <c r="X510" s="245"/>
      <c r="Y510" s="245"/>
      <c r="Z510" s="245"/>
    </row>
    <row r="511" ht="10.5" customHeight="1">
      <c r="A511" s="255"/>
      <c r="B511" s="245"/>
      <c r="C511" s="245"/>
      <c r="D511" s="245"/>
      <c r="E511" s="245"/>
      <c r="F511" s="245"/>
      <c r="G511" s="245"/>
      <c r="H511" s="245"/>
      <c r="I511" s="245"/>
      <c r="J511" s="245"/>
      <c r="K511" s="245"/>
      <c r="L511" s="256"/>
      <c r="M511" s="245"/>
      <c r="N511" s="245"/>
      <c r="O511" s="245"/>
      <c r="P511" s="245"/>
      <c r="Q511" s="245"/>
      <c r="R511" s="245"/>
      <c r="S511" s="245"/>
      <c r="T511" s="245"/>
      <c r="U511" s="245"/>
      <c r="V511" s="245"/>
      <c r="W511" s="245"/>
      <c r="X511" s="245"/>
      <c r="Y511" s="245"/>
      <c r="Z511" s="245"/>
    </row>
    <row r="512" ht="10.5" customHeight="1">
      <c r="A512" s="255"/>
      <c r="B512" s="245"/>
      <c r="C512" s="245"/>
      <c r="D512" s="245"/>
      <c r="E512" s="245"/>
      <c r="F512" s="245"/>
      <c r="G512" s="245"/>
      <c r="H512" s="245"/>
      <c r="I512" s="245"/>
      <c r="J512" s="245"/>
      <c r="K512" s="245"/>
      <c r="L512" s="256"/>
      <c r="M512" s="245"/>
      <c r="N512" s="245"/>
      <c r="O512" s="245"/>
      <c r="P512" s="245"/>
      <c r="Q512" s="245"/>
      <c r="R512" s="245"/>
      <c r="S512" s="245"/>
      <c r="T512" s="245"/>
      <c r="U512" s="245"/>
      <c r="V512" s="245"/>
      <c r="W512" s="245"/>
      <c r="X512" s="245"/>
      <c r="Y512" s="245"/>
      <c r="Z512" s="245"/>
    </row>
    <row r="513" ht="10.5" customHeight="1">
      <c r="A513" s="255"/>
      <c r="B513" s="245"/>
      <c r="C513" s="245"/>
      <c r="D513" s="245"/>
      <c r="E513" s="245"/>
      <c r="F513" s="245"/>
      <c r="G513" s="245"/>
      <c r="H513" s="245"/>
      <c r="I513" s="245"/>
      <c r="J513" s="245"/>
      <c r="K513" s="245"/>
      <c r="L513" s="256"/>
      <c r="M513" s="245"/>
      <c r="N513" s="245"/>
      <c r="O513" s="245"/>
      <c r="P513" s="245"/>
      <c r="Q513" s="245"/>
      <c r="R513" s="245"/>
      <c r="S513" s="245"/>
      <c r="T513" s="245"/>
      <c r="U513" s="245"/>
      <c r="V513" s="245"/>
      <c r="W513" s="245"/>
      <c r="X513" s="245"/>
      <c r="Y513" s="245"/>
      <c r="Z513" s="245"/>
    </row>
    <row r="514" ht="10.5" customHeight="1">
      <c r="A514" s="255"/>
      <c r="B514" s="245"/>
      <c r="C514" s="245"/>
      <c r="D514" s="245"/>
      <c r="E514" s="245"/>
      <c r="F514" s="245"/>
      <c r="G514" s="245"/>
      <c r="H514" s="245"/>
      <c r="I514" s="245"/>
      <c r="J514" s="245"/>
      <c r="K514" s="245"/>
      <c r="L514" s="256"/>
      <c r="M514" s="245"/>
      <c r="N514" s="245"/>
      <c r="O514" s="245"/>
      <c r="P514" s="245"/>
      <c r="Q514" s="245"/>
      <c r="R514" s="245"/>
      <c r="S514" s="245"/>
      <c r="T514" s="245"/>
      <c r="U514" s="245"/>
      <c r="V514" s="245"/>
      <c r="W514" s="245"/>
      <c r="X514" s="245"/>
      <c r="Y514" s="245"/>
      <c r="Z514" s="245"/>
    </row>
    <row r="515" ht="10.5" customHeight="1">
      <c r="A515" s="255"/>
      <c r="B515" s="245"/>
      <c r="C515" s="245"/>
      <c r="D515" s="245"/>
      <c r="E515" s="245"/>
      <c r="F515" s="245"/>
      <c r="G515" s="245"/>
      <c r="H515" s="245"/>
      <c r="I515" s="245"/>
      <c r="J515" s="245"/>
      <c r="K515" s="245"/>
      <c r="L515" s="256"/>
      <c r="M515" s="245"/>
      <c r="N515" s="245"/>
      <c r="O515" s="245"/>
      <c r="P515" s="245"/>
      <c r="Q515" s="245"/>
      <c r="R515" s="245"/>
      <c r="S515" s="245"/>
      <c r="T515" s="245"/>
      <c r="U515" s="245"/>
      <c r="V515" s="245"/>
      <c r="W515" s="245"/>
      <c r="X515" s="245"/>
      <c r="Y515" s="245"/>
      <c r="Z515" s="245"/>
    </row>
    <row r="516" ht="10.5" customHeight="1">
      <c r="A516" s="255"/>
      <c r="B516" s="245"/>
      <c r="C516" s="245"/>
      <c r="D516" s="245"/>
      <c r="E516" s="245"/>
      <c r="F516" s="245"/>
      <c r="G516" s="245"/>
      <c r="H516" s="245"/>
      <c r="I516" s="245"/>
      <c r="J516" s="245"/>
      <c r="K516" s="245"/>
      <c r="L516" s="256"/>
      <c r="M516" s="245"/>
      <c r="N516" s="245"/>
      <c r="O516" s="245"/>
      <c r="P516" s="245"/>
      <c r="Q516" s="245"/>
      <c r="R516" s="245"/>
      <c r="S516" s="245"/>
      <c r="T516" s="245"/>
      <c r="U516" s="245"/>
      <c r="V516" s="245"/>
      <c r="W516" s="245"/>
      <c r="X516" s="245"/>
      <c r="Y516" s="245"/>
      <c r="Z516" s="245"/>
    </row>
    <row r="517" ht="10.5" customHeight="1">
      <c r="A517" s="255"/>
      <c r="B517" s="245"/>
      <c r="C517" s="245"/>
      <c r="D517" s="245"/>
      <c r="E517" s="245"/>
      <c r="F517" s="245"/>
      <c r="G517" s="245"/>
      <c r="H517" s="245"/>
      <c r="I517" s="245"/>
      <c r="J517" s="245"/>
      <c r="K517" s="245"/>
      <c r="L517" s="256"/>
      <c r="M517" s="245"/>
      <c r="N517" s="245"/>
      <c r="O517" s="245"/>
      <c r="P517" s="245"/>
      <c r="Q517" s="245"/>
      <c r="R517" s="245"/>
      <c r="S517" s="245"/>
      <c r="T517" s="245"/>
      <c r="U517" s="245"/>
      <c r="V517" s="245"/>
      <c r="W517" s="245"/>
      <c r="X517" s="245"/>
      <c r="Y517" s="245"/>
      <c r="Z517" s="245"/>
    </row>
    <row r="518" ht="10.5" customHeight="1">
      <c r="A518" s="255"/>
      <c r="B518" s="245"/>
      <c r="C518" s="245"/>
      <c r="D518" s="245"/>
      <c r="E518" s="245"/>
      <c r="F518" s="245"/>
      <c r="G518" s="245"/>
      <c r="H518" s="245"/>
      <c r="I518" s="245"/>
      <c r="J518" s="245"/>
      <c r="K518" s="245"/>
      <c r="L518" s="256"/>
      <c r="M518" s="245"/>
      <c r="N518" s="245"/>
      <c r="O518" s="245"/>
      <c r="P518" s="245"/>
      <c r="Q518" s="245"/>
      <c r="R518" s="245"/>
      <c r="S518" s="245"/>
      <c r="T518" s="245"/>
      <c r="U518" s="245"/>
      <c r="V518" s="245"/>
      <c r="W518" s="245"/>
      <c r="X518" s="245"/>
      <c r="Y518" s="245"/>
      <c r="Z518" s="245"/>
    </row>
    <row r="519" ht="10.5" customHeight="1">
      <c r="A519" s="255"/>
      <c r="B519" s="245"/>
      <c r="C519" s="245"/>
      <c r="D519" s="245"/>
      <c r="E519" s="245"/>
      <c r="F519" s="245"/>
      <c r="G519" s="245"/>
      <c r="H519" s="245"/>
      <c r="I519" s="245"/>
      <c r="J519" s="245"/>
      <c r="K519" s="245"/>
      <c r="L519" s="256"/>
      <c r="M519" s="245"/>
      <c r="N519" s="245"/>
      <c r="O519" s="245"/>
      <c r="P519" s="245"/>
      <c r="Q519" s="245"/>
      <c r="R519" s="245"/>
      <c r="S519" s="245"/>
      <c r="T519" s="245"/>
      <c r="U519" s="245"/>
      <c r="V519" s="245"/>
      <c r="W519" s="245"/>
      <c r="X519" s="245"/>
      <c r="Y519" s="245"/>
      <c r="Z519" s="245"/>
    </row>
    <row r="520" ht="10.5" customHeight="1">
      <c r="A520" s="255"/>
      <c r="B520" s="245"/>
      <c r="C520" s="245"/>
      <c r="D520" s="245"/>
      <c r="E520" s="245"/>
      <c r="F520" s="245"/>
      <c r="G520" s="245"/>
      <c r="H520" s="245"/>
      <c r="I520" s="245"/>
      <c r="J520" s="245"/>
      <c r="K520" s="245"/>
      <c r="L520" s="256"/>
      <c r="M520" s="245"/>
      <c r="N520" s="245"/>
      <c r="O520" s="245"/>
      <c r="P520" s="245"/>
      <c r="Q520" s="245"/>
      <c r="R520" s="245"/>
      <c r="S520" s="245"/>
      <c r="T520" s="245"/>
      <c r="U520" s="245"/>
      <c r="V520" s="245"/>
      <c r="W520" s="245"/>
      <c r="X520" s="245"/>
      <c r="Y520" s="245"/>
      <c r="Z520" s="245"/>
    </row>
    <row r="521" ht="10.5" customHeight="1">
      <c r="A521" s="255"/>
      <c r="B521" s="245"/>
      <c r="C521" s="245"/>
      <c r="D521" s="245"/>
      <c r="E521" s="245"/>
      <c r="F521" s="245"/>
      <c r="G521" s="245"/>
      <c r="H521" s="245"/>
      <c r="I521" s="245"/>
      <c r="J521" s="245"/>
      <c r="K521" s="245"/>
      <c r="L521" s="256"/>
      <c r="M521" s="245"/>
      <c r="N521" s="245"/>
      <c r="O521" s="245"/>
      <c r="P521" s="245"/>
      <c r="Q521" s="245"/>
      <c r="R521" s="245"/>
      <c r="S521" s="245"/>
      <c r="T521" s="245"/>
      <c r="U521" s="245"/>
      <c r="V521" s="245"/>
      <c r="W521" s="245"/>
      <c r="X521" s="245"/>
      <c r="Y521" s="245"/>
      <c r="Z521" s="245"/>
    </row>
    <row r="522" ht="10.5" customHeight="1">
      <c r="A522" s="255"/>
      <c r="B522" s="245"/>
      <c r="C522" s="245"/>
      <c r="D522" s="245"/>
      <c r="E522" s="245"/>
      <c r="F522" s="245"/>
      <c r="G522" s="245"/>
      <c r="H522" s="245"/>
      <c r="I522" s="245"/>
      <c r="J522" s="245"/>
      <c r="K522" s="245"/>
      <c r="L522" s="256"/>
      <c r="M522" s="245"/>
      <c r="N522" s="245"/>
      <c r="O522" s="245"/>
      <c r="P522" s="245"/>
      <c r="Q522" s="245"/>
      <c r="R522" s="245"/>
      <c r="S522" s="245"/>
      <c r="T522" s="245"/>
      <c r="U522" s="245"/>
      <c r="V522" s="245"/>
      <c r="W522" s="245"/>
      <c r="X522" s="245"/>
      <c r="Y522" s="245"/>
      <c r="Z522" s="245"/>
    </row>
    <row r="523" ht="10.5" customHeight="1">
      <c r="A523" s="255"/>
      <c r="B523" s="245"/>
      <c r="C523" s="245"/>
      <c r="D523" s="245"/>
      <c r="E523" s="245"/>
      <c r="F523" s="245"/>
      <c r="G523" s="245"/>
      <c r="H523" s="245"/>
      <c r="I523" s="245"/>
      <c r="J523" s="245"/>
      <c r="K523" s="245"/>
      <c r="L523" s="256"/>
      <c r="M523" s="245"/>
      <c r="N523" s="245"/>
      <c r="O523" s="245"/>
      <c r="P523" s="245"/>
      <c r="Q523" s="245"/>
      <c r="R523" s="245"/>
      <c r="S523" s="245"/>
      <c r="T523" s="245"/>
      <c r="U523" s="245"/>
      <c r="V523" s="245"/>
      <c r="W523" s="245"/>
      <c r="X523" s="245"/>
      <c r="Y523" s="245"/>
      <c r="Z523" s="245"/>
    </row>
    <row r="524" ht="10.5" customHeight="1">
      <c r="A524" s="255"/>
      <c r="B524" s="245"/>
      <c r="C524" s="245"/>
      <c r="D524" s="245"/>
      <c r="E524" s="245"/>
      <c r="F524" s="245"/>
      <c r="G524" s="245"/>
      <c r="H524" s="245"/>
      <c r="I524" s="245"/>
      <c r="J524" s="245"/>
      <c r="K524" s="245"/>
      <c r="L524" s="256"/>
      <c r="M524" s="245"/>
      <c r="N524" s="245"/>
      <c r="O524" s="245"/>
      <c r="P524" s="245"/>
      <c r="Q524" s="245"/>
      <c r="R524" s="245"/>
      <c r="S524" s="245"/>
      <c r="T524" s="245"/>
      <c r="U524" s="245"/>
      <c r="V524" s="245"/>
      <c r="W524" s="245"/>
      <c r="X524" s="245"/>
      <c r="Y524" s="245"/>
      <c r="Z524" s="245"/>
    </row>
    <row r="525" ht="10.5" customHeight="1">
      <c r="A525" s="255"/>
      <c r="B525" s="245"/>
      <c r="C525" s="245"/>
      <c r="D525" s="245"/>
      <c r="E525" s="245"/>
      <c r="F525" s="245"/>
      <c r="G525" s="245"/>
      <c r="H525" s="245"/>
      <c r="I525" s="245"/>
      <c r="J525" s="245"/>
      <c r="K525" s="245"/>
      <c r="L525" s="256"/>
      <c r="M525" s="245"/>
      <c r="N525" s="245"/>
      <c r="O525" s="245"/>
      <c r="P525" s="245"/>
      <c r="Q525" s="245"/>
      <c r="R525" s="245"/>
      <c r="S525" s="245"/>
      <c r="T525" s="245"/>
      <c r="U525" s="245"/>
      <c r="V525" s="245"/>
      <c r="W525" s="245"/>
      <c r="X525" s="245"/>
      <c r="Y525" s="245"/>
      <c r="Z525" s="245"/>
    </row>
    <row r="526" ht="10.5" customHeight="1">
      <c r="A526" s="255"/>
      <c r="B526" s="245"/>
      <c r="C526" s="245"/>
      <c r="D526" s="245"/>
      <c r="E526" s="245"/>
      <c r="F526" s="245"/>
      <c r="G526" s="245"/>
      <c r="H526" s="245"/>
      <c r="I526" s="245"/>
      <c r="J526" s="245"/>
      <c r="K526" s="245"/>
      <c r="L526" s="256"/>
      <c r="M526" s="245"/>
      <c r="N526" s="245"/>
      <c r="O526" s="245"/>
      <c r="P526" s="245"/>
      <c r="Q526" s="245"/>
      <c r="R526" s="245"/>
      <c r="S526" s="245"/>
      <c r="T526" s="245"/>
      <c r="U526" s="245"/>
      <c r="V526" s="245"/>
      <c r="W526" s="245"/>
      <c r="X526" s="245"/>
      <c r="Y526" s="245"/>
      <c r="Z526" s="245"/>
    </row>
    <row r="527" ht="10.5" customHeight="1">
      <c r="A527" s="255"/>
      <c r="B527" s="245"/>
      <c r="C527" s="245"/>
      <c r="D527" s="245"/>
      <c r="E527" s="245"/>
      <c r="F527" s="245"/>
      <c r="G527" s="245"/>
      <c r="H527" s="245"/>
      <c r="I527" s="245"/>
      <c r="J527" s="245"/>
      <c r="K527" s="245"/>
      <c r="L527" s="256"/>
      <c r="M527" s="245"/>
      <c r="N527" s="245"/>
      <c r="O527" s="245"/>
      <c r="P527" s="245"/>
      <c r="Q527" s="245"/>
      <c r="R527" s="245"/>
      <c r="S527" s="245"/>
      <c r="T527" s="245"/>
      <c r="U527" s="245"/>
      <c r="V527" s="245"/>
      <c r="W527" s="245"/>
      <c r="X527" s="245"/>
      <c r="Y527" s="245"/>
      <c r="Z527" s="245"/>
    </row>
    <row r="528" ht="10.5" customHeight="1">
      <c r="A528" s="255"/>
      <c r="B528" s="245"/>
      <c r="C528" s="245"/>
      <c r="D528" s="245"/>
      <c r="E528" s="245"/>
      <c r="F528" s="245"/>
      <c r="G528" s="245"/>
      <c r="H528" s="245"/>
      <c r="I528" s="245"/>
      <c r="J528" s="245"/>
      <c r="K528" s="245"/>
      <c r="L528" s="256"/>
      <c r="M528" s="245"/>
      <c r="N528" s="245"/>
      <c r="O528" s="245"/>
      <c r="P528" s="245"/>
      <c r="Q528" s="245"/>
      <c r="R528" s="245"/>
      <c r="S528" s="245"/>
      <c r="T528" s="245"/>
      <c r="U528" s="245"/>
      <c r="V528" s="245"/>
      <c r="W528" s="245"/>
      <c r="X528" s="245"/>
      <c r="Y528" s="245"/>
      <c r="Z528" s="245"/>
    </row>
    <row r="529" ht="10.5" customHeight="1">
      <c r="A529" s="255"/>
      <c r="B529" s="245"/>
      <c r="C529" s="245"/>
      <c r="D529" s="245"/>
      <c r="E529" s="245"/>
      <c r="F529" s="245"/>
      <c r="G529" s="245"/>
      <c r="H529" s="245"/>
      <c r="I529" s="245"/>
      <c r="J529" s="245"/>
      <c r="K529" s="245"/>
      <c r="L529" s="256"/>
      <c r="M529" s="245"/>
      <c r="N529" s="245"/>
      <c r="O529" s="245"/>
      <c r="P529" s="245"/>
      <c r="Q529" s="245"/>
      <c r="R529" s="245"/>
      <c r="S529" s="245"/>
      <c r="T529" s="245"/>
      <c r="U529" s="245"/>
      <c r="V529" s="245"/>
      <c r="W529" s="245"/>
      <c r="X529" s="245"/>
      <c r="Y529" s="245"/>
      <c r="Z529" s="245"/>
    </row>
    <row r="530" ht="10.5" customHeight="1">
      <c r="A530" s="255"/>
      <c r="B530" s="245"/>
      <c r="C530" s="245"/>
      <c r="D530" s="245"/>
      <c r="E530" s="245"/>
      <c r="F530" s="245"/>
      <c r="G530" s="245"/>
      <c r="H530" s="245"/>
      <c r="I530" s="245"/>
      <c r="J530" s="245"/>
      <c r="K530" s="245"/>
      <c r="L530" s="256"/>
      <c r="M530" s="245"/>
      <c r="N530" s="245"/>
      <c r="O530" s="245"/>
      <c r="P530" s="245"/>
      <c r="Q530" s="245"/>
      <c r="R530" s="245"/>
      <c r="S530" s="245"/>
      <c r="T530" s="245"/>
      <c r="U530" s="245"/>
      <c r="V530" s="245"/>
      <c r="W530" s="245"/>
      <c r="X530" s="245"/>
      <c r="Y530" s="245"/>
      <c r="Z530" s="245"/>
    </row>
    <row r="531" ht="10.5" customHeight="1">
      <c r="A531" s="255"/>
      <c r="B531" s="245"/>
      <c r="C531" s="245"/>
      <c r="D531" s="245"/>
      <c r="E531" s="245"/>
      <c r="F531" s="245"/>
      <c r="G531" s="245"/>
      <c r="H531" s="245"/>
      <c r="I531" s="245"/>
      <c r="J531" s="245"/>
      <c r="K531" s="245"/>
      <c r="L531" s="256"/>
      <c r="M531" s="245"/>
      <c r="N531" s="245"/>
      <c r="O531" s="245"/>
      <c r="P531" s="245"/>
      <c r="Q531" s="245"/>
      <c r="R531" s="245"/>
      <c r="S531" s="245"/>
      <c r="T531" s="245"/>
      <c r="U531" s="245"/>
      <c r="V531" s="245"/>
      <c r="W531" s="245"/>
      <c r="X531" s="245"/>
      <c r="Y531" s="245"/>
      <c r="Z531" s="245"/>
    </row>
    <row r="532" ht="10.5" customHeight="1">
      <c r="A532" s="255"/>
      <c r="B532" s="245"/>
      <c r="C532" s="245"/>
      <c r="D532" s="245"/>
      <c r="E532" s="245"/>
      <c r="F532" s="245"/>
      <c r="G532" s="245"/>
      <c r="H532" s="245"/>
      <c r="I532" s="245"/>
      <c r="J532" s="245"/>
      <c r="K532" s="245"/>
      <c r="L532" s="256"/>
      <c r="M532" s="245"/>
      <c r="N532" s="245"/>
      <c r="O532" s="245"/>
      <c r="P532" s="245"/>
      <c r="Q532" s="245"/>
      <c r="R532" s="245"/>
      <c r="S532" s="245"/>
      <c r="T532" s="245"/>
      <c r="U532" s="245"/>
      <c r="V532" s="245"/>
      <c r="W532" s="245"/>
      <c r="X532" s="245"/>
      <c r="Y532" s="245"/>
      <c r="Z532" s="245"/>
    </row>
    <row r="533" ht="10.5" customHeight="1">
      <c r="A533" s="255"/>
      <c r="B533" s="245"/>
      <c r="C533" s="245"/>
      <c r="D533" s="245"/>
      <c r="E533" s="245"/>
      <c r="F533" s="245"/>
      <c r="G533" s="245"/>
      <c r="H533" s="245"/>
      <c r="I533" s="245"/>
      <c r="J533" s="245"/>
      <c r="K533" s="245"/>
      <c r="L533" s="256"/>
      <c r="M533" s="245"/>
      <c r="N533" s="245"/>
      <c r="O533" s="245"/>
      <c r="P533" s="245"/>
      <c r="Q533" s="245"/>
      <c r="R533" s="245"/>
      <c r="S533" s="245"/>
      <c r="T533" s="245"/>
      <c r="U533" s="245"/>
      <c r="V533" s="245"/>
      <c r="W533" s="245"/>
      <c r="X533" s="245"/>
      <c r="Y533" s="245"/>
      <c r="Z533" s="245"/>
    </row>
    <row r="534" ht="10.5" customHeight="1">
      <c r="A534" s="255"/>
      <c r="B534" s="245"/>
      <c r="C534" s="245"/>
      <c r="D534" s="245"/>
      <c r="E534" s="245"/>
      <c r="F534" s="245"/>
      <c r="G534" s="245"/>
      <c r="H534" s="245"/>
      <c r="I534" s="245"/>
      <c r="J534" s="245"/>
      <c r="K534" s="245"/>
      <c r="L534" s="256"/>
      <c r="M534" s="245"/>
      <c r="N534" s="245"/>
      <c r="O534" s="245"/>
      <c r="P534" s="245"/>
      <c r="Q534" s="245"/>
      <c r="R534" s="245"/>
      <c r="S534" s="245"/>
      <c r="T534" s="245"/>
      <c r="U534" s="245"/>
      <c r="V534" s="245"/>
      <c r="W534" s="245"/>
      <c r="X534" s="245"/>
      <c r="Y534" s="245"/>
      <c r="Z534" s="245"/>
    </row>
    <row r="535" ht="10.5" customHeight="1">
      <c r="A535" s="255"/>
      <c r="B535" s="245"/>
      <c r="C535" s="245"/>
      <c r="D535" s="245"/>
      <c r="E535" s="245"/>
      <c r="F535" s="245"/>
      <c r="G535" s="245"/>
      <c r="H535" s="245"/>
      <c r="I535" s="245"/>
      <c r="J535" s="245"/>
      <c r="K535" s="245"/>
      <c r="L535" s="256"/>
      <c r="M535" s="245"/>
      <c r="N535" s="245"/>
      <c r="O535" s="245"/>
      <c r="P535" s="245"/>
      <c r="Q535" s="245"/>
      <c r="R535" s="245"/>
      <c r="S535" s="245"/>
      <c r="T535" s="245"/>
      <c r="U535" s="245"/>
      <c r="V535" s="245"/>
      <c r="W535" s="245"/>
      <c r="X535" s="245"/>
      <c r="Y535" s="245"/>
      <c r="Z535" s="245"/>
    </row>
    <row r="536" ht="10.5" customHeight="1">
      <c r="A536" s="255"/>
      <c r="B536" s="245"/>
      <c r="C536" s="245"/>
      <c r="D536" s="245"/>
      <c r="E536" s="245"/>
      <c r="F536" s="245"/>
      <c r="G536" s="245"/>
      <c r="H536" s="245"/>
      <c r="I536" s="245"/>
      <c r="J536" s="245"/>
      <c r="K536" s="245"/>
      <c r="L536" s="256"/>
      <c r="M536" s="245"/>
      <c r="N536" s="245"/>
      <c r="O536" s="245"/>
      <c r="P536" s="245"/>
      <c r="Q536" s="245"/>
      <c r="R536" s="245"/>
      <c r="S536" s="245"/>
      <c r="T536" s="245"/>
      <c r="U536" s="245"/>
      <c r="V536" s="245"/>
      <c r="W536" s="245"/>
      <c r="X536" s="245"/>
      <c r="Y536" s="245"/>
      <c r="Z536" s="245"/>
    </row>
    <row r="537" ht="10.5" customHeight="1">
      <c r="A537" s="255"/>
      <c r="B537" s="245"/>
      <c r="C537" s="245"/>
      <c r="D537" s="245"/>
      <c r="E537" s="245"/>
      <c r="F537" s="245"/>
      <c r="G537" s="245"/>
      <c r="H537" s="245"/>
      <c r="I537" s="245"/>
      <c r="J537" s="245"/>
      <c r="K537" s="245"/>
      <c r="L537" s="256"/>
      <c r="M537" s="245"/>
      <c r="N537" s="245"/>
      <c r="O537" s="245"/>
      <c r="P537" s="245"/>
      <c r="Q537" s="245"/>
      <c r="R537" s="245"/>
      <c r="S537" s="245"/>
      <c r="T537" s="245"/>
      <c r="U537" s="245"/>
      <c r="V537" s="245"/>
      <c r="W537" s="245"/>
      <c r="X537" s="245"/>
      <c r="Y537" s="245"/>
      <c r="Z537" s="245"/>
    </row>
    <row r="538" ht="10.5" customHeight="1">
      <c r="A538" s="255"/>
      <c r="B538" s="245"/>
      <c r="C538" s="245"/>
      <c r="D538" s="245"/>
      <c r="E538" s="245"/>
      <c r="F538" s="245"/>
      <c r="G538" s="245"/>
      <c r="H538" s="245"/>
      <c r="I538" s="245"/>
      <c r="J538" s="245"/>
      <c r="K538" s="245"/>
      <c r="L538" s="256"/>
      <c r="M538" s="245"/>
      <c r="N538" s="245"/>
      <c r="O538" s="245"/>
      <c r="P538" s="245"/>
      <c r="Q538" s="245"/>
      <c r="R538" s="245"/>
      <c r="S538" s="245"/>
      <c r="T538" s="245"/>
      <c r="U538" s="245"/>
      <c r="V538" s="245"/>
      <c r="W538" s="245"/>
      <c r="X538" s="245"/>
      <c r="Y538" s="245"/>
      <c r="Z538" s="245"/>
    </row>
    <row r="539" ht="10.5" customHeight="1">
      <c r="A539" s="255"/>
      <c r="B539" s="245"/>
      <c r="C539" s="245"/>
      <c r="D539" s="245"/>
      <c r="E539" s="245"/>
      <c r="F539" s="245"/>
      <c r="G539" s="245"/>
      <c r="H539" s="245"/>
      <c r="I539" s="245"/>
      <c r="J539" s="245"/>
      <c r="K539" s="245"/>
      <c r="L539" s="256"/>
      <c r="M539" s="245"/>
      <c r="N539" s="245"/>
      <c r="O539" s="245"/>
      <c r="P539" s="245"/>
      <c r="Q539" s="245"/>
      <c r="R539" s="245"/>
      <c r="S539" s="245"/>
      <c r="T539" s="245"/>
      <c r="U539" s="245"/>
      <c r="V539" s="245"/>
      <c r="W539" s="245"/>
      <c r="X539" s="245"/>
      <c r="Y539" s="245"/>
      <c r="Z539" s="245"/>
    </row>
    <row r="540" ht="10.5" customHeight="1">
      <c r="A540" s="255"/>
      <c r="B540" s="245"/>
      <c r="C540" s="245"/>
      <c r="D540" s="245"/>
      <c r="E540" s="245"/>
      <c r="F540" s="245"/>
      <c r="G540" s="245"/>
      <c r="H540" s="245"/>
      <c r="I540" s="245"/>
      <c r="J540" s="245"/>
      <c r="K540" s="245"/>
      <c r="L540" s="256"/>
      <c r="M540" s="245"/>
      <c r="N540" s="245"/>
      <c r="O540" s="245"/>
      <c r="P540" s="245"/>
      <c r="Q540" s="245"/>
      <c r="R540" s="245"/>
      <c r="S540" s="245"/>
      <c r="T540" s="245"/>
      <c r="U540" s="245"/>
      <c r="V540" s="245"/>
      <c r="W540" s="245"/>
      <c r="X540" s="245"/>
      <c r="Y540" s="245"/>
      <c r="Z540" s="245"/>
    </row>
    <row r="541" ht="10.5" customHeight="1">
      <c r="A541" s="255"/>
      <c r="B541" s="245"/>
      <c r="C541" s="245"/>
      <c r="D541" s="245"/>
      <c r="E541" s="245"/>
      <c r="F541" s="245"/>
      <c r="G541" s="245"/>
      <c r="H541" s="245"/>
      <c r="I541" s="245"/>
      <c r="J541" s="245"/>
      <c r="K541" s="245"/>
      <c r="L541" s="256"/>
      <c r="M541" s="245"/>
      <c r="N541" s="245"/>
      <c r="O541" s="245"/>
      <c r="P541" s="245"/>
      <c r="Q541" s="245"/>
      <c r="R541" s="245"/>
      <c r="S541" s="245"/>
      <c r="T541" s="245"/>
      <c r="U541" s="245"/>
      <c r="V541" s="245"/>
      <c r="W541" s="245"/>
      <c r="X541" s="245"/>
      <c r="Y541" s="245"/>
      <c r="Z541" s="245"/>
    </row>
    <row r="542" ht="10.5" customHeight="1">
      <c r="A542" s="255"/>
      <c r="B542" s="245"/>
      <c r="C542" s="245"/>
      <c r="D542" s="245"/>
      <c r="E542" s="245"/>
      <c r="F542" s="245"/>
      <c r="G542" s="245"/>
      <c r="H542" s="245"/>
      <c r="I542" s="245"/>
      <c r="J542" s="245"/>
      <c r="K542" s="245"/>
      <c r="L542" s="256"/>
      <c r="M542" s="245"/>
      <c r="N542" s="245"/>
      <c r="O542" s="245"/>
      <c r="P542" s="245"/>
      <c r="Q542" s="245"/>
      <c r="R542" s="245"/>
      <c r="S542" s="245"/>
      <c r="T542" s="245"/>
      <c r="U542" s="245"/>
      <c r="V542" s="245"/>
      <c r="W542" s="245"/>
      <c r="X542" s="245"/>
      <c r="Y542" s="245"/>
      <c r="Z542" s="245"/>
    </row>
    <row r="543" ht="10.5" customHeight="1">
      <c r="A543" s="255"/>
      <c r="B543" s="245"/>
      <c r="C543" s="245"/>
      <c r="D543" s="245"/>
      <c r="E543" s="245"/>
      <c r="F543" s="245"/>
      <c r="G543" s="245"/>
      <c r="H543" s="245"/>
      <c r="I543" s="245"/>
      <c r="J543" s="245"/>
      <c r="K543" s="245"/>
      <c r="L543" s="256"/>
      <c r="M543" s="245"/>
      <c r="N543" s="245"/>
      <c r="O543" s="245"/>
      <c r="P543" s="245"/>
      <c r="Q543" s="245"/>
      <c r="R543" s="245"/>
      <c r="S543" s="245"/>
      <c r="T543" s="245"/>
      <c r="U543" s="245"/>
      <c r="V543" s="245"/>
      <c r="W543" s="245"/>
      <c r="X543" s="245"/>
      <c r="Y543" s="245"/>
      <c r="Z543" s="245"/>
    </row>
    <row r="544" ht="10.5" customHeight="1">
      <c r="A544" s="255"/>
      <c r="B544" s="245"/>
      <c r="C544" s="245"/>
      <c r="D544" s="245"/>
      <c r="E544" s="245"/>
      <c r="F544" s="245"/>
      <c r="G544" s="245"/>
      <c r="H544" s="245"/>
      <c r="I544" s="245"/>
      <c r="J544" s="245"/>
      <c r="K544" s="245"/>
      <c r="L544" s="256"/>
      <c r="M544" s="245"/>
      <c r="N544" s="245"/>
      <c r="O544" s="245"/>
      <c r="P544" s="245"/>
      <c r="Q544" s="245"/>
      <c r="R544" s="245"/>
      <c r="S544" s="245"/>
      <c r="T544" s="245"/>
      <c r="U544" s="245"/>
      <c r="V544" s="245"/>
      <c r="W544" s="245"/>
      <c r="X544" s="245"/>
      <c r="Y544" s="245"/>
      <c r="Z544" s="245"/>
    </row>
    <row r="545" ht="10.5" customHeight="1">
      <c r="A545" s="255"/>
      <c r="B545" s="245"/>
      <c r="C545" s="245"/>
      <c r="D545" s="245"/>
      <c r="E545" s="245"/>
      <c r="F545" s="245"/>
      <c r="G545" s="245"/>
      <c r="H545" s="245"/>
      <c r="I545" s="245"/>
      <c r="J545" s="245"/>
      <c r="K545" s="245"/>
      <c r="L545" s="256"/>
      <c r="M545" s="245"/>
      <c r="N545" s="245"/>
      <c r="O545" s="245"/>
      <c r="P545" s="245"/>
      <c r="Q545" s="245"/>
      <c r="R545" s="245"/>
      <c r="S545" s="245"/>
      <c r="T545" s="245"/>
      <c r="U545" s="245"/>
      <c r="V545" s="245"/>
      <c r="W545" s="245"/>
      <c r="X545" s="245"/>
      <c r="Y545" s="245"/>
      <c r="Z545" s="245"/>
    </row>
    <row r="546" ht="10.5" customHeight="1">
      <c r="A546" s="255"/>
      <c r="B546" s="245"/>
      <c r="C546" s="245"/>
      <c r="D546" s="245"/>
      <c r="E546" s="245"/>
      <c r="F546" s="245"/>
      <c r="G546" s="245"/>
      <c r="H546" s="245"/>
      <c r="I546" s="245"/>
      <c r="J546" s="245"/>
      <c r="K546" s="245"/>
      <c r="L546" s="256"/>
      <c r="M546" s="245"/>
      <c r="N546" s="245"/>
      <c r="O546" s="245"/>
      <c r="P546" s="245"/>
      <c r="Q546" s="245"/>
      <c r="R546" s="245"/>
      <c r="S546" s="245"/>
      <c r="T546" s="245"/>
      <c r="U546" s="245"/>
      <c r="V546" s="245"/>
      <c r="W546" s="245"/>
      <c r="X546" s="245"/>
      <c r="Y546" s="245"/>
      <c r="Z546" s="245"/>
    </row>
    <row r="547" ht="10.5" customHeight="1">
      <c r="A547" s="255"/>
      <c r="B547" s="245"/>
      <c r="C547" s="245"/>
      <c r="D547" s="245"/>
      <c r="E547" s="245"/>
      <c r="F547" s="245"/>
      <c r="G547" s="245"/>
      <c r="H547" s="245"/>
      <c r="I547" s="245"/>
      <c r="J547" s="245"/>
      <c r="K547" s="245"/>
      <c r="L547" s="256"/>
      <c r="M547" s="245"/>
      <c r="N547" s="245"/>
      <c r="O547" s="245"/>
      <c r="P547" s="245"/>
      <c r="Q547" s="245"/>
      <c r="R547" s="245"/>
      <c r="S547" s="245"/>
      <c r="T547" s="245"/>
      <c r="U547" s="245"/>
      <c r="V547" s="245"/>
      <c r="W547" s="245"/>
      <c r="X547" s="245"/>
      <c r="Y547" s="245"/>
      <c r="Z547" s="245"/>
    </row>
    <row r="548" ht="10.5" customHeight="1">
      <c r="A548" s="255"/>
      <c r="B548" s="245"/>
      <c r="C548" s="245"/>
      <c r="D548" s="245"/>
      <c r="E548" s="245"/>
      <c r="F548" s="245"/>
      <c r="G548" s="245"/>
      <c r="H548" s="245"/>
      <c r="I548" s="245"/>
      <c r="J548" s="245"/>
      <c r="K548" s="245"/>
      <c r="L548" s="256"/>
      <c r="M548" s="245"/>
      <c r="N548" s="245"/>
      <c r="O548" s="245"/>
      <c r="P548" s="245"/>
      <c r="Q548" s="245"/>
      <c r="R548" s="245"/>
      <c r="S548" s="245"/>
      <c r="T548" s="245"/>
      <c r="U548" s="245"/>
      <c r="V548" s="245"/>
      <c r="W548" s="245"/>
      <c r="X548" s="245"/>
      <c r="Y548" s="245"/>
      <c r="Z548" s="245"/>
    </row>
    <row r="549" ht="10.5" customHeight="1">
      <c r="A549" s="255"/>
      <c r="B549" s="245"/>
      <c r="C549" s="245"/>
      <c r="D549" s="245"/>
      <c r="E549" s="245"/>
      <c r="F549" s="245"/>
      <c r="G549" s="245"/>
      <c r="H549" s="245"/>
      <c r="I549" s="245"/>
      <c r="J549" s="245"/>
      <c r="K549" s="245"/>
      <c r="L549" s="256"/>
      <c r="M549" s="245"/>
      <c r="N549" s="245"/>
      <c r="O549" s="245"/>
      <c r="P549" s="245"/>
      <c r="Q549" s="245"/>
      <c r="R549" s="245"/>
      <c r="S549" s="245"/>
      <c r="T549" s="245"/>
      <c r="U549" s="245"/>
      <c r="V549" s="245"/>
      <c r="W549" s="245"/>
      <c r="X549" s="245"/>
      <c r="Y549" s="245"/>
      <c r="Z549" s="245"/>
    </row>
    <row r="550" ht="10.5" customHeight="1">
      <c r="A550" s="255"/>
      <c r="B550" s="245"/>
      <c r="C550" s="245"/>
      <c r="D550" s="245"/>
      <c r="E550" s="245"/>
      <c r="F550" s="245"/>
      <c r="G550" s="245"/>
      <c r="H550" s="245"/>
      <c r="I550" s="245"/>
      <c r="J550" s="245"/>
      <c r="K550" s="245"/>
      <c r="L550" s="256"/>
      <c r="M550" s="245"/>
      <c r="N550" s="245"/>
      <c r="O550" s="245"/>
      <c r="P550" s="245"/>
      <c r="Q550" s="245"/>
      <c r="R550" s="245"/>
      <c r="S550" s="245"/>
      <c r="T550" s="245"/>
      <c r="U550" s="245"/>
      <c r="V550" s="245"/>
      <c r="W550" s="245"/>
      <c r="X550" s="245"/>
      <c r="Y550" s="245"/>
      <c r="Z550" s="245"/>
    </row>
    <row r="551" ht="10.5" customHeight="1">
      <c r="A551" s="255"/>
      <c r="B551" s="245"/>
      <c r="C551" s="245"/>
      <c r="D551" s="245"/>
      <c r="E551" s="245"/>
      <c r="F551" s="245"/>
      <c r="G551" s="245"/>
      <c r="H551" s="245"/>
      <c r="I551" s="245"/>
      <c r="J551" s="245"/>
      <c r="K551" s="245"/>
      <c r="L551" s="256"/>
      <c r="M551" s="245"/>
      <c r="N551" s="245"/>
      <c r="O551" s="245"/>
      <c r="P551" s="245"/>
      <c r="Q551" s="245"/>
      <c r="R551" s="245"/>
      <c r="S551" s="245"/>
      <c r="T551" s="245"/>
      <c r="U551" s="245"/>
      <c r="V551" s="245"/>
      <c r="W551" s="245"/>
      <c r="X551" s="245"/>
      <c r="Y551" s="245"/>
      <c r="Z551" s="245"/>
    </row>
    <row r="552" ht="10.5" customHeight="1">
      <c r="A552" s="255"/>
      <c r="B552" s="245"/>
      <c r="C552" s="245"/>
      <c r="D552" s="245"/>
      <c r="E552" s="245"/>
      <c r="F552" s="245"/>
      <c r="G552" s="245"/>
      <c r="H552" s="245"/>
      <c r="I552" s="245"/>
      <c r="J552" s="245"/>
      <c r="K552" s="245"/>
      <c r="L552" s="256"/>
      <c r="M552" s="245"/>
      <c r="N552" s="245"/>
      <c r="O552" s="245"/>
      <c r="P552" s="245"/>
      <c r="Q552" s="245"/>
      <c r="R552" s="245"/>
      <c r="S552" s="245"/>
      <c r="T552" s="245"/>
      <c r="U552" s="245"/>
      <c r="V552" s="245"/>
      <c r="W552" s="245"/>
      <c r="X552" s="245"/>
      <c r="Y552" s="245"/>
      <c r="Z552" s="245"/>
    </row>
    <row r="553" ht="10.5" customHeight="1">
      <c r="A553" s="255"/>
      <c r="B553" s="245"/>
      <c r="C553" s="245"/>
      <c r="D553" s="245"/>
      <c r="E553" s="245"/>
      <c r="F553" s="245"/>
      <c r="G553" s="245"/>
      <c r="H553" s="245"/>
      <c r="I553" s="245"/>
      <c r="J553" s="245"/>
      <c r="K553" s="245"/>
      <c r="L553" s="256"/>
      <c r="M553" s="245"/>
      <c r="N553" s="245"/>
      <c r="O553" s="245"/>
      <c r="P553" s="245"/>
      <c r="Q553" s="245"/>
      <c r="R553" s="245"/>
      <c r="S553" s="245"/>
      <c r="T553" s="245"/>
      <c r="U553" s="245"/>
      <c r="V553" s="245"/>
      <c r="W553" s="245"/>
      <c r="X553" s="245"/>
      <c r="Y553" s="245"/>
      <c r="Z553" s="245"/>
    </row>
    <row r="554" ht="10.5" customHeight="1">
      <c r="A554" s="255"/>
      <c r="B554" s="245"/>
      <c r="C554" s="245"/>
      <c r="D554" s="245"/>
      <c r="E554" s="245"/>
      <c r="F554" s="245"/>
      <c r="G554" s="245"/>
      <c r="H554" s="245"/>
      <c r="I554" s="245"/>
      <c r="J554" s="245"/>
      <c r="K554" s="245"/>
      <c r="L554" s="256"/>
      <c r="M554" s="245"/>
      <c r="N554" s="245"/>
      <c r="O554" s="245"/>
      <c r="P554" s="245"/>
      <c r="Q554" s="245"/>
      <c r="R554" s="245"/>
      <c r="S554" s="245"/>
      <c r="T554" s="245"/>
      <c r="U554" s="245"/>
      <c r="V554" s="245"/>
      <c r="W554" s="245"/>
      <c r="X554" s="245"/>
      <c r="Y554" s="245"/>
      <c r="Z554" s="245"/>
    </row>
    <row r="555" ht="10.5" customHeight="1">
      <c r="A555" s="255"/>
      <c r="B555" s="245"/>
      <c r="C555" s="245"/>
      <c r="D555" s="245"/>
      <c r="E555" s="245"/>
      <c r="F555" s="245"/>
      <c r="G555" s="245"/>
      <c r="H555" s="245"/>
      <c r="I555" s="245"/>
      <c r="J555" s="245"/>
      <c r="K555" s="245"/>
      <c r="L555" s="256"/>
      <c r="M555" s="245"/>
      <c r="N555" s="245"/>
      <c r="O555" s="245"/>
      <c r="P555" s="245"/>
      <c r="Q555" s="245"/>
      <c r="R555" s="245"/>
      <c r="S555" s="245"/>
      <c r="T555" s="245"/>
      <c r="U555" s="245"/>
      <c r="V555" s="245"/>
      <c r="W555" s="245"/>
      <c r="X555" s="245"/>
      <c r="Y555" s="245"/>
      <c r="Z555" s="245"/>
    </row>
    <row r="556" ht="10.5" customHeight="1">
      <c r="A556" s="255"/>
      <c r="B556" s="245"/>
      <c r="C556" s="245"/>
      <c r="D556" s="245"/>
      <c r="E556" s="245"/>
      <c r="F556" s="245"/>
      <c r="G556" s="245"/>
      <c r="H556" s="245"/>
      <c r="I556" s="245"/>
      <c r="J556" s="245"/>
      <c r="K556" s="245"/>
      <c r="L556" s="256"/>
      <c r="M556" s="245"/>
      <c r="N556" s="245"/>
      <c r="O556" s="245"/>
      <c r="P556" s="245"/>
      <c r="Q556" s="245"/>
      <c r="R556" s="245"/>
      <c r="S556" s="245"/>
      <c r="T556" s="245"/>
      <c r="U556" s="245"/>
      <c r="V556" s="245"/>
      <c r="W556" s="245"/>
      <c r="X556" s="245"/>
      <c r="Y556" s="245"/>
      <c r="Z556" s="245"/>
    </row>
    <row r="557" ht="10.5" customHeight="1">
      <c r="A557" s="255"/>
      <c r="B557" s="245"/>
      <c r="C557" s="245"/>
      <c r="D557" s="245"/>
      <c r="E557" s="245"/>
      <c r="F557" s="245"/>
      <c r="G557" s="245"/>
      <c r="H557" s="245"/>
      <c r="I557" s="245"/>
      <c r="J557" s="245"/>
      <c r="K557" s="245"/>
      <c r="L557" s="256"/>
      <c r="M557" s="245"/>
      <c r="N557" s="245"/>
      <c r="O557" s="245"/>
      <c r="P557" s="245"/>
      <c r="Q557" s="245"/>
      <c r="R557" s="245"/>
      <c r="S557" s="245"/>
      <c r="T557" s="245"/>
      <c r="U557" s="245"/>
      <c r="V557" s="245"/>
      <c r="W557" s="245"/>
      <c r="X557" s="245"/>
      <c r="Y557" s="245"/>
      <c r="Z557" s="245"/>
    </row>
    <row r="558" ht="10.5" customHeight="1">
      <c r="A558" s="255"/>
      <c r="B558" s="245"/>
      <c r="C558" s="245"/>
      <c r="D558" s="245"/>
      <c r="E558" s="245"/>
      <c r="F558" s="245"/>
      <c r="G558" s="245"/>
      <c r="H558" s="245"/>
      <c r="I558" s="245"/>
      <c r="J558" s="245"/>
      <c r="K558" s="245"/>
      <c r="L558" s="256"/>
      <c r="M558" s="245"/>
      <c r="N558" s="245"/>
      <c r="O558" s="245"/>
      <c r="P558" s="245"/>
      <c r="Q558" s="245"/>
      <c r="R558" s="245"/>
      <c r="S558" s="245"/>
      <c r="T558" s="245"/>
      <c r="U558" s="245"/>
      <c r="V558" s="245"/>
      <c r="W558" s="245"/>
      <c r="X558" s="245"/>
      <c r="Y558" s="245"/>
      <c r="Z558" s="245"/>
    </row>
    <row r="559" ht="10.5" customHeight="1">
      <c r="A559" s="255"/>
      <c r="B559" s="245"/>
      <c r="C559" s="245"/>
      <c r="D559" s="245"/>
      <c r="E559" s="245"/>
      <c r="F559" s="245"/>
      <c r="G559" s="245"/>
      <c r="H559" s="245"/>
      <c r="I559" s="245"/>
      <c r="J559" s="245"/>
      <c r="K559" s="245"/>
      <c r="L559" s="256"/>
      <c r="M559" s="245"/>
      <c r="N559" s="245"/>
      <c r="O559" s="245"/>
      <c r="P559" s="245"/>
      <c r="Q559" s="245"/>
      <c r="R559" s="245"/>
      <c r="S559" s="245"/>
      <c r="T559" s="245"/>
      <c r="U559" s="245"/>
      <c r="V559" s="245"/>
      <c r="W559" s="245"/>
      <c r="X559" s="245"/>
      <c r="Y559" s="245"/>
      <c r="Z559" s="245"/>
    </row>
    <row r="560" ht="10.5" customHeight="1">
      <c r="A560" s="255"/>
      <c r="B560" s="245"/>
      <c r="C560" s="245"/>
      <c r="D560" s="245"/>
      <c r="E560" s="245"/>
      <c r="F560" s="245"/>
      <c r="G560" s="245"/>
      <c r="H560" s="245"/>
      <c r="I560" s="245"/>
      <c r="J560" s="245"/>
      <c r="K560" s="245"/>
      <c r="L560" s="256"/>
      <c r="M560" s="245"/>
      <c r="N560" s="245"/>
      <c r="O560" s="245"/>
      <c r="P560" s="245"/>
      <c r="Q560" s="245"/>
      <c r="R560" s="245"/>
      <c r="S560" s="245"/>
      <c r="T560" s="245"/>
      <c r="U560" s="245"/>
      <c r="V560" s="245"/>
      <c r="W560" s="245"/>
      <c r="X560" s="245"/>
      <c r="Y560" s="245"/>
      <c r="Z560" s="245"/>
    </row>
    <row r="561" ht="10.5" customHeight="1">
      <c r="A561" s="255"/>
      <c r="B561" s="245"/>
      <c r="C561" s="245"/>
      <c r="D561" s="245"/>
      <c r="E561" s="245"/>
      <c r="F561" s="245"/>
      <c r="G561" s="245"/>
      <c r="H561" s="245"/>
      <c r="I561" s="245"/>
      <c r="J561" s="245"/>
      <c r="K561" s="245"/>
      <c r="L561" s="256"/>
      <c r="M561" s="245"/>
      <c r="N561" s="245"/>
      <c r="O561" s="245"/>
      <c r="P561" s="245"/>
      <c r="Q561" s="245"/>
      <c r="R561" s="245"/>
      <c r="S561" s="245"/>
      <c r="T561" s="245"/>
      <c r="U561" s="245"/>
      <c r="V561" s="245"/>
      <c r="W561" s="245"/>
      <c r="X561" s="245"/>
      <c r="Y561" s="245"/>
      <c r="Z561" s="245"/>
    </row>
    <row r="562" ht="10.5" customHeight="1">
      <c r="A562" s="255"/>
      <c r="B562" s="245"/>
      <c r="C562" s="245"/>
      <c r="D562" s="245"/>
      <c r="E562" s="245"/>
      <c r="F562" s="245"/>
      <c r="G562" s="245"/>
      <c r="H562" s="245"/>
      <c r="I562" s="245"/>
      <c r="J562" s="245"/>
      <c r="K562" s="245"/>
      <c r="L562" s="256"/>
      <c r="M562" s="245"/>
      <c r="N562" s="245"/>
      <c r="O562" s="245"/>
      <c r="P562" s="245"/>
      <c r="Q562" s="245"/>
      <c r="R562" s="245"/>
      <c r="S562" s="245"/>
      <c r="T562" s="245"/>
      <c r="U562" s="245"/>
      <c r="V562" s="245"/>
      <c r="W562" s="245"/>
      <c r="X562" s="245"/>
      <c r="Y562" s="245"/>
      <c r="Z562" s="245"/>
    </row>
    <row r="563" ht="10.5" customHeight="1">
      <c r="A563" s="255"/>
      <c r="B563" s="245"/>
      <c r="C563" s="245"/>
      <c r="D563" s="245"/>
      <c r="E563" s="245"/>
      <c r="F563" s="245"/>
      <c r="G563" s="245"/>
      <c r="H563" s="245"/>
      <c r="I563" s="245"/>
      <c r="J563" s="245"/>
      <c r="K563" s="245"/>
      <c r="L563" s="256"/>
      <c r="M563" s="245"/>
      <c r="N563" s="245"/>
      <c r="O563" s="245"/>
      <c r="P563" s="245"/>
      <c r="Q563" s="245"/>
      <c r="R563" s="245"/>
      <c r="S563" s="245"/>
      <c r="T563" s="245"/>
      <c r="U563" s="245"/>
      <c r="V563" s="245"/>
      <c r="W563" s="245"/>
      <c r="X563" s="245"/>
      <c r="Y563" s="245"/>
      <c r="Z563" s="245"/>
    </row>
    <row r="564" ht="10.5" customHeight="1">
      <c r="A564" s="255"/>
      <c r="B564" s="245"/>
      <c r="C564" s="245"/>
      <c r="D564" s="245"/>
      <c r="E564" s="245"/>
      <c r="F564" s="245"/>
      <c r="G564" s="245"/>
      <c r="H564" s="245"/>
      <c r="I564" s="245"/>
      <c r="J564" s="245"/>
      <c r="K564" s="245"/>
      <c r="L564" s="256"/>
      <c r="M564" s="245"/>
      <c r="N564" s="245"/>
      <c r="O564" s="245"/>
      <c r="P564" s="245"/>
      <c r="Q564" s="245"/>
      <c r="R564" s="245"/>
      <c r="S564" s="245"/>
      <c r="T564" s="245"/>
      <c r="U564" s="245"/>
      <c r="V564" s="245"/>
      <c r="W564" s="245"/>
      <c r="X564" s="245"/>
      <c r="Y564" s="245"/>
      <c r="Z564" s="245"/>
    </row>
    <row r="565" ht="10.5" customHeight="1">
      <c r="A565" s="255"/>
      <c r="B565" s="245"/>
      <c r="C565" s="245"/>
      <c r="D565" s="245"/>
      <c r="E565" s="245"/>
      <c r="F565" s="245"/>
      <c r="G565" s="245"/>
      <c r="H565" s="245"/>
      <c r="I565" s="245"/>
      <c r="J565" s="245"/>
      <c r="K565" s="245"/>
      <c r="L565" s="256"/>
      <c r="M565" s="245"/>
      <c r="N565" s="245"/>
      <c r="O565" s="245"/>
      <c r="P565" s="245"/>
      <c r="Q565" s="245"/>
      <c r="R565" s="245"/>
      <c r="S565" s="245"/>
      <c r="T565" s="245"/>
      <c r="U565" s="245"/>
      <c r="V565" s="245"/>
      <c r="W565" s="245"/>
      <c r="X565" s="245"/>
      <c r="Y565" s="245"/>
      <c r="Z565" s="245"/>
    </row>
    <row r="566" ht="10.5" customHeight="1">
      <c r="A566" s="255"/>
      <c r="B566" s="245"/>
      <c r="C566" s="245"/>
      <c r="D566" s="245"/>
      <c r="E566" s="245"/>
      <c r="F566" s="245"/>
      <c r="G566" s="245"/>
      <c r="H566" s="245"/>
      <c r="I566" s="245"/>
      <c r="J566" s="245"/>
      <c r="K566" s="245"/>
      <c r="L566" s="256"/>
      <c r="M566" s="245"/>
      <c r="N566" s="245"/>
      <c r="O566" s="245"/>
      <c r="P566" s="245"/>
      <c r="Q566" s="245"/>
      <c r="R566" s="245"/>
      <c r="S566" s="245"/>
      <c r="T566" s="245"/>
      <c r="U566" s="245"/>
      <c r="V566" s="245"/>
      <c r="W566" s="245"/>
      <c r="X566" s="245"/>
      <c r="Y566" s="245"/>
      <c r="Z566" s="245"/>
    </row>
    <row r="567" ht="10.5" customHeight="1">
      <c r="A567" s="255"/>
      <c r="B567" s="245"/>
      <c r="C567" s="245"/>
      <c r="D567" s="245"/>
      <c r="E567" s="245"/>
      <c r="F567" s="245"/>
      <c r="G567" s="245"/>
      <c r="H567" s="245"/>
      <c r="I567" s="245"/>
      <c r="J567" s="245"/>
      <c r="K567" s="245"/>
      <c r="L567" s="256"/>
      <c r="M567" s="245"/>
      <c r="N567" s="245"/>
      <c r="O567" s="245"/>
      <c r="P567" s="245"/>
      <c r="Q567" s="245"/>
      <c r="R567" s="245"/>
      <c r="S567" s="245"/>
      <c r="T567" s="245"/>
      <c r="U567" s="245"/>
      <c r="V567" s="245"/>
      <c r="W567" s="245"/>
      <c r="X567" s="245"/>
      <c r="Y567" s="245"/>
      <c r="Z567" s="245"/>
    </row>
    <row r="568" ht="10.5" customHeight="1">
      <c r="A568" s="255"/>
      <c r="B568" s="245"/>
      <c r="C568" s="245"/>
      <c r="D568" s="245"/>
      <c r="E568" s="245"/>
      <c r="F568" s="245"/>
      <c r="G568" s="245"/>
      <c r="H568" s="245"/>
      <c r="I568" s="245"/>
      <c r="J568" s="245"/>
      <c r="K568" s="245"/>
      <c r="L568" s="256"/>
      <c r="M568" s="245"/>
      <c r="N568" s="245"/>
      <c r="O568" s="245"/>
      <c r="P568" s="245"/>
      <c r="Q568" s="245"/>
      <c r="R568" s="245"/>
      <c r="S568" s="245"/>
      <c r="T568" s="245"/>
      <c r="U568" s="245"/>
      <c r="V568" s="245"/>
      <c r="W568" s="245"/>
      <c r="X568" s="245"/>
      <c r="Y568" s="245"/>
      <c r="Z568" s="245"/>
    </row>
    <row r="569" ht="10.5" customHeight="1">
      <c r="A569" s="255"/>
      <c r="B569" s="245"/>
      <c r="C569" s="245"/>
      <c r="D569" s="245"/>
      <c r="E569" s="245"/>
      <c r="F569" s="245"/>
      <c r="G569" s="245"/>
      <c r="H569" s="245"/>
      <c r="I569" s="245"/>
      <c r="J569" s="245"/>
      <c r="K569" s="245"/>
      <c r="L569" s="256"/>
      <c r="M569" s="245"/>
      <c r="N569" s="245"/>
      <c r="O569" s="245"/>
      <c r="P569" s="245"/>
      <c r="Q569" s="245"/>
      <c r="R569" s="245"/>
      <c r="S569" s="245"/>
      <c r="T569" s="245"/>
      <c r="U569" s="245"/>
      <c r="V569" s="245"/>
      <c r="W569" s="245"/>
      <c r="X569" s="245"/>
      <c r="Y569" s="245"/>
      <c r="Z569" s="245"/>
    </row>
    <row r="570" ht="10.5" customHeight="1">
      <c r="A570" s="255"/>
      <c r="B570" s="245"/>
      <c r="C570" s="245"/>
      <c r="D570" s="245"/>
      <c r="E570" s="245"/>
      <c r="F570" s="245"/>
      <c r="G570" s="245"/>
      <c r="H570" s="245"/>
      <c r="I570" s="245"/>
      <c r="J570" s="245"/>
      <c r="K570" s="245"/>
      <c r="L570" s="256"/>
      <c r="M570" s="245"/>
      <c r="N570" s="245"/>
      <c r="O570" s="245"/>
      <c r="P570" s="245"/>
      <c r="Q570" s="245"/>
      <c r="R570" s="245"/>
      <c r="S570" s="245"/>
      <c r="T570" s="245"/>
      <c r="U570" s="245"/>
      <c r="V570" s="245"/>
      <c r="W570" s="245"/>
      <c r="X570" s="245"/>
      <c r="Y570" s="245"/>
      <c r="Z570" s="245"/>
    </row>
    <row r="571" ht="10.5" customHeight="1">
      <c r="A571" s="255"/>
      <c r="B571" s="245"/>
      <c r="C571" s="245"/>
      <c r="D571" s="245"/>
      <c r="E571" s="245"/>
      <c r="F571" s="245"/>
      <c r="G571" s="245"/>
      <c r="H571" s="245"/>
      <c r="I571" s="245"/>
      <c r="J571" s="245"/>
      <c r="K571" s="245"/>
      <c r="L571" s="256"/>
      <c r="M571" s="245"/>
      <c r="N571" s="245"/>
      <c r="O571" s="245"/>
      <c r="P571" s="245"/>
      <c r="Q571" s="245"/>
      <c r="R571" s="245"/>
      <c r="S571" s="245"/>
      <c r="T571" s="245"/>
      <c r="U571" s="245"/>
      <c r="V571" s="245"/>
      <c r="W571" s="245"/>
      <c r="X571" s="245"/>
      <c r="Y571" s="245"/>
      <c r="Z571" s="245"/>
    </row>
    <row r="572" ht="10.5" customHeight="1">
      <c r="A572" s="255"/>
      <c r="B572" s="245"/>
      <c r="C572" s="245"/>
      <c r="D572" s="245"/>
      <c r="E572" s="245"/>
      <c r="F572" s="245"/>
      <c r="G572" s="245"/>
      <c r="H572" s="245"/>
      <c r="I572" s="245"/>
      <c r="J572" s="245"/>
      <c r="K572" s="245"/>
      <c r="L572" s="256"/>
      <c r="M572" s="245"/>
      <c r="N572" s="245"/>
      <c r="O572" s="245"/>
      <c r="P572" s="245"/>
      <c r="Q572" s="245"/>
      <c r="R572" s="245"/>
      <c r="S572" s="245"/>
      <c r="T572" s="245"/>
      <c r="U572" s="245"/>
      <c r="V572" s="245"/>
      <c r="W572" s="245"/>
      <c r="X572" s="245"/>
      <c r="Y572" s="245"/>
      <c r="Z572" s="245"/>
    </row>
    <row r="573" ht="10.5" customHeight="1">
      <c r="A573" s="255"/>
      <c r="B573" s="245"/>
      <c r="C573" s="245"/>
      <c r="D573" s="245"/>
      <c r="E573" s="245"/>
      <c r="F573" s="245"/>
      <c r="G573" s="245"/>
      <c r="H573" s="245"/>
      <c r="I573" s="245"/>
      <c r="J573" s="245"/>
      <c r="K573" s="245"/>
      <c r="L573" s="256"/>
      <c r="M573" s="245"/>
      <c r="N573" s="245"/>
      <c r="O573" s="245"/>
      <c r="P573" s="245"/>
      <c r="Q573" s="245"/>
      <c r="R573" s="245"/>
      <c r="S573" s="245"/>
      <c r="T573" s="245"/>
      <c r="U573" s="245"/>
      <c r="V573" s="245"/>
      <c r="W573" s="245"/>
      <c r="X573" s="245"/>
      <c r="Y573" s="245"/>
      <c r="Z573" s="245"/>
    </row>
    <row r="574" ht="10.5" customHeight="1">
      <c r="A574" s="255"/>
      <c r="B574" s="245"/>
      <c r="C574" s="245"/>
      <c r="D574" s="245"/>
      <c r="E574" s="245"/>
      <c r="F574" s="245"/>
      <c r="G574" s="245"/>
      <c r="H574" s="245"/>
      <c r="I574" s="245"/>
      <c r="J574" s="245"/>
      <c r="K574" s="245"/>
      <c r="L574" s="256"/>
      <c r="M574" s="245"/>
      <c r="N574" s="245"/>
      <c r="O574" s="245"/>
      <c r="P574" s="245"/>
      <c r="Q574" s="245"/>
      <c r="R574" s="245"/>
      <c r="S574" s="245"/>
      <c r="T574" s="245"/>
      <c r="U574" s="245"/>
      <c r="V574" s="245"/>
      <c r="W574" s="245"/>
      <c r="X574" s="245"/>
      <c r="Y574" s="245"/>
      <c r="Z574" s="245"/>
    </row>
    <row r="575" ht="10.5" customHeight="1">
      <c r="A575" s="255"/>
      <c r="B575" s="245"/>
      <c r="C575" s="245"/>
      <c r="D575" s="245"/>
      <c r="E575" s="245"/>
      <c r="F575" s="245"/>
      <c r="G575" s="245"/>
      <c r="H575" s="245"/>
      <c r="I575" s="245"/>
      <c r="J575" s="245"/>
      <c r="K575" s="245"/>
      <c r="L575" s="256"/>
      <c r="M575" s="245"/>
      <c r="N575" s="245"/>
      <c r="O575" s="245"/>
      <c r="P575" s="245"/>
      <c r="Q575" s="245"/>
      <c r="R575" s="245"/>
      <c r="S575" s="245"/>
      <c r="T575" s="245"/>
      <c r="U575" s="245"/>
      <c r="V575" s="245"/>
      <c r="W575" s="245"/>
      <c r="X575" s="245"/>
      <c r="Y575" s="245"/>
      <c r="Z575" s="245"/>
    </row>
    <row r="576" ht="10.5" customHeight="1">
      <c r="A576" s="255"/>
      <c r="B576" s="245"/>
      <c r="C576" s="245"/>
      <c r="D576" s="245"/>
      <c r="E576" s="245"/>
      <c r="F576" s="245"/>
      <c r="G576" s="245"/>
      <c r="H576" s="245"/>
      <c r="I576" s="245"/>
      <c r="J576" s="245"/>
      <c r="K576" s="245"/>
      <c r="L576" s="256"/>
      <c r="M576" s="245"/>
      <c r="N576" s="245"/>
      <c r="O576" s="245"/>
      <c r="P576" s="245"/>
      <c r="Q576" s="245"/>
      <c r="R576" s="245"/>
      <c r="S576" s="245"/>
      <c r="T576" s="245"/>
      <c r="U576" s="245"/>
      <c r="V576" s="245"/>
      <c r="W576" s="245"/>
      <c r="X576" s="245"/>
      <c r="Y576" s="245"/>
      <c r="Z576" s="245"/>
    </row>
    <row r="577" ht="10.5" customHeight="1">
      <c r="A577" s="255"/>
      <c r="B577" s="245"/>
      <c r="C577" s="245"/>
      <c r="D577" s="245"/>
      <c r="E577" s="245"/>
      <c r="F577" s="245"/>
      <c r="G577" s="245"/>
      <c r="H577" s="245"/>
      <c r="I577" s="245"/>
      <c r="J577" s="245"/>
      <c r="K577" s="245"/>
      <c r="L577" s="256"/>
      <c r="M577" s="245"/>
      <c r="N577" s="245"/>
      <c r="O577" s="245"/>
      <c r="P577" s="245"/>
      <c r="Q577" s="245"/>
      <c r="R577" s="245"/>
      <c r="S577" s="245"/>
      <c r="T577" s="245"/>
      <c r="U577" s="245"/>
      <c r="V577" s="245"/>
      <c r="W577" s="245"/>
      <c r="X577" s="245"/>
      <c r="Y577" s="245"/>
      <c r="Z577" s="245"/>
    </row>
    <row r="578" ht="10.5" customHeight="1">
      <c r="A578" s="255"/>
      <c r="B578" s="245"/>
      <c r="C578" s="245"/>
      <c r="D578" s="245"/>
      <c r="E578" s="245"/>
      <c r="F578" s="245"/>
      <c r="G578" s="245"/>
      <c r="H578" s="245"/>
      <c r="I578" s="245"/>
      <c r="J578" s="245"/>
      <c r="K578" s="245"/>
      <c r="L578" s="256"/>
      <c r="M578" s="245"/>
      <c r="N578" s="245"/>
      <c r="O578" s="245"/>
      <c r="P578" s="245"/>
      <c r="Q578" s="245"/>
      <c r="R578" s="245"/>
      <c r="S578" s="245"/>
      <c r="T578" s="245"/>
      <c r="U578" s="245"/>
      <c r="V578" s="245"/>
      <c r="W578" s="245"/>
      <c r="X578" s="245"/>
      <c r="Y578" s="245"/>
      <c r="Z578" s="245"/>
    </row>
    <row r="579" ht="10.5" customHeight="1">
      <c r="A579" s="255"/>
      <c r="B579" s="245"/>
      <c r="C579" s="245"/>
      <c r="D579" s="245"/>
      <c r="E579" s="245"/>
      <c r="F579" s="245"/>
      <c r="G579" s="245"/>
      <c r="H579" s="245"/>
      <c r="I579" s="245"/>
      <c r="J579" s="245"/>
      <c r="K579" s="245"/>
      <c r="L579" s="256"/>
      <c r="M579" s="245"/>
      <c r="N579" s="245"/>
      <c r="O579" s="245"/>
      <c r="P579" s="245"/>
      <c r="Q579" s="245"/>
      <c r="R579" s="245"/>
      <c r="S579" s="245"/>
      <c r="T579" s="245"/>
      <c r="U579" s="245"/>
      <c r="V579" s="245"/>
      <c r="W579" s="245"/>
      <c r="X579" s="245"/>
      <c r="Y579" s="245"/>
      <c r="Z579" s="245"/>
    </row>
    <row r="580" ht="10.5" customHeight="1">
      <c r="A580" s="255"/>
      <c r="B580" s="245"/>
      <c r="C580" s="245"/>
      <c r="D580" s="245"/>
      <c r="E580" s="245"/>
      <c r="F580" s="245"/>
      <c r="G580" s="245"/>
      <c r="H580" s="245"/>
      <c r="I580" s="245"/>
      <c r="J580" s="245"/>
      <c r="K580" s="245"/>
      <c r="L580" s="256"/>
      <c r="M580" s="245"/>
      <c r="N580" s="245"/>
      <c r="O580" s="245"/>
      <c r="P580" s="245"/>
      <c r="Q580" s="245"/>
      <c r="R580" s="245"/>
      <c r="S580" s="245"/>
      <c r="T580" s="245"/>
      <c r="U580" s="245"/>
      <c r="V580" s="245"/>
      <c r="W580" s="245"/>
      <c r="X580" s="245"/>
      <c r="Y580" s="245"/>
      <c r="Z580" s="245"/>
    </row>
    <row r="581" ht="10.5" customHeight="1">
      <c r="A581" s="255"/>
      <c r="B581" s="245"/>
      <c r="C581" s="245"/>
      <c r="D581" s="245"/>
      <c r="E581" s="245"/>
      <c r="F581" s="245"/>
      <c r="G581" s="245"/>
      <c r="H581" s="245"/>
      <c r="I581" s="245"/>
      <c r="J581" s="245"/>
      <c r="K581" s="245"/>
      <c r="L581" s="256"/>
      <c r="M581" s="245"/>
      <c r="N581" s="245"/>
      <c r="O581" s="245"/>
      <c r="P581" s="245"/>
      <c r="Q581" s="245"/>
      <c r="R581" s="245"/>
      <c r="S581" s="245"/>
      <c r="T581" s="245"/>
      <c r="U581" s="245"/>
      <c r="V581" s="245"/>
      <c r="W581" s="245"/>
      <c r="X581" s="245"/>
      <c r="Y581" s="245"/>
      <c r="Z581" s="245"/>
    </row>
    <row r="582" ht="10.5" customHeight="1">
      <c r="A582" s="255"/>
      <c r="B582" s="245"/>
      <c r="C582" s="245"/>
      <c r="D582" s="245"/>
      <c r="E582" s="245"/>
      <c r="F582" s="245"/>
      <c r="G582" s="245"/>
      <c r="H582" s="245"/>
      <c r="I582" s="245"/>
      <c r="J582" s="245"/>
      <c r="K582" s="245"/>
      <c r="L582" s="256"/>
      <c r="M582" s="245"/>
      <c r="N582" s="245"/>
      <c r="O582" s="245"/>
      <c r="P582" s="245"/>
      <c r="Q582" s="245"/>
      <c r="R582" s="245"/>
      <c r="S582" s="245"/>
      <c r="T582" s="245"/>
      <c r="U582" s="245"/>
      <c r="V582" s="245"/>
      <c r="W582" s="245"/>
      <c r="X582" s="245"/>
      <c r="Y582" s="245"/>
      <c r="Z582" s="245"/>
    </row>
    <row r="583" ht="10.5" customHeight="1">
      <c r="A583" s="255"/>
      <c r="B583" s="245"/>
      <c r="C583" s="245"/>
      <c r="D583" s="245"/>
      <c r="E583" s="245"/>
      <c r="F583" s="245"/>
      <c r="G583" s="245"/>
      <c r="H583" s="245"/>
      <c r="I583" s="245"/>
      <c r="J583" s="245"/>
      <c r="K583" s="245"/>
      <c r="L583" s="256"/>
      <c r="M583" s="245"/>
      <c r="N583" s="245"/>
      <c r="O583" s="245"/>
      <c r="P583" s="245"/>
      <c r="Q583" s="245"/>
      <c r="R583" s="245"/>
      <c r="S583" s="245"/>
      <c r="T583" s="245"/>
      <c r="U583" s="245"/>
      <c r="V583" s="245"/>
      <c r="W583" s="245"/>
      <c r="X583" s="245"/>
      <c r="Y583" s="245"/>
      <c r="Z583" s="245"/>
    </row>
    <row r="584" ht="10.5" customHeight="1">
      <c r="A584" s="255"/>
      <c r="B584" s="245"/>
      <c r="C584" s="245"/>
      <c r="D584" s="245"/>
      <c r="E584" s="245"/>
      <c r="F584" s="245"/>
      <c r="G584" s="245"/>
      <c r="H584" s="245"/>
      <c r="I584" s="245"/>
      <c r="J584" s="245"/>
      <c r="K584" s="245"/>
      <c r="L584" s="256"/>
      <c r="M584" s="245"/>
      <c r="N584" s="245"/>
      <c r="O584" s="245"/>
      <c r="P584" s="245"/>
      <c r="Q584" s="245"/>
      <c r="R584" s="245"/>
      <c r="S584" s="245"/>
      <c r="T584" s="245"/>
      <c r="U584" s="245"/>
      <c r="V584" s="245"/>
      <c r="W584" s="245"/>
      <c r="X584" s="245"/>
      <c r="Y584" s="245"/>
      <c r="Z584" s="245"/>
    </row>
    <row r="585" ht="10.5" customHeight="1">
      <c r="A585" s="255"/>
      <c r="B585" s="245"/>
      <c r="C585" s="245"/>
      <c r="D585" s="245"/>
      <c r="E585" s="245"/>
      <c r="F585" s="245"/>
      <c r="G585" s="245"/>
      <c r="H585" s="245"/>
      <c r="I585" s="245"/>
      <c r="J585" s="245"/>
      <c r="K585" s="245"/>
      <c r="L585" s="256"/>
      <c r="M585" s="245"/>
      <c r="N585" s="245"/>
      <c r="O585" s="245"/>
      <c r="P585" s="245"/>
      <c r="Q585" s="245"/>
      <c r="R585" s="245"/>
      <c r="S585" s="245"/>
      <c r="T585" s="245"/>
      <c r="U585" s="245"/>
      <c r="V585" s="245"/>
      <c r="W585" s="245"/>
      <c r="X585" s="245"/>
      <c r="Y585" s="245"/>
      <c r="Z585" s="245"/>
    </row>
    <row r="586" ht="10.5" customHeight="1">
      <c r="A586" s="255"/>
      <c r="B586" s="245"/>
      <c r="C586" s="245"/>
      <c r="D586" s="245"/>
      <c r="E586" s="245"/>
      <c r="F586" s="245"/>
      <c r="G586" s="245"/>
      <c r="H586" s="245"/>
      <c r="I586" s="245"/>
      <c r="J586" s="245"/>
      <c r="K586" s="245"/>
      <c r="L586" s="256"/>
      <c r="M586" s="245"/>
      <c r="N586" s="245"/>
      <c r="O586" s="245"/>
      <c r="P586" s="245"/>
      <c r="Q586" s="245"/>
      <c r="R586" s="245"/>
      <c r="S586" s="245"/>
      <c r="T586" s="245"/>
      <c r="U586" s="245"/>
      <c r="V586" s="245"/>
      <c r="W586" s="245"/>
      <c r="X586" s="245"/>
      <c r="Y586" s="245"/>
      <c r="Z586" s="245"/>
    </row>
    <row r="587" ht="10.5" customHeight="1">
      <c r="A587" s="255"/>
      <c r="B587" s="245"/>
      <c r="C587" s="245"/>
      <c r="D587" s="245"/>
      <c r="E587" s="245"/>
      <c r="F587" s="245"/>
      <c r="G587" s="245"/>
      <c r="H587" s="245"/>
      <c r="I587" s="245"/>
      <c r="J587" s="245"/>
      <c r="K587" s="245"/>
      <c r="L587" s="256"/>
      <c r="M587" s="245"/>
      <c r="N587" s="245"/>
      <c r="O587" s="245"/>
      <c r="P587" s="245"/>
      <c r="Q587" s="245"/>
      <c r="R587" s="245"/>
      <c r="S587" s="245"/>
      <c r="T587" s="245"/>
      <c r="U587" s="245"/>
      <c r="V587" s="245"/>
      <c r="W587" s="245"/>
      <c r="X587" s="245"/>
      <c r="Y587" s="245"/>
      <c r="Z587" s="245"/>
    </row>
    <row r="588" ht="10.5" customHeight="1">
      <c r="A588" s="255"/>
      <c r="B588" s="245"/>
      <c r="C588" s="245"/>
      <c r="D588" s="245"/>
      <c r="E588" s="245"/>
      <c r="F588" s="245"/>
      <c r="G588" s="245"/>
      <c r="H588" s="245"/>
      <c r="I588" s="245"/>
      <c r="J588" s="245"/>
      <c r="K588" s="245"/>
      <c r="L588" s="256"/>
      <c r="M588" s="245"/>
      <c r="N588" s="245"/>
      <c r="O588" s="245"/>
      <c r="P588" s="245"/>
      <c r="Q588" s="245"/>
      <c r="R588" s="245"/>
      <c r="S588" s="245"/>
      <c r="T588" s="245"/>
      <c r="U588" s="245"/>
      <c r="V588" s="245"/>
      <c r="W588" s="245"/>
      <c r="X588" s="245"/>
      <c r="Y588" s="245"/>
      <c r="Z588" s="245"/>
    </row>
    <row r="589" ht="10.5" customHeight="1">
      <c r="A589" s="255"/>
      <c r="B589" s="245"/>
      <c r="C589" s="245"/>
      <c r="D589" s="245"/>
      <c r="E589" s="245"/>
      <c r="F589" s="245"/>
      <c r="G589" s="245"/>
      <c r="H589" s="245"/>
      <c r="I589" s="245"/>
      <c r="J589" s="245"/>
      <c r="K589" s="245"/>
      <c r="L589" s="256"/>
      <c r="M589" s="245"/>
      <c r="N589" s="245"/>
      <c r="O589" s="245"/>
      <c r="P589" s="245"/>
      <c r="Q589" s="245"/>
      <c r="R589" s="245"/>
      <c r="S589" s="245"/>
      <c r="T589" s="245"/>
      <c r="U589" s="245"/>
      <c r="V589" s="245"/>
      <c r="W589" s="245"/>
      <c r="X589" s="245"/>
      <c r="Y589" s="245"/>
      <c r="Z589" s="245"/>
    </row>
    <row r="590" ht="10.5" customHeight="1">
      <c r="A590" s="255"/>
      <c r="B590" s="245"/>
      <c r="C590" s="245"/>
      <c r="D590" s="245"/>
      <c r="E590" s="245"/>
      <c r="F590" s="245"/>
      <c r="G590" s="245"/>
      <c r="H590" s="245"/>
      <c r="I590" s="245"/>
      <c r="J590" s="245"/>
      <c r="K590" s="245"/>
      <c r="L590" s="256"/>
      <c r="M590" s="245"/>
      <c r="N590" s="245"/>
      <c r="O590" s="245"/>
      <c r="P590" s="245"/>
      <c r="Q590" s="245"/>
      <c r="R590" s="245"/>
      <c r="S590" s="245"/>
      <c r="T590" s="245"/>
      <c r="U590" s="245"/>
      <c r="V590" s="245"/>
      <c r="W590" s="245"/>
      <c r="X590" s="245"/>
      <c r="Y590" s="245"/>
      <c r="Z590" s="245"/>
    </row>
    <row r="591" ht="10.5" customHeight="1">
      <c r="A591" s="255"/>
      <c r="B591" s="245"/>
      <c r="C591" s="245"/>
      <c r="D591" s="245"/>
      <c r="E591" s="245"/>
      <c r="F591" s="245"/>
      <c r="G591" s="245"/>
      <c r="H591" s="245"/>
      <c r="I591" s="245"/>
      <c r="J591" s="245"/>
      <c r="K591" s="245"/>
      <c r="L591" s="256"/>
      <c r="M591" s="245"/>
      <c r="N591" s="245"/>
      <c r="O591" s="245"/>
      <c r="P591" s="245"/>
      <c r="Q591" s="245"/>
      <c r="R591" s="245"/>
      <c r="S591" s="245"/>
      <c r="T591" s="245"/>
      <c r="U591" s="245"/>
      <c r="V591" s="245"/>
      <c r="W591" s="245"/>
      <c r="X591" s="245"/>
      <c r="Y591" s="245"/>
      <c r="Z591" s="245"/>
    </row>
    <row r="592" ht="10.5" customHeight="1">
      <c r="A592" s="255"/>
      <c r="B592" s="245"/>
      <c r="C592" s="245"/>
      <c r="D592" s="245"/>
      <c r="E592" s="245"/>
      <c r="F592" s="245"/>
      <c r="G592" s="245"/>
      <c r="H592" s="245"/>
      <c r="I592" s="245"/>
      <c r="J592" s="245"/>
      <c r="K592" s="245"/>
      <c r="L592" s="256"/>
      <c r="M592" s="245"/>
      <c r="N592" s="245"/>
      <c r="O592" s="245"/>
      <c r="P592" s="245"/>
      <c r="Q592" s="245"/>
      <c r="R592" s="245"/>
      <c r="S592" s="245"/>
      <c r="T592" s="245"/>
      <c r="U592" s="245"/>
      <c r="V592" s="245"/>
      <c r="W592" s="245"/>
      <c r="X592" s="245"/>
      <c r="Y592" s="245"/>
      <c r="Z592" s="245"/>
    </row>
    <row r="593" ht="10.5" customHeight="1">
      <c r="A593" s="255"/>
      <c r="B593" s="245"/>
      <c r="C593" s="245"/>
      <c r="D593" s="245"/>
      <c r="E593" s="245"/>
      <c r="F593" s="245"/>
      <c r="G593" s="245"/>
      <c r="H593" s="245"/>
      <c r="I593" s="245"/>
      <c r="J593" s="245"/>
      <c r="K593" s="245"/>
      <c r="L593" s="256"/>
      <c r="M593" s="245"/>
      <c r="N593" s="245"/>
      <c r="O593" s="245"/>
      <c r="P593" s="245"/>
      <c r="Q593" s="245"/>
      <c r="R593" s="245"/>
      <c r="S593" s="245"/>
      <c r="T593" s="245"/>
      <c r="U593" s="245"/>
      <c r="V593" s="245"/>
      <c r="W593" s="245"/>
      <c r="X593" s="245"/>
      <c r="Y593" s="245"/>
      <c r="Z593" s="245"/>
    </row>
    <row r="594" ht="10.5" customHeight="1">
      <c r="A594" s="255"/>
      <c r="B594" s="245"/>
      <c r="C594" s="245"/>
      <c r="D594" s="245"/>
      <c r="E594" s="245"/>
      <c r="F594" s="245"/>
      <c r="G594" s="245"/>
      <c r="H594" s="245"/>
      <c r="I594" s="245"/>
      <c r="J594" s="245"/>
      <c r="K594" s="245"/>
      <c r="L594" s="256"/>
      <c r="M594" s="245"/>
      <c r="N594" s="245"/>
      <c r="O594" s="245"/>
      <c r="P594" s="245"/>
      <c r="Q594" s="245"/>
      <c r="R594" s="245"/>
      <c r="S594" s="245"/>
      <c r="T594" s="245"/>
      <c r="U594" s="245"/>
      <c r="V594" s="245"/>
      <c r="W594" s="245"/>
      <c r="X594" s="245"/>
      <c r="Y594" s="245"/>
      <c r="Z594" s="245"/>
    </row>
    <row r="595" ht="10.5" customHeight="1">
      <c r="A595" s="255"/>
      <c r="B595" s="245"/>
      <c r="C595" s="245"/>
      <c r="D595" s="245"/>
      <c r="E595" s="245"/>
      <c r="F595" s="245"/>
      <c r="G595" s="245"/>
      <c r="H595" s="245"/>
      <c r="I595" s="245"/>
      <c r="J595" s="245"/>
      <c r="K595" s="245"/>
      <c r="L595" s="256"/>
      <c r="M595" s="245"/>
      <c r="N595" s="245"/>
      <c r="O595" s="245"/>
      <c r="P595" s="245"/>
      <c r="Q595" s="245"/>
      <c r="R595" s="245"/>
      <c r="S595" s="245"/>
      <c r="T595" s="245"/>
      <c r="U595" s="245"/>
      <c r="V595" s="245"/>
      <c r="W595" s="245"/>
      <c r="X595" s="245"/>
      <c r="Y595" s="245"/>
      <c r="Z595" s="245"/>
    </row>
    <row r="596" ht="10.5" customHeight="1">
      <c r="A596" s="255"/>
      <c r="B596" s="245"/>
      <c r="C596" s="245"/>
      <c r="D596" s="245"/>
      <c r="E596" s="245"/>
      <c r="F596" s="245"/>
      <c r="G596" s="245"/>
      <c r="H596" s="245"/>
      <c r="I596" s="245"/>
      <c r="J596" s="245"/>
      <c r="K596" s="245"/>
      <c r="L596" s="256"/>
      <c r="M596" s="245"/>
      <c r="N596" s="245"/>
      <c r="O596" s="245"/>
      <c r="P596" s="245"/>
      <c r="Q596" s="245"/>
      <c r="R596" s="245"/>
      <c r="S596" s="245"/>
      <c r="T596" s="245"/>
      <c r="U596" s="245"/>
      <c r="V596" s="245"/>
      <c r="W596" s="245"/>
      <c r="X596" s="245"/>
      <c r="Y596" s="245"/>
      <c r="Z596" s="245"/>
    </row>
    <row r="597" ht="10.5" customHeight="1">
      <c r="A597" s="255"/>
      <c r="B597" s="245"/>
      <c r="C597" s="245"/>
      <c r="D597" s="245"/>
      <c r="E597" s="245"/>
      <c r="F597" s="245"/>
      <c r="G597" s="245"/>
      <c r="H597" s="245"/>
      <c r="I597" s="245"/>
      <c r="J597" s="245"/>
      <c r="K597" s="245"/>
      <c r="L597" s="256"/>
      <c r="M597" s="245"/>
      <c r="N597" s="245"/>
      <c r="O597" s="245"/>
      <c r="P597" s="245"/>
      <c r="Q597" s="245"/>
      <c r="R597" s="245"/>
      <c r="S597" s="245"/>
      <c r="T597" s="245"/>
      <c r="U597" s="245"/>
      <c r="V597" s="245"/>
      <c r="W597" s="245"/>
      <c r="X597" s="245"/>
      <c r="Y597" s="245"/>
      <c r="Z597" s="245"/>
    </row>
    <row r="598" ht="10.5" customHeight="1">
      <c r="A598" s="255"/>
      <c r="B598" s="245"/>
      <c r="C598" s="245"/>
      <c r="D598" s="245"/>
      <c r="E598" s="245"/>
      <c r="F598" s="245"/>
      <c r="G598" s="245"/>
      <c r="H598" s="245"/>
      <c r="I598" s="245"/>
      <c r="J598" s="245"/>
      <c r="K598" s="245"/>
      <c r="L598" s="256"/>
      <c r="M598" s="245"/>
      <c r="N598" s="245"/>
      <c r="O598" s="245"/>
      <c r="P598" s="245"/>
      <c r="Q598" s="245"/>
      <c r="R598" s="245"/>
      <c r="S598" s="245"/>
      <c r="T598" s="245"/>
      <c r="U598" s="245"/>
      <c r="V598" s="245"/>
      <c r="W598" s="245"/>
      <c r="X598" s="245"/>
      <c r="Y598" s="245"/>
      <c r="Z598" s="245"/>
    </row>
    <row r="599" ht="10.5" customHeight="1">
      <c r="A599" s="255"/>
      <c r="B599" s="245"/>
      <c r="C599" s="245"/>
      <c r="D599" s="245"/>
      <c r="E599" s="245"/>
      <c r="F599" s="245"/>
      <c r="G599" s="245"/>
      <c r="H599" s="245"/>
      <c r="I599" s="245"/>
      <c r="J599" s="245"/>
      <c r="K599" s="245"/>
      <c r="L599" s="256"/>
      <c r="M599" s="245"/>
      <c r="N599" s="245"/>
      <c r="O599" s="245"/>
      <c r="P599" s="245"/>
      <c r="Q599" s="245"/>
      <c r="R599" s="245"/>
      <c r="S599" s="245"/>
      <c r="T599" s="245"/>
      <c r="U599" s="245"/>
      <c r="V599" s="245"/>
      <c r="W599" s="245"/>
      <c r="X599" s="245"/>
      <c r="Y599" s="245"/>
      <c r="Z599" s="245"/>
    </row>
    <row r="600" ht="10.5" customHeight="1">
      <c r="A600" s="255"/>
      <c r="B600" s="245"/>
      <c r="C600" s="245"/>
      <c r="D600" s="245"/>
      <c r="E600" s="245"/>
      <c r="F600" s="245"/>
      <c r="G600" s="245"/>
      <c r="H600" s="245"/>
      <c r="I600" s="245"/>
      <c r="J600" s="245"/>
      <c r="K600" s="245"/>
      <c r="L600" s="256"/>
      <c r="M600" s="245"/>
      <c r="N600" s="245"/>
      <c r="O600" s="245"/>
      <c r="P600" s="245"/>
      <c r="Q600" s="245"/>
      <c r="R600" s="245"/>
      <c r="S600" s="245"/>
      <c r="T600" s="245"/>
      <c r="U600" s="245"/>
      <c r="V600" s="245"/>
      <c r="W600" s="245"/>
      <c r="X600" s="245"/>
      <c r="Y600" s="245"/>
      <c r="Z600" s="245"/>
    </row>
    <row r="601" ht="10.5" customHeight="1">
      <c r="A601" s="255"/>
      <c r="B601" s="245"/>
      <c r="C601" s="245"/>
      <c r="D601" s="245"/>
      <c r="E601" s="245"/>
      <c r="F601" s="245"/>
      <c r="G601" s="245"/>
      <c r="H601" s="245"/>
      <c r="I601" s="245"/>
      <c r="J601" s="245"/>
      <c r="K601" s="245"/>
      <c r="L601" s="256"/>
      <c r="M601" s="245"/>
      <c r="N601" s="245"/>
      <c r="O601" s="245"/>
      <c r="P601" s="245"/>
      <c r="Q601" s="245"/>
      <c r="R601" s="245"/>
      <c r="S601" s="245"/>
      <c r="T601" s="245"/>
      <c r="U601" s="245"/>
      <c r="V601" s="245"/>
      <c r="W601" s="245"/>
      <c r="X601" s="245"/>
      <c r="Y601" s="245"/>
      <c r="Z601" s="245"/>
    </row>
    <row r="602" ht="10.5" customHeight="1">
      <c r="A602" s="255"/>
      <c r="B602" s="245"/>
      <c r="C602" s="245"/>
      <c r="D602" s="245"/>
      <c r="E602" s="245"/>
      <c r="F602" s="245"/>
      <c r="G602" s="245"/>
      <c r="H602" s="245"/>
      <c r="I602" s="245"/>
      <c r="J602" s="245"/>
      <c r="K602" s="245"/>
      <c r="L602" s="256"/>
      <c r="M602" s="245"/>
      <c r="N602" s="245"/>
      <c r="O602" s="245"/>
      <c r="P602" s="245"/>
      <c r="Q602" s="245"/>
      <c r="R602" s="245"/>
      <c r="S602" s="245"/>
      <c r="T602" s="245"/>
      <c r="U602" s="245"/>
      <c r="V602" s="245"/>
      <c r="W602" s="245"/>
      <c r="X602" s="245"/>
      <c r="Y602" s="245"/>
      <c r="Z602" s="245"/>
    </row>
    <row r="603" ht="10.5" customHeight="1">
      <c r="A603" s="255"/>
      <c r="B603" s="245"/>
      <c r="C603" s="245"/>
      <c r="D603" s="245"/>
      <c r="E603" s="245"/>
      <c r="F603" s="245"/>
      <c r="G603" s="245"/>
      <c r="H603" s="245"/>
      <c r="I603" s="245"/>
      <c r="J603" s="245"/>
      <c r="K603" s="245"/>
      <c r="L603" s="256"/>
      <c r="M603" s="245"/>
      <c r="N603" s="245"/>
      <c r="O603" s="245"/>
      <c r="P603" s="245"/>
      <c r="Q603" s="245"/>
      <c r="R603" s="245"/>
      <c r="S603" s="245"/>
      <c r="T603" s="245"/>
      <c r="U603" s="245"/>
      <c r="V603" s="245"/>
      <c r="W603" s="245"/>
      <c r="X603" s="245"/>
      <c r="Y603" s="245"/>
      <c r="Z603" s="245"/>
    </row>
    <row r="604" ht="10.5" customHeight="1">
      <c r="A604" s="255"/>
      <c r="B604" s="245"/>
      <c r="C604" s="245"/>
      <c r="D604" s="245"/>
      <c r="E604" s="245"/>
      <c r="F604" s="245"/>
      <c r="G604" s="245"/>
      <c r="H604" s="245"/>
      <c r="I604" s="245"/>
      <c r="J604" s="245"/>
      <c r="K604" s="245"/>
      <c r="L604" s="256"/>
      <c r="M604" s="245"/>
      <c r="N604" s="245"/>
      <c r="O604" s="245"/>
      <c r="P604" s="245"/>
      <c r="Q604" s="245"/>
      <c r="R604" s="245"/>
      <c r="S604" s="245"/>
      <c r="T604" s="245"/>
      <c r="U604" s="245"/>
      <c r="V604" s="245"/>
      <c r="W604" s="245"/>
      <c r="X604" s="245"/>
      <c r="Y604" s="245"/>
      <c r="Z604" s="245"/>
    </row>
    <row r="605" ht="10.5" customHeight="1">
      <c r="A605" s="255"/>
      <c r="B605" s="245"/>
      <c r="C605" s="245"/>
      <c r="D605" s="245"/>
      <c r="E605" s="245"/>
      <c r="F605" s="245"/>
      <c r="G605" s="245"/>
      <c r="H605" s="245"/>
      <c r="I605" s="245"/>
      <c r="J605" s="245"/>
      <c r="K605" s="245"/>
      <c r="L605" s="256"/>
      <c r="M605" s="245"/>
      <c r="N605" s="245"/>
      <c r="O605" s="245"/>
      <c r="P605" s="245"/>
      <c r="Q605" s="245"/>
      <c r="R605" s="245"/>
      <c r="S605" s="245"/>
      <c r="T605" s="245"/>
      <c r="U605" s="245"/>
      <c r="V605" s="245"/>
      <c r="W605" s="245"/>
      <c r="X605" s="245"/>
      <c r="Y605" s="245"/>
      <c r="Z605" s="245"/>
    </row>
    <row r="606" ht="10.5" customHeight="1">
      <c r="A606" s="255"/>
      <c r="B606" s="245"/>
      <c r="C606" s="245"/>
      <c r="D606" s="245"/>
      <c r="E606" s="245"/>
      <c r="F606" s="245"/>
      <c r="G606" s="245"/>
      <c r="H606" s="245"/>
      <c r="I606" s="245"/>
      <c r="J606" s="245"/>
      <c r="K606" s="245"/>
      <c r="L606" s="256"/>
      <c r="M606" s="245"/>
      <c r="N606" s="245"/>
      <c r="O606" s="245"/>
      <c r="P606" s="245"/>
      <c r="Q606" s="245"/>
      <c r="R606" s="245"/>
      <c r="S606" s="245"/>
      <c r="T606" s="245"/>
      <c r="U606" s="245"/>
      <c r="V606" s="245"/>
      <c r="W606" s="245"/>
      <c r="X606" s="245"/>
      <c r="Y606" s="245"/>
      <c r="Z606" s="245"/>
    </row>
    <row r="607" ht="10.5" customHeight="1">
      <c r="A607" s="255"/>
      <c r="B607" s="245"/>
      <c r="C607" s="245"/>
      <c r="D607" s="245"/>
      <c r="E607" s="245"/>
      <c r="F607" s="245"/>
      <c r="G607" s="245"/>
      <c r="H607" s="245"/>
      <c r="I607" s="245"/>
      <c r="J607" s="245"/>
      <c r="K607" s="245"/>
      <c r="L607" s="256"/>
      <c r="M607" s="245"/>
      <c r="N607" s="245"/>
      <c r="O607" s="245"/>
      <c r="P607" s="245"/>
      <c r="Q607" s="245"/>
      <c r="R607" s="245"/>
      <c r="S607" s="245"/>
      <c r="T607" s="245"/>
      <c r="U607" s="245"/>
      <c r="V607" s="245"/>
      <c r="W607" s="245"/>
      <c r="X607" s="245"/>
      <c r="Y607" s="245"/>
      <c r="Z607" s="245"/>
    </row>
    <row r="608" ht="10.5" customHeight="1">
      <c r="A608" s="255"/>
      <c r="B608" s="245"/>
      <c r="C608" s="245"/>
      <c r="D608" s="245"/>
      <c r="E608" s="245"/>
      <c r="F608" s="245"/>
      <c r="G608" s="245"/>
      <c r="H608" s="245"/>
      <c r="I608" s="245"/>
      <c r="J608" s="245"/>
      <c r="K608" s="245"/>
      <c r="L608" s="256"/>
      <c r="M608" s="245"/>
      <c r="N608" s="245"/>
      <c r="O608" s="245"/>
      <c r="P608" s="245"/>
      <c r="Q608" s="245"/>
      <c r="R608" s="245"/>
      <c r="S608" s="245"/>
      <c r="T608" s="245"/>
      <c r="U608" s="245"/>
      <c r="V608" s="245"/>
      <c r="W608" s="245"/>
      <c r="X608" s="245"/>
      <c r="Y608" s="245"/>
      <c r="Z608" s="245"/>
    </row>
    <row r="609" ht="10.5" customHeight="1">
      <c r="A609" s="255"/>
      <c r="B609" s="245"/>
      <c r="C609" s="245"/>
      <c r="D609" s="245"/>
      <c r="E609" s="245"/>
      <c r="F609" s="245"/>
      <c r="G609" s="245"/>
      <c r="H609" s="245"/>
      <c r="I609" s="245"/>
      <c r="J609" s="245"/>
      <c r="K609" s="245"/>
      <c r="L609" s="256"/>
      <c r="M609" s="245"/>
      <c r="N609" s="245"/>
      <c r="O609" s="245"/>
      <c r="P609" s="245"/>
      <c r="Q609" s="245"/>
      <c r="R609" s="245"/>
      <c r="S609" s="245"/>
      <c r="T609" s="245"/>
      <c r="U609" s="245"/>
      <c r="V609" s="245"/>
      <c r="W609" s="245"/>
      <c r="X609" s="245"/>
      <c r="Y609" s="245"/>
      <c r="Z609" s="245"/>
    </row>
    <row r="610" ht="10.5" customHeight="1">
      <c r="A610" s="255"/>
      <c r="B610" s="245"/>
      <c r="C610" s="245"/>
      <c r="D610" s="245"/>
      <c r="E610" s="245"/>
      <c r="F610" s="245"/>
      <c r="G610" s="245"/>
      <c r="H610" s="245"/>
      <c r="I610" s="245"/>
      <c r="J610" s="245"/>
      <c r="K610" s="245"/>
      <c r="L610" s="256"/>
      <c r="M610" s="245"/>
      <c r="N610" s="245"/>
      <c r="O610" s="245"/>
      <c r="P610" s="245"/>
      <c r="Q610" s="245"/>
      <c r="R610" s="245"/>
      <c r="S610" s="245"/>
      <c r="T610" s="245"/>
      <c r="U610" s="245"/>
      <c r="V610" s="245"/>
      <c r="W610" s="245"/>
      <c r="X610" s="245"/>
      <c r="Y610" s="245"/>
      <c r="Z610" s="245"/>
    </row>
    <row r="611" ht="10.5" customHeight="1">
      <c r="A611" s="255"/>
      <c r="B611" s="245"/>
      <c r="C611" s="245"/>
      <c r="D611" s="245"/>
      <c r="E611" s="245"/>
      <c r="F611" s="245"/>
      <c r="G611" s="245"/>
      <c r="H611" s="245"/>
      <c r="I611" s="245"/>
      <c r="J611" s="245"/>
      <c r="K611" s="245"/>
      <c r="L611" s="256"/>
      <c r="M611" s="245"/>
      <c r="N611" s="245"/>
      <c r="O611" s="245"/>
      <c r="P611" s="245"/>
      <c r="Q611" s="245"/>
      <c r="R611" s="245"/>
      <c r="S611" s="245"/>
      <c r="T611" s="245"/>
      <c r="U611" s="245"/>
      <c r="V611" s="245"/>
      <c r="W611" s="245"/>
      <c r="X611" s="245"/>
      <c r="Y611" s="245"/>
      <c r="Z611" s="245"/>
    </row>
    <row r="612" ht="10.5" customHeight="1">
      <c r="A612" s="255"/>
      <c r="B612" s="245"/>
      <c r="C612" s="245"/>
      <c r="D612" s="245"/>
      <c r="E612" s="245"/>
      <c r="F612" s="245"/>
      <c r="G612" s="245"/>
      <c r="H612" s="245"/>
      <c r="I612" s="245"/>
      <c r="J612" s="245"/>
      <c r="K612" s="245"/>
      <c r="L612" s="256"/>
      <c r="M612" s="245"/>
      <c r="N612" s="245"/>
      <c r="O612" s="245"/>
      <c r="P612" s="245"/>
      <c r="Q612" s="245"/>
      <c r="R612" s="245"/>
      <c r="S612" s="245"/>
      <c r="T612" s="245"/>
      <c r="U612" s="245"/>
      <c r="V612" s="245"/>
      <c r="W612" s="245"/>
      <c r="X612" s="245"/>
      <c r="Y612" s="245"/>
      <c r="Z612" s="245"/>
    </row>
    <row r="613" ht="10.5" customHeight="1">
      <c r="A613" s="255"/>
      <c r="B613" s="245"/>
      <c r="C613" s="245"/>
      <c r="D613" s="245"/>
      <c r="E613" s="245"/>
      <c r="F613" s="245"/>
      <c r="G613" s="245"/>
      <c r="H613" s="245"/>
      <c r="I613" s="245"/>
      <c r="J613" s="245"/>
      <c r="K613" s="245"/>
      <c r="L613" s="256"/>
      <c r="M613" s="245"/>
      <c r="N613" s="245"/>
      <c r="O613" s="245"/>
      <c r="P613" s="245"/>
      <c r="Q613" s="245"/>
      <c r="R613" s="245"/>
      <c r="S613" s="245"/>
      <c r="T613" s="245"/>
      <c r="U613" s="245"/>
      <c r="V613" s="245"/>
      <c r="W613" s="245"/>
      <c r="X613" s="245"/>
      <c r="Y613" s="245"/>
      <c r="Z613" s="245"/>
    </row>
    <row r="614" ht="10.5" customHeight="1">
      <c r="A614" s="255"/>
      <c r="B614" s="245"/>
      <c r="C614" s="245"/>
      <c r="D614" s="245"/>
      <c r="E614" s="245"/>
      <c r="F614" s="245"/>
      <c r="G614" s="245"/>
      <c r="H614" s="245"/>
      <c r="I614" s="245"/>
      <c r="J614" s="245"/>
      <c r="K614" s="245"/>
      <c r="L614" s="256"/>
      <c r="M614" s="245"/>
      <c r="N614" s="245"/>
      <c r="O614" s="245"/>
      <c r="P614" s="245"/>
      <c r="Q614" s="245"/>
      <c r="R614" s="245"/>
      <c r="S614" s="245"/>
      <c r="T614" s="245"/>
      <c r="U614" s="245"/>
      <c r="V614" s="245"/>
      <c r="W614" s="245"/>
      <c r="X614" s="245"/>
      <c r="Y614" s="245"/>
      <c r="Z614" s="245"/>
    </row>
    <row r="615" ht="10.5" customHeight="1">
      <c r="A615" s="255"/>
      <c r="B615" s="245"/>
      <c r="C615" s="245"/>
      <c r="D615" s="245"/>
      <c r="E615" s="245"/>
      <c r="F615" s="245"/>
      <c r="G615" s="245"/>
      <c r="H615" s="245"/>
      <c r="I615" s="245"/>
      <c r="J615" s="245"/>
      <c r="K615" s="245"/>
      <c r="L615" s="256"/>
      <c r="M615" s="245"/>
      <c r="N615" s="245"/>
      <c r="O615" s="245"/>
      <c r="P615" s="245"/>
      <c r="Q615" s="245"/>
      <c r="R615" s="245"/>
      <c r="S615" s="245"/>
      <c r="T615" s="245"/>
      <c r="U615" s="245"/>
      <c r="V615" s="245"/>
      <c r="W615" s="245"/>
      <c r="X615" s="245"/>
      <c r="Y615" s="245"/>
      <c r="Z615" s="245"/>
    </row>
    <row r="616" ht="10.5" customHeight="1">
      <c r="A616" s="255"/>
      <c r="B616" s="245"/>
      <c r="C616" s="245"/>
      <c r="D616" s="245"/>
      <c r="E616" s="245"/>
      <c r="F616" s="245"/>
      <c r="G616" s="245"/>
      <c r="H616" s="245"/>
      <c r="I616" s="245"/>
      <c r="J616" s="245"/>
      <c r="K616" s="245"/>
      <c r="L616" s="256"/>
      <c r="M616" s="245"/>
      <c r="N616" s="245"/>
      <c r="O616" s="245"/>
      <c r="P616" s="245"/>
      <c r="Q616" s="245"/>
      <c r="R616" s="245"/>
      <c r="S616" s="245"/>
      <c r="T616" s="245"/>
      <c r="U616" s="245"/>
      <c r="V616" s="245"/>
      <c r="W616" s="245"/>
      <c r="X616" s="245"/>
      <c r="Y616" s="245"/>
      <c r="Z616" s="245"/>
    </row>
    <row r="617" ht="10.5" customHeight="1">
      <c r="A617" s="255"/>
      <c r="B617" s="245"/>
      <c r="C617" s="245"/>
      <c r="D617" s="245"/>
      <c r="E617" s="245"/>
      <c r="F617" s="245"/>
      <c r="G617" s="245"/>
      <c r="H617" s="245"/>
      <c r="I617" s="245"/>
      <c r="J617" s="245"/>
      <c r="K617" s="245"/>
      <c r="L617" s="256"/>
      <c r="M617" s="245"/>
      <c r="N617" s="245"/>
      <c r="O617" s="245"/>
      <c r="P617" s="245"/>
      <c r="Q617" s="245"/>
      <c r="R617" s="245"/>
      <c r="S617" s="245"/>
      <c r="T617" s="245"/>
      <c r="U617" s="245"/>
      <c r="V617" s="245"/>
      <c r="W617" s="245"/>
      <c r="X617" s="245"/>
      <c r="Y617" s="245"/>
      <c r="Z617" s="245"/>
    </row>
    <row r="618" ht="10.5" customHeight="1">
      <c r="A618" s="255"/>
      <c r="B618" s="245"/>
      <c r="C618" s="245"/>
      <c r="D618" s="245"/>
      <c r="E618" s="245"/>
      <c r="F618" s="245"/>
      <c r="G618" s="245"/>
      <c r="H618" s="245"/>
      <c r="I618" s="245"/>
      <c r="J618" s="245"/>
      <c r="K618" s="245"/>
      <c r="L618" s="256"/>
      <c r="M618" s="245"/>
      <c r="N618" s="245"/>
      <c r="O618" s="245"/>
      <c r="P618" s="245"/>
      <c r="Q618" s="245"/>
      <c r="R618" s="245"/>
      <c r="S618" s="245"/>
      <c r="T618" s="245"/>
      <c r="U618" s="245"/>
      <c r="V618" s="245"/>
      <c r="W618" s="245"/>
      <c r="X618" s="245"/>
      <c r="Y618" s="245"/>
      <c r="Z618" s="245"/>
    </row>
    <row r="619" ht="10.5" customHeight="1">
      <c r="A619" s="255"/>
      <c r="B619" s="245"/>
      <c r="C619" s="245"/>
      <c r="D619" s="245"/>
      <c r="E619" s="245"/>
      <c r="F619" s="245"/>
      <c r="G619" s="245"/>
      <c r="H619" s="245"/>
      <c r="I619" s="245"/>
      <c r="J619" s="245"/>
      <c r="K619" s="245"/>
      <c r="L619" s="256"/>
      <c r="M619" s="245"/>
      <c r="N619" s="245"/>
      <c r="O619" s="245"/>
      <c r="P619" s="245"/>
      <c r="Q619" s="245"/>
      <c r="R619" s="245"/>
      <c r="S619" s="245"/>
      <c r="T619" s="245"/>
      <c r="U619" s="245"/>
      <c r="V619" s="245"/>
      <c r="W619" s="245"/>
      <c r="X619" s="245"/>
      <c r="Y619" s="245"/>
      <c r="Z619" s="245"/>
    </row>
    <row r="620" ht="10.5" customHeight="1">
      <c r="A620" s="255"/>
      <c r="B620" s="245"/>
      <c r="C620" s="245"/>
      <c r="D620" s="245"/>
      <c r="E620" s="245"/>
      <c r="F620" s="245"/>
      <c r="G620" s="245"/>
      <c r="H620" s="245"/>
      <c r="I620" s="245"/>
      <c r="J620" s="245"/>
      <c r="K620" s="245"/>
      <c r="L620" s="256"/>
      <c r="M620" s="245"/>
      <c r="N620" s="245"/>
      <c r="O620" s="245"/>
      <c r="P620" s="245"/>
      <c r="Q620" s="245"/>
      <c r="R620" s="245"/>
      <c r="S620" s="245"/>
      <c r="T620" s="245"/>
      <c r="U620" s="245"/>
      <c r="V620" s="245"/>
      <c r="W620" s="245"/>
      <c r="X620" s="245"/>
      <c r="Y620" s="245"/>
      <c r="Z620" s="245"/>
    </row>
    <row r="621" ht="10.5" customHeight="1">
      <c r="A621" s="255"/>
      <c r="B621" s="245"/>
      <c r="C621" s="245"/>
      <c r="D621" s="245"/>
      <c r="E621" s="245"/>
      <c r="F621" s="245"/>
      <c r="G621" s="245"/>
      <c r="H621" s="245"/>
      <c r="I621" s="245"/>
      <c r="J621" s="245"/>
      <c r="K621" s="245"/>
      <c r="L621" s="256"/>
      <c r="M621" s="245"/>
      <c r="N621" s="245"/>
      <c r="O621" s="245"/>
      <c r="P621" s="245"/>
      <c r="Q621" s="245"/>
      <c r="R621" s="245"/>
      <c r="S621" s="245"/>
      <c r="T621" s="245"/>
      <c r="U621" s="245"/>
      <c r="V621" s="245"/>
      <c r="W621" s="245"/>
      <c r="X621" s="245"/>
      <c r="Y621" s="245"/>
      <c r="Z621" s="245"/>
    </row>
    <row r="622" ht="10.5" customHeight="1">
      <c r="A622" s="255"/>
      <c r="B622" s="245"/>
      <c r="C622" s="245"/>
      <c r="D622" s="245"/>
      <c r="E622" s="245"/>
      <c r="F622" s="245"/>
      <c r="G622" s="245"/>
      <c r="H622" s="245"/>
      <c r="I622" s="245"/>
      <c r="J622" s="245"/>
      <c r="K622" s="245"/>
      <c r="L622" s="256"/>
      <c r="M622" s="245"/>
      <c r="N622" s="245"/>
      <c r="O622" s="245"/>
      <c r="P622" s="245"/>
      <c r="Q622" s="245"/>
      <c r="R622" s="245"/>
      <c r="S622" s="245"/>
      <c r="T622" s="245"/>
      <c r="U622" s="245"/>
      <c r="V622" s="245"/>
      <c r="W622" s="245"/>
      <c r="X622" s="245"/>
      <c r="Y622" s="245"/>
      <c r="Z622" s="245"/>
    </row>
    <row r="623" ht="10.5" customHeight="1">
      <c r="A623" s="255"/>
      <c r="B623" s="245"/>
      <c r="C623" s="245"/>
      <c r="D623" s="245"/>
      <c r="E623" s="245"/>
      <c r="F623" s="245"/>
      <c r="G623" s="245"/>
      <c r="H623" s="245"/>
      <c r="I623" s="245"/>
      <c r="J623" s="245"/>
      <c r="K623" s="245"/>
      <c r="L623" s="256"/>
      <c r="M623" s="245"/>
      <c r="N623" s="245"/>
      <c r="O623" s="245"/>
      <c r="P623" s="245"/>
      <c r="Q623" s="245"/>
      <c r="R623" s="245"/>
      <c r="S623" s="245"/>
      <c r="T623" s="245"/>
      <c r="U623" s="245"/>
      <c r="V623" s="245"/>
      <c r="W623" s="245"/>
      <c r="X623" s="245"/>
      <c r="Y623" s="245"/>
      <c r="Z623" s="245"/>
    </row>
    <row r="624" ht="10.5" customHeight="1">
      <c r="A624" s="255"/>
      <c r="B624" s="245"/>
      <c r="C624" s="245"/>
      <c r="D624" s="245"/>
      <c r="E624" s="245"/>
      <c r="F624" s="245"/>
      <c r="G624" s="245"/>
      <c r="H624" s="245"/>
      <c r="I624" s="245"/>
      <c r="J624" s="245"/>
      <c r="K624" s="245"/>
      <c r="L624" s="256"/>
      <c r="M624" s="245"/>
      <c r="N624" s="245"/>
      <c r="O624" s="245"/>
      <c r="P624" s="245"/>
      <c r="Q624" s="245"/>
      <c r="R624" s="245"/>
      <c r="S624" s="245"/>
      <c r="T624" s="245"/>
      <c r="U624" s="245"/>
      <c r="V624" s="245"/>
      <c r="W624" s="245"/>
      <c r="X624" s="245"/>
      <c r="Y624" s="245"/>
      <c r="Z624" s="245"/>
    </row>
    <row r="625" ht="10.5" customHeight="1">
      <c r="A625" s="255"/>
      <c r="B625" s="245"/>
      <c r="C625" s="245"/>
      <c r="D625" s="245"/>
      <c r="E625" s="245"/>
      <c r="F625" s="245"/>
      <c r="G625" s="245"/>
      <c r="H625" s="245"/>
      <c r="I625" s="245"/>
      <c r="J625" s="245"/>
      <c r="K625" s="245"/>
      <c r="L625" s="256"/>
      <c r="M625" s="245"/>
      <c r="N625" s="245"/>
      <c r="O625" s="245"/>
      <c r="P625" s="245"/>
      <c r="Q625" s="245"/>
      <c r="R625" s="245"/>
      <c r="S625" s="245"/>
      <c r="T625" s="245"/>
      <c r="U625" s="245"/>
      <c r="V625" s="245"/>
      <c r="W625" s="245"/>
      <c r="X625" s="245"/>
      <c r="Y625" s="245"/>
      <c r="Z625" s="245"/>
    </row>
    <row r="626" ht="10.5" customHeight="1">
      <c r="A626" s="255"/>
      <c r="B626" s="245"/>
      <c r="C626" s="245"/>
      <c r="D626" s="245"/>
      <c r="E626" s="245"/>
      <c r="F626" s="245"/>
      <c r="G626" s="245"/>
      <c r="H626" s="245"/>
      <c r="I626" s="245"/>
      <c r="J626" s="245"/>
      <c r="K626" s="245"/>
      <c r="L626" s="256"/>
      <c r="M626" s="245"/>
      <c r="N626" s="245"/>
      <c r="O626" s="245"/>
      <c r="P626" s="245"/>
      <c r="Q626" s="245"/>
      <c r="R626" s="245"/>
      <c r="S626" s="245"/>
      <c r="T626" s="245"/>
      <c r="U626" s="245"/>
      <c r="V626" s="245"/>
      <c r="W626" s="245"/>
      <c r="X626" s="245"/>
      <c r="Y626" s="245"/>
      <c r="Z626" s="245"/>
    </row>
    <row r="627" ht="10.5" customHeight="1">
      <c r="A627" s="255"/>
      <c r="B627" s="245"/>
      <c r="C627" s="245"/>
      <c r="D627" s="245"/>
      <c r="E627" s="245"/>
      <c r="F627" s="245"/>
      <c r="G627" s="245"/>
      <c r="H627" s="245"/>
      <c r="I627" s="245"/>
      <c r="J627" s="245"/>
      <c r="K627" s="245"/>
      <c r="L627" s="256"/>
      <c r="M627" s="245"/>
      <c r="N627" s="245"/>
      <c r="O627" s="245"/>
      <c r="P627" s="245"/>
      <c r="Q627" s="245"/>
      <c r="R627" s="245"/>
      <c r="S627" s="245"/>
      <c r="T627" s="245"/>
      <c r="U627" s="245"/>
      <c r="V627" s="245"/>
      <c r="W627" s="245"/>
      <c r="X627" s="245"/>
      <c r="Y627" s="245"/>
      <c r="Z627" s="245"/>
    </row>
    <row r="628" ht="10.5" customHeight="1">
      <c r="A628" s="255"/>
      <c r="B628" s="245"/>
      <c r="C628" s="245"/>
      <c r="D628" s="245"/>
      <c r="E628" s="245"/>
      <c r="F628" s="245"/>
      <c r="G628" s="245"/>
      <c r="H628" s="245"/>
      <c r="I628" s="245"/>
      <c r="J628" s="245"/>
      <c r="K628" s="245"/>
      <c r="L628" s="256"/>
      <c r="M628" s="245"/>
      <c r="N628" s="245"/>
      <c r="O628" s="245"/>
      <c r="P628" s="245"/>
      <c r="Q628" s="245"/>
      <c r="R628" s="245"/>
      <c r="S628" s="245"/>
      <c r="T628" s="245"/>
      <c r="U628" s="245"/>
      <c r="V628" s="245"/>
      <c r="W628" s="245"/>
      <c r="X628" s="245"/>
      <c r="Y628" s="245"/>
      <c r="Z628" s="245"/>
    </row>
    <row r="629" ht="10.5" customHeight="1">
      <c r="A629" s="255"/>
      <c r="B629" s="245"/>
      <c r="C629" s="245"/>
      <c r="D629" s="245"/>
      <c r="E629" s="245"/>
      <c r="F629" s="245"/>
      <c r="G629" s="245"/>
      <c r="H629" s="245"/>
      <c r="I629" s="245"/>
      <c r="J629" s="245"/>
      <c r="K629" s="245"/>
      <c r="L629" s="256"/>
      <c r="M629" s="245"/>
      <c r="N629" s="245"/>
      <c r="O629" s="245"/>
      <c r="P629" s="245"/>
      <c r="Q629" s="245"/>
      <c r="R629" s="245"/>
      <c r="S629" s="245"/>
      <c r="T629" s="245"/>
      <c r="U629" s="245"/>
      <c r="V629" s="245"/>
      <c r="W629" s="245"/>
      <c r="X629" s="245"/>
      <c r="Y629" s="245"/>
      <c r="Z629" s="245"/>
    </row>
    <row r="630" ht="10.5" customHeight="1">
      <c r="A630" s="255"/>
      <c r="B630" s="245"/>
      <c r="C630" s="245"/>
      <c r="D630" s="245"/>
      <c r="E630" s="245"/>
      <c r="F630" s="245"/>
      <c r="G630" s="245"/>
      <c r="H630" s="245"/>
      <c r="I630" s="245"/>
      <c r="J630" s="245"/>
      <c r="K630" s="245"/>
      <c r="L630" s="256"/>
      <c r="M630" s="245"/>
      <c r="N630" s="245"/>
      <c r="O630" s="245"/>
      <c r="P630" s="245"/>
      <c r="Q630" s="245"/>
      <c r="R630" s="245"/>
      <c r="S630" s="245"/>
      <c r="T630" s="245"/>
      <c r="U630" s="245"/>
      <c r="V630" s="245"/>
      <c r="W630" s="245"/>
      <c r="X630" s="245"/>
      <c r="Y630" s="245"/>
      <c r="Z630" s="245"/>
    </row>
    <row r="631" ht="10.5" customHeight="1">
      <c r="A631" s="255"/>
      <c r="B631" s="245"/>
      <c r="C631" s="245"/>
      <c r="D631" s="245"/>
      <c r="E631" s="245"/>
      <c r="F631" s="245"/>
      <c r="G631" s="245"/>
      <c r="H631" s="245"/>
      <c r="I631" s="245"/>
      <c r="J631" s="245"/>
      <c r="K631" s="245"/>
      <c r="L631" s="256"/>
      <c r="M631" s="245"/>
      <c r="N631" s="245"/>
      <c r="O631" s="245"/>
      <c r="P631" s="245"/>
      <c r="Q631" s="245"/>
      <c r="R631" s="245"/>
      <c r="S631" s="245"/>
      <c r="T631" s="245"/>
      <c r="U631" s="245"/>
      <c r="V631" s="245"/>
      <c r="W631" s="245"/>
      <c r="X631" s="245"/>
      <c r="Y631" s="245"/>
      <c r="Z631" s="245"/>
    </row>
    <row r="632" ht="10.5" customHeight="1">
      <c r="A632" s="255"/>
      <c r="B632" s="245"/>
      <c r="C632" s="245"/>
      <c r="D632" s="245"/>
      <c r="E632" s="245"/>
      <c r="F632" s="245"/>
      <c r="G632" s="245"/>
      <c r="H632" s="245"/>
      <c r="I632" s="245"/>
      <c r="J632" s="245"/>
      <c r="K632" s="245"/>
      <c r="L632" s="256"/>
      <c r="M632" s="245"/>
      <c r="N632" s="245"/>
      <c r="O632" s="245"/>
      <c r="P632" s="245"/>
      <c r="Q632" s="245"/>
      <c r="R632" s="245"/>
      <c r="S632" s="245"/>
      <c r="T632" s="245"/>
      <c r="U632" s="245"/>
      <c r="V632" s="245"/>
      <c r="W632" s="245"/>
      <c r="X632" s="245"/>
      <c r="Y632" s="245"/>
      <c r="Z632" s="245"/>
    </row>
    <row r="633" ht="10.5" customHeight="1">
      <c r="A633" s="255"/>
      <c r="B633" s="245"/>
      <c r="C633" s="245"/>
      <c r="D633" s="245"/>
      <c r="E633" s="245"/>
      <c r="F633" s="245"/>
      <c r="G633" s="245"/>
      <c r="H633" s="245"/>
      <c r="I633" s="245"/>
      <c r="J633" s="245"/>
      <c r="K633" s="245"/>
      <c r="L633" s="256"/>
      <c r="M633" s="245"/>
      <c r="N633" s="245"/>
      <c r="O633" s="245"/>
      <c r="P633" s="245"/>
      <c r="Q633" s="245"/>
      <c r="R633" s="245"/>
      <c r="S633" s="245"/>
      <c r="T633" s="245"/>
      <c r="U633" s="245"/>
      <c r="V633" s="245"/>
      <c r="W633" s="245"/>
      <c r="X633" s="245"/>
      <c r="Y633" s="245"/>
      <c r="Z633" s="245"/>
    </row>
    <row r="634" ht="10.5" customHeight="1">
      <c r="A634" s="255"/>
      <c r="B634" s="245"/>
      <c r="C634" s="245"/>
      <c r="D634" s="245"/>
      <c r="E634" s="245"/>
      <c r="F634" s="245"/>
      <c r="G634" s="245"/>
      <c r="H634" s="245"/>
      <c r="I634" s="245"/>
      <c r="J634" s="245"/>
      <c r="K634" s="245"/>
      <c r="L634" s="256"/>
      <c r="M634" s="245"/>
      <c r="N634" s="245"/>
      <c r="O634" s="245"/>
      <c r="P634" s="245"/>
      <c r="Q634" s="245"/>
      <c r="R634" s="245"/>
      <c r="S634" s="245"/>
      <c r="T634" s="245"/>
      <c r="U634" s="245"/>
      <c r="V634" s="245"/>
      <c r="W634" s="245"/>
      <c r="X634" s="245"/>
      <c r="Y634" s="245"/>
      <c r="Z634" s="245"/>
    </row>
    <row r="635" ht="10.5" customHeight="1">
      <c r="A635" s="255"/>
      <c r="B635" s="245"/>
      <c r="C635" s="245"/>
      <c r="D635" s="245"/>
      <c r="E635" s="245"/>
      <c r="F635" s="245"/>
      <c r="G635" s="245"/>
      <c r="H635" s="245"/>
      <c r="I635" s="245"/>
      <c r="J635" s="245"/>
      <c r="K635" s="245"/>
      <c r="L635" s="256"/>
      <c r="M635" s="245"/>
      <c r="N635" s="245"/>
      <c r="O635" s="245"/>
      <c r="P635" s="245"/>
      <c r="Q635" s="245"/>
      <c r="R635" s="245"/>
      <c r="S635" s="245"/>
      <c r="T635" s="245"/>
      <c r="U635" s="245"/>
      <c r="V635" s="245"/>
      <c r="W635" s="245"/>
      <c r="X635" s="245"/>
      <c r="Y635" s="245"/>
      <c r="Z635" s="245"/>
    </row>
    <row r="636" ht="10.5" customHeight="1">
      <c r="A636" s="255"/>
      <c r="B636" s="245"/>
      <c r="C636" s="245"/>
      <c r="D636" s="245"/>
      <c r="E636" s="245"/>
      <c r="F636" s="245"/>
      <c r="G636" s="245"/>
      <c r="H636" s="245"/>
      <c r="I636" s="245"/>
      <c r="J636" s="245"/>
      <c r="K636" s="245"/>
      <c r="L636" s="256"/>
      <c r="M636" s="245"/>
      <c r="N636" s="245"/>
      <c r="O636" s="245"/>
      <c r="P636" s="245"/>
      <c r="Q636" s="245"/>
      <c r="R636" s="245"/>
      <c r="S636" s="245"/>
      <c r="T636" s="245"/>
      <c r="U636" s="245"/>
      <c r="V636" s="245"/>
      <c r="W636" s="245"/>
      <c r="X636" s="245"/>
      <c r="Y636" s="245"/>
      <c r="Z636" s="245"/>
    </row>
    <row r="637" ht="10.5" customHeight="1">
      <c r="A637" s="255"/>
      <c r="B637" s="245"/>
      <c r="C637" s="245"/>
      <c r="D637" s="245"/>
      <c r="E637" s="245"/>
      <c r="F637" s="245"/>
      <c r="G637" s="245"/>
      <c r="H637" s="245"/>
      <c r="I637" s="245"/>
      <c r="J637" s="245"/>
      <c r="K637" s="245"/>
      <c r="L637" s="256"/>
      <c r="M637" s="245"/>
      <c r="N637" s="245"/>
      <c r="O637" s="245"/>
      <c r="P637" s="245"/>
      <c r="Q637" s="245"/>
      <c r="R637" s="245"/>
      <c r="S637" s="245"/>
      <c r="T637" s="245"/>
      <c r="U637" s="245"/>
      <c r="V637" s="245"/>
      <c r="W637" s="245"/>
      <c r="X637" s="245"/>
      <c r="Y637" s="245"/>
      <c r="Z637" s="245"/>
    </row>
    <row r="638" ht="10.5" customHeight="1">
      <c r="A638" s="255"/>
      <c r="B638" s="245"/>
      <c r="C638" s="245"/>
      <c r="D638" s="245"/>
      <c r="E638" s="245"/>
      <c r="F638" s="245"/>
      <c r="G638" s="245"/>
      <c r="H638" s="245"/>
      <c r="I638" s="245"/>
      <c r="J638" s="245"/>
      <c r="K638" s="245"/>
      <c r="L638" s="256"/>
      <c r="M638" s="245"/>
      <c r="N638" s="245"/>
      <c r="O638" s="245"/>
      <c r="P638" s="245"/>
      <c r="Q638" s="245"/>
      <c r="R638" s="245"/>
      <c r="S638" s="245"/>
      <c r="T638" s="245"/>
      <c r="U638" s="245"/>
      <c r="V638" s="245"/>
      <c r="W638" s="245"/>
      <c r="X638" s="245"/>
      <c r="Y638" s="245"/>
      <c r="Z638" s="245"/>
    </row>
    <row r="639" ht="10.5" customHeight="1">
      <c r="A639" s="255"/>
      <c r="B639" s="245"/>
      <c r="C639" s="245"/>
      <c r="D639" s="245"/>
      <c r="E639" s="245"/>
      <c r="F639" s="245"/>
      <c r="G639" s="245"/>
      <c r="H639" s="245"/>
      <c r="I639" s="245"/>
      <c r="J639" s="245"/>
      <c r="K639" s="245"/>
      <c r="L639" s="256"/>
      <c r="M639" s="245"/>
      <c r="N639" s="245"/>
      <c r="O639" s="245"/>
      <c r="P639" s="245"/>
      <c r="Q639" s="245"/>
      <c r="R639" s="245"/>
      <c r="S639" s="245"/>
      <c r="T639" s="245"/>
      <c r="U639" s="245"/>
      <c r="V639" s="245"/>
      <c r="W639" s="245"/>
      <c r="X639" s="245"/>
      <c r="Y639" s="245"/>
      <c r="Z639" s="245"/>
    </row>
    <row r="640" ht="10.5" customHeight="1">
      <c r="A640" s="255"/>
      <c r="B640" s="245"/>
      <c r="C640" s="245"/>
      <c r="D640" s="245"/>
      <c r="E640" s="245"/>
      <c r="F640" s="245"/>
      <c r="G640" s="245"/>
      <c r="H640" s="245"/>
      <c r="I640" s="245"/>
      <c r="J640" s="245"/>
      <c r="K640" s="245"/>
      <c r="L640" s="256"/>
      <c r="M640" s="245"/>
      <c r="N640" s="245"/>
      <c r="O640" s="245"/>
      <c r="P640" s="245"/>
      <c r="Q640" s="245"/>
      <c r="R640" s="245"/>
      <c r="S640" s="245"/>
      <c r="T640" s="245"/>
      <c r="U640" s="245"/>
      <c r="V640" s="245"/>
      <c r="W640" s="245"/>
      <c r="X640" s="245"/>
      <c r="Y640" s="245"/>
      <c r="Z640" s="245"/>
    </row>
    <row r="641" ht="10.5" customHeight="1">
      <c r="A641" s="255"/>
      <c r="B641" s="245"/>
      <c r="C641" s="245"/>
      <c r="D641" s="245"/>
      <c r="E641" s="245"/>
      <c r="F641" s="245"/>
      <c r="G641" s="245"/>
      <c r="H641" s="245"/>
      <c r="I641" s="245"/>
      <c r="J641" s="245"/>
      <c r="K641" s="245"/>
      <c r="L641" s="256"/>
      <c r="M641" s="245"/>
      <c r="N641" s="245"/>
      <c r="O641" s="245"/>
      <c r="P641" s="245"/>
      <c r="Q641" s="245"/>
      <c r="R641" s="245"/>
      <c r="S641" s="245"/>
      <c r="T641" s="245"/>
      <c r="U641" s="245"/>
      <c r="V641" s="245"/>
      <c r="W641" s="245"/>
      <c r="X641" s="245"/>
      <c r="Y641" s="245"/>
      <c r="Z641" s="245"/>
    </row>
    <row r="642" ht="10.5" customHeight="1">
      <c r="A642" s="255"/>
      <c r="B642" s="245"/>
      <c r="C642" s="245"/>
      <c r="D642" s="245"/>
      <c r="E642" s="245"/>
      <c r="F642" s="245"/>
      <c r="G642" s="245"/>
      <c r="H642" s="245"/>
      <c r="I642" s="245"/>
      <c r="J642" s="245"/>
      <c r="K642" s="245"/>
      <c r="L642" s="256"/>
      <c r="M642" s="245"/>
      <c r="N642" s="245"/>
      <c r="O642" s="245"/>
      <c r="P642" s="245"/>
      <c r="Q642" s="245"/>
      <c r="R642" s="245"/>
      <c r="S642" s="245"/>
      <c r="T642" s="245"/>
      <c r="U642" s="245"/>
      <c r="V642" s="245"/>
      <c r="W642" s="245"/>
      <c r="X642" s="245"/>
      <c r="Y642" s="245"/>
      <c r="Z642" s="245"/>
    </row>
    <row r="643" ht="10.5" customHeight="1">
      <c r="A643" s="255"/>
      <c r="B643" s="245"/>
      <c r="C643" s="245"/>
      <c r="D643" s="245"/>
      <c r="E643" s="245"/>
      <c r="F643" s="245"/>
      <c r="G643" s="245"/>
      <c r="H643" s="245"/>
      <c r="I643" s="245"/>
      <c r="J643" s="245"/>
      <c r="K643" s="245"/>
      <c r="L643" s="256"/>
      <c r="M643" s="245"/>
      <c r="N643" s="245"/>
      <c r="O643" s="245"/>
      <c r="P643" s="245"/>
      <c r="Q643" s="245"/>
      <c r="R643" s="245"/>
      <c r="S643" s="245"/>
      <c r="T643" s="245"/>
      <c r="U643" s="245"/>
      <c r="V643" s="245"/>
      <c r="W643" s="245"/>
      <c r="X643" s="245"/>
      <c r="Y643" s="245"/>
      <c r="Z643" s="245"/>
    </row>
    <row r="644" ht="10.5" customHeight="1">
      <c r="A644" s="255"/>
      <c r="B644" s="245"/>
      <c r="C644" s="245"/>
      <c r="D644" s="245"/>
      <c r="E644" s="245"/>
      <c r="F644" s="245"/>
      <c r="G644" s="245"/>
      <c r="H644" s="245"/>
      <c r="I644" s="245"/>
      <c r="J644" s="245"/>
      <c r="K644" s="245"/>
      <c r="L644" s="256"/>
      <c r="M644" s="245"/>
      <c r="N644" s="245"/>
      <c r="O644" s="245"/>
      <c r="P644" s="245"/>
      <c r="Q644" s="245"/>
      <c r="R644" s="245"/>
      <c r="S644" s="245"/>
      <c r="T644" s="245"/>
      <c r="U644" s="245"/>
      <c r="V644" s="245"/>
      <c r="W644" s="245"/>
      <c r="X644" s="245"/>
      <c r="Y644" s="245"/>
      <c r="Z644" s="245"/>
    </row>
    <row r="645" ht="10.5" customHeight="1">
      <c r="A645" s="255"/>
      <c r="B645" s="245"/>
      <c r="C645" s="245"/>
      <c r="D645" s="245"/>
      <c r="E645" s="245"/>
      <c r="F645" s="245"/>
      <c r="G645" s="245"/>
      <c r="H645" s="245"/>
      <c r="I645" s="245"/>
      <c r="J645" s="245"/>
      <c r="K645" s="245"/>
      <c r="L645" s="256"/>
      <c r="M645" s="245"/>
      <c r="N645" s="245"/>
      <c r="O645" s="245"/>
      <c r="P645" s="245"/>
      <c r="Q645" s="245"/>
      <c r="R645" s="245"/>
      <c r="S645" s="245"/>
      <c r="T645" s="245"/>
      <c r="U645" s="245"/>
      <c r="V645" s="245"/>
      <c r="W645" s="245"/>
      <c r="X645" s="245"/>
      <c r="Y645" s="245"/>
      <c r="Z645" s="245"/>
    </row>
    <row r="646" ht="10.5" customHeight="1">
      <c r="A646" s="255"/>
      <c r="B646" s="245"/>
      <c r="C646" s="245"/>
      <c r="D646" s="245"/>
      <c r="E646" s="245"/>
      <c r="F646" s="245"/>
      <c r="G646" s="245"/>
      <c r="H646" s="245"/>
      <c r="I646" s="245"/>
      <c r="J646" s="245"/>
      <c r="K646" s="245"/>
      <c r="L646" s="256"/>
      <c r="M646" s="245"/>
      <c r="N646" s="245"/>
      <c r="O646" s="245"/>
      <c r="P646" s="245"/>
      <c r="Q646" s="245"/>
      <c r="R646" s="245"/>
      <c r="S646" s="245"/>
      <c r="T646" s="245"/>
      <c r="U646" s="245"/>
      <c r="V646" s="245"/>
      <c r="W646" s="245"/>
      <c r="X646" s="245"/>
      <c r="Y646" s="245"/>
      <c r="Z646" s="245"/>
    </row>
    <row r="647" ht="10.5" customHeight="1">
      <c r="A647" s="255"/>
      <c r="B647" s="245"/>
      <c r="C647" s="245"/>
      <c r="D647" s="245"/>
      <c r="E647" s="245"/>
      <c r="F647" s="245"/>
      <c r="G647" s="245"/>
      <c r="H647" s="245"/>
      <c r="I647" s="245"/>
      <c r="J647" s="245"/>
      <c r="K647" s="245"/>
      <c r="L647" s="256"/>
      <c r="M647" s="245"/>
      <c r="N647" s="245"/>
      <c r="O647" s="245"/>
      <c r="P647" s="245"/>
      <c r="Q647" s="245"/>
      <c r="R647" s="245"/>
      <c r="S647" s="245"/>
      <c r="T647" s="245"/>
      <c r="U647" s="245"/>
      <c r="V647" s="245"/>
      <c r="W647" s="245"/>
      <c r="X647" s="245"/>
      <c r="Y647" s="245"/>
      <c r="Z647" s="245"/>
    </row>
    <row r="648" ht="10.5" customHeight="1">
      <c r="A648" s="255"/>
      <c r="B648" s="245"/>
      <c r="C648" s="245"/>
      <c r="D648" s="245"/>
      <c r="E648" s="245"/>
      <c r="F648" s="245"/>
      <c r="G648" s="245"/>
      <c r="H648" s="245"/>
      <c r="I648" s="245"/>
      <c r="J648" s="245"/>
      <c r="K648" s="245"/>
      <c r="L648" s="256"/>
      <c r="M648" s="245"/>
      <c r="N648" s="245"/>
      <c r="O648" s="245"/>
      <c r="P648" s="245"/>
      <c r="Q648" s="245"/>
      <c r="R648" s="245"/>
      <c r="S648" s="245"/>
      <c r="T648" s="245"/>
      <c r="U648" s="245"/>
      <c r="V648" s="245"/>
      <c r="W648" s="245"/>
      <c r="X648" s="245"/>
      <c r="Y648" s="245"/>
      <c r="Z648" s="245"/>
    </row>
    <row r="649" ht="10.5" customHeight="1">
      <c r="A649" s="255"/>
      <c r="B649" s="245"/>
      <c r="C649" s="245"/>
      <c r="D649" s="245"/>
      <c r="E649" s="245"/>
      <c r="F649" s="245"/>
      <c r="G649" s="245"/>
      <c r="H649" s="245"/>
      <c r="I649" s="245"/>
      <c r="J649" s="245"/>
      <c r="K649" s="245"/>
      <c r="L649" s="256"/>
      <c r="M649" s="245"/>
      <c r="N649" s="245"/>
      <c r="O649" s="245"/>
      <c r="P649" s="245"/>
      <c r="Q649" s="245"/>
      <c r="R649" s="245"/>
      <c r="S649" s="245"/>
      <c r="T649" s="245"/>
      <c r="U649" s="245"/>
      <c r="V649" s="245"/>
      <c r="W649" s="245"/>
      <c r="X649" s="245"/>
      <c r="Y649" s="245"/>
      <c r="Z649" s="245"/>
    </row>
    <row r="650" ht="10.5" customHeight="1">
      <c r="A650" s="255"/>
      <c r="B650" s="245"/>
      <c r="C650" s="245"/>
      <c r="D650" s="245"/>
      <c r="E650" s="245"/>
      <c r="F650" s="245"/>
      <c r="G650" s="245"/>
      <c r="H650" s="245"/>
      <c r="I650" s="245"/>
      <c r="J650" s="245"/>
      <c r="K650" s="245"/>
      <c r="L650" s="256"/>
      <c r="M650" s="245"/>
      <c r="N650" s="245"/>
      <c r="O650" s="245"/>
      <c r="P650" s="245"/>
      <c r="Q650" s="245"/>
      <c r="R650" s="245"/>
      <c r="S650" s="245"/>
      <c r="T650" s="245"/>
      <c r="U650" s="245"/>
      <c r="V650" s="245"/>
      <c r="W650" s="245"/>
      <c r="X650" s="245"/>
      <c r="Y650" s="245"/>
      <c r="Z650" s="245"/>
    </row>
    <row r="651" ht="10.5" customHeight="1">
      <c r="A651" s="255"/>
      <c r="B651" s="245"/>
      <c r="C651" s="245"/>
      <c r="D651" s="245"/>
      <c r="E651" s="245"/>
      <c r="F651" s="245"/>
      <c r="G651" s="245"/>
      <c r="H651" s="245"/>
      <c r="I651" s="245"/>
      <c r="J651" s="245"/>
      <c r="K651" s="245"/>
      <c r="L651" s="256"/>
      <c r="M651" s="245"/>
      <c r="N651" s="245"/>
      <c r="O651" s="245"/>
      <c r="P651" s="245"/>
      <c r="Q651" s="245"/>
      <c r="R651" s="245"/>
      <c r="S651" s="245"/>
      <c r="T651" s="245"/>
      <c r="U651" s="245"/>
      <c r="V651" s="245"/>
      <c r="W651" s="245"/>
      <c r="X651" s="245"/>
      <c r="Y651" s="245"/>
      <c r="Z651" s="245"/>
    </row>
    <row r="652" ht="10.5" customHeight="1">
      <c r="A652" s="255"/>
      <c r="B652" s="245"/>
      <c r="C652" s="245"/>
      <c r="D652" s="245"/>
      <c r="E652" s="245"/>
      <c r="F652" s="245"/>
      <c r="G652" s="245"/>
      <c r="H652" s="245"/>
      <c r="I652" s="245"/>
      <c r="J652" s="245"/>
      <c r="K652" s="245"/>
      <c r="L652" s="256"/>
      <c r="M652" s="245"/>
      <c r="N652" s="245"/>
      <c r="O652" s="245"/>
      <c r="P652" s="245"/>
      <c r="Q652" s="245"/>
      <c r="R652" s="245"/>
      <c r="S652" s="245"/>
      <c r="T652" s="245"/>
      <c r="U652" s="245"/>
      <c r="V652" s="245"/>
      <c r="W652" s="245"/>
      <c r="X652" s="245"/>
      <c r="Y652" s="245"/>
      <c r="Z652" s="245"/>
    </row>
    <row r="653" ht="10.5" customHeight="1">
      <c r="A653" s="255"/>
      <c r="B653" s="245"/>
      <c r="C653" s="245"/>
      <c r="D653" s="245"/>
      <c r="E653" s="245"/>
      <c r="F653" s="245"/>
      <c r="G653" s="245"/>
      <c r="H653" s="245"/>
      <c r="I653" s="245"/>
      <c r="J653" s="245"/>
      <c r="K653" s="245"/>
      <c r="L653" s="256"/>
      <c r="M653" s="245"/>
      <c r="N653" s="245"/>
      <c r="O653" s="245"/>
      <c r="P653" s="245"/>
      <c r="Q653" s="245"/>
      <c r="R653" s="245"/>
      <c r="S653" s="245"/>
      <c r="T653" s="245"/>
      <c r="U653" s="245"/>
      <c r="V653" s="245"/>
      <c r="W653" s="245"/>
      <c r="X653" s="245"/>
      <c r="Y653" s="245"/>
      <c r="Z653" s="245"/>
    </row>
    <row r="654" ht="10.5" customHeight="1">
      <c r="A654" s="255"/>
      <c r="B654" s="245"/>
      <c r="C654" s="245"/>
      <c r="D654" s="245"/>
      <c r="E654" s="245"/>
      <c r="F654" s="245"/>
      <c r="G654" s="245"/>
      <c r="H654" s="245"/>
      <c r="I654" s="245"/>
      <c r="J654" s="245"/>
      <c r="K654" s="245"/>
      <c r="L654" s="256"/>
      <c r="M654" s="245"/>
      <c r="N654" s="245"/>
      <c r="O654" s="245"/>
      <c r="P654" s="245"/>
      <c r="Q654" s="245"/>
      <c r="R654" s="245"/>
      <c r="S654" s="245"/>
      <c r="T654" s="245"/>
      <c r="U654" s="245"/>
      <c r="V654" s="245"/>
      <c r="W654" s="245"/>
      <c r="X654" s="245"/>
      <c r="Y654" s="245"/>
      <c r="Z654" s="245"/>
    </row>
    <row r="655" ht="10.5" customHeight="1">
      <c r="A655" s="255"/>
      <c r="B655" s="245"/>
      <c r="C655" s="245"/>
      <c r="D655" s="245"/>
      <c r="E655" s="245"/>
      <c r="F655" s="245"/>
      <c r="G655" s="245"/>
      <c r="H655" s="245"/>
      <c r="I655" s="245"/>
      <c r="J655" s="245"/>
      <c r="K655" s="245"/>
      <c r="L655" s="256"/>
      <c r="M655" s="245"/>
      <c r="N655" s="245"/>
      <c r="O655" s="245"/>
      <c r="P655" s="245"/>
      <c r="Q655" s="245"/>
      <c r="R655" s="245"/>
      <c r="S655" s="245"/>
      <c r="T655" s="245"/>
      <c r="U655" s="245"/>
      <c r="V655" s="245"/>
      <c r="W655" s="245"/>
      <c r="X655" s="245"/>
      <c r="Y655" s="245"/>
      <c r="Z655" s="245"/>
    </row>
    <row r="656" ht="10.5" customHeight="1">
      <c r="A656" s="255"/>
      <c r="B656" s="245"/>
      <c r="C656" s="245"/>
      <c r="D656" s="245"/>
      <c r="E656" s="245"/>
      <c r="F656" s="245"/>
      <c r="G656" s="245"/>
      <c r="H656" s="245"/>
      <c r="I656" s="245"/>
      <c r="J656" s="245"/>
      <c r="K656" s="245"/>
      <c r="L656" s="256"/>
      <c r="M656" s="245"/>
      <c r="N656" s="245"/>
      <c r="O656" s="245"/>
      <c r="P656" s="245"/>
      <c r="Q656" s="245"/>
      <c r="R656" s="245"/>
      <c r="S656" s="245"/>
      <c r="T656" s="245"/>
      <c r="U656" s="245"/>
      <c r="V656" s="245"/>
      <c r="W656" s="245"/>
      <c r="X656" s="245"/>
      <c r="Y656" s="245"/>
      <c r="Z656" s="245"/>
    </row>
    <row r="657" ht="10.5" customHeight="1">
      <c r="A657" s="255"/>
      <c r="B657" s="245"/>
      <c r="C657" s="245"/>
      <c r="D657" s="245"/>
      <c r="E657" s="245"/>
      <c r="F657" s="245"/>
      <c r="G657" s="245"/>
      <c r="H657" s="245"/>
      <c r="I657" s="245"/>
      <c r="J657" s="245"/>
      <c r="K657" s="245"/>
      <c r="L657" s="256"/>
      <c r="M657" s="245"/>
      <c r="N657" s="245"/>
      <c r="O657" s="245"/>
      <c r="P657" s="245"/>
      <c r="Q657" s="245"/>
      <c r="R657" s="245"/>
      <c r="S657" s="245"/>
      <c r="T657" s="245"/>
      <c r="U657" s="245"/>
      <c r="V657" s="245"/>
      <c r="W657" s="245"/>
      <c r="X657" s="245"/>
      <c r="Y657" s="245"/>
      <c r="Z657" s="245"/>
    </row>
    <row r="658" ht="10.5" customHeight="1">
      <c r="A658" s="255"/>
      <c r="B658" s="245"/>
      <c r="C658" s="245"/>
      <c r="D658" s="245"/>
      <c r="E658" s="245"/>
      <c r="F658" s="245"/>
      <c r="G658" s="245"/>
      <c r="H658" s="245"/>
      <c r="I658" s="245"/>
      <c r="J658" s="245"/>
      <c r="K658" s="245"/>
      <c r="L658" s="256"/>
      <c r="M658" s="245"/>
      <c r="N658" s="245"/>
      <c r="O658" s="245"/>
      <c r="P658" s="245"/>
      <c r="Q658" s="245"/>
      <c r="R658" s="245"/>
      <c r="S658" s="245"/>
      <c r="T658" s="245"/>
      <c r="U658" s="245"/>
      <c r="V658" s="245"/>
      <c r="W658" s="245"/>
      <c r="X658" s="245"/>
      <c r="Y658" s="245"/>
      <c r="Z658" s="245"/>
    </row>
    <row r="659" ht="10.5" customHeight="1">
      <c r="A659" s="255"/>
      <c r="B659" s="245"/>
      <c r="C659" s="245"/>
      <c r="D659" s="245"/>
      <c r="E659" s="245"/>
      <c r="F659" s="245"/>
      <c r="G659" s="245"/>
      <c r="H659" s="245"/>
      <c r="I659" s="245"/>
      <c r="J659" s="245"/>
      <c r="K659" s="245"/>
      <c r="L659" s="256"/>
      <c r="M659" s="245"/>
      <c r="N659" s="245"/>
      <c r="O659" s="245"/>
      <c r="P659" s="245"/>
      <c r="Q659" s="245"/>
      <c r="R659" s="245"/>
      <c r="S659" s="245"/>
      <c r="T659" s="245"/>
      <c r="U659" s="245"/>
      <c r="V659" s="245"/>
      <c r="W659" s="245"/>
      <c r="X659" s="245"/>
      <c r="Y659" s="245"/>
      <c r="Z659" s="245"/>
    </row>
    <row r="660" ht="10.5" customHeight="1">
      <c r="A660" s="255"/>
      <c r="B660" s="245"/>
      <c r="C660" s="245"/>
      <c r="D660" s="245"/>
      <c r="E660" s="245"/>
      <c r="F660" s="245"/>
      <c r="G660" s="245"/>
      <c r="H660" s="245"/>
      <c r="I660" s="245"/>
      <c r="J660" s="245"/>
      <c r="K660" s="245"/>
      <c r="L660" s="256"/>
      <c r="M660" s="245"/>
      <c r="N660" s="245"/>
      <c r="O660" s="245"/>
      <c r="P660" s="245"/>
      <c r="Q660" s="245"/>
      <c r="R660" s="245"/>
      <c r="S660" s="245"/>
      <c r="T660" s="245"/>
      <c r="U660" s="245"/>
      <c r="V660" s="245"/>
      <c r="W660" s="245"/>
      <c r="X660" s="245"/>
      <c r="Y660" s="245"/>
      <c r="Z660" s="245"/>
    </row>
    <row r="661" ht="10.5" customHeight="1">
      <c r="A661" s="255"/>
      <c r="B661" s="245"/>
      <c r="C661" s="245"/>
      <c r="D661" s="245"/>
      <c r="E661" s="245"/>
      <c r="F661" s="245"/>
      <c r="G661" s="245"/>
      <c r="H661" s="245"/>
      <c r="I661" s="245"/>
      <c r="J661" s="245"/>
      <c r="K661" s="245"/>
      <c r="L661" s="256"/>
      <c r="M661" s="245"/>
      <c r="N661" s="245"/>
      <c r="O661" s="245"/>
      <c r="P661" s="245"/>
      <c r="Q661" s="245"/>
      <c r="R661" s="245"/>
      <c r="S661" s="245"/>
      <c r="T661" s="245"/>
      <c r="U661" s="245"/>
      <c r="V661" s="245"/>
      <c r="W661" s="245"/>
      <c r="X661" s="245"/>
      <c r="Y661" s="245"/>
      <c r="Z661" s="245"/>
    </row>
    <row r="662" ht="10.5" customHeight="1">
      <c r="A662" s="255"/>
      <c r="B662" s="245"/>
      <c r="C662" s="245"/>
      <c r="D662" s="245"/>
      <c r="E662" s="245"/>
      <c r="F662" s="245"/>
      <c r="G662" s="245"/>
      <c r="H662" s="245"/>
      <c r="I662" s="245"/>
      <c r="J662" s="245"/>
      <c r="K662" s="245"/>
      <c r="L662" s="256"/>
      <c r="M662" s="245"/>
      <c r="N662" s="245"/>
      <c r="O662" s="245"/>
      <c r="P662" s="245"/>
      <c r="Q662" s="245"/>
      <c r="R662" s="245"/>
      <c r="S662" s="245"/>
      <c r="T662" s="245"/>
      <c r="U662" s="245"/>
      <c r="V662" s="245"/>
      <c r="W662" s="245"/>
      <c r="X662" s="245"/>
      <c r="Y662" s="245"/>
      <c r="Z662" s="245"/>
    </row>
    <row r="663" ht="10.5" customHeight="1">
      <c r="A663" s="255"/>
      <c r="B663" s="245"/>
      <c r="C663" s="245"/>
      <c r="D663" s="245"/>
      <c r="E663" s="245"/>
      <c r="F663" s="245"/>
      <c r="G663" s="245"/>
      <c r="H663" s="245"/>
      <c r="I663" s="245"/>
      <c r="J663" s="245"/>
      <c r="K663" s="245"/>
      <c r="L663" s="256"/>
      <c r="M663" s="245"/>
      <c r="N663" s="245"/>
      <c r="O663" s="245"/>
      <c r="P663" s="245"/>
      <c r="Q663" s="245"/>
      <c r="R663" s="245"/>
      <c r="S663" s="245"/>
      <c r="T663" s="245"/>
      <c r="U663" s="245"/>
      <c r="V663" s="245"/>
      <c r="W663" s="245"/>
      <c r="X663" s="245"/>
      <c r="Y663" s="245"/>
      <c r="Z663" s="245"/>
    </row>
    <row r="664" ht="10.5" customHeight="1">
      <c r="A664" s="255"/>
      <c r="B664" s="245"/>
      <c r="C664" s="245"/>
      <c r="D664" s="245"/>
      <c r="E664" s="245"/>
      <c r="F664" s="245"/>
      <c r="G664" s="245"/>
      <c r="H664" s="245"/>
      <c r="I664" s="245"/>
      <c r="J664" s="245"/>
      <c r="K664" s="245"/>
      <c r="L664" s="256"/>
      <c r="M664" s="245"/>
      <c r="N664" s="245"/>
      <c r="O664" s="245"/>
      <c r="P664" s="245"/>
      <c r="Q664" s="245"/>
      <c r="R664" s="245"/>
      <c r="S664" s="245"/>
      <c r="T664" s="245"/>
      <c r="U664" s="245"/>
      <c r="V664" s="245"/>
      <c r="W664" s="245"/>
      <c r="X664" s="245"/>
      <c r="Y664" s="245"/>
      <c r="Z664" s="245"/>
    </row>
    <row r="665" ht="10.5" customHeight="1">
      <c r="A665" s="255"/>
      <c r="B665" s="245"/>
      <c r="C665" s="245"/>
      <c r="D665" s="245"/>
      <c r="E665" s="245"/>
      <c r="F665" s="245"/>
      <c r="G665" s="245"/>
      <c r="H665" s="245"/>
      <c r="I665" s="245"/>
      <c r="J665" s="245"/>
      <c r="K665" s="245"/>
      <c r="L665" s="256"/>
      <c r="M665" s="245"/>
      <c r="N665" s="245"/>
      <c r="O665" s="245"/>
      <c r="P665" s="245"/>
      <c r="Q665" s="245"/>
      <c r="R665" s="245"/>
      <c r="S665" s="245"/>
      <c r="T665" s="245"/>
      <c r="U665" s="245"/>
      <c r="V665" s="245"/>
      <c r="W665" s="245"/>
      <c r="X665" s="245"/>
      <c r="Y665" s="245"/>
      <c r="Z665" s="245"/>
    </row>
    <row r="666" ht="10.5" customHeight="1">
      <c r="A666" s="255"/>
      <c r="B666" s="245"/>
      <c r="C666" s="245"/>
      <c r="D666" s="245"/>
      <c r="E666" s="245"/>
      <c r="F666" s="245"/>
      <c r="G666" s="245"/>
      <c r="H666" s="245"/>
      <c r="I666" s="245"/>
      <c r="J666" s="245"/>
      <c r="K666" s="245"/>
      <c r="L666" s="256"/>
      <c r="M666" s="245"/>
      <c r="N666" s="245"/>
      <c r="O666" s="245"/>
      <c r="P666" s="245"/>
      <c r="Q666" s="245"/>
      <c r="R666" s="245"/>
      <c r="S666" s="245"/>
      <c r="T666" s="245"/>
      <c r="U666" s="245"/>
      <c r="V666" s="245"/>
      <c r="W666" s="245"/>
      <c r="X666" s="245"/>
      <c r="Y666" s="245"/>
      <c r="Z666" s="245"/>
    </row>
    <row r="667" ht="10.5" customHeight="1">
      <c r="A667" s="255"/>
      <c r="B667" s="245"/>
      <c r="C667" s="245"/>
      <c r="D667" s="245"/>
      <c r="E667" s="245"/>
      <c r="F667" s="245"/>
      <c r="G667" s="245"/>
      <c r="H667" s="245"/>
      <c r="I667" s="245"/>
      <c r="J667" s="245"/>
      <c r="K667" s="245"/>
      <c r="L667" s="256"/>
      <c r="M667" s="245"/>
      <c r="N667" s="245"/>
      <c r="O667" s="245"/>
      <c r="P667" s="245"/>
      <c r="Q667" s="245"/>
      <c r="R667" s="245"/>
      <c r="S667" s="245"/>
      <c r="T667" s="245"/>
      <c r="U667" s="245"/>
      <c r="V667" s="245"/>
      <c r="W667" s="245"/>
      <c r="X667" s="245"/>
      <c r="Y667" s="245"/>
      <c r="Z667" s="245"/>
    </row>
    <row r="668" ht="10.5" customHeight="1">
      <c r="A668" s="255"/>
      <c r="B668" s="245"/>
      <c r="C668" s="245"/>
      <c r="D668" s="245"/>
      <c r="E668" s="245"/>
      <c r="F668" s="245"/>
      <c r="G668" s="245"/>
      <c r="H668" s="245"/>
      <c r="I668" s="245"/>
      <c r="J668" s="245"/>
      <c r="K668" s="245"/>
      <c r="L668" s="256"/>
      <c r="M668" s="245"/>
      <c r="N668" s="245"/>
      <c r="O668" s="245"/>
      <c r="P668" s="245"/>
      <c r="Q668" s="245"/>
      <c r="R668" s="245"/>
      <c r="S668" s="245"/>
      <c r="T668" s="245"/>
      <c r="U668" s="245"/>
      <c r="V668" s="245"/>
      <c r="W668" s="245"/>
      <c r="X668" s="245"/>
      <c r="Y668" s="245"/>
      <c r="Z668" s="245"/>
    </row>
    <row r="669" ht="10.5" customHeight="1">
      <c r="A669" s="255"/>
      <c r="B669" s="245"/>
      <c r="C669" s="245"/>
      <c r="D669" s="245"/>
      <c r="E669" s="245"/>
      <c r="F669" s="245"/>
      <c r="G669" s="245"/>
      <c r="H669" s="245"/>
      <c r="I669" s="245"/>
      <c r="J669" s="245"/>
      <c r="K669" s="245"/>
      <c r="L669" s="256"/>
      <c r="M669" s="245"/>
      <c r="N669" s="245"/>
      <c r="O669" s="245"/>
      <c r="P669" s="245"/>
      <c r="Q669" s="245"/>
      <c r="R669" s="245"/>
      <c r="S669" s="245"/>
      <c r="T669" s="245"/>
      <c r="U669" s="245"/>
      <c r="V669" s="245"/>
      <c r="W669" s="245"/>
      <c r="X669" s="245"/>
      <c r="Y669" s="245"/>
      <c r="Z669" s="245"/>
    </row>
    <row r="670" ht="10.5" customHeight="1">
      <c r="A670" s="255"/>
      <c r="B670" s="245"/>
      <c r="C670" s="245"/>
      <c r="D670" s="245"/>
      <c r="E670" s="245"/>
      <c r="F670" s="245"/>
      <c r="G670" s="245"/>
      <c r="H670" s="245"/>
      <c r="I670" s="245"/>
      <c r="J670" s="245"/>
      <c r="K670" s="245"/>
      <c r="L670" s="256"/>
      <c r="M670" s="245"/>
      <c r="N670" s="245"/>
      <c r="O670" s="245"/>
      <c r="P670" s="245"/>
      <c r="Q670" s="245"/>
      <c r="R670" s="245"/>
      <c r="S670" s="245"/>
      <c r="T670" s="245"/>
      <c r="U670" s="245"/>
      <c r="V670" s="245"/>
      <c r="W670" s="245"/>
      <c r="X670" s="245"/>
      <c r="Y670" s="245"/>
      <c r="Z670" s="245"/>
    </row>
    <row r="671" ht="10.5" customHeight="1">
      <c r="A671" s="255"/>
      <c r="B671" s="245"/>
      <c r="C671" s="245"/>
      <c r="D671" s="245"/>
      <c r="E671" s="245"/>
      <c r="F671" s="245"/>
      <c r="G671" s="245"/>
      <c r="H671" s="245"/>
      <c r="I671" s="245"/>
      <c r="J671" s="245"/>
      <c r="K671" s="245"/>
      <c r="L671" s="256"/>
      <c r="M671" s="245"/>
      <c r="N671" s="245"/>
      <c r="O671" s="245"/>
      <c r="P671" s="245"/>
      <c r="Q671" s="245"/>
      <c r="R671" s="245"/>
      <c r="S671" s="245"/>
      <c r="T671" s="245"/>
      <c r="U671" s="245"/>
      <c r="V671" s="245"/>
      <c r="W671" s="245"/>
      <c r="X671" s="245"/>
      <c r="Y671" s="245"/>
      <c r="Z671" s="245"/>
    </row>
    <row r="672" ht="10.5" customHeight="1">
      <c r="A672" s="255"/>
      <c r="B672" s="245"/>
      <c r="C672" s="245"/>
      <c r="D672" s="245"/>
      <c r="E672" s="245"/>
      <c r="F672" s="245"/>
      <c r="G672" s="245"/>
      <c r="H672" s="245"/>
      <c r="I672" s="245"/>
      <c r="J672" s="245"/>
      <c r="K672" s="245"/>
      <c r="L672" s="256"/>
      <c r="M672" s="245"/>
      <c r="N672" s="245"/>
      <c r="O672" s="245"/>
      <c r="P672" s="245"/>
      <c r="Q672" s="245"/>
      <c r="R672" s="245"/>
      <c r="S672" s="245"/>
      <c r="T672" s="245"/>
      <c r="U672" s="245"/>
      <c r="V672" s="245"/>
      <c r="W672" s="245"/>
      <c r="X672" s="245"/>
      <c r="Y672" s="245"/>
      <c r="Z672" s="245"/>
    </row>
    <row r="673" ht="10.5" customHeight="1">
      <c r="A673" s="255"/>
      <c r="B673" s="245"/>
      <c r="C673" s="245"/>
      <c r="D673" s="245"/>
      <c r="E673" s="245"/>
      <c r="F673" s="245"/>
      <c r="G673" s="245"/>
      <c r="H673" s="245"/>
      <c r="I673" s="245"/>
      <c r="J673" s="245"/>
      <c r="K673" s="245"/>
      <c r="L673" s="256"/>
      <c r="M673" s="245"/>
      <c r="N673" s="245"/>
      <c r="O673" s="245"/>
      <c r="P673" s="245"/>
      <c r="Q673" s="245"/>
      <c r="R673" s="245"/>
      <c r="S673" s="245"/>
      <c r="T673" s="245"/>
      <c r="U673" s="245"/>
      <c r="V673" s="245"/>
      <c r="W673" s="245"/>
      <c r="X673" s="245"/>
      <c r="Y673" s="245"/>
      <c r="Z673" s="245"/>
    </row>
    <row r="674" ht="10.5" customHeight="1">
      <c r="A674" s="255"/>
      <c r="B674" s="245"/>
      <c r="C674" s="245"/>
      <c r="D674" s="245"/>
      <c r="E674" s="245"/>
      <c r="F674" s="245"/>
      <c r="G674" s="245"/>
      <c r="H674" s="245"/>
      <c r="I674" s="245"/>
      <c r="J674" s="245"/>
      <c r="K674" s="245"/>
      <c r="L674" s="256"/>
      <c r="M674" s="245"/>
      <c r="N674" s="245"/>
      <c r="O674" s="245"/>
      <c r="P674" s="245"/>
      <c r="Q674" s="245"/>
      <c r="R674" s="245"/>
      <c r="S674" s="245"/>
      <c r="T674" s="245"/>
      <c r="U674" s="245"/>
      <c r="V674" s="245"/>
      <c r="W674" s="245"/>
      <c r="X674" s="245"/>
      <c r="Y674" s="245"/>
      <c r="Z674" s="245"/>
    </row>
    <row r="675" ht="10.5" customHeight="1">
      <c r="A675" s="255"/>
      <c r="B675" s="245"/>
      <c r="C675" s="245"/>
      <c r="D675" s="245"/>
      <c r="E675" s="245"/>
      <c r="F675" s="245"/>
      <c r="G675" s="245"/>
      <c r="H675" s="245"/>
      <c r="I675" s="245"/>
      <c r="J675" s="245"/>
      <c r="K675" s="245"/>
      <c r="L675" s="256"/>
      <c r="M675" s="245"/>
      <c r="N675" s="245"/>
      <c r="O675" s="245"/>
      <c r="P675" s="245"/>
      <c r="Q675" s="245"/>
      <c r="R675" s="245"/>
      <c r="S675" s="245"/>
      <c r="T675" s="245"/>
      <c r="U675" s="245"/>
      <c r="V675" s="245"/>
      <c r="W675" s="245"/>
      <c r="X675" s="245"/>
      <c r="Y675" s="245"/>
      <c r="Z675" s="245"/>
    </row>
    <row r="676" ht="10.5" customHeight="1">
      <c r="A676" s="255"/>
      <c r="B676" s="245"/>
      <c r="C676" s="245"/>
      <c r="D676" s="245"/>
      <c r="E676" s="245"/>
      <c r="F676" s="245"/>
      <c r="G676" s="245"/>
      <c r="H676" s="245"/>
      <c r="I676" s="245"/>
      <c r="J676" s="245"/>
      <c r="K676" s="245"/>
      <c r="L676" s="256"/>
      <c r="M676" s="245"/>
      <c r="N676" s="245"/>
      <c r="O676" s="245"/>
      <c r="P676" s="245"/>
      <c r="Q676" s="245"/>
      <c r="R676" s="245"/>
      <c r="S676" s="245"/>
      <c r="T676" s="245"/>
      <c r="U676" s="245"/>
      <c r="V676" s="245"/>
      <c r="W676" s="245"/>
      <c r="X676" s="245"/>
      <c r="Y676" s="245"/>
      <c r="Z676" s="245"/>
    </row>
    <row r="677" ht="10.5" customHeight="1">
      <c r="A677" s="255"/>
      <c r="B677" s="245"/>
      <c r="C677" s="245"/>
      <c r="D677" s="245"/>
      <c r="E677" s="245"/>
      <c r="F677" s="245"/>
      <c r="G677" s="245"/>
      <c r="H677" s="245"/>
      <c r="I677" s="245"/>
      <c r="J677" s="245"/>
      <c r="K677" s="245"/>
      <c r="L677" s="256"/>
      <c r="M677" s="245"/>
      <c r="N677" s="245"/>
      <c r="O677" s="245"/>
      <c r="P677" s="245"/>
      <c r="Q677" s="245"/>
      <c r="R677" s="245"/>
      <c r="S677" s="245"/>
      <c r="T677" s="245"/>
      <c r="U677" s="245"/>
      <c r="V677" s="245"/>
      <c r="W677" s="245"/>
      <c r="X677" s="245"/>
      <c r="Y677" s="245"/>
      <c r="Z677" s="245"/>
    </row>
    <row r="678" ht="10.5" customHeight="1">
      <c r="A678" s="255"/>
      <c r="B678" s="245"/>
      <c r="C678" s="245"/>
      <c r="D678" s="245"/>
      <c r="E678" s="245"/>
      <c r="F678" s="245"/>
      <c r="G678" s="245"/>
      <c r="H678" s="245"/>
      <c r="I678" s="245"/>
      <c r="J678" s="245"/>
      <c r="K678" s="245"/>
      <c r="L678" s="256"/>
      <c r="M678" s="245"/>
      <c r="N678" s="245"/>
      <c r="O678" s="245"/>
      <c r="P678" s="245"/>
      <c r="Q678" s="245"/>
      <c r="R678" s="245"/>
      <c r="S678" s="245"/>
      <c r="T678" s="245"/>
      <c r="U678" s="245"/>
      <c r="V678" s="245"/>
      <c r="W678" s="245"/>
      <c r="X678" s="245"/>
      <c r="Y678" s="245"/>
      <c r="Z678" s="245"/>
    </row>
    <row r="679" ht="10.5" customHeight="1">
      <c r="A679" s="255"/>
      <c r="B679" s="245"/>
      <c r="C679" s="245"/>
      <c r="D679" s="245"/>
      <c r="E679" s="245"/>
      <c r="F679" s="245"/>
      <c r="G679" s="245"/>
      <c r="H679" s="245"/>
      <c r="I679" s="245"/>
      <c r="J679" s="245"/>
      <c r="K679" s="245"/>
      <c r="L679" s="256"/>
      <c r="M679" s="245"/>
      <c r="N679" s="245"/>
      <c r="O679" s="245"/>
      <c r="P679" s="245"/>
      <c r="Q679" s="245"/>
      <c r="R679" s="245"/>
      <c r="S679" s="245"/>
      <c r="T679" s="245"/>
      <c r="U679" s="245"/>
      <c r="V679" s="245"/>
      <c r="W679" s="245"/>
      <c r="X679" s="245"/>
      <c r="Y679" s="245"/>
      <c r="Z679" s="245"/>
    </row>
    <row r="680" ht="10.5" customHeight="1">
      <c r="A680" s="255"/>
      <c r="B680" s="245"/>
      <c r="C680" s="245"/>
      <c r="D680" s="245"/>
      <c r="E680" s="245"/>
      <c r="F680" s="245"/>
      <c r="G680" s="245"/>
      <c r="H680" s="245"/>
      <c r="I680" s="245"/>
      <c r="J680" s="245"/>
      <c r="K680" s="245"/>
      <c r="L680" s="256"/>
      <c r="M680" s="245"/>
      <c r="N680" s="245"/>
      <c r="O680" s="245"/>
      <c r="P680" s="245"/>
      <c r="Q680" s="245"/>
      <c r="R680" s="245"/>
      <c r="S680" s="245"/>
      <c r="T680" s="245"/>
      <c r="U680" s="245"/>
      <c r="V680" s="245"/>
      <c r="W680" s="245"/>
      <c r="X680" s="245"/>
      <c r="Y680" s="245"/>
      <c r="Z680" s="245"/>
    </row>
    <row r="681" ht="10.5" customHeight="1">
      <c r="A681" s="255"/>
      <c r="B681" s="245"/>
      <c r="C681" s="245"/>
      <c r="D681" s="245"/>
      <c r="E681" s="245"/>
      <c r="F681" s="245"/>
      <c r="G681" s="245"/>
      <c r="H681" s="245"/>
      <c r="I681" s="245"/>
      <c r="J681" s="245"/>
      <c r="K681" s="245"/>
      <c r="L681" s="256"/>
      <c r="M681" s="245"/>
      <c r="N681" s="245"/>
      <c r="O681" s="245"/>
      <c r="P681" s="245"/>
      <c r="Q681" s="245"/>
      <c r="R681" s="245"/>
      <c r="S681" s="245"/>
      <c r="T681" s="245"/>
      <c r="U681" s="245"/>
      <c r="V681" s="245"/>
      <c r="W681" s="245"/>
      <c r="X681" s="245"/>
      <c r="Y681" s="245"/>
      <c r="Z681" s="245"/>
    </row>
    <row r="682" ht="10.5" customHeight="1">
      <c r="A682" s="255"/>
      <c r="B682" s="245"/>
      <c r="C682" s="245"/>
      <c r="D682" s="245"/>
      <c r="E682" s="245"/>
      <c r="F682" s="245"/>
      <c r="G682" s="245"/>
      <c r="H682" s="245"/>
      <c r="I682" s="245"/>
      <c r="J682" s="245"/>
      <c r="K682" s="245"/>
      <c r="L682" s="256"/>
      <c r="M682" s="245"/>
      <c r="N682" s="245"/>
      <c r="O682" s="245"/>
      <c r="P682" s="245"/>
      <c r="Q682" s="245"/>
      <c r="R682" s="245"/>
      <c r="S682" s="245"/>
      <c r="T682" s="245"/>
      <c r="U682" s="245"/>
      <c r="V682" s="245"/>
      <c r="W682" s="245"/>
      <c r="X682" s="245"/>
      <c r="Y682" s="245"/>
      <c r="Z682" s="245"/>
    </row>
    <row r="683" ht="10.5" customHeight="1">
      <c r="A683" s="255"/>
      <c r="B683" s="245"/>
      <c r="C683" s="245"/>
      <c r="D683" s="245"/>
      <c r="E683" s="245"/>
      <c r="F683" s="245"/>
      <c r="G683" s="245"/>
      <c r="H683" s="245"/>
      <c r="I683" s="245"/>
      <c r="J683" s="245"/>
      <c r="K683" s="245"/>
      <c r="L683" s="256"/>
      <c r="M683" s="245"/>
      <c r="N683" s="245"/>
      <c r="O683" s="245"/>
      <c r="P683" s="245"/>
      <c r="Q683" s="245"/>
      <c r="R683" s="245"/>
      <c r="S683" s="245"/>
      <c r="T683" s="245"/>
      <c r="U683" s="245"/>
      <c r="V683" s="245"/>
      <c r="W683" s="245"/>
      <c r="X683" s="245"/>
      <c r="Y683" s="245"/>
      <c r="Z683" s="245"/>
    </row>
    <row r="684" ht="10.5" customHeight="1">
      <c r="A684" s="255"/>
      <c r="B684" s="245"/>
      <c r="C684" s="245"/>
      <c r="D684" s="245"/>
      <c r="E684" s="245"/>
      <c r="F684" s="245"/>
      <c r="G684" s="245"/>
      <c r="H684" s="245"/>
      <c r="I684" s="245"/>
      <c r="J684" s="245"/>
      <c r="K684" s="245"/>
      <c r="L684" s="256"/>
      <c r="M684" s="245"/>
      <c r="N684" s="245"/>
      <c r="O684" s="245"/>
      <c r="P684" s="245"/>
      <c r="Q684" s="245"/>
      <c r="R684" s="245"/>
      <c r="S684" s="245"/>
      <c r="T684" s="245"/>
      <c r="U684" s="245"/>
      <c r="V684" s="245"/>
      <c r="W684" s="245"/>
      <c r="X684" s="245"/>
      <c r="Y684" s="245"/>
      <c r="Z684" s="245"/>
    </row>
    <row r="685" ht="10.5" customHeight="1">
      <c r="A685" s="255"/>
      <c r="B685" s="245"/>
      <c r="C685" s="245"/>
      <c r="D685" s="245"/>
      <c r="E685" s="245"/>
      <c r="F685" s="245"/>
      <c r="G685" s="245"/>
      <c r="H685" s="245"/>
      <c r="I685" s="245"/>
      <c r="J685" s="245"/>
      <c r="K685" s="245"/>
      <c r="L685" s="256"/>
      <c r="M685" s="245"/>
      <c r="N685" s="245"/>
      <c r="O685" s="245"/>
      <c r="P685" s="245"/>
      <c r="Q685" s="245"/>
      <c r="R685" s="245"/>
      <c r="S685" s="245"/>
      <c r="T685" s="245"/>
      <c r="U685" s="245"/>
      <c r="V685" s="245"/>
      <c r="W685" s="245"/>
      <c r="X685" s="245"/>
      <c r="Y685" s="245"/>
      <c r="Z685" s="245"/>
    </row>
    <row r="686" ht="10.5" customHeight="1">
      <c r="A686" s="255"/>
      <c r="B686" s="245"/>
      <c r="C686" s="245"/>
      <c r="D686" s="245"/>
      <c r="E686" s="245"/>
      <c r="F686" s="245"/>
      <c r="G686" s="245"/>
      <c r="H686" s="245"/>
      <c r="I686" s="245"/>
      <c r="J686" s="245"/>
      <c r="K686" s="245"/>
      <c r="L686" s="256"/>
      <c r="M686" s="245"/>
      <c r="N686" s="245"/>
      <c r="O686" s="245"/>
      <c r="P686" s="245"/>
      <c r="Q686" s="245"/>
      <c r="R686" s="245"/>
      <c r="S686" s="245"/>
      <c r="T686" s="245"/>
      <c r="U686" s="245"/>
      <c r="V686" s="245"/>
      <c r="W686" s="245"/>
      <c r="X686" s="245"/>
      <c r="Y686" s="245"/>
      <c r="Z686" s="245"/>
    </row>
    <row r="687" ht="10.5" customHeight="1">
      <c r="A687" s="255"/>
      <c r="B687" s="245"/>
      <c r="C687" s="245"/>
      <c r="D687" s="245"/>
      <c r="E687" s="245"/>
      <c r="F687" s="245"/>
      <c r="G687" s="245"/>
      <c r="H687" s="245"/>
      <c r="I687" s="245"/>
      <c r="J687" s="245"/>
      <c r="K687" s="245"/>
      <c r="L687" s="256"/>
      <c r="M687" s="245"/>
      <c r="N687" s="245"/>
      <c r="O687" s="245"/>
      <c r="P687" s="245"/>
      <c r="Q687" s="245"/>
      <c r="R687" s="245"/>
      <c r="S687" s="245"/>
      <c r="T687" s="245"/>
      <c r="U687" s="245"/>
      <c r="V687" s="245"/>
      <c r="W687" s="245"/>
      <c r="X687" s="245"/>
      <c r="Y687" s="245"/>
      <c r="Z687" s="245"/>
    </row>
    <row r="688" ht="10.5" customHeight="1">
      <c r="A688" s="255"/>
      <c r="B688" s="245"/>
      <c r="C688" s="245"/>
      <c r="D688" s="245"/>
      <c r="E688" s="245"/>
      <c r="F688" s="245"/>
      <c r="G688" s="245"/>
      <c r="H688" s="245"/>
      <c r="I688" s="245"/>
      <c r="J688" s="245"/>
      <c r="K688" s="245"/>
      <c r="L688" s="256"/>
      <c r="M688" s="245"/>
      <c r="N688" s="245"/>
      <c r="O688" s="245"/>
      <c r="P688" s="245"/>
      <c r="Q688" s="245"/>
      <c r="R688" s="245"/>
      <c r="S688" s="245"/>
      <c r="T688" s="245"/>
      <c r="U688" s="245"/>
      <c r="V688" s="245"/>
      <c r="W688" s="245"/>
      <c r="X688" s="245"/>
      <c r="Y688" s="245"/>
      <c r="Z688" s="245"/>
    </row>
    <row r="689" ht="10.5" customHeight="1">
      <c r="A689" s="255"/>
      <c r="B689" s="245"/>
      <c r="C689" s="245"/>
      <c r="D689" s="245"/>
      <c r="E689" s="245"/>
      <c r="F689" s="245"/>
      <c r="G689" s="245"/>
      <c r="H689" s="245"/>
      <c r="I689" s="245"/>
      <c r="J689" s="245"/>
      <c r="K689" s="245"/>
      <c r="L689" s="256"/>
      <c r="M689" s="245"/>
      <c r="N689" s="245"/>
      <c r="O689" s="245"/>
      <c r="P689" s="245"/>
      <c r="Q689" s="245"/>
      <c r="R689" s="245"/>
      <c r="S689" s="245"/>
      <c r="T689" s="245"/>
      <c r="U689" s="245"/>
      <c r="V689" s="245"/>
      <c r="W689" s="245"/>
      <c r="X689" s="245"/>
      <c r="Y689" s="245"/>
      <c r="Z689" s="245"/>
    </row>
    <row r="690" ht="10.5" customHeight="1">
      <c r="A690" s="255"/>
      <c r="B690" s="245"/>
      <c r="C690" s="245"/>
      <c r="D690" s="245"/>
      <c r="E690" s="245"/>
      <c r="F690" s="245"/>
      <c r="G690" s="245"/>
      <c r="H690" s="245"/>
      <c r="I690" s="245"/>
      <c r="J690" s="245"/>
      <c r="K690" s="245"/>
      <c r="L690" s="256"/>
      <c r="M690" s="245"/>
      <c r="N690" s="245"/>
      <c r="O690" s="245"/>
      <c r="P690" s="245"/>
      <c r="Q690" s="245"/>
      <c r="R690" s="245"/>
      <c r="S690" s="245"/>
      <c r="T690" s="245"/>
      <c r="U690" s="245"/>
      <c r="V690" s="245"/>
      <c r="W690" s="245"/>
      <c r="X690" s="245"/>
      <c r="Y690" s="245"/>
      <c r="Z690" s="245"/>
    </row>
    <row r="691" ht="10.5" customHeight="1">
      <c r="A691" s="255"/>
      <c r="B691" s="245"/>
      <c r="C691" s="245"/>
      <c r="D691" s="245"/>
      <c r="E691" s="245"/>
      <c r="F691" s="245"/>
      <c r="G691" s="245"/>
      <c r="H691" s="245"/>
      <c r="I691" s="245"/>
      <c r="J691" s="245"/>
      <c r="K691" s="245"/>
      <c r="L691" s="256"/>
      <c r="M691" s="245"/>
      <c r="N691" s="245"/>
      <c r="O691" s="245"/>
      <c r="P691" s="245"/>
      <c r="Q691" s="245"/>
      <c r="R691" s="245"/>
      <c r="S691" s="245"/>
      <c r="T691" s="245"/>
      <c r="U691" s="245"/>
      <c r="V691" s="245"/>
      <c r="W691" s="245"/>
      <c r="X691" s="245"/>
      <c r="Y691" s="245"/>
      <c r="Z691" s="245"/>
    </row>
    <row r="692" ht="10.5" customHeight="1">
      <c r="A692" s="255"/>
      <c r="B692" s="245"/>
      <c r="C692" s="245"/>
      <c r="D692" s="245"/>
      <c r="E692" s="245"/>
      <c r="F692" s="245"/>
      <c r="G692" s="245"/>
      <c r="H692" s="245"/>
      <c r="I692" s="245"/>
      <c r="J692" s="245"/>
      <c r="K692" s="245"/>
      <c r="L692" s="256"/>
      <c r="M692" s="245"/>
      <c r="N692" s="245"/>
      <c r="O692" s="245"/>
      <c r="P692" s="245"/>
      <c r="Q692" s="245"/>
      <c r="R692" s="245"/>
      <c r="S692" s="245"/>
      <c r="T692" s="245"/>
      <c r="U692" s="245"/>
      <c r="V692" s="245"/>
      <c r="W692" s="245"/>
      <c r="X692" s="245"/>
      <c r="Y692" s="245"/>
      <c r="Z692" s="245"/>
    </row>
    <row r="693" ht="10.5" customHeight="1">
      <c r="A693" s="255"/>
      <c r="B693" s="245"/>
      <c r="C693" s="245"/>
      <c r="D693" s="245"/>
      <c r="E693" s="245"/>
      <c r="F693" s="245"/>
      <c r="G693" s="245"/>
      <c r="H693" s="245"/>
      <c r="I693" s="245"/>
      <c r="J693" s="245"/>
      <c r="K693" s="245"/>
      <c r="L693" s="256"/>
      <c r="M693" s="245"/>
      <c r="N693" s="245"/>
      <c r="O693" s="245"/>
      <c r="P693" s="245"/>
      <c r="Q693" s="245"/>
      <c r="R693" s="245"/>
      <c r="S693" s="245"/>
      <c r="T693" s="245"/>
      <c r="U693" s="245"/>
      <c r="V693" s="245"/>
      <c r="W693" s="245"/>
      <c r="X693" s="245"/>
      <c r="Y693" s="245"/>
      <c r="Z693" s="245"/>
    </row>
    <row r="694" ht="10.5" customHeight="1">
      <c r="A694" s="255"/>
      <c r="B694" s="245"/>
      <c r="C694" s="245"/>
      <c r="D694" s="245"/>
      <c r="E694" s="245"/>
      <c r="F694" s="245"/>
      <c r="G694" s="245"/>
      <c r="H694" s="245"/>
      <c r="I694" s="245"/>
      <c r="J694" s="245"/>
      <c r="K694" s="245"/>
      <c r="L694" s="256"/>
      <c r="M694" s="245"/>
      <c r="N694" s="245"/>
      <c r="O694" s="245"/>
      <c r="P694" s="245"/>
      <c r="Q694" s="245"/>
      <c r="R694" s="245"/>
      <c r="S694" s="245"/>
      <c r="T694" s="245"/>
      <c r="U694" s="245"/>
      <c r="V694" s="245"/>
      <c r="W694" s="245"/>
      <c r="X694" s="245"/>
      <c r="Y694" s="245"/>
      <c r="Z694" s="245"/>
    </row>
    <row r="695" ht="10.5" customHeight="1">
      <c r="A695" s="255"/>
      <c r="B695" s="245"/>
      <c r="C695" s="245"/>
      <c r="D695" s="245"/>
      <c r="E695" s="245"/>
      <c r="F695" s="245"/>
      <c r="G695" s="245"/>
      <c r="H695" s="245"/>
      <c r="I695" s="245"/>
      <c r="J695" s="245"/>
      <c r="K695" s="245"/>
      <c r="L695" s="256"/>
      <c r="M695" s="245"/>
      <c r="N695" s="245"/>
      <c r="O695" s="245"/>
      <c r="P695" s="245"/>
      <c r="Q695" s="245"/>
      <c r="R695" s="245"/>
      <c r="S695" s="245"/>
      <c r="T695" s="245"/>
      <c r="U695" s="245"/>
      <c r="V695" s="245"/>
      <c r="W695" s="245"/>
      <c r="X695" s="245"/>
      <c r="Y695" s="245"/>
      <c r="Z695" s="245"/>
    </row>
    <row r="696" ht="10.5" customHeight="1">
      <c r="A696" s="255"/>
      <c r="B696" s="245"/>
      <c r="C696" s="245"/>
      <c r="D696" s="245"/>
      <c r="E696" s="245"/>
      <c r="F696" s="245"/>
      <c r="G696" s="245"/>
      <c r="H696" s="245"/>
      <c r="I696" s="245"/>
      <c r="J696" s="245"/>
      <c r="K696" s="245"/>
      <c r="L696" s="256"/>
      <c r="M696" s="245"/>
      <c r="N696" s="245"/>
      <c r="O696" s="245"/>
      <c r="P696" s="245"/>
      <c r="Q696" s="245"/>
      <c r="R696" s="245"/>
      <c r="S696" s="245"/>
      <c r="T696" s="245"/>
      <c r="U696" s="245"/>
      <c r="V696" s="245"/>
      <c r="W696" s="245"/>
      <c r="X696" s="245"/>
      <c r="Y696" s="245"/>
      <c r="Z696" s="245"/>
    </row>
    <row r="697" ht="10.5" customHeight="1">
      <c r="A697" s="255"/>
      <c r="B697" s="245"/>
      <c r="C697" s="245"/>
      <c r="D697" s="245"/>
      <c r="E697" s="245"/>
      <c r="F697" s="245"/>
      <c r="G697" s="245"/>
      <c r="H697" s="245"/>
      <c r="I697" s="245"/>
      <c r="J697" s="245"/>
      <c r="K697" s="245"/>
      <c r="L697" s="256"/>
      <c r="M697" s="245"/>
      <c r="N697" s="245"/>
      <c r="O697" s="245"/>
      <c r="P697" s="245"/>
      <c r="Q697" s="245"/>
      <c r="R697" s="245"/>
      <c r="S697" s="245"/>
      <c r="T697" s="245"/>
      <c r="U697" s="245"/>
      <c r="V697" s="245"/>
      <c r="W697" s="245"/>
      <c r="X697" s="245"/>
      <c r="Y697" s="245"/>
      <c r="Z697" s="245"/>
    </row>
    <row r="698" ht="10.5" customHeight="1">
      <c r="A698" s="255"/>
      <c r="B698" s="245"/>
      <c r="C698" s="245"/>
      <c r="D698" s="245"/>
      <c r="E698" s="245"/>
      <c r="F698" s="245"/>
      <c r="G698" s="245"/>
      <c r="H698" s="245"/>
      <c r="I698" s="245"/>
      <c r="J698" s="245"/>
      <c r="K698" s="245"/>
      <c r="L698" s="256"/>
      <c r="M698" s="245"/>
      <c r="N698" s="245"/>
      <c r="O698" s="245"/>
      <c r="P698" s="245"/>
      <c r="Q698" s="245"/>
      <c r="R698" s="245"/>
      <c r="S698" s="245"/>
      <c r="T698" s="245"/>
      <c r="U698" s="245"/>
      <c r="V698" s="245"/>
      <c r="W698" s="245"/>
      <c r="X698" s="245"/>
      <c r="Y698" s="245"/>
      <c r="Z698" s="245"/>
    </row>
    <row r="699" ht="10.5" customHeight="1">
      <c r="A699" s="255"/>
      <c r="B699" s="245"/>
      <c r="C699" s="245"/>
      <c r="D699" s="245"/>
      <c r="E699" s="245"/>
      <c r="F699" s="245"/>
      <c r="G699" s="245"/>
      <c r="H699" s="245"/>
      <c r="I699" s="245"/>
      <c r="J699" s="245"/>
      <c r="K699" s="245"/>
      <c r="L699" s="256"/>
      <c r="M699" s="245"/>
      <c r="N699" s="245"/>
      <c r="O699" s="245"/>
      <c r="P699" s="245"/>
      <c r="Q699" s="245"/>
      <c r="R699" s="245"/>
      <c r="S699" s="245"/>
      <c r="T699" s="245"/>
      <c r="U699" s="245"/>
      <c r="V699" s="245"/>
      <c r="W699" s="245"/>
      <c r="X699" s="245"/>
      <c r="Y699" s="245"/>
      <c r="Z699" s="245"/>
    </row>
    <row r="700" ht="10.5" customHeight="1">
      <c r="A700" s="255"/>
      <c r="B700" s="245"/>
      <c r="C700" s="245"/>
      <c r="D700" s="245"/>
      <c r="E700" s="245"/>
      <c r="F700" s="245"/>
      <c r="G700" s="245"/>
      <c r="H700" s="245"/>
      <c r="I700" s="245"/>
      <c r="J700" s="245"/>
      <c r="K700" s="245"/>
      <c r="L700" s="256"/>
      <c r="M700" s="245"/>
      <c r="N700" s="245"/>
      <c r="O700" s="245"/>
      <c r="P700" s="245"/>
      <c r="Q700" s="245"/>
      <c r="R700" s="245"/>
      <c r="S700" s="245"/>
      <c r="T700" s="245"/>
      <c r="U700" s="245"/>
      <c r="V700" s="245"/>
      <c r="W700" s="245"/>
      <c r="X700" s="245"/>
      <c r="Y700" s="245"/>
      <c r="Z700" s="245"/>
    </row>
    <row r="701" ht="10.5" customHeight="1">
      <c r="A701" s="255"/>
      <c r="B701" s="245"/>
      <c r="C701" s="245"/>
      <c r="D701" s="245"/>
      <c r="E701" s="245"/>
      <c r="F701" s="245"/>
      <c r="G701" s="245"/>
      <c r="H701" s="245"/>
      <c r="I701" s="245"/>
      <c r="J701" s="245"/>
      <c r="K701" s="245"/>
      <c r="L701" s="256"/>
      <c r="M701" s="245"/>
      <c r="N701" s="245"/>
      <c r="O701" s="245"/>
      <c r="P701" s="245"/>
      <c r="Q701" s="245"/>
      <c r="R701" s="245"/>
      <c r="S701" s="245"/>
      <c r="T701" s="245"/>
      <c r="U701" s="245"/>
      <c r="V701" s="245"/>
      <c r="W701" s="245"/>
      <c r="X701" s="245"/>
      <c r="Y701" s="245"/>
      <c r="Z701" s="245"/>
    </row>
    <row r="702" ht="10.5" customHeight="1">
      <c r="A702" s="255"/>
      <c r="B702" s="245"/>
      <c r="C702" s="245"/>
      <c r="D702" s="245"/>
      <c r="E702" s="245"/>
      <c r="F702" s="245"/>
      <c r="G702" s="245"/>
      <c r="H702" s="245"/>
      <c r="I702" s="245"/>
      <c r="J702" s="245"/>
      <c r="K702" s="245"/>
      <c r="L702" s="256"/>
      <c r="M702" s="245"/>
      <c r="N702" s="245"/>
      <c r="O702" s="245"/>
      <c r="P702" s="245"/>
      <c r="Q702" s="245"/>
      <c r="R702" s="245"/>
      <c r="S702" s="245"/>
      <c r="T702" s="245"/>
      <c r="U702" s="245"/>
      <c r="V702" s="245"/>
      <c r="W702" s="245"/>
      <c r="X702" s="245"/>
      <c r="Y702" s="245"/>
      <c r="Z702" s="245"/>
    </row>
    <row r="703" ht="10.5" customHeight="1">
      <c r="A703" s="255"/>
      <c r="B703" s="245"/>
      <c r="C703" s="245"/>
      <c r="D703" s="245"/>
      <c r="E703" s="245"/>
      <c r="F703" s="245"/>
      <c r="G703" s="245"/>
      <c r="H703" s="245"/>
      <c r="I703" s="245"/>
      <c r="J703" s="245"/>
      <c r="K703" s="245"/>
      <c r="L703" s="256"/>
      <c r="M703" s="245"/>
      <c r="N703" s="245"/>
      <c r="O703" s="245"/>
      <c r="P703" s="245"/>
      <c r="Q703" s="245"/>
      <c r="R703" s="245"/>
      <c r="S703" s="245"/>
      <c r="T703" s="245"/>
      <c r="U703" s="245"/>
      <c r="V703" s="245"/>
      <c r="W703" s="245"/>
      <c r="X703" s="245"/>
      <c r="Y703" s="245"/>
      <c r="Z703" s="245"/>
    </row>
    <row r="704" ht="10.5" customHeight="1">
      <c r="A704" s="255"/>
      <c r="B704" s="245"/>
      <c r="C704" s="245"/>
      <c r="D704" s="245"/>
      <c r="E704" s="245"/>
      <c r="F704" s="245"/>
      <c r="G704" s="245"/>
      <c r="H704" s="245"/>
      <c r="I704" s="245"/>
      <c r="J704" s="245"/>
      <c r="K704" s="245"/>
      <c r="L704" s="256"/>
      <c r="M704" s="245"/>
      <c r="N704" s="245"/>
      <c r="O704" s="245"/>
      <c r="P704" s="245"/>
      <c r="Q704" s="245"/>
      <c r="R704" s="245"/>
      <c r="S704" s="245"/>
      <c r="T704" s="245"/>
      <c r="U704" s="245"/>
      <c r="V704" s="245"/>
      <c r="W704" s="245"/>
      <c r="X704" s="245"/>
      <c r="Y704" s="245"/>
      <c r="Z704" s="245"/>
    </row>
    <row r="705" ht="10.5" customHeight="1">
      <c r="A705" s="255"/>
      <c r="B705" s="245"/>
      <c r="C705" s="245"/>
      <c r="D705" s="245"/>
      <c r="E705" s="245"/>
      <c r="F705" s="245"/>
      <c r="G705" s="245"/>
      <c r="H705" s="245"/>
      <c r="I705" s="245"/>
      <c r="J705" s="245"/>
      <c r="K705" s="245"/>
      <c r="L705" s="256"/>
      <c r="M705" s="245"/>
      <c r="N705" s="245"/>
      <c r="O705" s="245"/>
      <c r="P705" s="245"/>
      <c r="Q705" s="245"/>
      <c r="R705" s="245"/>
      <c r="S705" s="245"/>
      <c r="T705" s="245"/>
      <c r="U705" s="245"/>
      <c r="V705" s="245"/>
      <c r="W705" s="245"/>
      <c r="X705" s="245"/>
      <c r="Y705" s="245"/>
      <c r="Z705" s="245"/>
    </row>
    <row r="706" ht="10.5" customHeight="1">
      <c r="A706" s="255"/>
      <c r="B706" s="245"/>
      <c r="C706" s="245"/>
      <c r="D706" s="245"/>
      <c r="E706" s="245"/>
      <c r="F706" s="245"/>
      <c r="G706" s="245"/>
      <c r="H706" s="245"/>
      <c r="I706" s="245"/>
      <c r="J706" s="245"/>
      <c r="K706" s="245"/>
      <c r="L706" s="256"/>
      <c r="M706" s="245"/>
      <c r="N706" s="245"/>
      <c r="O706" s="245"/>
      <c r="P706" s="245"/>
      <c r="Q706" s="245"/>
      <c r="R706" s="245"/>
      <c r="S706" s="245"/>
      <c r="T706" s="245"/>
      <c r="U706" s="245"/>
      <c r="V706" s="245"/>
      <c r="W706" s="245"/>
      <c r="X706" s="245"/>
      <c r="Y706" s="245"/>
      <c r="Z706" s="245"/>
    </row>
    <row r="707" ht="10.5" customHeight="1">
      <c r="A707" s="255"/>
      <c r="B707" s="245"/>
      <c r="C707" s="245"/>
      <c r="D707" s="245"/>
      <c r="E707" s="245"/>
      <c r="F707" s="245"/>
      <c r="G707" s="245"/>
      <c r="H707" s="245"/>
      <c r="I707" s="245"/>
      <c r="J707" s="245"/>
      <c r="K707" s="245"/>
      <c r="L707" s="256"/>
      <c r="M707" s="245"/>
      <c r="N707" s="245"/>
      <c r="O707" s="245"/>
      <c r="P707" s="245"/>
      <c r="Q707" s="245"/>
      <c r="R707" s="245"/>
      <c r="S707" s="245"/>
      <c r="T707" s="245"/>
      <c r="U707" s="245"/>
      <c r="V707" s="245"/>
      <c r="W707" s="245"/>
      <c r="X707" s="245"/>
      <c r="Y707" s="245"/>
      <c r="Z707" s="245"/>
    </row>
    <row r="708" ht="10.5" customHeight="1">
      <c r="A708" s="255"/>
      <c r="B708" s="245"/>
      <c r="C708" s="245"/>
      <c r="D708" s="245"/>
      <c r="E708" s="245"/>
      <c r="F708" s="245"/>
      <c r="G708" s="245"/>
      <c r="H708" s="245"/>
      <c r="I708" s="245"/>
      <c r="J708" s="245"/>
      <c r="K708" s="245"/>
      <c r="L708" s="256"/>
      <c r="M708" s="245"/>
      <c r="N708" s="245"/>
      <c r="O708" s="245"/>
      <c r="P708" s="245"/>
      <c r="Q708" s="245"/>
      <c r="R708" s="245"/>
      <c r="S708" s="245"/>
      <c r="T708" s="245"/>
      <c r="U708" s="245"/>
      <c r="V708" s="245"/>
      <c r="W708" s="245"/>
      <c r="X708" s="245"/>
      <c r="Y708" s="245"/>
      <c r="Z708" s="245"/>
    </row>
    <row r="709" ht="10.5" customHeight="1">
      <c r="A709" s="255"/>
      <c r="B709" s="245"/>
      <c r="C709" s="245"/>
      <c r="D709" s="245"/>
      <c r="E709" s="245"/>
      <c r="F709" s="245"/>
      <c r="G709" s="245"/>
      <c r="H709" s="245"/>
      <c r="I709" s="245"/>
      <c r="J709" s="245"/>
      <c r="K709" s="245"/>
      <c r="L709" s="256"/>
      <c r="M709" s="245"/>
      <c r="N709" s="245"/>
      <c r="O709" s="245"/>
      <c r="P709" s="245"/>
      <c r="Q709" s="245"/>
      <c r="R709" s="245"/>
      <c r="S709" s="245"/>
      <c r="T709" s="245"/>
      <c r="U709" s="245"/>
      <c r="V709" s="245"/>
      <c r="W709" s="245"/>
      <c r="X709" s="245"/>
      <c r="Y709" s="245"/>
      <c r="Z709" s="245"/>
    </row>
    <row r="710" ht="10.5" customHeight="1">
      <c r="A710" s="255"/>
      <c r="B710" s="245"/>
      <c r="C710" s="245"/>
      <c r="D710" s="245"/>
      <c r="E710" s="245"/>
      <c r="F710" s="245"/>
      <c r="G710" s="245"/>
      <c r="H710" s="245"/>
      <c r="I710" s="245"/>
      <c r="J710" s="245"/>
      <c r="K710" s="245"/>
      <c r="L710" s="256"/>
      <c r="M710" s="245"/>
      <c r="N710" s="245"/>
      <c r="O710" s="245"/>
      <c r="P710" s="245"/>
      <c r="Q710" s="245"/>
      <c r="R710" s="245"/>
      <c r="S710" s="245"/>
      <c r="T710" s="245"/>
      <c r="U710" s="245"/>
      <c r="V710" s="245"/>
      <c r="W710" s="245"/>
      <c r="X710" s="245"/>
      <c r="Y710" s="245"/>
      <c r="Z710" s="245"/>
    </row>
    <row r="711" ht="10.5" customHeight="1">
      <c r="A711" s="255"/>
      <c r="B711" s="245"/>
      <c r="C711" s="245"/>
      <c r="D711" s="245"/>
      <c r="E711" s="245"/>
      <c r="F711" s="245"/>
      <c r="G711" s="245"/>
      <c r="H711" s="245"/>
      <c r="I711" s="245"/>
      <c r="J711" s="245"/>
      <c r="K711" s="245"/>
      <c r="L711" s="256"/>
      <c r="M711" s="245"/>
      <c r="N711" s="245"/>
      <c r="O711" s="245"/>
      <c r="P711" s="245"/>
      <c r="Q711" s="245"/>
      <c r="R711" s="245"/>
      <c r="S711" s="245"/>
      <c r="T711" s="245"/>
      <c r="U711" s="245"/>
      <c r="V711" s="245"/>
      <c r="W711" s="245"/>
      <c r="X711" s="245"/>
      <c r="Y711" s="245"/>
      <c r="Z711" s="245"/>
    </row>
    <row r="712" ht="10.5" customHeight="1">
      <c r="A712" s="255"/>
      <c r="B712" s="245"/>
      <c r="C712" s="245"/>
      <c r="D712" s="245"/>
      <c r="E712" s="245"/>
      <c r="F712" s="245"/>
      <c r="G712" s="245"/>
      <c r="H712" s="245"/>
      <c r="I712" s="245"/>
      <c r="J712" s="245"/>
      <c r="K712" s="245"/>
      <c r="L712" s="256"/>
      <c r="M712" s="245"/>
      <c r="N712" s="245"/>
      <c r="O712" s="245"/>
      <c r="P712" s="245"/>
      <c r="Q712" s="245"/>
      <c r="R712" s="245"/>
      <c r="S712" s="245"/>
      <c r="T712" s="245"/>
      <c r="U712" s="245"/>
      <c r="V712" s="245"/>
      <c r="W712" s="245"/>
      <c r="X712" s="245"/>
      <c r="Y712" s="245"/>
      <c r="Z712" s="245"/>
    </row>
    <row r="713" ht="10.5" customHeight="1">
      <c r="A713" s="255"/>
      <c r="B713" s="245"/>
      <c r="C713" s="245"/>
      <c r="D713" s="245"/>
      <c r="E713" s="245"/>
      <c r="F713" s="245"/>
      <c r="G713" s="245"/>
      <c r="H713" s="245"/>
      <c r="I713" s="245"/>
      <c r="J713" s="245"/>
      <c r="K713" s="245"/>
      <c r="L713" s="256"/>
      <c r="M713" s="245"/>
      <c r="N713" s="245"/>
      <c r="O713" s="245"/>
      <c r="P713" s="245"/>
      <c r="Q713" s="245"/>
      <c r="R713" s="245"/>
      <c r="S713" s="245"/>
      <c r="T713" s="245"/>
      <c r="U713" s="245"/>
      <c r="V713" s="245"/>
      <c r="W713" s="245"/>
      <c r="X713" s="245"/>
      <c r="Y713" s="245"/>
      <c r="Z713" s="245"/>
    </row>
    <row r="714" ht="10.5" customHeight="1">
      <c r="A714" s="255"/>
      <c r="B714" s="245"/>
      <c r="C714" s="245"/>
      <c r="D714" s="245"/>
      <c r="E714" s="245"/>
      <c r="F714" s="245"/>
      <c r="G714" s="245"/>
      <c r="H714" s="245"/>
      <c r="I714" s="245"/>
      <c r="J714" s="245"/>
      <c r="K714" s="245"/>
      <c r="L714" s="256"/>
      <c r="M714" s="245"/>
      <c r="N714" s="245"/>
      <c r="O714" s="245"/>
      <c r="P714" s="245"/>
      <c r="Q714" s="245"/>
      <c r="R714" s="245"/>
      <c r="S714" s="245"/>
      <c r="T714" s="245"/>
      <c r="U714" s="245"/>
      <c r="V714" s="245"/>
      <c r="W714" s="245"/>
      <c r="X714" s="245"/>
      <c r="Y714" s="245"/>
      <c r="Z714" s="245"/>
    </row>
    <row r="715" ht="10.5" customHeight="1">
      <c r="A715" s="255"/>
      <c r="B715" s="245"/>
      <c r="C715" s="245"/>
      <c r="D715" s="245"/>
      <c r="E715" s="245"/>
      <c r="F715" s="245"/>
      <c r="G715" s="245"/>
      <c r="H715" s="245"/>
      <c r="I715" s="245"/>
      <c r="J715" s="245"/>
      <c r="K715" s="245"/>
      <c r="L715" s="256"/>
      <c r="M715" s="245"/>
      <c r="N715" s="245"/>
      <c r="O715" s="245"/>
      <c r="P715" s="245"/>
      <c r="Q715" s="245"/>
      <c r="R715" s="245"/>
      <c r="S715" s="245"/>
      <c r="T715" s="245"/>
      <c r="U715" s="245"/>
      <c r="V715" s="245"/>
      <c r="W715" s="245"/>
      <c r="X715" s="245"/>
      <c r="Y715" s="245"/>
      <c r="Z715" s="245"/>
    </row>
    <row r="716" ht="10.5" customHeight="1">
      <c r="A716" s="255"/>
      <c r="B716" s="245"/>
      <c r="C716" s="245"/>
      <c r="D716" s="245"/>
      <c r="E716" s="245"/>
      <c r="F716" s="245"/>
      <c r="G716" s="245"/>
      <c r="H716" s="245"/>
      <c r="I716" s="245"/>
      <c r="J716" s="245"/>
      <c r="K716" s="245"/>
      <c r="L716" s="256"/>
      <c r="M716" s="245"/>
      <c r="N716" s="245"/>
      <c r="O716" s="245"/>
      <c r="P716" s="245"/>
      <c r="Q716" s="245"/>
      <c r="R716" s="245"/>
      <c r="S716" s="245"/>
      <c r="T716" s="245"/>
      <c r="U716" s="245"/>
      <c r="V716" s="245"/>
      <c r="W716" s="245"/>
      <c r="X716" s="245"/>
      <c r="Y716" s="245"/>
      <c r="Z716" s="245"/>
    </row>
    <row r="717" ht="10.5" customHeight="1">
      <c r="A717" s="255"/>
      <c r="B717" s="245"/>
      <c r="C717" s="245"/>
      <c r="D717" s="245"/>
      <c r="E717" s="245"/>
      <c r="F717" s="245"/>
      <c r="G717" s="245"/>
      <c r="H717" s="245"/>
      <c r="I717" s="245"/>
      <c r="J717" s="245"/>
      <c r="K717" s="245"/>
      <c r="L717" s="256"/>
      <c r="M717" s="245"/>
      <c r="N717" s="245"/>
      <c r="O717" s="245"/>
      <c r="P717" s="245"/>
      <c r="Q717" s="245"/>
      <c r="R717" s="245"/>
      <c r="S717" s="245"/>
      <c r="T717" s="245"/>
      <c r="U717" s="245"/>
      <c r="V717" s="245"/>
      <c r="W717" s="245"/>
      <c r="X717" s="245"/>
      <c r="Y717" s="245"/>
      <c r="Z717" s="245"/>
    </row>
    <row r="718" ht="10.5" customHeight="1">
      <c r="A718" s="255"/>
      <c r="B718" s="245"/>
      <c r="C718" s="245"/>
      <c r="D718" s="245"/>
      <c r="E718" s="245"/>
      <c r="F718" s="245"/>
      <c r="G718" s="245"/>
      <c r="H718" s="245"/>
      <c r="I718" s="245"/>
      <c r="J718" s="245"/>
      <c r="K718" s="245"/>
      <c r="L718" s="256"/>
      <c r="M718" s="245"/>
      <c r="N718" s="245"/>
      <c r="O718" s="245"/>
      <c r="P718" s="245"/>
      <c r="Q718" s="245"/>
      <c r="R718" s="245"/>
      <c r="S718" s="245"/>
      <c r="T718" s="245"/>
      <c r="U718" s="245"/>
      <c r="V718" s="245"/>
      <c r="W718" s="245"/>
      <c r="X718" s="245"/>
      <c r="Y718" s="245"/>
      <c r="Z718" s="245"/>
    </row>
    <row r="719" ht="10.5" customHeight="1">
      <c r="A719" s="255"/>
      <c r="B719" s="245"/>
      <c r="C719" s="245"/>
      <c r="D719" s="245"/>
      <c r="E719" s="245"/>
      <c r="F719" s="245"/>
      <c r="G719" s="245"/>
      <c r="H719" s="245"/>
      <c r="I719" s="245"/>
      <c r="J719" s="245"/>
      <c r="K719" s="245"/>
      <c r="L719" s="256"/>
      <c r="M719" s="245"/>
      <c r="N719" s="245"/>
      <c r="O719" s="245"/>
      <c r="P719" s="245"/>
      <c r="Q719" s="245"/>
      <c r="R719" s="245"/>
      <c r="S719" s="245"/>
      <c r="T719" s="245"/>
      <c r="U719" s="245"/>
      <c r="V719" s="245"/>
      <c r="W719" s="245"/>
      <c r="X719" s="245"/>
      <c r="Y719" s="245"/>
      <c r="Z719" s="245"/>
    </row>
    <row r="720" ht="10.5" customHeight="1">
      <c r="A720" s="255"/>
      <c r="B720" s="245"/>
      <c r="C720" s="245"/>
      <c r="D720" s="245"/>
      <c r="E720" s="245"/>
      <c r="F720" s="245"/>
      <c r="G720" s="245"/>
      <c r="H720" s="245"/>
      <c r="I720" s="245"/>
      <c r="J720" s="245"/>
      <c r="K720" s="245"/>
      <c r="L720" s="256"/>
      <c r="M720" s="245"/>
      <c r="N720" s="245"/>
      <c r="O720" s="245"/>
      <c r="P720" s="245"/>
      <c r="Q720" s="245"/>
      <c r="R720" s="245"/>
      <c r="S720" s="245"/>
      <c r="T720" s="245"/>
      <c r="U720" s="245"/>
      <c r="V720" s="245"/>
      <c r="W720" s="245"/>
      <c r="X720" s="245"/>
      <c r="Y720" s="245"/>
      <c r="Z720" s="245"/>
    </row>
    <row r="721" ht="10.5" customHeight="1">
      <c r="A721" s="255"/>
      <c r="B721" s="245"/>
      <c r="C721" s="245"/>
      <c r="D721" s="245"/>
      <c r="E721" s="245"/>
      <c r="F721" s="245"/>
      <c r="G721" s="245"/>
      <c r="H721" s="245"/>
      <c r="I721" s="245"/>
      <c r="J721" s="245"/>
      <c r="K721" s="245"/>
      <c r="L721" s="256"/>
      <c r="M721" s="245"/>
      <c r="N721" s="245"/>
      <c r="O721" s="245"/>
      <c r="P721" s="245"/>
      <c r="Q721" s="245"/>
      <c r="R721" s="245"/>
      <c r="S721" s="245"/>
      <c r="T721" s="245"/>
      <c r="U721" s="245"/>
      <c r="V721" s="245"/>
      <c r="W721" s="245"/>
      <c r="X721" s="245"/>
      <c r="Y721" s="245"/>
      <c r="Z721" s="245"/>
    </row>
    <row r="722" ht="10.5" customHeight="1">
      <c r="A722" s="255"/>
      <c r="B722" s="245"/>
      <c r="C722" s="245"/>
      <c r="D722" s="245"/>
      <c r="E722" s="245"/>
      <c r="F722" s="245"/>
      <c r="G722" s="245"/>
      <c r="H722" s="245"/>
      <c r="I722" s="245"/>
      <c r="J722" s="245"/>
      <c r="K722" s="245"/>
      <c r="L722" s="256"/>
      <c r="M722" s="245"/>
      <c r="N722" s="245"/>
      <c r="O722" s="245"/>
      <c r="P722" s="245"/>
      <c r="Q722" s="245"/>
      <c r="R722" s="245"/>
      <c r="S722" s="245"/>
      <c r="T722" s="245"/>
      <c r="U722" s="245"/>
      <c r="V722" s="245"/>
      <c r="W722" s="245"/>
      <c r="X722" s="245"/>
      <c r="Y722" s="245"/>
      <c r="Z722" s="245"/>
    </row>
    <row r="723" ht="10.5" customHeight="1">
      <c r="A723" s="255"/>
      <c r="B723" s="245"/>
      <c r="C723" s="245"/>
      <c r="D723" s="245"/>
      <c r="E723" s="245"/>
      <c r="F723" s="245"/>
      <c r="G723" s="245"/>
      <c r="H723" s="245"/>
      <c r="I723" s="245"/>
      <c r="J723" s="245"/>
      <c r="K723" s="245"/>
      <c r="L723" s="256"/>
      <c r="M723" s="245"/>
      <c r="N723" s="245"/>
      <c r="O723" s="245"/>
      <c r="P723" s="245"/>
      <c r="Q723" s="245"/>
      <c r="R723" s="245"/>
      <c r="S723" s="245"/>
      <c r="T723" s="245"/>
      <c r="U723" s="245"/>
      <c r="V723" s="245"/>
      <c r="W723" s="245"/>
      <c r="X723" s="245"/>
      <c r="Y723" s="245"/>
      <c r="Z723" s="245"/>
    </row>
    <row r="724" ht="10.5" customHeight="1">
      <c r="A724" s="255"/>
      <c r="B724" s="245"/>
      <c r="C724" s="245"/>
      <c r="D724" s="245"/>
      <c r="E724" s="245"/>
      <c r="F724" s="245"/>
      <c r="G724" s="245"/>
      <c r="H724" s="245"/>
      <c r="I724" s="245"/>
      <c r="J724" s="245"/>
      <c r="K724" s="245"/>
      <c r="L724" s="256"/>
      <c r="M724" s="245"/>
      <c r="N724" s="245"/>
      <c r="O724" s="245"/>
      <c r="P724" s="245"/>
      <c r="Q724" s="245"/>
      <c r="R724" s="245"/>
      <c r="S724" s="245"/>
      <c r="T724" s="245"/>
      <c r="U724" s="245"/>
      <c r="V724" s="245"/>
      <c r="W724" s="245"/>
      <c r="X724" s="245"/>
      <c r="Y724" s="245"/>
      <c r="Z724" s="245"/>
    </row>
    <row r="725" ht="10.5" customHeight="1">
      <c r="A725" s="255"/>
      <c r="B725" s="245"/>
      <c r="C725" s="245"/>
      <c r="D725" s="245"/>
      <c r="E725" s="245"/>
      <c r="F725" s="245"/>
      <c r="G725" s="245"/>
      <c r="H725" s="245"/>
      <c r="I725" s="245"/>
      <c r="J725" s="245"/>
      <c r="K725" s="245"/>
      <c r="L725" s="256"/>
      <c r="M725" s="245"/>
      <c r="N725" s="245"/>
      <c r="O725" s="245"/>
      <c r="P725" s="245"/>
      <c r="Q725" s="245"/>
      <c r="R725" s="245"/>
      <c r="S725" s="245"/>
      <c r="T725" s="245"/>
      <c r="U725" s="245"/>
      <c r="V725" s="245"/>
      <c r="W725" s="245"/>
      <c r="X725" s="245"/>
      <c r="Y725" s="245"/>
      <c r="Z725" s="245"/>
    </row>
    <row r="726" ht="10.5" customHeight="1">
      <c r="A726" s="255"/>
      <c r="B726" s="245"/>
      <c r="C726" s="245"/>
      <c r="D726" s="245"/>
      <c r="E726" s="245"/>
      <c r="F726" s="245"/>
      <c r="G726" s="245"/>
      <c r="H726" s="245"/>
      <c r="I726" s="245"/>
      <c r="J726" s="245"/>
      <c r="K726" s="245"/>
      <c r="L726" s="256"/>
      <c r="M726" s="245"/>
      <c r="N726" s="245"/>
      <c r="O726" s="245"/>
      <c r="P726" s="245"/>
      <c r="Q726" s="245"/>
      <c r="R726" s="245"/>
      <c r="S726" s="245"/>
      <c r="T726" s="245"/>
      <c r="U726" s="245"/>
      <c r="V726" s="245"/>
      <c r="W726" s="245"/>
      <c r="X726" s="245"/>
      <c r="Y726" s="245"/>
      <c r="Z726" s="245"/>
    </row>
    <row r="727" ht="10.5" customHeight="1">
      <c r="A727" s="255"/>
      <c r="B727" s="245"/>
      <c r="C727" s="245"/>
      <c r="D727" s="245"/>
      <c r="E727" s="245"/>
      <c r="F727" s="245"/>
      <c r="G727" s="245"/>
      <c r="H727" s="245"/>
      <c r="I727" s="245"/>
      <c r="J727" s="245"/>
      <c r="K727" s="245"/>
      <c r="L727" s="256"/>
      <c r="M727" s="245"/>
      <c r="N727" s="245"/>
      <c r="O727" s="245"/>
      <c r="P727" s="245"/>
      <c r="Q727" s="245"/>
      <c r="R727" s="245"/>
      <c r="S727" s="245"/>
      <c r="T727" s="245"/>
      <c r="U727" s="245"/>
      <c r="V727" s="245"/>
      <c r="W727" s="245"/>
      <c r="X727" s="245"/>
      <c r="Y727" s="245"/>
      <c r="Z727" s="245"/>
    </row>
    <row r="728" ht="10.5" customHeight="1">
      <c r="A728" s="255"/>
      <c r="B728" s="245"/>
      <c r="C728" s="245"/>
      <c r="D728" s="245"/>
      <c r="E728" s="245"/>
      <c r="F728" s="245"/>
      <c r="G728" s="245"/>
      <c r="H728" s="245"/>
      <c r="I728" s="245"/>
      <c r="J728" s="245"/>
      <c r="K728" s="245"/>
      <c r="L728" s="256"/>
      <c r="M728" s="245"/>
      <c r="N728" s="245"/>
      <c r="O728" s="245"/>
      <c r="P728" s="245"/>
      <c r="Q728" s="245"/>
      <c r="R728" s="245"/>
      <c r="S728" s="245"/>
      <c r="T728" s="245"/>
      <c r="U728" s="245"/>
      <c r="V728" s="245"/>
      <c r="W728" s="245"/>
      <c r="X728" s="245"/>
      <c r="Y728" s="245"/>
      <c r="Z728" s="245"/>
    </row>
    <row r="729" ht="10.5" customHeight="1">
      <c r="A729" s="255"/>
      <c r="B729" s="245"/>
      <c r="C729" s="245"/>
      <c r="D729" s="245"/>
      <c r="E729" s="245"/>
      <c r="F729" s="245"/>
      <c r="G729" s="245"/>
      <c r="H729" s="245"/>
      <c r="I729" s="245"/>
      <c r="J729" s="245"/>
      <c r="K729" s="245"/>
      <c r="L729" s="256"/>
      <c r="M729" s="245"/>
      <c r="N729" s="245"/>
      <c r="O729" s="245"/>
      <c r="P729" s="245"/>
      <c r="Q729" s="245"/>
      <c r="R729" s="245"/>
      <c r="S729" s="245"/>
      <c r="T729" s="245"/>
      <c r="U729" s="245"/>
      <c r="V729" s="245"/>
      <c r="W729" s="245"/>
      <c r="X729" s="245"/>
      <c r="Y729" s="245"/>
      <c r="Z729" s="245"/>
    </row>
    <row r="730" ht="10.5" customHeight="1">
      <c r="A730" s="255"/>
      <c r="B730" s="245"/>
      <c r="C730" s="245"/>
      <c r="D730" s="245"/>
      <c r="E730" s="245"/>
      <c r="F730" s="245"/>
      <c r="G730" s="245"/>
      <c r="H730" s="245"/>
      <c r="I730" s="245"/>
      <c r="J730" s="245"/>
      <c r="K730" s="245"/>
      <c r="L730" s="256"/>
      <c r="M730" s="245"/>
      <c r="N730" s="245"/>
      <c r="O730" s="245"/>
      <c r="P730" s="245"/>
      <c r="Q730" s="245"/>
      <c r="R730" s="245"/>
      <c r="S730" s="245"/>
      <c r="T730" s="245"/>
      <c r="U730" s="245"/>
      <c r="V730" s="245"/>
      <c r="W730" s="245"/>
      <c r="X730" s="245"/>
      <c r="Y730" s="245"/>
      <c r="Z730" s="245"/>
    </row>
    <row r="731" ht="10.5" customHeight="1">
      <c r="A731" s="255"/>
      <c r="B731" s="245"/>
      <c r="C731" s="245"/>
      <c r="D731" s="245"/>
      <c r="E731" s="245"/>
      <c r="F731" s="245"/>
      <c r="G731" s="245"/>
      <c r="H731" s="245"/>
      <c r="I731" s="245"/>
      <c r="J731" s="245"/>
      <c r="K731" s="245"/>
      <c r="L731" s="256"/>
      <c r="M731" s="245"/>
      <c r="N731" s="245"/>
      <c r="O731" s="245"/>
      <c r="P731" s="245"/>
      <c r="Q731" s="245"/>
      <c r="R731" s="245"/>
      <c r="S731" s="245"/>
      <c r="T731" s="245"/>
      <c r="U731" s="245"/>
      <c r="V731" s="245"/>
      <c r="W731" s="245"/>
      <c r="X731" s="245"/>
      <c r="Y731" s="245"/>
      <c r="Z731" s="245"/>
    </row>
    <row r="732" ht="10.5" customHeight="1">
      <c r="A732" s="255"/>
      <c r="B732" s="245"/>
      <c r="C732" s="245"/>
      <c r="D732" s="245"/>
      <c r="E732" s="245"/>
      <c r="F732" s="245"/>
      <c r="G732" s="245"/>
      <c r="H732" s="245"/>
      <c r="I732" s="245"/>
      <c r="J732" s="245"/>
      <c r="K732" s="245"/>
      <c r="L732" s="256"/>
      <c r="M732" s="245"/>
      <c r="N732" s="245"/>
      <c r="O732" s="245"/>
      <c r="P732" s="245"/>
      <c r="Q732" s="245"/>
      <c r="R732" s="245"/>
      <c r="S732" s="245"/>
      <c r="T732" s="245"/>
      <c r="U732" s="245"/>
      <c r="V732" s="245"/>
      <c r="W732" s="245"/>
      <c r="X732" s="245"/>
      <c r="Y732" s="245"/>
      <c r="Z732" s="245"/>
    </row>
    <row r="733" ht="10.5" customHeight="1">
      <c r="A733" s="255"/>
      <c r="B733" s="245"/>
      <c r="C733" s="245"/>
      <c r="D733" s="245"/>
      <c r="E733" s="245"/>
      <c r="F733" s="245"/>
      <c r="G733" s="245"/>
      <c r="H733" s="245"/>
      <c r="I733" s="245"/>
      <c r="J733" s="245"/>
      <c r="K733" s="245"/>
      <c r="L733" s="256"/>
      <c r="M733" s="245"/>
      <c r="N733" s="245"/>
      <c r="O733" s="245"/>
      <c r="P733" s="245"/>
      <c r="Q733" s="245"/>
      <c r="R733" s="245"/>
      <c r="S733" s="245"/>
      <c r="T733" s="245"/>
      <c r="U733" s="245"/>
      <c r="V733" s="245"/>
      <c r="W733" s="245"/>
      <c r="X733" s="245"/>
      <c r="Y733" s="245"/>
      <c r="Z733" s="245"/>
    </row>
    <row r="734" ht="10.5" customHeight="1">
      <c r="A734" s="255"/>
      <c r="B734" s="245"/>
      <c r="C734" s="245"/>
      <c r="D734" s="245"/>
      <c r="E734" s="245"/>
      <c r="F734" s="245"/>
      <c r="G734" s="245"/>
      <c r="H734" s="245"/>
      <c r="I734" s="245"/>
      <c r="J734" s="245"/>
      <c r="K734" s="245"/>
      <c r="L734" s="256"/>
      <c r="M734" s="245"/>
      <c r="N734" s="245"/>
      <c r="O734" s="245"/>
      <c r="P734" s="245"/>
      <c r="Q734" s="245"/>
      <c r="R734" s="245"/>
      <c r="S734" s="245"/>
      <c r="T734" s="245"/>
      <c r="U734" s="245"/>
      <c r="V734" s="245"/>
      <c r="W734" s="245"/>
      <c r="X734" s="245"/>
      <c r="Y734" s="245"/>
      <c r="Z734" s="245"/>
    </row>
    <row r="735" ht="10.5" customHeight="1">
      <c r="A735" s="255"/>
      <c r="B735" s="245"/>
      <c r="C735" s="245"/>
      <c r="D735" s="245"/>
      <c r="E735" s="245"/>
      <c r="F735" s="245"/>
      <c r="G735" s="245"/>
      <c r="H735" s="245"/>
      <c r="I735" s="245"/>
      <c r="J735" s="245"/>
      <c r="K735" s="245"/>
      <c r="L735" s="256"/>
      <c r="M735" s="245"/>
      <c r="N735" s="245"/>
      <c r="O735" s="245"/>
      <c r="P735" s="245"/>
      <c r="Q735" s="245"/>
      <c r="R735" s="245"/>
      <c r="S735" s="245"/>
      <c r="T735" s="245"/>
      <c r="U735" s="245"/>
      <c r="V735" s="245"/>
      <c r="W735" s="245"/>
      <c r="X735" s="245"/>
      <c r="Y735" s="245"/>
      <c r="Z735" s="245"/>
    </row>
    <row r="736" ht="10.5" customHeight="1">
      <c r="A736" s="255"/>
      <c r="B736" s="245"/>
      <c r="C736" s="245"/>
      <c r="D736" s="245"/>
      <c r="E736" s="245"/>
      <c r="F736" s="245"/>
      <c r="G736" s="245"/>
      <c r="H736" s="245"/>
      <c r="I736" s="245"/>
      <c r="J736" s="245"/>
      <c r="K736" s="245"/>
      <c r="L736" s="256"/>
      <c r="M736" s="245"/>
      <c r="N736" s="245"/>
      <c r="O736" s="245"/>
      <c r="P736" s="245"/>
      <c r="Q736" s="245"/>
      <c r="R736" s="245"/>
      <c r="S736" s="245"/>
      <c r="T736" s="245"/>
      <c r="U736" s="245"/>
      <c r="V736" s="245"/>
      <c r="W736" s="245"/>
      <c r="X736" s="245"/>
      <c r="Y736" s="245"/>
      <c r="Z736" s="245"/>
    </row>
    <row r="737" ht="10.5" customHeight="1">
      <c r="A737" s="255"/>
      <c r="B737" s="245"/>
      <c r="C737" s="245"/>
      <c r="D737" s="245"/>
      <c r="E737" s="245"/>
      <c r="F737" s="245"/>
      <c r="G737" s="245"/>
      <c r="H737" s="245"/>
      <c r="I737" s="245"/>
      <c r="J737" s="245"/>
      <c r="K737" s="245"/>
      <c r="L737" s="256"/>
      <c r="M737" s="245"/>
      <c r="N737" s="245"/>
      <c r="O737" s="245"/>
      <c r="P737" s="245"/>
      <c r="Q737" s="245"/>
      <c r="R737" s="245"/>
      <c r="S737" s="245"/>
      <c r="T737" s="245"/>
      <c r="U737" s="245"/>
      <c r="V737" s="245"/>
      <c r="W737" s="245"/>
      <c r="X737" s="245"/>
      <c r="Y737" s="245"/>
      <c r="Z737" s="245"/>
    </row>
    <row r="738" ht="10.5" customHeight="1">
      <c r="A738" s="255"/>
      <c r="B738" s="245"/>
      <c r="C738" s="245"/>
      <c r="D738" s="245"/>
      <c r="E738" s="245"/>
      <c r="F738" s="245"/>
      <c r="G738" s="245"/>
      <c r="H738" s="245"/>
      <c r="I738" s="245"/>
      <c r="J738" s="245"/>
      <c r="K738" s="245"/>
      <c r="L738" s="256"/>
      <c r="M738" s="245"/>
      <c r="N738" s="245"/>
      <c r="O738" s="245"/>
      <c r="P738" s="245"/>
      <c r="Q738" s="245"/>
      <c r="R738" s="245"/>
      <c r="S738" s="245"/>
      <c r="T738" s="245"/>
      <c r="U738" s="245"/>
      <c r="V738" s="245"/>
      <c r="W738" s="245"/>
      <c r="X738" s="245"/>
      <c r="Y738" s="245"/>
      <c r="Z738" s="245"/>
    </row>
    <row r="739" ht="10.5" customHeight="1">
      <c r="A739" s="255"/>
      <c r="B739" s="245"/>
      <c r="C739" s="245"/>
      <c r="D739" s="245"/>
      <c r="E739" s="245"/>
      <c r="F739" s="245"/>
      <c r="G739" s="245"/>
      <c r="H739" s="245"/>
      <c r="I739" s="245"/>
      <c r="J739" s="245"/>
      <c r="K739" s="245"/>
      <c r="L739" s="256"/>
      <c r="M739" s="245"/>
      <c r="N739" s="245"/>
      <c r="O739" s="245"/>
      <c r="P739" s="245"/>
      <c r="Q739" s="245"/>
      <c r="R739" s="245"/>
      <c r="S739" s="245"/>
      <c r="T739" s="245"/>
      <c r="U739" s="245"/>
      <c r="V739" s="245"/>
      <c r="W739" s="245"/>
      <c r="X739" s="245"/>
      <c r="Y739" s="245"/>
      <c r="Z739" s="245"/>
    </row>
    <row r="740" ht="10.5" customHeight="1">
      <c r="A740" s="255"/>
      <c r="B740" s="245"/>
      <c r="C740" s="245"/>
      <c r="D740" s="245"/>
      <c r="E740" s="245"/>
      <c r="F740" s="245"/>
      <c r="G740" s="245"/>
      <c r="H740" s="245"/>
      <c r="I740" s="245"/>
      <c r="J740" s="245"/>
      <c r="K740" s="245"/>
      <c r="L740" s="256"/>
      <c r="M740" s="245"/>
      <c r="N740" s="245"/>
      <c r="O740" s="245"/>
      <c r="P740" s="245"/>
      <c r="Q740" s="245"/>
      <c r="R740" s="245"/>
      <c r="S740" s="245"/>
      <c r="T740" s="245"/>
      <c r="U740" s="245"/>
      <c r="V740" s="245"/>
      <c r="W740" s="245"/>
      <c r="X740" s="245"/>
      <c r="Y740" s="245"/>
      <c r="Z740" s="245"/>
    </row>
    <row r="741" ht="10.5" customHeight="1">
      <c r="A741" s="255"/>
      <c r="B741" s="245"/>
      <c r="C741" s="245"/>
      <c r="D741" s="245"/>
      <c r="E741" s="245"/>
      <c r="F741" s="245"/>
      <c r="G741" s="245"/>
      <c r="H741" s="245"/>
      <c r="I741" s="245"/>
      <c r="J741" s="245"/>
      <c r="K741" s="245"/>
      <c r="L741" s="256"/>
      <c r="M741" s="245"/>
      <c r="N741" s="245"/>
      <c r="O741" s="245"/>
      <c r="P741" s="245"/>
      <c r="Q741" s="245"/>
      <c r="R741" s="245"/>
      <c r="S741" s="245"/>
      <c r="T741" s="245"/>
      <c r="U741" s="245"/>
      <c r="V741" s="245"/>
      <c r="W741" s="245"/>
      <c r="X741" s="245"/>
      <c r="Y741" s="245"/>
      <c r="Z741" s="245"/>
    </row>
    <row r="742" ht="10.5" customHeight="1">
      <c r="A742" s="255"/>
      <c r="B742" s="245"/>
      <c r="C742" s="245"/>
      <c r="D742" s="245"/>
      <c r="E742" s="245"/>
      <c r="F742" s="245"/>
      <c r="G742" s="245"/>
      <c r="H742" s="245"/>
      <c r="I742" s="245"/>
      <c r="J742" s="245"/>
      <c r="K742" s="245"/>
      <c r="L742" s="256"/>
      <c r="M742" s="245"/>
      <c r="N742" s="245"/>
      <c r="O742" s="245"/>
      <c r="P742" s="245"/>
      <c r="Q742" s="245"/>
      <c r="R742" s="245"/>
      <c r="S742" s="245"/>
      <c r="T742" s="245"/>
      <c r="U742" s="245"/>
      <c r="V742" s="245"/>
      <c r="W742" s="245"/>
      <c r="X742" s="245"/>
      <c r="Y742" s="245"/>
      <c r="Z742" s="245"/>
    </row>
    <row r="743" ht="10.5" customHeight="1">
      <c r="A743" s="255"/>
      <c r="B743" s="245"/>
      <c r="C743" s="245"/>
      <c r="D743" s="245"/>
      <c r="E743" s="245"/>
      <c r="F743" s="245"/>
      <c r="G743" s="245"/>
      <c r="H743" s="245"/>
      <c r="I743" s="245"/>
      <c r="J743" s="245"/>
      <c r="K743" s="245"/>
      <c r="L743" s="256"/>
      <c r="M743" s="245"/>
      <c r="N743" s="245"/>
      <c r="O743" s="245"/>
      <c r="P743" s="245"/>
      <c r="Q743" s="245"/>
      <c r="R743" s="245"/>
      <c r="S743" s="245"/>
      <c r="T743" s="245"/>
      <c r="U743" s="245"/>
      <c r="V743" s="245"/>
      <c r="W743" s="245"/>
      <c r="X743" s="245"/>
      <c r="Y743" s="245"/>
      <c r="Z743" s="245"/>
    </row>
    <row r="744" ht="10.5" customHeight="1">
      <c r="A744" s="255"/>
      <c r="B744" s="245"/>
      <c r="C744" s="245"/>
      <c r="D744" s="245"/>
      <c r="E744" s="245"/>
      <c r="F744" s="245"/>
      <c r="G744" s="245"/>
      <c r="H744" s="245"/>
      <c r="I744" s="245"/>
      <c r="J744" s="245"/>
      <c r="K744" s="245"/>
      <c r="L744" s="256"/>
      <c r="M744" s="245"/>
      <c r="N744" s="245"/>
      <c r="O744" s="245"/>
      <c r="P744" s="245"/>
      <c r="Q744" s="245"/>
      <c r="R744" s="245"/>
      <c r="S744" s="245"/>
      <c r="T744" s="245"/>
      <c r="U744" s="245"/>
      <c r="V744" s="245"/>
      <c r="W744" s="245"/>
      <c r="X744" s="245"/>
      <c r="Y744" s="245"/>
      <c r="Z744" s="245"/>
    </row>
    <row r="745" ht="10.5" customHeight="1">
      <c r="A745" s="255"/>
      <c r="B745" s="245"/>
      <c r="C745" s="245"/>
      <c r="D745" s="245"/>
      <c r="E745" s="245"/>
      <c r="F745" s="245"/>
      <c r="G745" s="245"/>
      <c r="H745" s="245"/>
      <c r="I745" s="245"/>
      <c r="J745" s="245"/>
      <c r="K745" s="245"/>
      <c r="L745" s="256"/>
      <c r="M745" s="245"/>
      <c r="N745" s="245"/>
      <c r="O745" s="245"/>
      <c r="P745" s="245"/>
      <c r="Q745" s="245"/>
      <c r="R745" s="245"/>
      <c r="S745" s="245"/>
      <c r="T745" s="245"/>
      <c r="U745" s="245"/>
      <c r="V745" s="245"/>
      <c r="W745" s="245"/>
      <c r="X745" s="245"/>
      <c r="Y745" s="245"/>
      <c r="Z745" s="245"/>
    </row>
    <row r="746" ht="10.5" customHeight="1">
      <c r="A746" s="255"/>
      <c r="B746" s="245"/>
      <c r="C746" s="245"/>
      <c r="D746" s="245"/>
      <c r="E746" s="245"/>
      <c r="F746" s="245"/>
      <c r="G746" s="245"/>
      <c r="H746" s="245"/>
      <c r="I746" s="245"/>
      <c r="J746" s="245"/>
      <c r="K746" s="245"/>
      <c r="L746" s="256"/>
      <c r="M746" s="245"/>
      <c r="N746" s="245"/>
      <c r="O746" s="245"/>
      <c r="P746" s="245"/>
      <c r="Q746" s="245"/>
      <c r="R746" s="245"/>
      <c r="S746" s="245"/>
      <c r="T746" s="245"/>
      <c r="U746" s="245"/>
      <c r="V746" s="245"/>
      <c r="W746" s="245"/>
      <c r="X746" s="245"/>
      <c r="Y746" s="245"/>
      <c r="Z746" s="245"/>
    </row>
    <row r="747" ht="10.5" customHeight="1">
      <c r="A747" s="255"/>
      <c r="B747" s="245"/>
      <c r="C747" s="245"/>
      <c r="D747" s="245"/>
      <c r="E747" s="245"/>
      <c r="F747" s="245"/>
      <c r="G747" s="245"/>
      <c r="H747" s="245"/>
      <c r="I747" s="245"/>
      <c r="J747" s="245"/>
      <c r="K747" s="245"/>
      <c r="L747" s="256"/>
      <c r="M747" s="245"/>
      <c r="N747" s="245"/>
      <c r="O747" s="245"/>
      <c r="P747" s="245"/>
      <c r="Q747" s="245"/>
      <c r="R747" s="245"/>
      <c r="S747" s="245"/>
      <c r="T747" s="245"/>
      <c r="U747" s="245"/>
      <c r="V747" s="245"/>
      <c r="W747" s="245"/>
      <c r="X747" s="245"/>
      <c r="Y747" s="245"/>
      <c r="Z747" s="245"/>
    </row>
    <row r="748" ht="10.5" customHeight="1">
      <c r="A748" s="255"/>
      <c r="B748" s="245"/>
      <c r="C748" s="245"/>
      <c r="D748" s="245"/>
      <c r="E748" s="245"/>
      <c r="F748" s="245"/>
      <c r="G748" s="245"/>
      <c r="H748" s="245"/>
      <c r="I748" s="245"/>
      <c r="J748" s="245"/>
      <c r="K748" s="245"/>
      <c r="L748" s="256"/>
      <c r="M748" s="245"/>
      <c r="N748" s="245"/>
      <c r="O748" s="245"/>
      <c r="P748" s="245"/>
      <c r="Q748" s="245"/>
      <c r="R748" s="245"/>
      <c r="S748" s="245"/>
      <c r="T748" s="245"/>
      <c r="U748" s="245"/>
      <c r="V748" s="245"/>
      <c r="W748" s="245"/>
      <c r="X748" s="245"/>
      <c r="Y748" s="245"/>
      <c r="Z748" s="245"/>
    </row>
    <row r="749" ht="10.5" customHeight="1">
      <c r="A749" s="255"/>
      <c r="B749" s="245"/>
      <c r="C749" s="245"/>
      <c r="D749" s="245"/>
      <c r="E749" s="245"/>
      <c r="F749" s="245"/>
      <c r="G749" s="245"/>
      <c r="H749" s="245"/>
      <c r="I749" s="245"/>
      <c r="J749" s="245"/>
      <c r="K749" s="245"/>
      <c r="L749" s="256"/>
      <c r="M749" s="245"/>
      <c r="N749" s="245"/>
      <c r="O749" s="245"/>
      <c r="P749" s="245"/>
      <c r="Q749" s="245"/>
      <c r="R749" s="245"/>
      <c r="S749" s="245"/>
      <c r="T749" s="245"/>
      <c r="U749" s="245"/>
      <c r="V749" s="245"/>
      <c r="W749" s="245"/>
      <c r="X749" s="245"/>
      <c r="Y749" s="245"/>
      <c r="Z749" s="245"/>
    </row>
    <row r="750" ht="10.5" customHeight="1">
      <c r="A750" s="255"/>
      <c r="B750" s="245"/>
      <c r="C750" s="245"/>
      <c r="D750" s="245"/>
      <c r="E750" s="245"/>
      <c r="F750" s="245"/>
      <c r="G750" s="245"/>
      <c r="H750" s="245"/>
      <c r="I750" s="245"/>
      <c r="J750" s="245"/>
      <c r="K750" s="245"/>
      <c r="L750" s="256"/>
      <c r="M750" s="245"/>
      <c r="N750" s="245"/>
      <c r="O750" s="245"/>
      <c r="P750" s="245"/>
      <c r="Q750" s="245"/>
      <c r="R750" s="245"/>
      <c r="S750" s="245"/>
      <c r="T750" s="245"/>
      <c r="U750" s="245"/>
      <c r="V750" s="245"/>
      <c r="W750" s="245"/>
      <c r="X750" s="245"/>
      <c r="Y750" s="245"/>
      <c r="Z750" s="245"/>
    </row>
    <row r="751" ht="10.5" customHeight="1">
      <c r="A751" s="255"/>
      <c r="B751" s="245"/>
      <c r="C751" s="245"/>
      <c r="D751" s="245"/>
      <c r="E751" s="245"/>
      <c r="F751" s="245"/>
      <c r="G751" s="245"/>
      <c r="H751" s="245"/>
      <c r="I751" s="245"/>
      <c r="J751" s="245"/>
      <c r="K751" s="245"/>
      <c r="L751" s="256"/>
      <c r="M751" s="245"/>
      <c r="N751" s="245"/>
      <c r="O751" s="245"/>
      <c r="P751" s="245"/>
      <c r="Q751" s="245"/>
      <c r="R751" s="245"/>
      <c r="S751" s="245"/>
      <c r="T751" s="245"/>
      <c r="U751" s="245"/>
      <c r="V751" s="245"/>
      <c r="W751" s="245"/>
      <c r="X751" s="245"/>
      <c r="Y751" s="245"/>
      <c r="Z751" s="245"/>
    </row>
    <row r="752" ht="10.5" customHeight="1">
      <c r="A752" s="255"/>
      <c r="B752" s="245"/>
      <c r="C752" s="245"/>
      <c r="D752" s="245"/>
      <c r="E752" s="245"/>
      <c r="F752" s="245"/>
      <c r="G752" s="245"/>
      <c r="H752" s="245"/>
      <c r="I752" s="245"/>
      <c r="J752" s="245"/>
      <c r="K752" s="245"/>
      <c r="L752" s="256"/>
      <c r="M752" s="245"/>
      <c r="N752" s="245"/>
      <c r="O752" s="245"/>
      <c r="P752" s="245"/>
      <c r="Q752" s="245"/>
      <c r="R752" s="245"/>
      <c r="S752" s="245"/>
      <c r="T752" s="245"/>
      <c r="U752" s="245"/>
      <c r="V752" s="245"/>
      <c r="W752" s="245"/>
      <c r="X752" s="245"/>
      <c r="Y752" s="245"/>
      <c r="Z752" s="245"/>
    </row>
    <row r="753" ht="10.5" customHeight="1">
      <c r="A753" s="255"/>
      <c r="B753" s="245"/>
      <c r="C753" s="245"/>
      <c r="D753" s="245"/>
      <c r="E753" s="245"/>
      <c r="F753" s="245"/>
      <c r="G753" s="245"/>
      <c r="H753" s="245"/>
      <c r="I753" s="245"/>
      <c r="J753" s="245"/>
      <c r="K753" s="245"/>
      <c r="L753" s="256"/>
      <c r="M753" s="245"/>
      <c r="N753" s="245"/>
      <c r="O753" s="245"/>
      <c r="P753" s="245"/>
      <c r="Q753" s="245"/>
      <c r="R753" s="245"/>
      <c r="S753" s="245"/>
      <c r="T753" s="245"/>
      <c r="U753" s="245"/>
      <c r="V753" s="245"/>
      <c r="W753" s="245"/>
      <c r="X753" s="245"/>
      <c r="Y753" s="245"/>
      <c r="Z753" s="245"/>
    </row>
    <row r="754" ht="10.5" customHeight="1">
      <c r="A754" s="255"/>
      <c r="B754" s="245"/>
      <c r="C754" s="245"/>
      <c r="D754" s="245"/>
      <c r="E754" s="245"/>
      <c r="F754" s="245"/>
      <c r="G754" s="245"/>
      <c r="H754" s="245"/>
      <c r="I754" s="245"/>
      <c r="J754" s="245"/>
      <c r="K754" s="245"/>
      <c r="L754" s="256"/>
      <c r="M754" s="245"/>
      <c r="N754" s="245"/>
      <c r="O754" s="245"/>
      <c r="P754" s="245"/>
      <c r="Q754" s="245"/>
      <c r="R754" s="245"/>
      <c r="S754" s="245"/>
      <c r="T754" s="245"/>
      <c r="U754" s="245"/>
      <c r="V754" s="245"/>
      <c r="W754" s="245"/>
      <c r="X754" s="245"/>
      <c r="Y754" s="245"/>
      <c r="Z754" s="245"/>
    </row>
    <row r="755" ht="10.5" customHeight="1">
      <c r="A755" s="255"/>
      <c r="B755" s="245"/>
      <c r="C755" s="245"/>
      <c r="D755" s="245"/>
      <c r="E755" s="245"/>
      <c r="F755" s="245"/>
      <c r="G755" s="245"/>
      <c r="H755" s="245"/>
      <c r="I755" s="245"/>
      <c r="J755" s="245"/>
      <c r="K755" s="245"/>
      <c r="L755" s="256"/>
      <c r="M755" s="245"/>
      <c r="N755" s="245"/>
      <c r="O755" s="245"/>
      <c r="P755" s="245"/>
      <c r="Q755" s="245"/>
      <c r="R755" s="245"/>
      <c r="S755" s="245"/>
      <c r="T755" s="245"/>
      <c r="U755" s="245"/>
      <c r="V755" s="245"/>
      <c r="W755" s="245"/>
      <c r="X755" s="245"/>
      <c r="Y755" s="245"/>
      <c r="Z755" s="245"/>
    </row>
    <row r="756" ht="10.5" customHeight="1">
      <c r="A756" s="255"/>
      <c r="B756" s="245"/>
      <c r="C756" s="245"/>
      <c r="D756" s="245"/>
      <c r="E756" s="245"/>
      <c r="F756" s="245"/>
      <c r="G756" s="245"/>
      <c r="H756" s="245"/>
      <c r="I756" s="245"/>
      <c r="J756" s="245"/>
      <c r="K756" s="245"/>
      <c r="L756" s="256"/>
      <c r="M756" s="245"/>
      <c r="N756" s="245"/>
      <c r="O756" s="245"/>
      <c r="P756" s="245"/>
      <c r="Q756" s="245"/>
      <c r="R756" s="245"/>
      <c r="S756" s="245"/>
      <c r="T756" s="245"/>
      <c r="U756" s="245"/>
      <c r="V756" s="245"/>
      <c r="W756" s="245"/>
      <c r="X756" s="245"/>
      <c r="Y756" s="245"/>
      <c r="Z756" s="245"/>
    </row>
    <row r="757" ht="10.5" customHeight="1">
      <c r="A757" s="255"/>
      <c r="B757" s="245"/>
      <c r="C757" s="245"/>
      <c r="D757" s="245"/>
      <c r="E757" s="245"/>
      <c r="F757" s="245"/>
      <c r="G757" s="245"/>
      <c r="H757" s="245"/>
      <c r="I757" s="245"/>
      <c r="J757" s="245"/>
      <c r="K757" s="245"/>
      <c r="L757" s="256"/>
      <c r="M757" s="245"/>
      <c r="N757" s="245"/>
      <c r="O757" s="245"/>
      <c r="P757" s="245"/>
      <c r="Q757" s="245"/>
      <c r="R757" s="245"/>
      <c r="S757" s="245"/>
      <c r="T757" s="245"/>
      <c r="U757" s="245"/>
      <c r="V757" s="245"/>
      <c r="W757" s="245"/>
      <c r="X757" s="245"/>
      <c r="Y757" s="245"/>
      <c r="Z757" s="245"/>
    </row>
    <row r="758" ht="10.5" customHeight="1">
      <c r="A758" s="255"/>
      <c r="B758" s="245"/>
      <c r="C758" s="245"/>
      <c r="D758" s="245"/>
      <c r="E758" s="245"/>
      <c r="F758" s="245"/>
      <c r="G758" s="245"/>
      <c r="H758" s="245"/>
      <c r="I758" s="245"/>
      <c r="J758" s="245"/>
      <c r="K758" s="245"/>
      <c r="L758" s="256"/>
      <c r="M758" s="245"/>
      <c r="N758" s="245"/>
      <c r="O758" s="245"/>
      <c r="P758" s="245"/>
      <c r="Q758" s="245"/>
      <c r="R758" s="245"/>
      <c r="S758" s="245"/>
      <c r="T758" s="245"/>
      <c r="U758" s="245"/>
      <c r="V758" s="245"/>
      <c r="W758" s="245"/>
      <c r="X758" s="245"/>
      <c r="Y758" s="245"/>
      <c r="Z758" s="245"/>
    </row>
    <row r="759" ht="10.5" customHeight="1">
      <c r="A759" s="255"/>
      <c r="B759" s="245"/>
      <c r="C759" s="245"/>
      <c r="D759" s="245"/>
      <c r="E759" s="245"/>
      <c r="F759" s="245"/>
      <c r="G759" s="245"/>
      <c r="H759" s="245"/>
      <c r="I759" s="245"/>
      <c r="J759" s="245"/>
      <c r="K759" s="245"/>
      <c r="L759" s="256"/>
      <c r="M759" s="245"/>
      <c r="N759" s="245"/>
      <c r="O759" s="245"/>
      <c r="P759" s="245"/>
      <c r="Q759" s="245"/>
      <c r="R759" s="245"/>
      <c r="S759" s="245"/>
      <c r="T759" s="245"/>
      <c r="U759" s="245"/>
      <c r="V759" s="245"/>
      <c r="W759" s="245"/>
      <c r="X759" s="245"/>
      <c r="Y759" s="245"/>
      <c r="Z759" s="245"/>
    </row>
    <row r="760" ht="10.5" customHeight="1">
      <c r="A760" s="255"/>
      <c r="B760" s="245"/>
      <c r="C760" s="245"/>
      <c r="D760" s="245"/>
      <c r="E760" s="245"/>
      <c r="F760" s="245"/>
      <c r="G760" s="245"/>
      <c r="H760" s="245"/>
      <c r="I760" s="245"/>
      <c r="J760" s="245"/>
      <c r="K760" s="245"/>
      <c r="L760" s="256"/>
      <c r="M760" s="245"/>
      <c r="N760" s="245"/>
      <c r="O760" s="245"/>
      <c r="P760" s="245"/>
      <c r="Q760" s="245"/>
      <c r="R760" s="245"/>
      <c r="S760" s="245"/>
      <c r="T760" s="245"/>
      <c r="U760" s="245"/>
      <c r="V760" s="245"/>
      <c r="W760" s="245"/>
      <c r="X760" s="245"/>
      <c r="Y760" s="245"/>
      <c r="Z760" s="245"/>
    </row>
    <row r="761" ht="10.5" customHeight="1">
      <c r="A761" s="255"/>
      <c r="B761" s="245"/>
      <c r="C761" s="245"/>
      <c r="D761" s="245"/>
      <c r="E761" s="245"/>
      <c r="F761" s="245"/>
      <c r="G761" s="245"/>
      <c r="H761" s="245"/>
      <c r="I761" s="245"/>
      <c r="J761" s="245"/>
      <c r="K761" s="245"/>
      <c r="L761" s="256"/>
      <c r="M761" s="245"/>
      <c r="N761" s="245"/>
      <c r="O761" s="245"/>
      <c r="P761" s="245"/>
      <c r="Q761" s="245"/>
      <c r="R761" s="245"/>
      <c r="S761" s="245"/>
      <c r="T761" s="245"/>
      <c r="U761" s="245"/>
      <c r="V761" s="245"/>
      <c r="W761" s="245"/>
      <c r="X761" s="245"/>
      <c r="Y761" s="245"/>
      <c r="Z761" s="245"/>
    </row>
    <row r="762" ht="10.5" customHeight="1">
      <c r="A762" s="255"/>
      <c r="B762" s="245"/>
      <c r="C762" s="245"/>
      <c r="D762" s="245"/>
      <c r="E762" s="245"/>
      <c r="F762" s="245"/>
      <c r="G762" s="245"/>
      <c r="H762" s="245"/>
      <c r="I762" s="245"/>
      <c r="J762" s="245"/>
      <c r="K762" s="245"/>
      <c r="L762" s="256"/>
      <c r="M762" s="245"/>
      <c r="N762" s="245"/>
      <c r="O762" s="245"/>
      <c r="P762" s="245"/>
      <c r="Q762" s="245"/>
      <c r="R762" s="245"/>
      <c r="S762" s="245"/>
      <c r="T762" s="245"/>
      <c r="U762" s="245"/>
      <c r="V762" s="245"/>
      <c r="W762" s="245"/>
      <c r="X762" s="245"/>
      <c r="Y762" s="245"/>
      <c r="Z762" s="245"/>
    </row>
    <row r="763" ht="10.5" customHeight="1">
      <c r="A763" s="255"/>
      <c r="B763" s="245"/>
      <c r="C763" s="245"/>
      <c r="D763" s="245"/>
      <c r="E763" s="245"/>
      <c r="F763" s="245"/>
      <c r="G763" s="245"/>
      <c r="H763" s="245"/>
      <c r="I763" s="245"/>
      <c r="J763" s="245"/>
      <c r="K763" s="245"/>
      <c r="L763" s="256"/>
      <c r="M763" s="245"/>
      <c r="N763" s="245"/>
      <c r="O763" s="245"/>
      <c r="P763" s="245"/>
      <c r="Q763" s="245"/>
      <c r="R763" s="245"/>
      <c r="S763" s="245"/>
      <c r="T763" s="245"/>
      <c r="U763" s="245"/>
      <c r="V763" s="245"/>
      <c r="W763" s="245"/>
      <c r="X763" s="245"/>
      <c r="Y763" s="245"/>
      <c r="Z763" s="245"/>
    </row>
    <row r="764" ht="10.5" customHeight="1">
      <c r="A764" s="255"/>
      <c r="B764" s="245"/>
      <c r="C764" s="245"/>
      <c r="D764" s="245"/>
      <c r="E764" s="245"/>
      <c r="F764" s="245"/>
      <c r="G764" s="245"/>
      <c r="H764" s="245"/>
      <c r="I764" s="245"/>
      <c r="J764" s="245"/>
      <c r="K764" s="245"/>
      <c r="L764" s="256"/>
      <c r="M764" s="245"/>
      <c r="N764" s="245"/>
      <c r="O764" s="245"/>
      <c r="P764" s="245"/>
      <c r="Q764" s="245"/>
      <c r="R764" s="245"/>
      <c r="S764" s="245"/>
      <c r="T764" s="245"/>
      <c r="U764" s="245"/>
      <c r="V764" s="245"/>
      <c r="W764" s="245"/>
      <c r="X764" s="245"/>
      <c r="Y764" s="245"/>
      <c r="Z764" s="245"/>
    </row>
    <row r="765" ht="10.5" customHeight="1">
      <c r="A765" s="255"/>
      <c r="B765" s="245"/>
      <c r="C765" s="245"/>
      <c r="D765" s="245"/>
      <c r="E765" s="245"/>
      <c r="F765" s="245"/>
      <c r="G765" s="245"/>
      <c r="H765" s="245"/>
      <c r="I765" s="245"/>
      <c r="J765" s="245"/>
      <c r="K765" s="245"/>
      <c r="L765" s="256"/>
      <c r="M765" s="245"/>
      <c r="N765" s="245"/>
      <c r="O765" s="245"/>
      <c r="P765" s="245"/>
      <c r="Q765" s="245"/>
      <c r="R765" s="245"/>
      <c r="S765" s="245"/>
      <c r="T765" s="245"/>
      <c r="U765" s="245"/>
      <c r="V765" s="245"/>
      <c r="W765" s="245"/>
      <c r="X765" s="245"/>
      <c r="Y765" s="245"/>
      <c r="Z765" s="245"/>
    </row>
    <row r="766" ht="10.5" customHeight="1">
      <c r="A766" s="255"/>
      <c r="B766" s="245"/>
      <c r="C766" s="245"/>
      <c r="D766" s="245"/>
      <c r="E766" s="245"/>
      <c r="F766" s="245"/>
      <c r="G766" s="245"/>
      <c r="H766" s="245"/>
      <c r="I766" s="245"/>
      <c r="J766" s="245"/>
      <c r="K766" s="245"/>
      <c r="L766" s="256"/>
      <c r="M766" s="245"/>
      <c r="N766" s="245"/>
      <c r="O766" s="245"/>
      <c r="P766" s="245"/>
      <c r="Q766" s="245"/>
      <c r="R766" s="245"/>
      <c r="S766" s="245"/>
      <c r="T766" s="245"/>
      <c r="U766" s="245"/>
      <c r="V766" s="245"/>
      <c r="W766" s="245"/>
      <c r="X766" s="245"/>
      <c r="Y766" s="245"/>
      <c r="Z766" s="245"/>
    </row>
    <row r="767" ht="10.5" customHeight="1">
      <c r="A767" s="255"/>
      <c r="B767" s="245"/>
      <c r="C767" s="245"/>
      <c r="D767" s="245"/>
      <c r="E767" s="245"/>
      <c r="F767" s="245"/>
      <c r="G767" s="245"/>
      <c r="H767" s="245"/>
      <c r="I767" s="245"/>
      <c r="J767" s="245"/>
      <c r="K767" s="245"/>
      <c r="L767" s="256"/>
      <c r="M767" s="245"/>
      <c r="N767" s="245"/>
      <c r="O767" s="245"/>
      <c r="P767" s="245"/>
      <c r="Q767" s="245"/>
      <c r="R767" s="245"/>
      <c r="S767" s="245"/>
      <c r="T767" s="245"/>
      <c r="U767" s="245"/>
      <c r="V767" s="245"/>
      <c r="W767" s="245"/>
      <c r="X767" s="245"/>
      <c r="Y767" s="245"/>
      <c r="Z767" s="245"/>
    </row>
    <row r="768" ht="10.5" customHeight="1">
      <c r="A768" s="255"/>
      <c r="B768" s="245"/>
      <c r="C768" s="245"/>
      <c r="D768" s="245"/>
      <c r="E768" s="245"/>
      <c r="F768" s="245"/>
      <c r="G768" s="245"/>
      <c r="H768" s="245"/>
      <c r="I768" s="245"/>
      <c r="J768" s="245"/>
      <c r="K768" s="245"/>
      <c r="L768" s="256"/>
      <c r="M768" s="245"/>
      <c r="N768" s="245"/>
      <c r="O768" s="245"/>
      <c r="P768" s="245"/>
      <c r="Q768" s="245"/>
      <c r="R768" s="245"/>
      <c r="S768" s="245"/>
      <c r="T768" s="245"/>
      <c r="U768" s="245"/>
      <c r="V768" s="245"/>
      <c r="W768" s="245"/>
      <c r="X768" s="245"/>
      <c r="Y768" s="245"/>
      <c r="Z768" s="245"/>
    </row>
    <row r="769" ht="10.5" customHeight="1">
      <c r="A769" s="255"/>
      <c r="B769" s="245"/>
      <c r="C769" s="245"/>
      <c r="D769" s="245"/>
      <c r="E769" s="245"/>
      <c r="F769" s="245"/>
      <c r="G769" s="245"/>
      <c r="H769" s="245"/>
      <c r="I769" s="245"/>
      <c r="J769" s="245"/>
      <c r="K769" s="245"/>
      <c r="L769" s="256"/>
      <c r="M769" s="245"/>
      <c r="N769" s="245"/>
      <c r="O769" s="245"/>
      <c r="P769" s="245"/>
      <c r="Q769" s="245"/>
      <c r="R769" s="245"/>
      <c r="S769" s="245"/>
      <c r="T769" s="245"/>
      <c r="U769" s="245"/>
      <c r="V769" s="245"/>
      <c r="W769" s="245"/>
      <c r="X769" s="245"/>
      <c r="Y769" s="245"/>
      <c r="Z769" s="245"/>
    </row>
    <row r="770" ht="10.5" customHeight="1">
      <c r="A770" s="255"/>
      <c r="B770" s="245"/>
      <c r="C770" s="245"/>
      <c r="D770" s="245"/>
      <c r="E770" s="245"/>
      <c r="F770" s="245"/>
      <c r="G770" s="245"/>
      <c r="H770" s="245"/>
      <c r="I770" s="245"/>
      <c r="J770" s="245"/>
      <c r="K770" s="245"/>
      <c r="L770" s="256"/>
      <c r="M770" s="245"/>
      <c r="N770" s="245"/>
      <c r="O770" s="245"/>
      <c r="P770" s="245"/>
      <c r="Q770" s="245"/>
      <c r="R770" s="245"/>
      <c r="S770" s="245"/>
      <c r="T770" s="245"/>
      <c r="U770" s="245"/>
      <c r="V770" s="245"/>
      <c r="W770" s="245"/>
      <c r="X770" s="245"/>
      <c r="Y770" s="245"/>
      <c r="Z770" s="245"/>
    </row>
    <row r="771" ht="10.5" customHeight="1">
      <c r="A771" s="255"/>
      <c r="B771" s="245"/>
      <c r="C771" s="245"/>
      <c r="D771" s="245"/>
      <c r="E771" s="245"/>
      <c r="F771" s="245"/>
      <c r="G771" s="245"/>
      <c r="H771" s="245"/>
      <c r="I771" s="245"/>
      <c r="J771" s="245"/>
      <c r="K771" s="245"/>
      <c r="L771" s="256"/>
      <c r="M771" s="245"/>
      <c r="N771" s="245"/>
      <c r="O771" s="245"/>
      <c r="P771" s="245"/>
      <c r="Q771" s="245"/>
      <c r="R771" s="245"/>
      <c r="S771" s="245"/>
      <c r="T771" s="245"/>
      <c r="U771" s="245"/>
      <c r="V771" s="245"/>
      <c r="W771" s="245"/>
      <c r="X771" s="245"/>
      <c r="Y771" s="245"/>
      <c r="Z771" s="245"/>
    </row>
    <row r="772" ht="10.5" customHeight="1">
      <c r="A772" s="255"/>
      <c r="B772" s="245"/>
      <c r="C772" s="245"/>
      <c r="D772" s="245"/>
      <c r="E772" s="245"/>
      <c r="F772" s="245"/>
      <c r="G772" s="245"/>
      <c r="H772" s="245"/>
      <c r="I772" s="245"/>
      <c r="J772" s="245"/>
      <c r="K772" s="245"/>
      <c r="L772" s="256"/>
      <c r="M772" s="245"/>
      <c r="N772" s="245"/>
      <c r="O772" s="245"/>
      <c r="P772" s="245"/>
      <c r="Q772" s="245"/>
      <c r="R772" s="245"/>
      <c r="S772" s="245"/>
      <c r="T772" s="245"/>
      <c r="U772" s="245"/>
      <c r="V772" s="245"/>
      <c r="W772" s="245"/>
      <c r="X772" s="245"/>
      <c r="Y772" s="245"/>
      <c r="Z772" s="245"/>
    </row>
    <row r="773" ht="10.5" customHeight="1">
      <c r="A773" s="255"/>
      <c r="B773" s="245"/>
      <c r="C773" s="245"/>
      <c r="D773" s="245"/>
      <c r="E773" s="245"/>
      <c r="F773" s="245"/>
      <c r="G773" s="245"/>
      <c r="H773" s="245"/>
      <c r="I773" s="245"/>
      <c r="J773" s="245"/>
      <c r="K773" s="245"/>
      <c r="L773" s="256"/>
      <c r="M773" s="245"/>
      <c r="N773" s="245"/>
      <c r="O773" s="245"/>
      <c r="P773" s="245"/>
      <c r="Q773" s="245"/>
      <c r="R773" s="245"/>
      <c r="S773" s="245"/>
      <c r="T773" s="245"/>
      <c r="U773" s="245"/>
      <c r="V773" s="245"/>
      <c r="W773" s="245"/>
      <c r="X773" s="245"/>
      <c r="Y773" s="245"/>
      <c r="Z773" s="245"/>
    </row>
    <row r="774" ht="10.5" customHeight="1">
      <c r="A774" s="255"/>
      <c r="B774" s="245"/>
      <c r="C774" s="245"/>
      <c r="D774" s="245"/>
      <c r="E774" s="245"/>
      <c r="F774" s="245"/>
      <c r="G774" s="245"/>
      <c r="H774" s="245"/>
      <c r="I774" s="245"/>
      <c r="J774" s="245"/>
      <c r="K774" s="245"/>
      <c r="L774" s="256"/>
      <c r="M774" s="245"/>
      <c r="N774" s="245"/>
      <c r="O774" s="245"/>
      <c r="P774" s="245"/>
      <c r="Q774" s="245"/>
      <c r="R774" s="245"/>
      <c r="S774" s="245"/>
      <c r="T774" s="245"/>
      <c r="U774" s="245"/>
      <c r="V774" s="245"/>
      <c r="W774" s="245"/>
      <c r="X774" s="245"/>
      <c r="Y774" s="245"/>
      <c r="Z774" s="245"/>
    </row>
    <row r="775" ht="10.5" customHeight="1">
      <c r="A775" s="255"/>
      <c r="B775" s="245"/>
      <c r="C775" s="245"/>
      <c r="D775" s="245"/>
      <c r="E775" s="245"/>
      <c r="F775" s="245"/>
      <c r="G775" s="245"/>
      <c r="H775" s="245"/>
      <c r="I775" s="245"/>
      <c r="J775" s="245"/>
      <c r="K775" s="245"/>
      <c r="L775" s="256"/>
      <c r="M775" s="245"/>
      <c r="N775" s="245"/>
      <c r="O775" s="245"/>
      <c r="P775" s="245"/>
      <c r="Q775" s="245"/>
      <c r="R775" s="245"/>
      <c r="S775" s="245"/>
      <c r="T775" s="245"/>
      <c r="U775" s="245"/>
      <c r="V775" s="245"/>
      <c r="W775" s="245"/>
      <c r="X775" s="245"/>
      <c r="Y775" s="245"/>
      <c r="Z775" s="245"/>
    </row>
    <row r="776" ht="10.5" customHeight="1">
      <c r="A776" s="255"/>
      <c r="B776" s="245"/>
      <c r="C776" s="245"/>
      <c r="D776" s="245"/>
      <c r="E776" s="245"/>
      <c r="F776" s="245"/>
      <c r="G776" s="245"/>
      <c r="H776" s="245"/>
      <c r="I776" s="245"/>
      <c r="J776" s="245"/>
      <c r="K776" s="245"/>
      <c r="L776" s="256"/>
      <c r="M776" s="245"/>
      <c r="N776" s="245"/>
      <c r="O776" s="245"/>
      <c r="P776" s="245"/>
      <c r="Q776" s="245"/>
      <c r="R776" s="245"/>
      <c r="S776" s="245"/>
      <c r="T776" s="245"/>
      <c r="U776" s="245"/>
      <c r="V776" s="245"/>
      <c r="W776" s="245"/>
      <c r="X776" s="245"/>
      <c r="Y776" s="245"/>
      <c r="Z776" s="245"/>
    </row>
    <row r="777" ht="10.5" customHeight="1">
      <c r="A777" s="255"/>
      <c r="B777" s="245"/>
      <c r="C777" s="245"/>
      <c r="D777" s="245"/>
      <c r="E777" s="245"/>
      <c r="F777" s="245"/>
      <c r="G777" s="245"/>
      <c r="H777" s="245"/>
      <c r="I777" s="245"/>
      <c r="J777" s="245"/>
      <c r="K777" s="245"/>
      <c r="L777" s="256"/>
      <c r="M777" s="245"/>
      <c r="N777" s="245"/>
      <c r="O777" s="245"/>
      <c r="P777" s="245"/>
      <c r="Q777" s="245"/>
      <c r="R777" s="245"/>
      <c r="S777" s="245"/>
      <c r="T777" s="245"/>
      <c r="U777" s="245"/>
      <c r="V777" s="245"/>
      <c r="W777" s="245"/>
      <c r="X777" s="245"/>
      <c r="Y777" s="245"/>
      <c r="Z777" s="245"/>
    </row>
    <row r="778" ht="10.5" customHeight="1">
      <c r="A778" s="255"/>
      <c r="B778" s="245"/>
      <c r="C778" s="245"/>
      <c r="D778" s="245"/>
      <c r="E778" s="245"/>
      <c r="F778" s="245"/>
      <c r="G778" s="245"/>
      <c r="H778" s="245"/>
      <c r="I778" s="245"/>
      <c r="J778" s="245"/>
      <c r="K778" s="245"/>
      <c r="L778" s="256"/>
      <c r="M778" s="245"/>
      <c r="N778" s="245"/>
      <c r="O778" s="245"/>
      <c r="P778" s="245"/>
      <c r="Q778" s="245"/>
      <c r="R778" s="245"/>
      <c r="S778" s="245"/>
      <c r="T778" s="245"/>
      <c r="U778" s="245"/>
      <c r="V778" s="245"/>
      <c r="W778" s="245"/>
      <c r="X778" s="245"/>
      <c r="Y778" s="245"/>
      <c r="Z778" s="245"/>
    </row>
    <row r="779" ht="10.5" customHeight="1">
      <c r="A779" s="255"/>
      <c r="B779" s="245"/>
      <c r="C779" s="245"/>
      <c r="D779" s="245"/>
      <c r="E779" s="245"/>
      <c r="F779" s="245"/>
      <c r="G779" s="245"/>
      <c r="H779" s="245"/>
      <c r="I779" s="245"/>
      <c r="J779" s="245"/>
      <c r="K779" s="245"/>
      <c r="L779" s="256"/>
      <c r="M779" s="245"/>
      <c r="N779" s="245"/>
      <c r="O779" s="245"/>
      <c r="P779" s="245"/>
      <c r="Q779" s="245"/>
      <c r="R779" s="245"/>
      <c r="S779" s="245"/>
      <c r="T779" s="245"/>
      <c r="U779" s="245"/>
      <c r="V779" s="245"/>
      <c r="W779" s="245"/>
      <c r="X779" s="245"/>
      <c r="Y779" s="245"/>
      <c r="Z779" s="245"/>
    </row>
    <row r="780" ht="10.5" customHeight="1">
      <c r="A780" s="255"/>
      <c r="B780" s="245"/>
      <c r="C780" s="245"/>
      <c r="D780" s="245"/>
      <c r="E780" s="245"/>
      <c r="F780" s="245"/>
      <c r="G780" s="245"/>
      <c r="H780" s="245"/>
      <c r="I780" s="245"/>
      <c r="J780" s="245"/>
      <c r="K780" s="245"/>
      <c r="L780" s="256"/>
      <c r="M780" s="245"/>
      <c r="N780" s="245"/>
      <c r="O780" s="245"/>
      <c r="P780" s="245"/>
      <c r="Q780" s="245"/>
      <c r="R780" s="245"/>
      <c r="S780" s="245"/>
      <c r="T780" s="245"/>
      <c r="U780" s="245"/>
      <c r="V780" s="245"/>
      <c r="W780" s="245"/>
      <c r="X780" s="245"/>
      <c r="Y780" s="245"/>
      <c r="Z780" s="245"/>
    </row>
    <row r="781" ht="10.5" customHeight="1">
      <c r="A781" s="255"/>
      <c r="B781" s="245"/>
      <c r="C781" s="245"/>
      <c r="D781" s="245"/>
      <c r="E781" s="245"/>
      <c r="F781" s="245"/>
      <c r="G781" s="245"/>
      <c r="H781" s="245"/>
      <c r="I781" s="245"/>
      <c r="J781" s="245"/>
      <c r="K781" s="245"/>
      <c r="L781" s="256"/>
      <c r="M781" s="245"/>
      <c r="N781" s="245"/>
      <c r="O781" s="245"/>
      <c r="P781" s="245"/>
      <c r="Q781" s="245"/>
      <c r="R781" s="245"/>
      <c r="S781" s="245"/>
      <c r="T781" s="245"/>
      <c r="U781" s="245"/>
      <c r="V781" s="245"/>
      <c r="W781" s="245"/>
      <c r="X781" s="245"/>
      <c r="Y781" s="245"/>
      <c r="Z781" s="245"/>
    </row>
    <row r="782" ht="10.5" customHeight="1">
      <c r="A782" s="255"/>
      <c r="B782" s="245"/>
      <c r="C782" s="245"/>
      <c r="D782" s="245"/>
      <c r="E782" s="245"/>
      <c r="F782" s="245"/>
      <c r="G782" s="245"/>
      <c r="H782" s="245"/>
      <c r="I782" s="245"/>
      <c r="J782" s="245"/>
      <c r="K782" s="245"/>
      <c r="L782" s="256"/>
      <c r="M782" s="245"/>
      <c r="N782" s="245"/>
      <c r="O782" s="245"/>
      <c r="P782" s="245"/>
      <c r="Q782" s="245"/>
      <c r="R782" s="245"/>
      <c r="S782" s="245"/>
      <c r="T782" s="245"/>
      <c r="U782" s="245"/>
      <c r="V782" s="245"/>
      <c r="W782" s="245"/>
      <c r="X782" s="245"/>
      <c r="Y782" s="245"/>
      <c r="Z782" s="245"/>
    </row>
    <row r="783" ht="10.5" customHeight="1">
      <c r="A783" s="255"/>
      <c r="B783" s="245"/>
      <c r="C783" s="245"/>
      <c r="D783" s="245"/>
      <c r="E783" s="245"/>
      <c r="F783" s="245"/>
      <c r="G783" s="245"/>
      <c r="H783" s="245"/>
      <c r="I783" s="245"/>
      <c r="J783" s="245"/>
      <c r="K783" s="245"/>
      <c r="L783" s="256"/>
      <c r="M783" s="245"/>
      <c r="N783" s="245"/>
      <c r="O783" s="245"/>
      <c r="P783" s="245"/>
      <c r="Q783" s="245"/>
      <c r="R783" s="245"/>
      <c r="S783" s="245"/>
      <c r="T783" s="245"/>
      <c r="U783" s="245"/>
      <c r="V783" s="245"/>
      <c r="W783" s="245"/>
      <c r="X783" s="245"/>
      <c r="Y783" s="245"/>
      <c r="Z783" s="245"/>
    </row>
    <row r="784" ht="10.5" customHeight="1">
      <c r="A784" s="255"/>
      <c r="B784" s="245"/>
      <c r="C784" s="245"/>
      <c r="D784" s="245"/>
      <c r="E784" s="245"/>
      <c r="F784" s="245"/>
      <c r="G784" s="245"/>
      <c r="H784" s="245"/>
      <c r="I784" s="245"/>
      <c r="J784" s="245"/>
      <c r="K784" s="245"/>
      <c r="L784" s="256"/>
      <c r="M784" s="245"/>
      <c r="N784" s="245"/>
      <c r="O784" s="245"/>
      <c r="P784" s="245"/>
      <c r="Q784" s="245"/>
      <c r="R784" s="245"/>
      <c r="S784" s="245"/>
      <c r="T784" s="245"/>
      <c r="U784" s="245"/>
      <c r="V784" s="245"/>
      <c r="W784" s="245"/>
      <c r="X784" s="245"/>
      <c r="Y784" s="245"/>
      <c r="Z784" s="245"/>
    </row>
    <row r="785" ht="10.5" customHeight="1">
      <c r="A785" s="255"/>
      <c r="B785" s="245"/>
      <c r="C785" s="245"/>
      <c r="D785" s="245"/>
      <c r="E785" s="245"/>
      <c r="F785" s="245"/>
      <c r="G785" s="245"/>
      <c r="H785" s="245"/>
      <c r="I785" s="245"/>
      <c r="J785" s="245"/>
      <c r="K785" s="245"/>
      <c r="L785" s="256"/>
      <c r="M785" s="245"/>
      <c r="N785" s="245"/>
      <c r="O785" s="245"/>
      <c r="P785" s="245"/>
      <c r="Q785" s="245"/>
      <c r="R785" s="245"/>
      <c r="S785" s="245"/>
      <c r="T785" s="245"/>
      <c r="U785" s="245"/>
      <c r="V785" s="245"/>
      <c r="W785" s="245"/>
      <c r="X785" s="245"/>
      <c r="Y785" s="245"/>
      <c r="Z785" s="245"/>
    </row>
    <row r="786" ht="10.5" customHeight="1">
      <c r="A786" s="255"/>
      <c r="B786" s="245"/>
      <c r="C786" s="245"/>
      <c r="D786" s="245"/>
      <c r="E786" s="245"/>
      <c r="F786" s="245"/>
      <c r="G786" s="245"/>
      <c r="H786" s="245"/>
      <c r="I786" s="245"/>
      <c r="J786" s="245"/>
      <c r="K786" s="245"/>
      <c r="L786" s="256"/>
      <c r="M786" s="245"/>
      <c r="N786" s="245"/>
      <c r="O786" s="245"/>
      <c r="P786" s="245"/>
      <c r="Q786" s="245"/>
      <c r="R786" s="245"/>
      <c r="S786" s="245"/>
      <c r="T786" s="245"/>
      <c r="U786" s="245"/>
      <c r="V786" s="245"/>
      <c r="W786" s="245"/>
      <c r="X786" s="245"/>
      <c r="Y786" s="245"/>
      <c r="Z786" s="245"/>
    </row>
    <row r="787" ht="10.5" customHeight="1">
      <c r="A787" s="255"/>
      <c r="B787" s="245"/>
      <c r="C787" s="245"/>
      <c r="D787" s="245"/>
      <c r="E787" s="245"/>
      <c r="F787" s="245"/>
      <c r="G787" s="245"/>
      <c r="H787" s="245"/>
      <c r="I787" s="245"/>
      <c r="J787" s="245"/>
      <c r="K787" s="245"/>
      <c r="L787" s="256"/>
      <c r="M787" s="245"/>
      <c r="N787" s="245"/>
      <c r="O787" s="245"/>
      <c r="P787" s="245"/>
      <c r="Q787" s="245"/>
      <c r="R787" s="245"/>
      <c r="S787" s="245"/>
      <c r="T787" s="245"/>
      <c r="U787" s="245"/>
      <c r="V787" s="245"/>
      <c r="W787" s="245"/>
      <c r="X787" s="245"/>
      <c r="Y787" s="245"/>
      <c r="Z787" s="245"/>
    </row>
    <row r="788" ht="10.5" customHeight="1">
      <c r="A788" s="255"/>
      <c r="B788" s="245"/>
      <c r="C788" s="245"/>
      <c r="D788" s="245"/>
      <c r="E788" s="245"/>
      <c r="F788" s="245"/>
      <c r="G788" s="245"/>
      <c r="H788" s="245"/>
      <c r="I788" s="245"/>
      <c r="J788" s="245"/>
      <c r="K788" s="245"/>
      <c r="L788" s="256"/>
      <c r="M788" s="245"/>
      <c r="N788" s="245"/>
      <c r="O788" s="245"/>
      <c r="P788" s="245"/>
      <c r="Q788" s="245"/>
      <c r="R788" s="245"/>
      <c r="S788" s="245"/>
      <c r="T788" s="245"/>
      <c r="U788" s="245"/>
      <c r="V788" s="245"/>
      <c r="W788" s="245"/>
      <c r="X788" s="245"/>
      <c r="Y788" s="245"/>
      <c r="Z788" s="245"/>
    </row>
    <row r="789" ht="10.5" customHeight="1">
      <c r="A789" s="255"/>
      <c r="B789" s="245"/>
      <c r="C789" s="245"/>
      <c r="D789" s="245"/>
      <c r="E789" s="245"/>
      <c r="F789" s="245"/>
      <c r="G789" s="245"/>
      <c r="H789" s="245"/>
      <c r="I789" s="245"/>
      <c r="J789" s="245"/>
      <c r="K789" s="245"/>
      <c r="L789" s="256"/>
      <c r="M789" s="245"/>
      <c r="N789" s="245"/>
      <c r="O789" s="245"/>
      <c r="P789" s="245"/>
      <c r="Q789" s="245"/>
      <c r="R789" s="245"/>
      <c r="S789" s="245"/>
      <c r="T789" s="245"/>
      <c r="U789" s="245"/>
      <c r="V789" s="245"/>
      <c r="W789" s="245"/>
      <c r="X789" s="245"/>
      <c r="Y789" s="245"/>
      <c r="Z789" s="245"/>
    </row>
    <row r="790" ht="10.5" customHeight="1">
      <c r="A790" s="255"/>
      <c r="B790" s="245"/>
      <c r="C790" s="245"/>
      <c r="D790" s="245"/>
      <c r="E790" s="245"/>
      <c r="F790" s="245"/>
      <c r="G790" s="245"/>
      <c r="H790" s="245"/>
      <c r="I790" s="245"/>
      <c r="J790" s="245"/>
      <c r="K790" s="245"/>
      <c r="L790" s="256"/>
      <c r="M790" s="245"/>
      <c r="N790" s="245"/>
      <c r="O790" s="245"/>
      <c r="P790" s="245"/>
      <c r="Q790" s="245"/>
      <c r="R790" s="245"/>
      <c r="S790" s="245"/>
      <c r="T790" s="245"/>
      <c r="U790" s="245"/>
      <c r="V790" s="245"/>
      <c r="W790" s="245"/>
      <c r="X790" s="245"/>
      <c r="Y790" s="245"/>
      <c r="Z790" s="245"/>
    </row>
    <row r="791" ht="10.5" customHeight="1">
      <c r="A791" s="255"/>
      <c r="B791" s="245"/>
      <c r="C791" s="245"/>
      <c r="D791" s="245"/>
      <c r="E791" s="245"/>
      <c r="F791" s="245"/>
      <c r="G791" s="245"/>
      <c r="H791" s="245"/>
      <c r="I791" s="245"/>
      <c r="J791" s="245"/>
      <c r="K791" s="245"/>
      <c r="L791" s="256"/>
      <c r="M791" s="245"/>
      <c r="N791" s="245"/>
      <c r="O791" s="245"/>
      <c r="P791" s="245"/>
      <c r="Q791" s="245"/>
      <c r="R791" s="245"/>
      <c r="S791" s="245"/>
      <c r="T791" s="245"/>
      <c r="U791" s="245"/>
      <c r="V791" s="245"/>
      <c r="W791" s="245"/>
      <c r="X791" s="245"/>
      <c r="Y791" s="245"/>
      <c r="Z791" s="245"/>
    </row>
    <row r="792" ht="10.5" customHeight="1">
      <c r="A792" s="255"/>
      <c r="B792" s="245"/>
      <c r="C792" s="245"/>
      <c r="D792" s="245"/>
      <c r="E792" s="245"/>
      <c r="F792" s="245"/>
      <c r="G792" s="245"/>
      <c r="H792" s="245"/>
      <c r="I792" s="245"/>
      <c r="J792" s="245"/>
      <c r="K792" s="245"/>
      <c r="L792" s="256"/>
      <c r="M792" s="245"/>
      <c r="N792" s="245"/>
      <c r="O792" s="245"/>
      <c r="P792" s="245"/>
      <c r="Q792" s="245"/>
      <c r="R792" s="245"/>
      <c r="S792" s="245"/>
      <c r="T792" s="245"/>
      <c r="U792" s="245"/>
      <c r="V792" s="245"/>
      <c r="W792" s="245"/>
      <c r="X792" s="245"/>
      <c r="Y792" s="245"/>
      <c r="Z792" s="245"/>
    </row>
    <row r="793" ht="10.5" customHeight="1">
      <c r="A793" s="255"/>
      <c r="B793" s="245"/>
      <c r="C793" s="245"/>
      <c r="D793" s="245"/>
      <c r="E793" s="245"/>
      <c r="F793" s="245"/>
      <c r="G793" s="245"/>
      <c r="H793" s="245"/>
      <c r="I793" s="245"/>
      <c r="J793" s="245"/>
      <c r="K793" s="245"/>
      <c r="L793" s="256"/>
      <c r="M793" s="245"/>
      <c r="N793" s="245"/>
      <c r="O793" s="245"/>
      <c r="P793" s="245"/>
      <c r="Q793" s="245"/>
      <c r="R793" s="245"/>
      <c r="S793" s="245"/>
      <c r="T793" s="245"/>
      <c r="U793" s="245"/>
      <c r="V793" s="245"/>
      <c r="W793" s="245"/>
      <c r="X793" s="245"/>
      <c r="Y793" s="245"/>
      <c r="Z793" s="245"/>
    </row>
    <row r="794" ht="10.5" customHeight="1">
      <c r="A794" s="255"/>
      <c r="B794" s="245"/>
      <c r="C794" s="245"/>
      <c r="D794" s="245"/>
      <c r="E794" s="245"/>
      <c r="F794" s="245"/>
      <c r="G794" s="245"/>
      <c r="H794" s="245"/>
      <c r="I794" s="245"/>
      <c r="J794" s="245"/>
      <c r="K794" s="245"/>
      <c r="L794" s="256"/>
      <c r="M794" s="245"/>
      <c r="N794" s="245"/>
      <c r="O794" s="245"/>
      <c r="P794" s="245"/>
      <c r="Q794" s="245"/>
      <c r="R794" s="245"/>
      <c r="S794" s="245"/>
      <c r="T794" s="245"/>
      <c r="U794" s="245"/>
      <c r="V794" s="245"/>
      <c r="W794" s="245"/>
      <c r="X794" s="245"/>
      <c r="Y794" s="245"/>
      <c r="Z794" s="245"/>
    </row>
    <row r="795" ht="10.5" customHeight="1">
      <c r="A795" s="255"/>
      <c r="B795" s="245"/>
      <c r="C795" s="245"/>
      <c r="D795" s="245"/>
      <c r="E795" s="245"/>
      <c r="F795" s="245"/>
      <c r="G795" s="245"/>
      <c r="H795" s="245"/>
      <c r="I795" s="245"/>
      <c r="J795" s="245"/>
      <c r="K795" s="245"/>
      <c r="L795" s="256"/>
      <c r="M795" s="245"/>
      <c r="N795" s="245"/>
      <c r="O795" s="245"/>
      <c r="P795" s="245"/>
      <c r="Q795" s="245"/>
      <c r="R795" s="245"/>
      <c r="S795" s="245"/>
      <c r="T795" s="245"/>
      <c r="U795" s="245"/>
      <c r="V795" s="245"/>
      <c r="W795" s="245"/>
      <c r="X795" s="245"/>
      <c r="Y795" s="245"/>
      <c r="Z795" s="245"/>
    </row>
    <row r="796" ht="10.5" customHeight="1">
      <c r="A796" s="255"/>
      <c r="B796" s="245"/>
      <c r="C796" s="245"/>
      <c r="D796" s="245"/>
      <c r="E796" s="245"/>
      <c r="F796" s="245"/>
      <c r="G796" s="245"/>
      <c r="H796" s="245"/>
      <c r="I796" s="245"/>
      <c r="J796" s="245"/>
      <c r="K796" s="245"/>
      <c r="L796" s="256"/>
      <c r="M796" s="245"/>
      <c r="N796" s="245"/>
      <c r="O796" s="245"/>
      <c r="P796" s="245"/>
      <c r="Q796" s="245"/>
      <c r="R796" s="245"/>
      <c r="S796" s="245"/>
      <c r="T796" s="245"/>
      <c r="U796" s="245"/>
      <c r="V796" s="245"/>
      <c r="W796" s="245"/>
      <c r="X796" s="245"/>
      <c r="Y796" s="245"/>
      <c r="Z796" s="245"/>
    </row>
    <row r="797" ht="10.5" customHeight="1">
      <c r="A797" s="255"/>
      <c r="B797" s="245"/>
      <c r="C797" s="245"/>
      <c r="D797" s="245"/>
      <c r="E797" s="245"/>
      <c r="F797" s="245"/>
      <c r="G797" s="245"/>
      <c r="H797" s="245"/>
      <c r="I797" s="245"/>
      <c r="J797" s="245"/>
      <c r="K797" s="245"/>
      <c r="L797" s="256"/>
      <c r="M797" s="245"/>
      <c r="N797" s="245"/>
      <c r="O797" s="245"/>
      <c r="P797" s="245"/>
      <c r="Q797" s="245"/>
      <c r="R797" s="245"/>
      <c r="S797" s="245"/>
      <c r="T797" s="245"/>
      <c r="U797" s="245"/>
      <c r="V797" s="245"/>
      <c r="W797" s="245"/>
      <c r="X797" s="245"/>
      <c r="Y797" s="245"/>
      <c r="Z797" s="245"/>
    </row>
    <row r="798" ht="10.5" customHeight="1">
      <c r="A798" s="255"/>
      <c r="B798" s="245"/>
      <c r="C798" s="245"/>
      <c r="D798" s="245"/>
      <c r="E798" s="245"/>
      <c r="F798" s="245"/>
      <c r="G798" s="245"/>
      <c r="H798" s="245"/>
      <c r="I798" s="245"/>
      <c r="J798" s="245"/>
      <c r="K798" s="245"/>
      <c r="L798" s="256"/>
      <c r="M798" s="245"/>
      <c r="N798" s="245"/>
      <c r="O798" s="245"/>
      <c r="P798" s="245"/>
      <c r="Q798" s="245"/>
      <c r="R798" s="245"/>
      <c r="S798" s="245"/>
      <c r="T798" s="245"/>
      <c r="U798" s="245"/>
      <c r="V798" s="245"/>
      <c r="W798" s="245"/>
      <c r="X798" s="245"/>
      <c r="Y798" s="245"/>
      <c r="Z798" s="245"/>
    </row>
    <row r="799" ht="10.5" customHeight="1">
      <c r="A799" s="255"/>
      <c r="B799" s="245"/>
      <c r="C799" s="245"/>
      <c r="D799" s="245"/>
      <c r="E799" s="245"/>
      <c r="F799" s="245"/>
      <c r="G799" s="245"/>
      <c r="H799" s="245"/>
      <c r="I799" s="245"/>
      <c r="J799" s="245"/>
      <c r="K799" s="245"/>
      <c r="L799" s="256"/>
      <c r="M799" s="245"/>
      <c r="N799" s="245"/>
      <c r="O799" s="245"/>
      <c r="P799" s="245"/>
      <c r="Q799" s="245"/>
      <c r="R799" s="245"/>
      <c r="S799" s="245"/>
      <c r="T799" s="245"/>
      <c r="U799" s="245"/>
      <c r="V799" s="245"/>
      <c r="W799" s="245"/>
      <c r="X799" s="245"/>
      <c r="Y799" s="245"/>
      <c r="Z799" s="245"/>
    </row>
    <row r="800" ht="10.5" customHeight="1">
      <c r="A800" s="255"/>
      <c r="B800" s="245"/>
      <c r="C800" s="245"/>
      <c r="D800" s="245"/>
      <c r="E800" s="245"/>
      <c r="F800" s="245"/>
      <c r="G800" s="245"/>
      <c r="H800" s="245"/>
      <c r="I800" s="245"/>
      <c r="J800" s="245"/>
      <c r="K800" s="245"/>
      <c r="L800" s="256"/>
      <c r="M800" s="245"/>
      <c r="N800" s="245"/>
      <c r="O800" s="245"/>
      <c r="P800" s="245"/>
      <c r="Q800" s="245"/>
      <c r="R800" s="245"/>
      <c r="S800" s="245"/>
      <c r="T800" s="245"/>
      <c r="U800" s="245"/>
      <c r="V800" s="245"/>
      <c r="W800" s="245"/>
      <c r="X800" s="245"/>
      <c r="Y800" s="245"/>
      <c r="Z800" s="245"/>
    </row>
    <row r="801" ht="10.5" customHeight="1">
      <c r="A801" s="255"/>
      <c r="B801" s="245"/>
      <c r="C801" s="245"/>
      <c r="D801" s="245"/>
      <c r="E801" s="245"/>
      <c r="F801" s="245"/>
      <c r="G801" s="245"/>
      <c r="H801" s="245"/>
      <c r="I801" s="245"/>
      <c r="J801" s="245"/>
      <c r="K801" s="245"/>
      <c r="L801" s="256"/>
      <c r="M801" s="245"/>
      <c r="N801" s="245"/>
      <c r="O801" s="245"/>
      <c r="P801" s="245"/>
      <c r="Q801" s="245"/>
      <c r="R801" s="245"/>
      <c r="S801" s="245"/>
      <c r="T801" s="245"/>
      <c r="U801" s="245"/>
      <c r="V801" s="245"/>
      <c r="W801" s="245"/>
      <c r="X801" s="245"/>
      <c r="Y801" s="245"/>
      <c r="Z801" s="245"/>
    </row>
    <row r="802" ht="10.5" customHeight="1">
      <c r="A802" s="255"/>
      <c r="B802" s="245"/>
      <c r="C802" s="245"/>
      <c r="D802" s="245"/>
      <c r="E802" s="245"/>
      <c r="F802" s="245"/>
      <c r="G802" s="245"/>
      <c r="H802" s="245"/>
      <c r="I802" s="245"/>
      <c r="J802" s="245"/>
      <c r="K802" s="245"/>
      <c r="L802" s="256"/>
      <c r="M802" s="245"/>
      <c r="N802" s="245"/>
      <c r="O802" s="245"/>
      <c r="P802" s="245"/>
      <c r="Q802" s="245"/>
      <c r="R802" s="245"/>
      <c r="S802" s="245"/>
      <c r="T802" s="245"/>
      <c r="U802" s="245"/>
      <c r="V802" s="245"/>
      <c r="W802" s="245"/>
      <c r="X802" s="245"/>
      <c r="Y802" s="245"/>
      <c r="Z802" s="245"/>
    </row>
    <row r="803" ht="10.5" customHeight="1">
      <c r="A803" s="255"/>
      <c r="B803" s="245"/>
      <c r="C803" s="245"/>
      <c r="D803" s="245"/>
      <c r="E803" s="245"/>
      <c r="F803" s="245"/>
      <c r="G803" s="245"/>
      <c r="H803" s="245"/>
      <c r="I803" s="245"/>
      <c r="J803" s="245"/>
      <c r="K803" s="245"/>
      <c r="L803" s="256"/>
      <c r="M803" s="245"/>
      <c r="N803" s="245"/>
      <c r="O803" s="245"/>
      <c r="P803" s="245"/>
      <c r="Q803" s="245"/>
      <c r="R803" s="245"/>
      <c r="S803" s="245"/>
      <c r="T803" s="245"/>
      <c r="U803" s="245"/>
      <c r="V803" s="245"/>
      <c r="W803" s="245"/>
      <c r="X803" s="245"/>
      <c r="Y803" s="245"/>
      <c r="Z803" s="245"/>
    </row>
    <row r="804" ht="10.5" customHeight="1">
      <c r="A804" s="255"/>
      <c r="B804" s="245"/>
      <c r="C804" s="245"/>
      <c r="D804" s="245"/>
      <c r="E804" s="245"/>
      <c r="F804" s="245"/>
      <c r="G804" s="245"/>
      <c r="H804" s="245"/>
      <c r="I804" s="245"/>
      <c r="J804" s="245"/>
      <c r="K804" s="245"/>
      <c r="L804" s="256"/>
      <c r="M804" s="245"/>
      <c r="N804" s="245"/>
      <c r="O804" s="245"/>
      <c r="P804" s="245"/>
      <c r="Q804" s="245"/>
      <c r="R804" s="245"/>
      <c r="S804" s="245"/>
      <c r="T804" s="245"/>
      <c r="U804" s="245"/>
      <c r="V804" s="245"/>
      <c r="W804" s="245"/>
      <c r="X804" s="245"/>
      <c r="Y804" s="245"/>
      <c r="Z804" s="245"/>
    </row>
    <row r="805" ht="10.5" customHeight="1">
      <c r="A805" s="255"/>
      <c r="B805" s="245"/>
      <c r="C805" s="245"/>
      <c r="D805" s="245"/>
      <c r="E805" s="245"/>
      <c r="F805" s="245"/>
      <c r="G805" s="245"/>
      <c r="H805" s="245"/>
      <c r="I805" s="245"/>
      <c r="J805" s="245"/>
      <c r="K805" s="245"/>
      <c r="L805" s="256"/>
      <c r="M805" s="245"/>
      <c r="N805" s="245"/>
      <c r="O805" s="245"/>
      <c r="P805" s="245"/>
      <c r="Q805" s="245"/>
      <c r="R805" s="245"/>
      <c r="S805" s="245"/>
      <c r="T805" s="245"/>
      <c r="U805" s="245"/>
      <c r="V805" s="245"/>
      <c r="W805" s="245"/>
      <c r="X805" s="245"/>
      <c r="Y805" s="245"/>
      <c r="Z805" s="245"/>
    </row>
    <row r="806" ht="10.5" customHeight="1">
      <c r="A806" s="255"/>
      <c r="B806" s="245"/>
      <c r="C806" s="245"/>
      <c r="D806" s="245"/>
      <c r="E806" s="245"/>
      <c r="F806" s="245"/>
      <c r="G806" s="245"/>
      <c r="H806" s="245"/>
      <c r="I806" s="245"/>
      <c r="J806" s="245"/>
      <c r="K806" s="245"/>
      <c r="L806" s="256"/>
      <c r="M806" s="245"/>
      <c r="N806" s="245"/>
      <c r="O806" s="245"/>
      <c r="P806" s="245"/>
      <c r="Q806" s="245"/>
      <c r="R806" s="245"/>
      <c r="S806" s="245"/>
      <c r="T806" s="245"/>
      <c r="U806" s="245"/>
      <c r="V806" s="245"/>
      <c r="W806" s="245"/>
      <c r="X806" s="245"/>
      <c r="Y806" s="245"/>
      <c r="Z806" s="245"/>
    </row>
    <row r="807" ht="10.5" customHeight="1">
      <c r="A807" s="255"/>
      <c r="B807" s="245"/>
      <c r="C807" s="245"/>
      <c r="D807" s="245"/>
      <c r="E807" s="245"/>
      <c r="F807" s="245"/>
      <c r="G807" s="245"/>
      <c r="H807" s="245"/>
      <c r="I807" s="245"/>
      <c r="J807" s="245"/>
      <c r="K807" s="245"/>
      <c r="L807" s="256"/>
      <c r="M807" s="245"/>
      <c r="N807" s="245"/>
      <c r="O807" s="245"/>
      <c r="P807" s="245"/>
      <c r="Q807" s="245"/>
      <c r="R807" s="245"/>
      <c r="S807" s="245"/>
      <c r="T807" s="245"/>
      <c r="U807" s="245"/>
      <c r="V807" s="245"/>
      <c r="W807" s="245"/>
      <c r="X807" s="245"/>
      <c r="Y807" s="245"/>
      <c r="Z807" s="245"/>
    </row>
    <row r="808" ht="10.5" customHeight="1">
      <c r="A808" s="255"/>
      <c r="B808" s="245"/>
      <c r="C808" s="245"/>
      <c r="D808" s="245"/>
      <c r="E808" s="245"/>
      <c r="F808" s="245"/>
      <c r="G808" s="245"/>
      <c r="H808" s="245"/>
      <c r="I808" s="245"/>
      <c r="J808" s="245"/>
      <c r="K808" s="245"/>
      <c r="L808" s="256"/>
      <c r="M808" s="245"/>
      <c r="N808" s="245"/>
      <c r="O808" s="245"/>
      <c r="P808" s="245"/>
      <c r="Q808" s="245"/>
      <c r="R808" s="245"/>
      <c r="S808" s="245"/>
      <c r="T808" s="245"/>
      <c r="U808" s="245"/>
      <c r="V808" s="245"/>
      <c r="W808" s="245"/>
      <c r="X808" s="245"/>
      <c r="Y808" s="245"/>
      <c r="Z808" s="245"/>
    </row>
    <row r="809" ht="10.5" customHeight="1">
      <c r="A809" s="255"/>
      <c r="B809" s="245"/>
      <c r="C809" s="245"/>
      <c r="D809" s="245"/>
      <c r="E809" s="245"/>
      <c r="F809" s="245"/>
      <c r="G809" s="245"/>
      <c r="H809" s="245"/>
      <c r="I809" s="245"/>
      <c r="J809" s="245"/>
      <c r="K809" s="245"/>
      <c r="L809" s="256"/>
      <c r="M809" s="245"/>
      <c r="N809" s="245"/>
      <c r="O809" s="245"/>
      <c r="P809" s="245"/>
      <c r="Q809" s="245"/>
      <c r="R809" s="245"/>
      <c r="S809" s="245"/>
      <c r="T809" s="245"/>
      <c r="U809" s="245"/>
      <c r="V809" s="245"/>
      <c r="W809" s="245"/>
      <c r="X809" s="245"/>
      <c r="Y809" s="245"/>
      <c r="Z809" s="245"/>
    </row>
    <row r="810" ht="10.5" customHeight="1">
      <c r="A810" s="255"/>
      <c r="B810" s="245"/>
      <c r="C810" s="245"/>
      <c r="D810" s="245"/>
      <c r="E810" s="245"/>
      <c r="F810" s="245"/>
      <c r="G810" s="245"/>
      <c r="H810" s="245"/>
      <c r="I810" s="245"/>
      <c r="J810" s="245"/>
      <c r="K810" s="245"/>
      <c r="L810" s="256"/>
      <c r="M810" s="245"/>
      <c r="N810" s="245"/>
      <c r="O810" s="245"/>
      <c r="P810" s="245"/>
      <c r="Q810" s="245"/>
      <c r="R810" s="245"/>
      <c r="S810" s="245"/>
      <c r="T810" s="245"/>
      <c r="U810" s="245"/>
      <c r="V810" s="245"/>
      <c r="W810" s="245"/>
      <c r="X810" s="245"/>
      <c r="Y810" s="245"/>
      <c r="Z810" s="245"/>
    </row>
    <row r="811" ht="10.5" customHeight="1">
      <c r="A811" s="255"/>
      <c r="B811" s="245"/>
      <c r="C811" s="245"/>
      <c r="D811" s="245"/>
      <c r="E811" s="245"/>
      <c r="F811" s="245"/>
      <c r="G811" s="245"/>
      <c r="H811" s="245"/>
      <c r="I811" s="245"/>
      <c r="J811" s="245"/>
      <c r="K811" s="245"/>
      <c r="L811" s="256"/>
      <c r="M811" s="245"/>
      <c r="N811" s="245"/>
      <c r="O811" s="245"/>
      <c r="P811" s="245"/>
      <c r="Q811" s="245"/>
      <c r="R811" s="245"/>
      <c r="S811" s="245"/>
      <c r="T811" s="245"/>
      <c r="U811" s="245"/>
      <c r="V811" s="245"/>
      <c r="W811" s="245"/>
      <c r="X811" s="245"/>
      <c r="Y811" s="245"/>
      <c r="Z811" s="245"/>
    </row>
    <row r="812" ht="10.5" customHeight="1">
      <c r="A812" s="255"/>
      <c r="B812" s="245"/>
      <c r="C812" s="245"/>
      <c r="D812" s="245"/>
      <c r="E812" s="245"/>
      <c r="F812" s="245"/>
      <c r="G812" s="245"/>
      <c r="H812" s="245"/>
      <c r="I812" s="245"/>
      <c r="J812" s="245"/>
      <c r="K812" s="245"/>
      <c r="L812" s="256"/>
      <c r="M812" s="245"/>
      <c r="N812" s="245"/>
      <c r="O812" s="245"/>
      <c r="P812" s="245"/>
      <c r="Q812" s="245"/>
      <c r="R812" s="245"/>
      <c r="S812" s="245"/>
      <c r="T812" s="245"/>
      <c r="U812" s="245"/>
      <c r="V812" s="245"/>
      <c r="W812" s="245"/>
      <c r="X812" s="245"/>
      <c r="Y812" s="245"/>
      <c r="Z812" s="245"/>
    </row>
    <row r="813" ht="10.5" customHeight="1">
      <c r="A813" s="255"/>
      <c r="B813" s="245"/>
      <c r="C813" s="245"/>
      <c r="D813" s="245"/>
      <c r="E813" s="245"/>
      <c r="F813" s="245"/>
      <c r="G813" s="245"/>
      <c r="H813" s="245"/>
      <c r="I813" s="245"/>
      <c r="J813" s="245"/>
      <c r="K813" s="245"/>
      <c r="L813" s="256"/>
      <c r="M813" s="245"/>
      <c r="N813" s="245"/>
      <c r="O813" s="245"/>
      <c r="P813" s="245"/>
      <c r="Q813" s="245"/>
      <c r="R813" s="245"/>
      <c r="S813" s="245"/>
      <c r="T813" s="245"/>
      <c r="U813" s="245"/>
      <c r="V813" s="245"/>
      <c r="W813" s="245"/>
      <c r="X813" s="245"/>
      <c r="Y813" s="245"/>
      <c r="Z813" s="245"/>
    </row>
    <row r="814" ht="10.5" customHeight="1">
      <c r="A814" s="255"/>
      <c r="B814" s="245"/>
      <c r="C814" s="245"/>
      <c r="D814" s="245"/>
      <c r="E814" s="245"/>
      <c r="F814" s="245"/>
      <c r="G814" s="245"/>
      <c r="H814" s="245"/>
      <c r="I814" s="245"/>
      <c r="J814" s="245"/>
      <c r="K814" s="245"/>
      <c r="L814" s="256"/>
      <c r="M814" s="245"/>
      <c r="N814" s="245"/>
      <c r="O814" s="245"/>
      <c r="P814" s="245"/>
      <c r="Q814" s="245"/>
      <c r="R814" s="245"/>
      <c r="S814" s="245"/>
      <c r="T814" s="245"/>
      <c r="U814" s="245"/>
      <c r="V814" s="245"/>
      <c r="W814" s="245"/>
      <c r="X814" s="245"/>
      <c r="Y814" s="245"/>
      <c r="Z814" s="245"/>
    </row>
    <row r="815" ht="10.5" customHeight="1">
      <c r="A815" s="255"/>
      <c r="B815" s="245"/>
      <c r="C815" s="245"/>
      <c r="D815" s="245"/>
      <c r="E815" s="245"/>
      <c r="F815" s="245"/>
      <c r="G815" s="245"/>
      <c r="H815" s="245"/>
      <c r="I815" s="245"/>
      <c r="J815" s="245"/>
      <c r="K815" s="245"/>
      <c r="L815" s="256"/>
      <c r="M815" s="245"/>
      <c r="N815" s="245"/>
      <c r="O815" s="245"/>
      <c r="P815" s="245"/>
      <c r="Q815" s="245"/>
      <c r="R815" s="245"/>
      <c r="S815" s="245"/>
      <c r="T815" s="245"/>
      <c r="U815" s="245"/>
      <c r="V815" s="245"/>
      <c r="W815" s="245"/>
      <c r="X815" s="245"/>
      <c r="Y815" s="245"/>
      <c r="Z815" s="245"/>
    </row>
    <row r="816" ht="10.5" customHeight="1">
      <c r="A816" s="255"/>
      <c r="B816" s="245"/>
      <c r="C816" s="245"/>
      <c r="D816" s="245"/>
      <c r="E816" s="245"/>
      <c r="F816" s="245"/>
      <c r="G816" s="245"/>
      <c r="H816" s="245"/>
      <c r="I816" s="245"/>
      <c r="J816" s="245"/>
      <c r="K816" s="245"/>
      <c r="L816" s="256"/>
      <c r="M816" s="245"/>
      <c r="N816" s="245"/>
      <c r="O816" s="245"/>
      <c r="P816" s="245"/>
      <c r="Q816" s="245"/>
      <c r="R816" s="245"/>
      <c r="S816" s="245"/>
      <c r="T816" s="245"/>
      <c r="U816" s="245"/>
      <c r="V816" s="245"/>
      <c r="W816" s="245"/>
      <c r="X816" s="245"/>
      <c r="Y816" s="245"/>
      <c r="Z816" s="245"/>
    </row>
    <row r="817" ht="10.5" customHeight="1">
      <c r="A817" s="255"/>
      <c r="B817" s="245"/>
      <c r="C817" s="245"/>
      <c r="D817" s="245"/>
      <c r="E817" s="245"/>
      <c r="F817" s="245"/>
      <c r="G817" s="245"/>
      <c r="H817" s="245"/>
      <c r="I817" s="245"/>
      <c r="J817" s="245"/>
      <c r="K817" s="245"/>
      <c r="L817" s="256"/>
      <c r="M817" s="245"/>
      <c r="N817" s="245"/>
      <c r="O817" s="245"/>
      <c r="P817" s="245"/>
      <c r="Q817" s="245"/>
      <c r="R817" s="245"/>
      <c r="S817" s="245"/>
      <c r="T817" s="245"/>
      <c r="U817" s="245"/>
      <c r="V817" s="245"/>
      <c r="W817" s="245"/>
      <c r="X817" s="245"/>
      <c r="Y817" s="245"/>
      <c r="Z817" s="245"/>
    </row>
    <row r="818" ht="10.5" customHeight="1">
      <c r="A818" s="255"/>
      <c r="B818" s="245"/>
      <c r="C818" s="245"/>
      <c r="D818" s="245"/>
      <c r="E818" s="245"/>
      <c r="F818" s="245"/>
      <c r="G818" s="245"/>
      <c r="H818" s="245"/>
      <c r="I818" s="245"/>
      <c r="J818" s="245"/>
      <c r="K818" s="245"/>
      <c r="L818" s="256"/>
      <c r="M818" s="245"/>
      <c r="N818" s="245"/>
      <c r="O818" s="245"/>
      <c r="P818" s="245"/>
      <c r="Q818" s="245"/>
      <c r="R818" s="245"/>
      <c r="S818" s="245"/>
      <c r="T818" s="245"/>
      <c r="U818" s="245"/>
      <c r="V818" s="245"/>
      <c r="W818" s="245"/>
      <c r="X818" s="245"/>
      <c r="Y818" s="245"/>
      <c r="Z818" s="245"/>
    </row>
    <row r="819" ht="10.5" customHeight="1">
      <c r="A819" s="255"/>
      <c r="B819" s="245"/>
      <c r="C819" s="245"/>
      <c r="D819" s="245"/>
      <c r="E819" s="245"/>
      <c r="F819" s="245"/>
      <c r="G819" s="245"/>
      <c r="H819" s="245"/>
      <c r="I819" s="245"/>
      <c r="J819" s="245"/>
      <c r="K819" s="245"/>
      <c r="L819" s="256"/>
      <c r="M819" s="245"/>
      <c r="N819" s="245"/>
      <c r="O819" s="245"/>
      <c r="P819" s="245"/>
      <c r="Q819" s="245"/>
      <c r="R819" s="245"/>
      <c r="S819" s="245"/>
      <c r="T819" s="245"/>
      <c r="U819" s="245"/>
      <c r="V819" s="245"/>
      <c r="W819" s="245"/>
      <c r="X819" s="245"/>
      <c r="Y819" s="245"/>
      <c r="Z819" s="245"/>
    </row>
    <row r="820" ht="10.5" customHeight="1">
      <c r="A820" s="255"/>
      <c r="B820" s="245"/>
      <c r="C820" s="245"/>
      <c r="D820" s="245"/>
      <c r="E820" s="245"/>
      <c r="F820" s="245"/>
      <c r="G820" s="245"/>
      <c r="H820" s="245"/>
      <c r="I820" s="245"/>
      <c r="J820" s="245"/>
      <c r="K820" s="245"/>
      <c r="L820" s="256"/>
      <c r="M820" s="245"/>
      <c r="N820" s="245"/>
      <c r="O820" s="245"/>
      <c r="P820" s="245"/>
      <c r="Q820" s="245"/>
      <c r="R820" s="245"/>
      <c r="S820" s="245"/>
      <c r="T820" s="245"/>
      <c r="U820" s="245"/>
      <c r="V820" s="245"/>
      <c r="W820" s="245"/>
      <c r="X820" s="245"/>
      <c r="Y820" s="245"/>
      <c r="Z820" s="245"/>
    </row>
    <row r="821" ht="10.5" customHeight="1">
      <c r="A821" s="255"/>
      <c r="B821" s="245"/>
      <c r="C821" s="245"/>
      <c r="D821" s="245"/>
      <c r="E821" s="245"/>
      <c r="F821" s="245"/>
      <c r="G821" s="245"/>
      <c r="H821" s="245"/>
      <c r="I821" s="245"/>
      <c r="J821" s="245"/>
      <c r="K821" s="245"/>
      <c r="L821" s="256"/>
      <c r="M821" s="245"/>
      <c r="N821" s="245"/>
      <c r="O821" s="245"/>
      <c r="P821" s="245"/>
      <c r="Q821" s="245"/>
      <c r="R821" s="245"/>
      <c r="S821" s="245"/>
      <c r="T821" s="245"/>
      <c r="U821" s="245"/>
      <c r="V821" s="245"/>
      <c r="W821" s="245"/>
      <c r="X821" s="245"/>
      <c r="Y821" s="245"/>
      <c r="Z821" s="245"/>
    </row>
    <row r="822" ht="10.5" customHeight="1">
      <c r="A822" s="255"/>
      <c r="B822" s="245"/>
      <c r="C822" s="245"/>
      <c r="D822" s="245"/>
      <c r="E822" s="245"/>
      <c r="F822" s="245"/>
      <c r="G822" s="245"/>
      <c r="H822" s="245"/>
      <c r="I822" s="245"/>
      <c r="J822" s="245"/>
      <c r="K822" s="245"/>
      <c r="L822" s="256"/>
      <c r="M822" s="245"/>
      <c r="N822" s="245"/>
      <c r="O822" s="245"/>
      <c r="P822" s="245"/>
      <c r="Q822" s="245"/>
      <c r="R822" s="245"/>
      <c r="S822" s="245"/>
      <c r="T822" s="245"/>
      <c r="U822" s="245"/>
      <c r="V822" s="245"/>
      <c r="W822" s="245"/>
      <c r="X822" s="245"/>
      <c r="Y822" s="245"/>
      <c r="Z822" s="245"/>
    </row>
    <row r="823" ht="10.5" customHeight="1">
      <c r="A823" s="255"/>
      <c r="B823" s="245"/>
      <c r="C823" s="245"/>
      <c r="D823" s="245"/>
      <c r="E823" s="245"/>
      <c r="F823" s="245"/>
      <c r="G823" s="245"/>
      <c r="H823" s="245"/>
      <c r="I823" s="245"/>
      <c r="J823" s="245"/>
      <c r="K823" s="245"/>
      <c r="L823" s="256"/>
      <c r="M823" s="245"/>
      <c r="N823" s="245"/>
      <c r="O823" s="245"/>
      <c r="P823" s="245"/>
      <c r="Q823" s="245"/>
      <c r="R823" s="245"/>
      <c r="S823" s="245"/>
      <c r="T823" s="245"/>
      <c r="U823" s="245"/>
      <c r="V823" s="245"/>
      <c r="W823" s="245"/>
      <c r="X823" s="245"/>
      <c r="Y823" s="245"/>
      <c r="Z823" s="245"/>
    </row>
    <row r="824" ht="10.5" customHeight="1">
      <c r="A824" s="255"/>
      <c r="B824" s="245"/>
      <c r="C824" s="245"/>
      <c r="D824" s="245"/>
      <c r="E824" s="245"/>
      <c r="F824" s="245"/>
      <c r="G824" s="245"/>
      <c r="H824" s="245"/>
      <c r="I824" s="245"/>
      <c r="J824" s="245"/>
      <c r="K824" s="245"/>
      <c r="L824" s="256"/>
      <c r="M824" s="245"/>
      <c r="N824" s="245"/>
      <c r="O824" s="245"/>
      <c r="P824" s="245"/>
      <c r="Q824" s="245"/>
      <c r="R824" s="245"/>
      <c r="S824" s="245"/>
      <c r="T824" s="245"/>
      <c r="U824" s="245"/>
      <c r="V824" s="245"/>
      <c r="W824" s="245"/>
      <c r="X824" s="245"/>
      <c r="Y824" s="245"/>
      <c r="Z824" s="245"/>
    </row>
    <row r="825" ht="10.5" customHeight="1">
      <c r="A825" s="255"/>
      <c r="B825" s="245"/>
      <c r="C825" s="245"/>
      <c r="D825" s="245"/>
      <c r="E825" s="245"/>
      <c r="F825" s="245"/>
      <c r="G825" s="245"/>
      <c r="H825" s="245"/>
      <c r="I825" s="245"/>
      <c r="J825" s="245"/>
      <c r="K825" s="245"/>
      <c r="L825" s="256"/>
      <c r="M825" s="245"/>
      <c r="N825" s="245"/>
      <c r="O825" s="245"/>
      <c r="P825" s="245"/>
      <c r="Q825" s="245"/>
      <c r="R825" s="245"/>
      <c r="S825" s="245"/>
      <c r="T825" s="245"/>
      <c r="U825" s="245"/>
      <c r="V825" s="245"/>
      <c r="W825" s="245"/>
      <c r="X825" s="245"/>
      <c r="Y825" s="245"/>
      <c r="Z825" s="245"/>
    </row>
    <row r="826" ht="10.5" customHeight="1">
      <c r="A826" s="255"/>
      <c r="B826" s="245"/>
      <c r="C826" s="245"/>
      <c r="D826" s="245"/>
      <c r="E826" s="245"/>
      <c r="F826" s="245"/>
      <c r="G826" s="245"/>
      <c r="H826" s="245"/>
      <c r="I826" s="245"/>
      <c r="J826" s="245"/>
      <c r="K826" s="245"/>
      <c r="L826" s="256"/>
      <c r="M826" s="245"/>
      <c r="N826" s="245"/>
      <c r="O826" s="245"/>
      <c r="P826" s="245"/>
      <c r="Q826" s="245"/>
      <c r="R826" s="245"/>
      <c r="S826" s="245"/>
      <c r="T826" s="245"/>
      <c r="U826" s="245"/>
      <c r="V826" s="245"/>
      <c r="W826" s="245"/>
      <c r="X826" s="245"/>
      <c r="Y826" s="245"/>
      <c r="Z826" s="245"/>
    </row>
    <row r="827" ht="10.5" customHeight="1">
      <c r="A827" s="255"/>
      <c r="B827" s="245"/>
      <c r="C827" s="245"/>
      <c r="D827" s="245"/>
      <c r="E827" s="245"/>
      <c r="F827" s="245"/>
      <c r="G827" s="245"/>
      <c r="H827" s="245"/>
      <c r="I827" s="245"/>
      <c r="J827" s="245"/>
      <c r="K827" s="245"/>
      <c r="L827" s="256"/>
      <c r="M827" s="245"/>
      <c r="N827" s="245"/>
      <c r="O827" s="245"/>
      <c r="P827" s="245"/>
      <c r="Q827" s="245"/>
      <c r="R827" s="245"/>
      <c r="S827" s="245"/>
      <c r="T827" s="245"/>
      <c r="U827" s="245"/>
      <c r="V827" s="245"/>
      <c r="W827" s="245"/>
      <c r="X827" s="245"/>
      <c r="Y827" s="245"/>
      <c r="Z827" s="245"/>
    </row>
    <row r="828" ht="10.5" customHeight="1">
      <c r="A828" s="255"/>
      <c r="B828" s="245"/>
      <c r="C828" s="245"/>
      <c r="D828" s="245"/>
      <c r="E828" s="245"/>
      <c r="F828" s="245"/>
      <c r="G828" s="245"/>
      <c r="H828" s="245"/>
      <c r="I828" s="245"/>
      <c r="J828" s="245"/>
      <c r="K828" s="245"/>
      <c r="L828" s="256"/>
      <c r="M828" s="245"/>
      <c r="N828" s="245"/>
      <c r="O828" s="245"/>
      <c r="P828" s="245"/>
      <c r="Q828" s="245"/>
      <c r="R828" s="245"/>
      <c r="S828" s="245"/>
      <c r="T828" s="245"/>
      <c r="U828" s="245"/>
      <c r="V828" s="245"/>
      <c r="W828" s="245"/>
      <c r="X828" s="245"/>
      <c r="Y828" s="245"/>
      <c r="Z828" s="245"/>
    </row>
    <row r="829" ht="10.5" customHeight="1">
      <c r="A829" s="255"/>
      <c r="B829" s="245"/>
      <c r="C829" s="245"/>
      <c r="D829" s="245"/>
      <c r="E829" s="245"/>
      <c r="F829" s="245"/>
      <c r="G829" s="245"/>
      <c r="H829" s="245"/>
      <c r="I829" s="245"/>
      <c r="J829" s="245"/>
      <c r="K829" s="245"/>
      <c r="L829" s="256"/>
      <c r="M829" s="245"/>
      <c r="N829" s="245"/>
      <c r="O829" s="245"/>
      <c r="P829" s="245"/>
      <c r="Q829" s="245"/>
      <c r="R829" s="245"/>
      <c r="S829" s="245"/>
      <c r="T829" s="245"/>
      <c r="U829" s="245"/>
      <c r="V829" s="245"/>
      <c r="W829" s="245"/>
      <c r="X829" s="245"/>
      <c r="Y829" s="245"/>
      <c r="Z829" s="245"/>
    </row>
    <row r="830" ht="10.5" customHeight="1">
      <c r="A830" s="255"/>
      <c r="B830" s="245"/>
      <c r="C830" s="245"/>
      <c r="D830" s="245"/>
      <c r="E830" s="245"/>
      <c r="F830" s="245"/>
      <c r="G830" s="245"/>
      <c r="H830" s="245"/>
      <c r="I830" s="245"/>
      <c r="J830" s="245"/>
      <c r="K830" s="245"/>
      <c r="L830" s="256"/>
      <c r="M830" s="245"/>
      <c r="N830" s="245"/>
      <c r="O830" s="245"/>
      <c r="P830" s="245"/>
      <c r="Q830" s="245"/>
      <c r="R830" s="245"/>
      <c r="S830" s="245"/>
      <c r="T830" s="245"/>
      <c r="U830" s="245"/>
      <c r="V830" s="245"/>
      <c r="W830" s="245"/>
      <c r="X830" s="245"/>
      <c r="Y830" s="245"/>
      <c r="Z830" s="245"/>
    </row>
    <row r="831" ht="10.5" customHeight="1">
      <c r="A831" s="255"/>
      <c r="B831" s="245"/>
      <c r="C831" s="245"/>
      <c r="D831" s="245"/>
      <c r="E831" s="245"/>
      <c r="F831" s="245"/>
      <c r="G831" s="245"/>
      <c r="H831" s="245"/>
      <c r="I831" s="245"/>
      <c r="J831" s="245"/>
      <c r="K831" s="245"/>
      <c r="L831" s="256"/>
      <c r="M831" s="245"/>
      <c r="N831" s="245"/>
      <c r="O831" s="245"/>
      <c r="P831" s="245"/>
      <c r="Q831" s="245"/>
      <c r="R831" s="245"/>
      <c r="S831" s="245"/>
      <c r="T831" s="245"/>
      <c r="U831" s="245"/>
      <c r="V831" s="245"/>
      <c r="W831" s="245"/>
      <c r="X831" s="245"/>
      <c r="Y831" s="245"/>
      <c r="Z831" s="245"/>
    </row>
    <row r="832" ht="10.5" customHeight="1">
      <c r="A832" s="255"/>
      <c r="B832" s="245"/>
      <c r="C832" s="245"/>
      <c r="D832" s="245"/>
      <c r="E832" s="245"/>
      <c r="F832" s="245"/>
      <c r="G832" s="245"/>
      <c r="H832" s="245"/>
      <c r="I832" s="245"/>
      <c r="J832" s="245"/>
      <c r="K832" s="245"/>
      <c r="L832" s="256"/>
      <c r="M832" s="245"/>
      <c r="N832" s="245"/>
      <c r="O832" s="245"/>
      <c r="P832" s="245"/>
      <c r="Q832" s="245"/>
      <c r="R832" s="245"/>
      <c r="S832" s="245"/>
      <c r="T832" s="245"/>
      <c r="U832" s="245"/>
      <c r="V832" s="245"/>
      <c r="W832" s="245"/>
      <c r="X832" s="245"/>
      <c r="Y832" s="245"/>
      <c r="Z832" s="245"/>
    </row>
    <row r="833" ht="10.5" customHeight="1">
      <c r="A833" s="255"/>
      <c r="B833" s="245"/>
      <c r="C833" s="245"/>
      <c r="D833" s="245"/>
      <c r="E833" s="245"/>
      <c r="F833" s="245"/>
      <c r="G833" s="245"/>
      <c r="H833" s="245"/>
      <c r="I833" s="245"/>
      <c r="J833" s="245"/>
      <c r="K833" s="245"/>
      <c r="L833" s="256"/>
      <c r="M833" s="245"/>
      <c r="N833" s="245"/>
      <c r="O833" s="245"/>
      <c r="P833" s="245"/>
      <c r="Q833" s="245"/>
      <c r="R833" s="245"/>
      <c r="S833" s="245"/>
      <c r="T833" s="245"/>
      <c r="U833" s="245"/>
      <c r="V833" s="245"/>
      <c r="W833" s="245"/>
      <c r="X833" s="245"/>
      <c r="Y833" s="245"/>
      <c r="Z833" s="245"/>
    </row>
    <row r="834" ht="10.5" customHeight="1">
      <c r="A834" s="255"/>
      <c r="B834" s="245"/>
      <c r="C834" s="245"/>
      <c r="D834" s="245"/>
      <c r="E834" s="245"/>
      <c r="F834" s="245"/>
      <c r="G834" s="245"/>
      <c r="H834" s="245"/>
      <c r="I834" s="245"/>
      <c r="J834" s="245"/>
      <c r="K834" s="245"/>
      <c r="L834" s="256"/>
      <c r="M834" s="245"/>
      <c r="N834" s="245"/>
      <c r="O834" s="245"/>
      <c r="P834" s="245"/>
      <c r="Q834" s="245"/>
      <c r="R834" s="245"/>
      <c r="S834" s="245"/>
      <c r="T834" s="245"/>
      <c r="U834" s="245"/>
      <c r="V834" s="245"/>
      <c r="W834" s="245"/>
      <c r="X834" s="245"/>
      <c r="Y834" s="245"/>
      <c r="Z834" s="245"/>
    </row>
    <row r="835" ht="10.5" customHeight="1">
      <c r="A835" s="255"/>
      <c r="B835" s="245"/>
      <c r="C835" s="245"/>
      <c r="D835" s="245"/>
      <c r="E835" s="245"/>
      <c r="F835" s="245"/>
      <c r="G835" s="245"/>
      <c r="H835" s="245"/>
      <c r="I835" s="245"/>
      <c r="J835" s="245"/>
      <c r="K835" s="245"/>
      <c r="L835" s="256"/>
      <c r="M835" s="245"/>
      <c r="N835" s="245"/>
      <c r="O835" s="245"/>
      <c r="P835" s="245"/>
      <c r="Q835" s="245"/>
      <c r="R835" s="245"/>
      <c r="S835" s="245"/>
      <c r="T835" s="245"/>
      <c r="U835" s="245"/>
      <c r="V835" s="245"/>
      <c r="W835" s="245"/>
      <c r="X835" s="245"/>
      <c r="Y835" s="245"/>
      <c r="Z835" s="245"/>
    </row>
    <row r="836" ht="10.5" customHeight="1">
      <c r="A836" s="255"/>
      <c r="B836" s="245"/>
      <c r="C836" s="245"/>
      <c r="D836" s="245"/>
      <c r="E836" s="245"/>
      <c r="F836" s="245"/>
      <c r="G836" s="245"/>
      <c r="H836" s="245"/>
      <c r="I836" s="245"/>
      <c r="J836" s="245"/>
      <c r="K836" s="245"/>
      <c r="L836" s="256"/>
      <c r="M836" s="245"/>
      <c r="N836" s="245"/>
      <c r="O836" s="245"/>
      <c r="P836" s="245"/>
      <c r="Q836" s="245"/>
      <c r="R836" s="245"/>
      <c r="S836" s="245"/>
      <c r="T836" s="245"/>
      <c r="U836" s="245"/>
      <c r="V836" s="245"/>
      <c r="W836" s="245"/>
      <c r="X836" s="245"/>
      <c r="Y836" s="245"/>
      <c r="Z836" s="245"/>
    </row>
    <row r="837" ht="10.5" customHeight="1">
      <c r="A837" s="255"/>
      <c r="B837" s="245"/>
      <c r="C837" s="245"/>
      <c r="D837" s="245"/>
      <c r="E837" s="245"/>
      <c r="F837" s="245"/>
      <c r="G837" s="245"/>
      <c r="H837" s="245"/>
      <c r="I837" s="245"/>
      <c r="J837" s="245"/>
      <c r="K837" s="245"/>
      <c r="L837" s="256"/>
      <c r="M837" s="245"/>
      <c r="N837" s="245"/>
      <c r="O837" s="245"/>
      <c r="P837" s="245"/>
      <c r="Q837" s="245"/>
      <c r="R837" s="245"/>
      <c r="S837" s="245"/>
      <c r="T837" s="245"/>
      <c r="U837" s="245"/>
      <c r="V837" s="245"/>
      <c r="W837" s="245"/>
      <c r="X837" s="245"/>
      <c r="Y837" s="245"/>
      <c r="Z837" s="245"/>
    </row>
    <row r="838" ht="10.5" customHeight="1">
      <c r="A838" s="255"/>
      <c r="B838" s="245"/>
      <c r="C838" s="245"/>
      <c r="D838" s="245"/>
      <c r="E838" s="245"/>
      <c r="F838" s="245"/>
      <c r="G838" s="245"/>
      <c r="H838" s="245"/>
      <c r="I838" s="245"/>
      <c r="J838" s="245"/>
      <c r="K838" s="245"/>
      <c r="L838" s="256"/>
      <c r="M838" s="245"/>
      <c r="N838" s="245"/>
      <c r="O838" s="245"/>
      <c r="P838" s="245"/>
      <c r="Q838" s="245"/>
      <c r="R838" s="245"/>
      <c r="S838" s="245"/>
      <c r="T838" s="245"/>
      <c r="U838" s="245"/>
      <c r="V838" s="245"/>
      <c r="W838" s="245"/>
      <c r="X838" s="245"/>
      <c r="Y838" s="245"/>
      <c r="Z838" s="245"/>
    </row>
    <row r="839" ht="10.5" customHeight="1">
      <c r="A839" s="255"/>
      <c r="B839" s="245"/>
      <c r="C839" s="245"/>
      <c r="D839" s="245"/>
      <c r="E839" s="245"/>
      <c r="F839" s="245"/>
      <c r="G839" s="245"/>
      <c r="H839" s="245"/>
      <c r="I839" s="245"/>
      <c r="J839" s="245"/>
      <c r="K839" s="245"/>
      <c r="L839" s="256"/>
      <c r="M839" s="245"/>
      <c r="N839" s="245"/>
      <c r="O839" s="245"/>
      <c r="P839" s="245"/>
      <c r="Q839" s="245"/>
      <c r="R839" s="245"/>
      <c r="S839" s="245"/>
      <c r="T839" s="245"/>
      <c r="U839" s="245"/>
      <c r="V839" s="245"/>
      <c r="W839" s="245"/>
      <c r="X839" s="245"/>
      <c r="Y839" s="245"/>
      <c r="Z839" s="245"/>
    </row>
    <row r="840" ht="10.5" customHeight="1">
      <c r="A840" s="255"/>
      <c r="B840" s="245"/>
      <c r="C840" s="245"/>
      <c r="D840" s="245"/>
      <c r="E840" s="245"/>
      <c r="F840" s="245"/>
      <c r="G840" s="245"/>
      <c r="H840" s="245"/>
      <c r="I840" s="245"/>
      <c r="J840" s="245"/>
      <c r="K840" s="245"/>
      <c r="L840" s="256"/>
      <c r="M840" s="245"/>
      <c r="N840" s="245"/>
      <c r="O840" s="245"/>
      <c r="P840" s="245"/>
      <c r="Q840" s="245"/>
      <c r="R840" s="245"/>
      <c r="S840" s="245"/>
      <c r="T840" s="245"/>
      <c r="U840" s="245"/>
      <c r="V840" s="245"/>
      <c r="W840" s="245"/>
      <c r="X840" s="245"/>
      <c r="Y840" s="245"/>
      <c r="Z840" s="245"/>
    </row>
    <row r="841" ht="10.5" customHeight="1">
      <c r="A841" s="255"/>
      <c r="B841" s="245"/>
      <c r="C841" s="245"/>
      <c r="D841" s="245"/>
      <c r="E841" s="245"/>
      <c r="F841" s="245"/>
      <c r="G841" s="245"/>
      <c r="H841" s="245"/>
      <c r="I841" s="245"/>
      <c r="J841" s="245"/>
      <c r="K841" s="245"/>
      <c r="L841" s="256"/>
      <c r="M841" s="245"/>
      <c r="N841" s="245"/>
      <c r="O841" s="245"/>
      <c r="P841" s="245"/>
      <c r="Q841" s="245"/>
      <c r="R841" s="245"/>
      <c r="S841" s="245"/>
      <c r="T841" s="245"/>
      <c r="U841" s="245"/>
      <c r="V841" s="245"/>
      <c r="W841" s="245"/>
      <c r="X841" s="245"/>
      <c r="Y841" s="245"/>
      <c r="Z841" s="245"/>
    </row>
    <row r="842" ht="10.5" customHeight="1">
      <c r="A842" s="255"/>
      <c r="B842" s="245"/>
      <c r="C842" s="245"/>
      <c r="D842" s="245"/>
      <c r="E842" s="245"/>
      <c r="F842" s="245"/>
      <c r="G842" s="245"/>
      <c r="H842" s="245"/>
      <c r="I842" s="245"/>
      <c r="J842" s="245"/>
      <c r="K842" s="245"/>
      <c r="L842" s="256"/>
      <c r="M842" s="245"/>
      <c r="N842" s="245"/>
      <c r="O842" s="245"/>
      <c r="P842" s="245"/>
      <c r="Q842" s="245"/>
      <c r="R842" s="245"/>
      <c r="S842" s="245"/>
      <c r="T842" s="245"/>
      <c r="U842" s="245"/>
      <c r="V842" s="245"/>
      <c r="W842" s="245"/>
      <c r="X842" s="245"/>
      <c r="Y842" s="245"/>
      <c r="Z842" s="245"/>
    </row>
    <row r="843" ht="10.5" customHeight="1">
      <c r="A843" s="255"/>
      <c r="B843" s="245"/>
      <c r="C843" s="245"/>
      <c r="D843" s="245"/>
      <c r="E843" s="245"/>
      <c r="F843" s="245"/>
      <c r="G843" s="245"/>
      <c r="H843" s="245"/>
      <c r="I843" s="245"/>
      <c r="J843" s="245"/>
      <c r="K843" s="245"/>
      <c r="L843" s="256"/>
      <c r="M843" s="245"/>
      <c r="N843" s="245"/>
      <c r="O843" s="245"/>
      <c r="P843" s="245"/>
      <c r="Q843" s="245"/>
      <c r="R843" s="245"/>
      <c r="S843" s="245"/>
      <c r="T843" s="245"/>
      <c r="U843" s="245"/>
      <c r="V843" s="245"/>
      <c r="W843" s="245"/>
      <c r="X843" s="245"/>
      <c r="Y843" s="245"/>
      <c r="Z843" s="245"/>
    </row>
    <row r="844" ht="10.5" customHeight="1">
      <c r="A844" s="255"/>
      <c r="B844" s="245"/>
      <c r="C844" s="245"/>
      <c r="D844" s="245"/>
      <c r="E844" s="245"/>
      <c r="F844" s="245"/>
      <c r="G844" s="245"/>
      <c r="H844" s="245"/>
      <c r="I844" s="245"/>
      <c r="J844" s="245"/>
      <c r="K844" s="245"/>
      <c r="L844" s="256"/>
      <c r="M844" s="245"/>
      <c r="N844" s="245"/>
      <c r="O844" s="245"/>
      <c r="P844" s="245"/>
      <c r="Q844" s="245"/>
      <c r="R844" s="245"/>
      <c r="S844" s="245"/>
      <c r="T844" s="245"/>
      <c r="U844" s="245"/>
      <c r="V844" s="245"/>
      <c r="W844" s="245"/>
      <c r="X844" s="245"/>
      <c r="Y844" s="245"/>
      <c r="Z844" s="245"/>
    </row>
    <row r="845" ht="10.5" customHeight="1">
      <c r="A845" s="255"/>
      <c r="B845" s="245"/>
      <c r="C845" s="245"/>
      <c r="D845" s="245"/>
      <c r="E845" s="245"/>
      <c r="F845" s="245"/>
      <c r="G845" s="245"/>
      <c r="H845" s="245"/>
      <c r="I845" s="245"/>
      <c r="J845" s="245"/>
      <c r="K845" s="245"/>
      <c r="L845" s="256"/>
      <c r="M845" s="245"/>
      <c r="N845" s="245"/>
      <c r="O845" s="245"/>
      <c r="P845" s="245"/>
      <c r="Q845" s="245"/>
      <c r="R845" s="245"/>
      <c r="S845" s="245"/>
      <c r="T845" s="245"/>
      <c r="U845" s="245"/>
      <c r="V845" s="245"/>
      <c r="W845" s="245"/>
      <c r="X845" s="245"/>
      <c r="Y845" s="245"/>
      <c r="Z845" s="245"/>
    </row>
    <row r="846" ht="10.5" customHeight="1">
      <c r="A846" s="255"/>
      <c r="B846" s="245"/>
      <c r="C846" s="245"/>
      <c r="D846" s="245"/>
      <c r="E846" s="245"/>
      <c r="F846" s="245"/>
      <c r="G846" s="245"/>
      <c r="H846" s="245"/>
      <c r="I846" s="245"/>
      <c r="J846" s="245"/>
      <c r="K846" s="245"/>
      <c r="L846" s="256"/>
      <c r="M846" s="245"/>
      <c r="N846" s="245"/>
      <c r="O846" s="245"/>
      <c r="P846" s="245"/>
      <c r="Q846" s="245"/>
      <c r="R846" s="245"/>
      <c r="S846" s="245"/>
      <c r="T846" s="245"/>
      <c r="U846" s="245"/>
      <c r="V846" s="245"/>
      <c r="W846" s="245"/>
      <c r="X846" s="245"/>
      <c r="Y846" s="245"/>
      <c r="Z846" s="245"/>
    </row>
    <row r="847" ht="10.5" customHeight="1">
      <c r="A847" s="255"/>
      <c r="B847" s="245"/>
      <c r="C847" s="245"/>
      <c r="D847" s="245"/>
      <c r="E847" s="245"/>
      <c r="F847" s="245"/>
      <c r="G847" s="245"/>
      <c r="H847" s="245"/>
      <c r="I847" s="245"/>
      <c r="J847" s="245"/>
      <c r="K847" s="245"/>
      <c r="L847" s="256"/>
      <c r="M847" s="245"/>
      <c r="N847" s="245"/>
      <c r="O847" s="245"/>
      <c r="P847" s="245"/>
      <c r="Q847" s="245"/>
      <c r="R847" s="245"/>
      <c r="S847" s="245"/>
      <c r="T847" s="245"/>
      <c r="U847" s="245"/>
      <c r="V847" s="245"/>
      <c r="W847" s="245"/>
      <c r="X847" s="245"/>
      <c r="Y847" s="245"/>
      <c r="Z847" s="245"/>
    </row>
    <row r="848" ht="10.5" customHeight="1">
      <c r="A848" s="255"/>
      <c r="B848" s="245"/>
      <c r="C848" s="245"/>
      <c r="D848" s="245"/>
      <c r="E848" s="245"/>
      <c r="F848" s="245"/>
      <c r="G848" s="245"/>
      <c r="H848" s="245"/>
      <c r="I848" s="245"/>
      <c r="J848" s="245"/>
      <c r="K848" s="245"/>
      <c r="L848" s="256"/>
      <c r="M848" s="245"/>
      <c r="N848" s="245"/>
      <c r="O848" s="245"/>
      <c r="P848" s="245"/>
      <c r="Q848" s="245"/>
      <c r="R848" s="245"/>
      <c r="S848" s="245"/>
      <c r="T848" s="245"/>
      <c r="U848" s="245"/>
      <c r="V848" s="245"/>
      <c r="W848" s="245"/>
      <c r="X848" s="245"/>
      <c r="Y848" s="245"/>
      <c r="Z848" s="245"/>
    </row>
    <row r="849" ht="10.5" customHeight="1">
      <c r="A849" s="255"/>
      <c r="B849" s="245"/>
      <c r="C849" s="245"/>
      <c r="D849" s="245"/>
      <c r="E849" s="245"/>
      <c r="F849" s="245"/>
      <c r="G849" s="245"/>
      <c r="H849" s="245"/>
      <c r="I849" s="245"/>
      <c r="J849" s="245"/>
      <c r="K849" s="245"/>
      <c r="L849" s="256"/>
      <c r="M849" s="245"/>
      <c r="N849" s="245"/>
      <c r="O849" s="245"/>
      <c r="P849" s="245"/>
      <c r="Q849" s="245"/>
      <c r="R849" s="245"/>
      <c r="S849" s="245"/>
      <c r="T849" s="245"/>
      <c r="U849" s="245"/>
      <c r="V849" s="245"/>
      <c r="W849" s="245"/>
      <c r="X849" s="245"/>
      <c r="Y849" s="245"/>
      <c r="Z849" s="245"/>
    </row>
    <row r="850" ht="10.5" customHeight="1">
      <c r="A850" s="255"/>
      <c r="B850" s="245"/>
      <c r="C850" s="245"/>
      <c r="D850" s="245"/>
      <c r="E850" s="245"/>
      <c r="F850" s="245"/>
      <c r="G850" s="245"/>
      <c r="H850" s="245"/>
      <c r="I850" s="245"/>
      <c r="J850" s="245"/>
      <c r="K850" s="245"/>
      <c r="L850" s="256"/>
      <c r="M850" s="245"/>
      <c r="N850" s="245"/>
      <c r="O850" s="245"/>
      <c r="P850" s="245"/>
      <c r="Q850" s="245"/>
      <c r="R850" s="245"/>
      <c r="S850" s="245"/>
      <c r="T850" s="245"/>
      <c r="U850" s="245"/>
      <c r="V850" s="245"/>
      <c r="W850" s="245"/>
      <c r="X850" s="245"/>
      <c r="Y850" s="245"/>
      <c r="Z850" s="245"/>
    </row>
    <row r="851" ht="10.5" customHeight="1">
      <c r="A851" s="255"/>
      <c r="B851" s="245"/>
      <c r="C851" s="245"/>
      <c r="D851" s="245"/>
      <c r="E851" s="245"/>
      <c r="F851" s="245"/>
      <c r="G851" s="245"/>
      <c r="H851" s="245"/>
      <c r="I851" s="245"/>
      <c r="J851" s="245"/>
      <c r="K851" s="245"/>
      <c r="L851" s="256"/>
      <c r="M851" s="245"/>
      <c r="N851" s="245"/>
      <c r="O851" s="245"/>
      <c r="P851" s="245"/>
      <c r="Q851" s="245"/>
      <c r="R851" s="245"/>
      <c r="S851" s="245"/>
      <c r="T851" s="245"/>
      <c r="U851" s="245"/>
      <c r="V851" s="245"/>
      <c r="W851" s="245"/>
      <c r="X851" s="245"/>
      <c r="Y851" s="245"/>
      <c r="Z851" s="245"/>
    </row>
    <row r="852" ht="10.5" customHeight="1">
      <c r="A852" s="255"/>
      <c r="B852" s="245"/>
      <c r="C852" s="245"/>
      <c r="D852" s="245"/>
      <c r="E852" s="245"/>
      <c r="F852" s="245"/>
      <c r="G852" s="245"/>
      <c r="H852" s="245"/>
      <c r="I852" s="245"/>
      <c r="J852" s="245"/>
      <c r="K852" s="245"/>
      <c r="L852" s="256"/>
      <c r="M852" s="245"/>
      <c r="N852" s="245"/>
      <c r="O852" s="245"/>
      <c r="P852" s="245"/>
      <c r="Q852" s="245"/>
      <c r="R852" s="245"/>
      <c r="S852" s="245"/>
      <c r="T852" s="245"/>
      <c r="U852" s="245"/>
      <c r="V852" s="245"/>
      <c r="W852" s="245"/>
      <c r="X852" s="245"/>
      <c r="Y852" s="245"/>
      <c r="Z852" s="245"/>
    </row>
    <row r="853" ht="10.5" customHeight="1">
      <c r="A853" s="255"/>
      <c r="B853" s="245"/>
      <c r="C853" s="245"/>
      <c r="D853" s="245"/>
      <c r="E853" s="245"/>
      <c r="F853" s="245"/>
      <c r="G853" s="245"/>
      <c r="H853" s="245"/>
      <c r="I853" s="245"/>
      <c r="J853" s="245"/>
      <c r="K853" s="245"/>
      <c r="L853" s="256"/>
      <c r="M853" s="245"/>
      <c r="N853" s="245"/>
      <c r="O853" s="245"/>
      <c r="P853" s="245"/>
      <c r="Q853" s="245"/>
      <c r="R853" s="245"/>
      <c r="S853" s="245"/>
      <c r="T853" s="245"/>
      <c r="U853" s="245"/>
      <c r="V853" s="245"/>
      <c r="W853" s="245"/>
      <c r="X853" s="245"/>
      <c r="Y853" s="245"/>
      <c r="Z853" s="245"/>
    </row>
    <row r="854" ht="10.5" customHeight="1">
      <c r="A854" s="255"/>
      <c r="B854" s="245"/>
      <c r="C854" s="245"/>
      <c r="D854" s="245"/>
      <c r="E854" s="245"/>
      <c r="F854" s="245"/>
      <c r="G854" s="245"/>
      <c r="H854" s="245"/>
      <c r="I854" s="245"/>
      <c r="J854" s="245"/>
      <c r="K854" s="245"/>
      <c r="L854" s="256"/>
      <c r="M854" s="245"/>
      <c r="N854" s="245"/>
      <c r="O854" s="245"/>
      <c r="P854" s="245"/>
      <c r="Q854" s="245"/>
      <c r="R854" s="245"/>
      <c r="S854" s="245"/>
      <c r="T854" s="245"/>
      <c r="U854" s="245"/>
      <c r="V854" s="245"/>
      <c r="W854" s="245"/>
      <c r="X854" s="245"/>
      <c r="Y854" s="245"/>
      <c r="Z854" s="245"/>
    </row>
    <row r="855" ht="10.5" customHeight="1">
      <c r="A855" s="255"/>
      <c r="B855" s="245"/>
      <c r="C855" s="245"/>
      <c r="D855" s="245"/>
      <c r="E855" s="245"/>
      <c r="F855" s="245"/>
      <c r="G855" s="245"/>
      <c r="H855" s="245"/>
      <c r="I855" s="245"/>
      <c r="J855" s="245"/>
      <c r="K855" s="245"/>
      <c r="L855" s="256"/>
      <c r="M855" s="245"/>
      <c r="N855" s="245"/>
      <c r="O855" s="245"/>
      <c r="P855" s="245"/>
      <c r="Q855" s="245"/>
      <c r="R855" s="245"/>
      <c r="S855" s="245"/>
      <c r="T855" s="245"/>
      <c r="U855" s="245"/>
      <c r="V855" s="245"/>
      <c r="W855" s="245"/>
      <c r="X855" s="245"/>
      <c r="Y855" s="245"/>
      <c r="Z855" s="245"/>
    </row>
    <row r="856" ht="10.5" customHeight="1">
      <c r="A856" s="255"/>
      <c r="B856" s="245"/>
      <c r="C856" s="245"/>
      <c r="D856" s="245"/>
      <c r="E856" s="245"/>
      <c r="F856" s="245"/>
      <c r="G856" s="245"/>
      <c r="H856" s="245"/>
      <c r="I856" s="245"/>
      <c r="J856" s="245"/>
      <c r="K856" s="245"/>
      <c r="L856" s="256"/>
      <c r="M856" s="245"/>
      <c r="N856" s="245"/>
      <c r="O856" s="245"/>
      <c r="P856" s="245"/>
      <c r="Q856" s="245"/>
      <c r="R856" s="245"/>
      <c r="S856" s="245"/>
      <c r="T856" s="245"/>
      <c r="U856" s="245"/>
      <c r="V856" s="245"/>
      <c r="W856" s="245"/>
      <c r="X856" s="245"/>
      <c r="Y856" s="245"/>
      <c r="Z856" s="245"/>
    </row>
    <row r="857" ht="10.5" customHeight="1">
      <c r="A857" s="255"/>
      <c r="B857" s="245"/>
      <c r="C857" s="245"/>
      <c r="D857" s="245"/>
      <c r="E857" s="245"/>
      <c r="F857" s="245"/>
      <c r="G857" s="245"/>
      <c r="H857" s="245"/>
      <c r="I857" s="245"/>
      <c r="J857" s="245"/>
      <c r="K857" s="245"/>
      <c r="L857" s="256"/>
      <c r="M857" s="245"/>
      <c r="N857" s="245"/>
      <c r="O857" s="245"/>
      <c r="P857" s="245"/>
      <c r="Q857" s="245"/>
      <c r="R857" s="245"/>
      <c r="S857" s="245"/>
      <c r="T857" s="245"/>
      <c r="U857" s="245"/>
      <c r="V857" s="245"/>
      <c r="W857" s="245"/>
      <c r="X857" s="245"/>
      <c r="Y857" s="245"/>
      <c r="Z857" s="245"/>
    </row>
    <row r="858" ht="10.5" customHeight="1">
      <c r="A858" s="255"/>
      <c r="B858" s="245"/>
      <c r="C858" s="245"/>
      <c r="D858" s="245"/>
      <c r="E858" s="245"/>
      <c r="F858" s="245"/>
      <c r="G858" s="245"/>
      <c r="H858" s="245"/>
      <c r="I858" s="245"/>
      <c r="J858" s="245"/>
      <c r="K858" s="245"/>
      <c r="L858" s="256"/>
      <c r="M858" s="245"/>
      <c r="N858" s="245"/>
      <c r="O858" s="245"/>
      <c r="P858" s="245"/>
      <c r="Q858" s="245"/>
      <c r="R858" s="245"/>
      <c r="S858" s="245"/>
      <c r="T858" s="245"/>
      <c r="U858" s="245"/>
      <c r="V858" s="245"/>
      <c r="W858" s="245"/>
      <c r="X858" s="245"/>
      <c r="Y858" s="245"/>
      <c r="Z858" s="245"/>
    </row>
    <row r="859" ht="10.5" customHeight="1">
      <c r="A859" s="255"/>
      <c r="B859" s="245"/>
      <c r="C859" s="245"/>
      <c r="D859" s="245"/>
      <c r="E859" s="245"/>
      <c r="F859" s="245"/>
      <c r="G859" s="245"/>
      <c r="H859" s="245"/>
      <c r="I859" s="245"/>
      <c r="J859" s="245"/>
      <c r="K859" s="245"/>
      <c r="L859" s="256"/>
      <c r="M859" s="245"/>
      <c r="N859" s="245"/>
      <c r="O859" s="245"/>
      <c r="P859" s="245"/>
      <c r="Q859" s="245"/>
      <c r="R859" s="245"/>
      <c r="S859" s="245"/>
      <c r="T859" s="245"/>
      <c r="U859" s="245"/>
      <c r="V859" s="245"/>
      <c r="W859" s="245"/>
      <c r="X859" s="245"/>
      <c r="Y859" s="245"/>
      <c r="Z859" s="245"/>
    </row>
    <row r="860" ht="10.5" customHeight="1">
      <c r="A860" s="255"/>
      <c r="B860" s="245"/>
      <c r="C860" s="245"/>
      <c r="D860" s="245"/>
      <c r="E860" s="245"/>
      <c r="F860" s="245"/>
      <c r="G860" s="245"/>
      <c r="H860" s="245"/>
      <c r="I860" s="245"/>
      <c r="J860" s="245"/>
      <c r="K860" s="245"/>
      <c r="L860" s="256"/>
      <c r="M860" s="245"/>
      <c r="N860" s="245"/>
      <c r="O860" s="245"/>
      <c r="P860" s="245"/>
      <c r="Q860" s="245"/>
      <c r="R860" s="245"/>
      <c r="S860" s="245"/>
      <c r="T860" s="245"/>
      <c r="U860" s="245"/>
      <c r="V860" s="245"/>
      <c r="W860" s="245"/>
      <c r="X860" s="245"/>
      <c r="Y860" s="245"/>
      <c r="Z860" s="245"/>
    </row>
    <row r="861" ht="10.5" customHeight="1">
      <c r="A861" s="255"/>
      <c r="B861" s="245"/>
      <c r="C861" s="245"/>
      <c r="D861" s="245"/>
      <c r="E861" s="245"/>
      <c r="F861" s="245"/>
      <c r="G861" s="245"/>
      <c r="H861" s="245"/>
      <c r="I861" s="245"/>
      <c r="J861" s="245"/>
      <c r="K861" s="245"/>
      <c r="L861" s="256"/>
      <c r="M861" s="245"/>
      <c r="N861" s="245"/>
      <c r="O861" s="245"/>
      <c r="P861" s="245"/>
      <c r="Q861" s="245"/>
      <c r="R861" s="245"/>
      <c r="S861" s="245"/>
      <c r="T861" s="245"/>
      <c r="U861" s="245"/>
      <c r="V861" s="245"/>
      <c r="W861" s="245"/>
      <c r="X861" s="245"/>
      <c r="Y861" s="245"/>
      <c r="Z861" s="245"/>
    </row>
    <row r="862" ht="10.5" customHeight="1">
      <c r="A862" s="255"/>
      <c r="B862" s="245"/>
      <c r="C862" s="245"/>
      <c r="D862" s="245"/>
      <c r="E862" s="245"/>
      <c r="F862" s="245"/>
      <c r="G862" s="245"/>
      <c r="H862" s="245"/>
      <c r="I862" s="245"/>
      <c r="J862" s="245"/>
      <c r="K862" s="245"/>
      <c r="L862" s="256"/>
      <c r="M862" s="245"/>
      <c r="N862" s="245"/>
      <c r="O862" s="245"/>
      <c r="P862" s="245"/>
      <c r="Q862" s="245"/>
      <c r="R862" s="245"/>
      <c r="S862" s="245"/>
      <c r="T862" s="245"/>
      <c r="U862" s="245"/>
      <c r="V862" s="245"/>
      <c r="W862" s="245"/>
      <c r="X862" s="245"/>
      <c r="Y862" s="245"/>
      <c r="Z862" s="245"/>
    </row>
    <row r="863" ht="10.5" customHeight="1">
      <c r="A863" s="255"/>
      <c r="B863" s="245"/>
      <c r="C863" s="245"/>
      <c r="D863" s="245"/>
      <c r="E863" s="245"/>
      <c r="F863" s="245"/>
      <c r="G863" s="245"/>
      <c r="H863" s="245"/>
      <c r="I863" s="245"/>
      <c r="J863" s="245"/>
      <c r="K863" s="245"/>
      <c r="L863" s="256"/>
      <c r="M863" s="245"/>
      <c r="N863" s="245"/>
      <c r="O863" s="245"/>
      <c r="P863" s="245"/>
      <c r="Q863" s="245"/>
      <c r="R863" s="245"/>
      <c r="S863" s="245"/>
      <c r="T863" s="245"/>
      <c r="U863" s="245"/>
      <c r="V863" s="245"/>
      <c r="W863" s="245"/>
      <c r="X863" s="245"/>
      <c r="Y863" s="245"/>
      <c r="Z863" s="245"/>
    </row>
    <row r="864" ht="10.5" customHeight="1">
      <c r="A864" s="255"/>
      <c r="B864" s="245"/>
      <c r="C864" s="245"/>
      <c r="D864" s="245"/>
      <c r="E864" s="245"/>
      <c r="F864" s="245"/>
      <c r="G864" s="245"/>
      <c r="H864" s="245"/>
      <c r="I864" s="245"/>
      <c r="J864" s="245"/>
      <c r="K864" s="245"/>
      <c r="L864" s="256"/>
      <c r="M864" s="245"/>
      <c r="N864" s="245"/>
      <c r="O864" s="245"/>
      <c r="P864" s="245"/>
      <c r="Q864" s="245"/>
      <c r="R864" s="245"/>
      <c r="S864" s="245"/>
      <c r="T864" s="245"/>
      <c r="U864" s="245"/>
      <c r="V864" s="245"/>
      <c r="W864" s="245"/>
      <c r="X864" s="245"/>
      <c r="Y864" s="245"/>
      <c r="Z864" s="245"/>
    </row>
    <row r="865" ht="10.5" customHeight="1">
      <c r="A865" s="255"/>
      <c r="B865" s="245"/>
      <c r="C865" s="245"/>
      <c r="D865" s="245"/>
      <c r="E865" s="245"/>
      <c r="F865" s="245"/>
      <c r="G865" s="245"/>
      <c r="H865" s="245"/>
      <c r="I865" s="245"/>
      <c r="J865" s="245"/>
      <c r="K865" s="245"/>
      <c r="L865" s="256"/>
      <c r="M865" s="245"/>
      <c r="N865" s="245"/>
      <c r="O865" s="245"/>
      <c r="P865" s="245"/>
      <c r="Q865" s="245"/>
      <c r="R865" s="245"/>
      <c r="S865" s="245"/>
      <c r="T865" s="245"/>
      <c r="U865" s="245"/>
      <c r="V865" s="245"/>
      <c r="W865" s="245"/>
      <c r="X865" s="245"/>
      <c r="Y865" s="245"/>
      <c r="Z865" s="245"/>
    </row>
    <row r="866" ht="10.5" customHeight="1">
      <c r="A866" s="255"/>
      <c r="B866" s="245"/>
      <c r="C866" s="245"/>
      <c r="D866" s="245"/>
      <c r="E866" s="245"/>
      <c r="F866" s="245"/>
      <c r="G866" s="245"/>
      <c r="H866" s="245"/>
      <c r="I866" s="245"/>
      <c r="J866" s="245"/>
      <c r="K866" s="245"/>
      <c r="L866" s="256"/>
      <c r="M866" s="245"/>
      <c r="N866" s="245"/>
      <c r="O866" s="245"/>
      <c r="P866" s="245"/>
      <c r="Q866" s="245"/>
      <c r="R866" s="245"/>
      <c r="S866" s="245"/>
      <c r="T866" s="245"/>
      <c r="U866" s="245"/>
      <c r="V866" s="245"/>
      <c r="W866" s="245"/>
      <c r="X866" s="245"/>
      <c r="Y866" s="245"/>
      <c r="Z866" s="245"/>
    </row>
    <row r="867" ht="10.5" customHeight="1">
      <c r="A867" s="255"/>
      <c r="B867" s="245"/>
      <c r="C867" s="245"/>
      <c r="D867" s="245"/>
      <c r="E867" s="245"/>
      <c r="F867" s="245"/>
      <c r="G867" s="245"/>
      <c r="H867" s="245"/>
      <c r="I867" s="245"/>
      <c r="J867" s="245"/>
      <c r="K867" s="245"/>
      <c r="L867" s="256"/>
      <c r="M867" s="245"/>
      <c r="N867" s="245"/>
      <c r="O867" s="245"/>
      <c r="P867" s="245"/>
      <c r="Q867" s="245"/>
      <c r="R867" s="245"/>
      <c r="S867" s="245"/>
      <c r="T867" s="245"/>
      <c r="U867" s="245"/>
      <c r="V867" s="245"/>
      <c r="W867" s="245"/>
      <c r="X867" s="245"/>
      <c r="Y867" s="245"/>
      <c r="Z867" s="245"/>
    </row>
    <row r="868" ht="10.5" customHeight="1">
      <c r="A868" s="255"/>
      <c r="B868" s="245"/>
      <c r="C868" s="245"/>
      <c r="D868" s="245"/>
      <c r="E868" s="245"/>
      <c r="F868" s="245"/>
      <c r="G868" s="245"/>
      <c r="H868" s="245"/>
      <c r="I868" s="245"/>
      <c r="J868" s="245"/>
      <c r="K868" s="245"/>
      <c r="L868" s="256"/>
      <c r="M868" s="245"/>
      <c r="N868" s="245"/>
      <c r="O868" s="245"/>
      <c r="P868" s="245"/>
      <c r="Q868" s="245"/>
      <c r="R868" s="245"/>
      <c r="S868" s="245"/>
      <c r="T868" s="245"/>
      <c r="U868" s="245"/>
      <c r="V868" s="245"/>
      <c r="W868" s="245"/>
      <c r="X868" s="245"/>
      <c r="Y868" s="245"/>
      <c r="Z868" s="245"/>
    </row>
    <row r="869" ht="10.5" customHeight="1">
      <c r="A869" s="255"/>
      <c r="B869" s="245"/>
      <c r="C869" s="245"/>
      <c r="D869" s="245"/>
      <c r="E869" s="245"/>
      <c r="F869" s="245"/>
      <c r="G869" s="245"/>
      <c r="H869" s="245"/>
      <c r="I869" s="245"/>
      <c r="J869" s="245"/>
      <c r="K869" s="245"/>
      <c r="L869" s="256"/>
      <c r="M869" s="245"/>
      <c r="N869" s="245"/>
      <c r="O869" s="245"/>
      <c r="P869" s="245"/>
      <c r="Q869" s="245"/>
      <c r="R869" s="245"/>
      <c r="S869" s="245"/>
      <c r="T869" s="245"/>
      <c r="U869" s="245"/>
      <c r="V869" s="245"/>
      <c r="W869" s="245"/>
      <c r="X869" s="245"/>
      <c r="Y869" s="245"/>
      <c r="Z869" s="245"/>
    </row>
    <row r="870" ht="10.5" customHeight="1">
      <c r="A870" s="255"/>
      <c r="B870" s="245"/>
      <c r="C870" s="245"/>
      <c r="D870" s="245"/>
      <c r="E870" s="245"/>
      <c r="F870" s="245"/>
      <c r="G870" s="245"/>
      <c r="H870" s="245"/>
      <c r="I870" s="245"/>
      <c r="J870" s="245"/>
      <c r="K870" s="245"/>
      <c r="L870" s="256"/>
      <c r="M870" s="245"/>
      <c r="N870" s="245"/>
      <c r="O870" s="245"/>
      <c r="P870" s="245"/>
      <c r="Q870" s="245"/>
      <c r="R870" s="245"/>
      <c r="S870" s="245"/>
      <c r="T870" s="245"/>
      <c r="U870" s="245"/>
      <c r="V870" s="245"/>
      <c r="W870" s="245"/>
      <c r="X870" s="245"/>
      <c r="Y870" s="245"/>
      <c r="Z870" s="245"/>
    </row>
    <row r="871" ht="10.5" customHeight="1">
      <c r="A871" s="255"/>
      <c r="B871" s="245"/>
      <c r="C871" s="245"/>
      <c r="D871" s="245"/>
      <c r="E871" s="245"/>
      <c r="F871" s="245"/>
      <c r="G871" s="245"/>
      <c r="H871" s="245"/>
      <c r="I871" s="245"/>
      <c r="J871" s="245"/>
      <c r="K871" s="245"/>
      <c r="L871" s="256"/>
      <c r="M871" s="245"/>
      <c r="N871" s="245"/>
      <c r="O871" s="245"/>
      <c r="P871" s="245"/>
      <c r="Q871" s="245"/>
      <c r="R871" s="245"/>
      <c r="S871" s="245"/>
      <c r="T871" s="245"/>
      <c r="U871" s="245"/>
      <c r="V871" s="245"/>
      <c r="W871" s="245"/>
      <c r="X871" s="245"/>
      <c r="Y871" s="245"/>
      <c r="Z871" s="245"/>
    </row>
    <row r="872" ht="10.5" customHeight="1">
      <c r="A872" s="255"/>
      <c r="B872" s="245"/>
      <c r="C872" s="245"/>
      <c r="D872" s="245"/>
      <c r="E872" s="245"/>
      <c r="F872" s="245"/>
      <c r="G872" s="245"/>
      <c r="H872" s="245"/>
      <c r="I872" s="245"/>
      <c r="J872" s="245"/>
      <c r="K872" s="245"/>
      <c r="L872" s="256"/>
      <c r="M872" s="245"/>
      <c r="N872" s="245"/>
      <c r="O872" s="245"/>
      <c r="P872" s="245"/>
      <c r="Q872" s="245"/>
      <c r="R872" s="245"/>
      <c r="S872" s="245"/>
      <c r="T872" s="245"/>
      <c r="U872" s="245"/>
      <c r="V872" s="245"/>
      <c r="W872" s="245"/>
      <c r="X872" s="245"/>
      <c r="Y872" s="245"/>
      <c r="Z872" s="245"/>
    </row>
    <row r="873" ht="10.5" customHeight="1">
      <c r="A873" s="255"/>
      <c r="B873" s="245"/>
      <c r="C873" s="245"/>
      <c r="D873" s="245"/>
      <c r="E873" s="245"/>
      <c r="F873" s="245"/>
      <c r="G873" s="245"/>
      <c r="H873" s="245"/>
      <c r="I873" s="245"/>
      <c r="J873" s="245"/>
      <c r="K873" s="245"/>
      <c r="L873" s="256"/>
      <c r="M873" s="245"/>
      <c r="N873" s="245"/>
      <c r="O873" s="245"/>
      <c r="P873" s="245"/>
      <c r="Q873" s="245"/>
      <c r="R873" s="245"/>
      <c r="S873" s="245"/>
      <c r="T873" s="245"/>
      <c r="U873" s="245"/>
      <c r="V873" s="245"/>
      <c r="W873" s="245"/>
      <c r="X873" s="245"/>
      <c r="Y873" s="245"/>
      <c r="Z873" s="245"/>
    </row>
    <row r="874" ht="10.5" customHeight="1">
      <c r="A874" s="255"/>
      <c r="B874" s="245"/>
      <c r="C874" s="245"/>
      <c r="D874" s="245"/>
      <c r="E874" s="245"/>
      <c r="F874" s="245"/>
      <c r="G874" s="245"/>
      <c r="H874" s="245"/>
      <c r="I874" s="245"/>
      <c r="J874" s="245"/>
      <c r="K874" s="245"/>
      <c r="L874" s="256"/>
      <c r="M874" s="245"/>
      <c r="N874" s="245"/>
      <c r="O874" s="245"/>
      <c r="P874" s="245"/>
      <c r="Q874" s="245"/>
      <c r="R874" s="245"/>
      <c r="S874" s="245"/>
      <c r="T874" s="245"/>
      <c r="U874" s="245"/>
      <c r="V874" s="245"/>
      <c r="W874" s="245"/>
      <c r="X874" s="245"/>
      <c r="Y874" s="245"/>
      <c r="Z874" s="245"/>
    </row>
    <row r="875" ht="10.5" customHeight="1">
      <c r="A875" s="255"/>
      <c r="B875" s="245"/>
      <c r="C875" s="245"/>
      <c r="D875" s="245"/>
      <c r="E875" s="245"/>
      <c r="F875" s="245"/>
      <c r="G875" s="245"/>
      <c r="H875" s="245"/>
      <c r="I875" s="245"/>
      <c r="J875" s="245"/>
      <c r="K875" s="245"/>
      <c r="L875" s="256"/>
      <c r="M875" s="245"/>
      <c r="N875" s="245"/>
      <c r="O875" s="245"/>
      <c r="P875" s="245"/>
      <c r="Q875" s="245"/>
      <c r="R875" s="245"/>
      <c r="S875" s="245"/>
      <c r="T875" s="245"/>
      <c r="U875" s="245"/>
      <c r="V875" s="245"/>
      <c r="W875" s="245"/>
      <c r="X875" s="245"/>
      <c r="Y875" s="245"/>
      <c r="Z875" s="245"/>
    </row>
    <row r="876" ht="10.5" customHeight="1">
      <c r="A876" s="255"/>
      <c r="B876" s="245"/>
      <c r="C876" s="245"/>
      <c r="D876" s="245"/>
      <c r="E876" s="245"/>
      <c r="F876" s="245"/>
      <c r="G876" s="245"/>
      <c r="H876" s="245"/>
      <c r="I876" s="245"/>
      <c r="J876" s="245"/>
      <c r="K876" s="245"/>
      <c r="L876" s="256"/>
      <c r="M876" s="245"/>
      <c r="N876" s="245"/>
      <c r="O876" s="245"/>
      <c r="P876" s="245"/>
      <c r="Q876" s="245"/>
      <c r="R876" s="245"/>
      <c r="S876" s="245"/>
      <c r="T876" s="245"/>
      <c r="U876" s="245"/>
      <c r="V876" s="245"/>
      <c r="W876" s="245"/>
      <c r="X876" s="245"/>
      <c r="Y876" s="245"/>
      <c r="Z876" s="245"/>
    </row>
    <row r="877" ht="10.5" customHeight="1">
      <c r="A877" s="255"/>
      <c r="B877" s="245"/>
      <c r="C877" s="245"/>
      <c r="D877" s="245"/>
      <c r="E877" s="245"/>
      <c r="F877" s="245"/>
      <c r="G877" s="245"/>
      <c r="H877" s="245"/>
      <c r="I877" s="245"/>
      <c r="J877" s="245"/>
      <c r="K877" s="245"/>
      <c r="L877" s="256"/>
      <c r="M877" s="245"/>
      <c r="N877" s="245"/>
      <c r="O877" s="245"/>
      <c r="P877" s="245"/>
      <c r="Q877" s="245"/>
      <c r="R877" s="245"/>
      <c r="S877" s="245"/>
      <c r="T877" s="245"/>
      <c r="U877" s="245"/>
      <c r="V877" s="245"/>
      <c r="W877" s="245"/>
      <c r="X877" s="245"/>
      <c r="Y877" s="245"/>
      <c r="Z877" s="245"/>
    </row>
    <row r="878" ht="10.5" customHeight="1">
      <c r="A878" s="255"/>
      <c r="B878" s="245"/>
      <c r="C878" s="245"/>
      <c r="D878" s="245"/>
      <c r="E878" s="245"/>
      <c r="F878" s="245"/>
      <c r="G878" s="245"/>
      <c r="H878" s="245"/>
      <c r="I878" s="245"/>
      <c r="J878" s="245"/>
      <c r="K878" s="245"/>
      <c r="L878" s="256"/>
      <c r="M878" s="245"/>
      <c r="N878" s="245"/>
      <c r="O878" s="245"/>
      <c r="P878" s="245"/>
      <c r="Q878" s="245"/>
      <c r="R878" s="245"/>
      <c r="S878" s="245"/>
      <c r="T878" s="245"/>
      <c r="U878" s="245"/>
      <c r="V878" s="245"/>
      <c r="W878" s="245"/>
      <c r="X878" s="245"/>
      <c r="Y878" s="245"/>
      <c r="Z878" s="245"/>
    </row>
    <row r="879" ht="10.5" customHeight="1">
      <c r="A879" s="255"/>
      <c r="B879" s="245"/>
      <c r="C879" s="245"/>
      <c r="D879" s="245"/>
      <c r="E879" s="245"/>
      <c r="F879" s="245"/>
      <c r="G879" s="245"/>
      <c r="H879" s="245"/>
      <c r="I879" s="245"/>
      <c r="J879" s="245"/>
      <c r="K879" s="245"/>
      <c r="L879" s="256"/>
      <c r="M879" s="245"/>
      <c r="N879" s="245"/>
      <c r="O879" s="245"/>
      <c r="P879" s="245"/>
      <c r="Q879" s="245"/>
      <c r="R879" s="245"/>
      <c r="S879" s="245"/>
      <c r="T879" s="245"/>
      <c r="U879" s="245"/>
      <c r="V879" s="245"/>
      <c r="W879" s="245"/>
      <c r="X879" s="245"/>
      <c r="Y879" s="245"/>
      <c r="Z879" s="245"/>
    </row>
    <row r="880" ht="10.5" customHeight="1">
      <c r="A880" s="255"/>
      <c r="B880" s="245"/>
      <c r="C880" s="245"/>
      <c r="D880" s="245"/>
      <c r="E880" s="245"/>
      <c r="F880" s="245"/>
      <c r="G880" s="245"/>
      <c r="H880" s="245"/>
      <c r="I880" s="245"/>
      <c r="J880" s="245"/>
      <c r="K880" s="245"/>
      <c r="L880" s="256"/>
      <c r="M880" s="245"/>
      <c r="N880" s="245"/>
      <c r="O880" s="245"/>
      <c r="P880" s="245"/>
      <c r="Q880" s="245"/>
      <c r="R880" s="245"/>
      <c r="S880" s="245"/>
      <c r="T880" s="245"/>
      <c r="U880" s="245"/>
      <c r="V880" s="245"/>
      <c r="W880" s="245"/>
      <c r="X880" s="245"/>
      <c r="Y880" s="245"/>
      <c r="Z880" s="245"/>
    </row>
    <row r="881" ht="10.5" customHeight="1">
      <c r="A881" s="255"/>
      <c r="B881" s="245"/>
      <c r="C881" s="245"/>
      <c r="D881" s="245"/>
      <c r="E881" s="245"/>
      <c r="F881" s="245"/>
      <c r="G881" s="245"/>
      <c r="H881" s="245"/>
      <c r="I881" s="245"/>
      <c r="J881" s="245"/>
      <c r="K881" s="245"/>
      <c r="L881" s="256"/>
      <c r="M881" s="245"/>
      <c r="N881" s="245"/>
      <c r="O881" s="245"/>
      <c r="P881" s="245"/>
      <c r="Q881" s="245"/>
      <c r="R881" s="245"/>
      <c r="S881" s="245"/>
      <c r="T881" s="245"/>
      <c r="U881" s="245"/>
      <c r="V881" s="245"/>
      <c r="W881" s="245"/>
      <c r="X881" s="245"/>
      <c r="Y881" s="245"/>
      <c r="Z881" s="245"/>
    </row>
    <row r="882" ht="10.5" customHeight="1">
      <c r="A882" s="255"/>
      <c r="B882" s="245"/>
      <c r="C882" s="245"/>
      <c r="D882" s="245"/>
      <c r="E882" s="245"/>
      <c r="F882" s="245"/>
      <c r="G882" s="245"/>
      <c r="H882" s="245"/>
      <c r="I882" s="245"/>
      <c r="J882" s="245"/>
      <c r="K882" s="245"/>
      <c r="L882" s="256"/>
      <c r="M882" s="245"/>
      <c r="N882" s="245"/>
      <c r="O882" s="245"/>
      <c r="P882" s="245"/>
      <c r="Q882" s="245"/>
      <c r="R882" s="245"/>
      <c r="S882" s="245"/>
      <c r="T882" s="245"/>
      <c r="U882" s="245"/>
      <c r="V882" s="245"/>
      <c r="W882" s="245"/>
      <c r="X882" s="245"/>
      <c r="Y882" s="245"/>
      <c r="Z882" s="245"/>
    </row>
    <row r="883" ht="10.5" customHeight="1">
      <c r="A883" s="255"/>
      <c r="B883" s="245"/>
      <c r="C883" s="245"/>
      <c r="D883" s="245"/>
      <c r="E883" s="245"/>
      <c r="F883" s="245"/>
      <c r="G883" s="245"/>
      <c r="H883" s="245"/>
      <c r="I883" s="245"/>
      <c r="J883" s="245"/>
      <c r="K883" s="245"/>
      <c r="L883" s="256"/>
      <c r="M883" s="245"/>
      <c r="N883" s="245"/>
      <c r="O883" s="245"/>
      <c r="P883" s="245"/>
      <c r="Q883" s="245"/>
      <c r="R883" s="245"/>
      <c r="S883" s="245"/>
      <c r="T883" s="245"/>
      <c r="U883" s="245"/>
      <c r="V883" s="245"/>
      <c r="W883" s="245"/>
      <c r="X883" s="245"/>
      <c r="Y883" s="245"/>
      <c r="Z883" s="245"/>
    </row>
    <row r="884" ht="10.5" customHeight="1">
      <c r="A884" s="255"/>
      <c r="B884" s="245"/>
      <c r="C884" s="245"/>
      <c r="D884" s="245"/>
      <c r="E884" s="245"/>
      <c r="F884" s="245"/>
      <c r="G884" s="245"/>
      <c r="H884" s="245"/>
      <c r="I884" s="245"/>
      <c r="J884" s="245"/>
      <c r="K884" s="245"/>
      <c r="L884" s="256"/>
      <c r="M884" s="245"/>
      <c r="N884" s="245"/>
      <c r="O884" s="245"/>
      <c r="P884" s="245"/>
      <c r="Q884" s="245"/>
      <c r="R884" s="245"/>
      <c r="S884" s="245"/>
      <c r="T884" s="245"/>
      <c r="U884" s="245"/>
      <c r="V884" s="245"/>
      <c r="W884" s="245"/>
      <c r="X884" s="245"/>
      <c r="Y884" s="245"/>
      <c r="Z884" s="245"/>
    </row>
    <row r="885" ht="10.5" customHeight="1">
      <c r="A885" s="255"/>
      <c r="B885" s="245"/>
      <c r="C885" s="245"/>
      <c r="D885" s="245"/>
      <c r="E885" s="245"/>
      <c r="F885" s="245"/>
      <c r="G885" s="245"/>
      <c r="H885" s="245"/>
      <c r="I885" s="245"/>
      <c r="J885" s="245"/>
      <c r="K885" s="245"/>
      <c r="L885" s="256"/>
      <c r="M885" s="245"/>
      <c r="N885" s="245"/>
      <c r="O885" s="245"/>
      <c r="P885" s="245"/>
      <c r="Q885" s="245"/>
      <c r="R885" s="245"/>
      <c r="S885" s="245"/>
      <c r="T885" s="245"/>
      <c r="U885" s="245"/>
      <c r="V885" s="245"/>
      <c r="W885" s="245"/>
      <c r="X885" s="245"/>
      <c r="Y885" s="245"/>
      <c r="Z885" s="245"/>
    </row>
    <row r="886" ht="10.5" customHeight="1">
      <c r="A886" s="255"/>
      <c r="B886" s="245"/>
      <c r="C886" s="245"/>
      <c r="D886" s="245"/>
      <c r="E886" s="245"/>
      <c r="F886" s="245"/>
      <c r="G886" s="245"/>
      <c r="H886" s="245"/>
      <c r="I886" s="245"/>
      <c r="J886" s="245"/>
      <c r="K886" s="245"/>
      <c r="L886" s="256"/>
      <c r="M886" s="245"/>
      <c r="N886" s="245"/>
      <c r="O886" s="245"/>
      <c r="P886" s="245"/>
      <c r="Q886" s="245"/>
      <c r="R886" s="245"/>
      <c r="S886" s="245"/>
      <c r="T886" s="245"/>
      <c r="U886" s="245"/>
      <c r="V886" s="245"/>
      <c r="W886" s="245"/>
      <c r="X886" s="245"/>
      <c r="Y886" s="245"/>
      <c r="Z886" s="245"/>
    </row>
    <row r="887" ht="10.5" customHeight="1">
      <c r="A887" s="255"/>
      <c r="B887" s="245"/>
      <c r="C887" s="245"/>
      <c r="D887" s="245"/>
      <c r="E887" s="245"/>
      <c r="F887" s="245"/>
      <c r="G887" s="245"/>
      <c r="H887" s="245"/>
      <c r="I887" s="245"/>
      <c r="J887" s="245"/>
      <c r="K887" s="245"/>
      <c r="L887" s="256"/>
      <c r="M887" s="245"/>
      <c r="N887" s="245"/>
      <c r="O887" s="245"/>
      <c r="P887" s="245"/>
      <c r="Q887" s="245"/>
      <c r="R887" s="245"/>
      <c r="S887" s="245"/>
      <c r="T887" s="245"/>
      <c r="U887" s="245"/>
      <c r="V887" s="245"/>
      <c r="W887" s="245"/>
      <c r="X887" s="245"/>
      <c r="Y887" s="245"/>
      <c r="Z887" s="245"/>
    </row>
    <row r="888" ht="10.5" customHeight="1">
      <c r="A888" s="255"/>
      <c r="B888" s="245"/>
      <c r="C888" s="245"/>
      <c r="D888" s="245"/>
      <c r="E888" s="245"/>
      <c r="F888" s="245"/>
      <c r="G888" s="245"/>
      <c r="H888" s="245"/>
      <c r="I888" s="245"/>
      <c r="J888" s="245"/>
      <c r="K888" s="245"/>
      <c r="L888" s="256"/>
      <c r="M888" s="245"/>
      <c r="N888" s="245"/>
      <c r="O888" s="245"/>
      <c r="P888" s="245"/>
      <c r="Q888" s="245"/>
      <c r="R888" s="245"/>
      <c r="S888" s="245"/>
      <c r="T888" s="245"/>
      <c r="U888" s="245"/>
      <c r="V888" s="245"/>
      <c r="W888" s="245"/>
      <c r="X888" s="245"/>
      <c r="Y888" s="245"/>
      <c r="Z888" s="245"/>
    </row>
    <row r="889" ht="10.5" customHeight="1">
      <c r="A889" s="255"/>
      <c r="B889" s="245"/>
      <c r="C889" s="245"/>
      <c r="D889" s="245"/>
      <c r="E889" s="245"/>
      <c r="F889" s="245"/>
      <c r="G889" s="245"/>
      <c r="H889" s="245"/>
      <c r="I889" s="245"/>
      <c r="J889" s="245"/>
      <c r="K889" s="245"/>
      <c r="L889" s="256"/>
      <c r="M889" s="245"/>
      <c r="N889" s="245"/>
      <c r="O889" s="245"/>
      <c r="P889" s="245"/>
      <c r="Q889" s="245"/>
      <c r="R889" s="245"/>
      <c r="S889" s="245"/>
      <c r="T889" s="245"/>
      <c r="U889" s="245"/>
      <c r="V889" s="245"/>
      <c r="W889" s="245"/>
      <c r="X889" s="245"/>
      <c r="Y889" s="245"/>
      <c r="Z889" s="245"/>
    </row>
    <row r="890" ht="10.5" customHeight="1">
      <c r="A890" s="255"/>
      <c r="B890" s="245"/>
      <c r="C890" s="245"/>
      <c r="D890" s="245"/>
      <c r="E890" s="245"/>
      <c r="F890" s="245"/>
      <c r="G890" s="245"/>
      <c r="H890" s="245"/>
      <c r="I890" s="245"/>
      <c r="J890" s="245"/>
      <c r="K890" s="245"/>
      <c r="L890" s="256"/>
      <c r="M890" s="245"/>
      <c r="N890" s="245"/>
      <c r="O890" s="245"/>
      <c r="P890" s="245"/>
      <c r="Q890" s="245"/>
      <c r="R890" s="245"/>
      <c r="S890" s="245"/>
      <c r="T890" s="245"/>
      <c r="U890" s="245"/>
      <c r="V890" s="245"/>
      <c r="W890" s="245"/>
      <c r="X890" s="245"/>
      <c r="Y890" s="245"/>
      <c r="Z890" s="245"/>
    </row>
    <row r="891" ht="10.5" customHeight="1">
      <c r="A891" s="255"/>
      <c r="B891" s="245"/>
      <c r="C891" s="245"/>
      <c r="D891" s="245"/>
      <c r="E891" s="245"/>
      <c r="F891" s="245"/>
      <c r="G891" s="245"/>
      <c r="H891" s="245"/>
      <c r="I891" s="245"/>
      <c r="J891" s="245"/>
      <c r="K891" s="245"/>
      <c r="L891" s="256"/>
      <c r="M891" s="245"/>
      <c r="N891" s="245"/>
      <c r="O891" s="245"/>
      <c r="P891" s="245"/>
      <c r="Q891" s="245"/>
      <c r="R891" s="245"/>
      <c r="S891" s="245"/>
      <c r="T891" s="245"/>
      <c r="U891" s="245"/>
      <c r="V891" s="245"/>
      <c r="W891" s="245"/>
      <c r="X891" s="245"/>
      <c r="Y891" s="245"/>
      <c r="Z891" s="245"/>
    </row>
    <row r="892" ht="10.5" customHeight="1">
      <c r="A892" s="255"/>
      <c r="B892" s="245"/>
      <c r="C892" s="245"/>
      <c r="D892" s="245"/>
      <c r="E892" s="245"/>
      <c r="F892" s="245"/>
      <c r="G892" s="245"/>
      <c r="H892" s="245"/>
      <c r="I892" s="245"/>
      <c r="J892" s="245"/>
      <c r="K892" s="245"/>
      <c r="L892" s="256"/>
      <c r="M892" s="245"/>
      <c r="N892" s="245"/>
      <c r="O892" s="245"/>
      <c r="P892" s="245"/>
      <c r="Q892" s="245"/>
      <c r="R892" s="245"/>
      <c r="S892" s="245"/>
      <c r="T892" s="245"/>
      <c r="U892" s="245"/>
      <c r="V892" s="245"/>
      <c r="W892" s="245"/>
      <c r="X892" s="245"/>
      <c r="Y892" s="245"/>
      <c r="Z892" s="245"/>
    </row>
    <row r="893" ht="10.5" customHeight="1">
      <c r="A893" s="255"/>
      <c r="B893" s="245"/>
      <c r="C893" s="245"/>
      <c r="D893" s="245"/>
      <c r="E893" s="245"/>
      <c r="F893" s="245"/>
      <c r="G893" s="245"/>
      <c r="H893" s="245"/>
      <c r="I893" s="245"/>
      <c r="J893" s="245"/>
      <c r="K893" s="245"/>
      <c r="L893" s="256"/>
      <c r="M893" s="245"/>
      <c r="N893" s="245"/>
      <c r="O893" s="245"/>
      <c r="P893" s="245"/>
      <c r="Q893" s="245"/>
      <c r="R893" s="245"/>
      <c r="S893" s="245"/>
      <c r="T893" s="245"/>
      <c r="U893" s="245"/>
      <c r="V893" s="245"/>
      <c r="W893" s="245"/>
      <c r="X893" s="245"/>
      <c r="Y893" s="245"/>
      <c r="Z893" s="245"/>
    </row>
    <row r="894" ht="10.5" customHeight="1">
      <c r="A894" s="255"/>
      <c r="B894" s="245"/>
      <c r="C894" s="245"/>
      <c r="D894" s="245"/>
      <c r="E894" s="245"/>
      <c r="F894" s="245"/>
      <c r="G894" s="245"/>
      <c r="H894" s="245"/>
      <c r="I894" s="245"/>
      <c r="J894" s="245"/>
      <c r="K894" s="245"/>
      <c r="L894" s="256"/>
      <c r="M894" s="245"/>
      <c r="N894" s="245"/>
      <c r="O894" s="245"/>
      <c r="P894" s="245"/>
      <c r="Q894" s="245"/>
      <c r="R894" s="245"/>
      <c r="S894" s="245"/>
      <c r="T894" s="245"/>
      <c r="U894" s="245"/>
      <c r="V894" s="245"/>
      <c r="W894" s="245"/>
      <c r="X894" s="245"/>
      <c r="Y894" s="245"/>
      <c r="Z894" s="245"/>
    </row>
    <row r="895" ht="10.5" customHeight="1">
      <c r="A895" s="255"/>
      <c r="B895" s="245"/>
      <c r="C895" s="245"/>
      <c r="D895" s="245"/>
      <c r="E895" s="245"/>
      <c r="F895" s="245"/>
      <c r="G895" s="245"/>
      <c r="H895" s="245"/>
      <c r="I895" s="245"/>
      <c r="J895" s="245"/>
      <c r="K895" s="245"/>
      <c r="L895" s="256"/>
      <c r="M895" s="245"/>
      <c r="N895" s="245"/>
      <c r="O895" s="245"/>
      <c r="P895" s="245"/>
      <c r="Q895" s="245"/>
      <c r="R895" s="245"/>
      <c r="S895" s="245"/>
      <c r="T895" s="245"/>
      <c r="U895" s="245"/>
      <c r="V895" s="245"/>
      <c r="W895" s="245"/>
      <c r="X895" s="245"/>
      <c r="Y895" s="245"/>
      <c r="Z895" s="245"/>
    </row>
    <row r="896" ht="10.5" customHeight="1">
      <c r="A896" s="255"/>
      <c r="B896" s="245"/>
      <c r="C896" s="245"/>
      <c r="D896" s="245"/>
      <c r="E896" s="245"/>
      <c r="F896" s="245"/>
      <c r="G896" s="245"/>
      <c r="H896" s="245"/>
      <c r="I896" s="245"/>
      <c r="J896" s="245"/>
      <c r="K896" s="245"/>
      <c r="L896" s="256"/>
      <c r="M896" s="245"/>
      <c r="N896" s="245"/>
      <c r="O896" s="245"/>
      <c r="P896" s="245"/>
      <c r="Q896" s="245"/>
      <c r="R896" s="245"/>
      <c r="S896" s="245"/>
      <c r="T896" s="245"/>
      <c r="U896" s="245"/>
      <c r="V896" s="245"/>
      <c r="W896" s="245"/>
      <c r="X896" s="245"/>
      <c r="Y896" s="245"/>
      <c r="Z896" s="245"/>
    </row>
    <row r="897" ht="10.5" customHeight="1">
      <c r="A897" s="255"/>
      <c r="B897" s="245"/>
      <c r="C897" s="245"/>
      <c r="D897" s="245"/>
      <c r="E897" s="245"/>
      <c r="F897" s="245"/>
      <c r="G897" s="245"/>
      <c r="H897" s="245"/>
      <c r="I897" s="245"/>
      <c r="J897" s="245"/>
      <c r="K897" s="245"/>
      <c r="L897" s="256"/>
      <c r="M897" s="245"/>
      <c r="N897" s="245"/>
      <c r="O897" s="245"/>
      <c r="P897" s="245"/>
      <c r="Q897" s="245"/>
      <c r="R897" s="245"/>
      <c r="S897" s="245"/>
      <c r="T897" s="245"/>
      <c r="U897" s="245"/>
      <c r="V897" s="245"/>
      <c r="W897" s="245"/>
      <c r="X897" s="245"/>
      <c r="Y897" s="245"/>
      <c r="Z897" s="245"/>
    </row>
    <row r="898" ht="10.5" customHeight="1">
      <c r="A898" s="255"/>
      <c r="B898" s="245"/>
      <c r="C898" s="245"/>
      <c r="D898" s="245"/>
      <c r="E898" s="245"/>
      <c r="F898" s="245"/>
      <c r="G898" s="245"/>
      <c r="H898" s="245"/>
      <c r="I898" s="245"/>
      <c r="J898" s="245"/>
      <c r="K898" s="245"/>
      <c r="L898" s="256"/>
      <c r="M898" s="245"/>
      <c r="N898" s="245"/>
      <c r="O898" s="245"/>
      <c r="P898" s="245"/>
      <c r="Q898" s="245"/>
      <c r="R898" s="245"/>
      <c r="S898" s="245"/>
      <c r="T898" s="245"/>
      <c r="U898" s="245"/>
      <c r="V898" s="245"/>
      <c r="W898" s="245"/>
      <c r="X898" s="245"/>
      <c r="Y898" s="245"/>
      <c r="Z898" s="245"/>
    </row>
    <row r="899" ht="10.5" customHeight="1">
      <c r="A899" s="255"/>
      <c r="B899" s="245"/>
      <c r="C899" s="245"/>
      <c r="D899" s="245"/>
      <c r="E899" s="245"/>
      <c r="F899" s="245"/>
      <c r="G899" s="245"/>
      <c r="H899" s="245"/>
      <c r="I899" s="245"/>
      <c r="J899" s="245"/>
      <c r="K899" s="245"/>
      <c r="L899" s="256"/>
      <c r="M899" s="245"/>
      <c r="N899" s="245"/>
      <c r="O899" s="245"/>
      <c r="P899" s="245"/>
      <c r="Q899" s="245"/>
      <c r="R899" s="245"/>
      <c r="S899" s="245"/>
      <c r="T899" s="245"/>
      <c r="U899" s="245"/>
      <c r="V899" s="245"/>
      <c r="W899" s="245"/>
      <c r="X899" s="245"/>
      <c r="Y899" s="245"/>
      <c r="Z899" s="245"/>
    </row>
    <row r="900" ht="10.5" customHeight="1">
      <c r="A900" s="255"/>
      <c r="B900" s="245"/>
      <c r="C900" s="245"/>
      <c r="D900" s="245"/>
      <c r="E900" s="245"/>
      <c r="F900" s="245"/>
      <c r="G900" s="245"/>
      <c r="H900" s="245"/>
      <c r="I900" s="245"/>
      <c r="J900" s="245"/>
      <c r="K900" s="245"/>
      <c r="L900" s="256"/>
      <c r="M900" s="245"/>
      <c r="N900" s="245"/>
      <c r="O900" s="245"/>
      <c r="P900" s="245"/>
      <c r="Q900" s="245"/>
      <c r="R900" s="245"/>
      <c r="S900" s="245"/>
      <c r="T900" s="245"/>
      <c r="U900" s="245"/>
      <c r="V900" s="245"/>
      <c r="W900" s="245"/>
      <c r="X900" s="245"/>
      <c r="Y900" s="245"/>
      <c r="Z900" s="245"/>
    </row>
    <row r="901" ht="10.5" customHeight="1">
      <c r="A901" s="255"/>
      <c r="B901" s="245"/>
      <c r="C901" s="245"/>
      <c r="D901" s="245"/>
      <c r="E901" s="245"/>
      <c r="F901" s="245"/>
      <c r="G901" s="245"/>
      <c r="H901" s="245"/>
      <c r="I901" s="245"/>
      <c r="J901" s="245"/>
      <c r="K901" s="245"/>
      <c r="L901" s="256"/>
      <c r="M901" s="245"/>
      <c r="N901" s="245"/>
      <c r="O901" s="245"/>
      <c r="P901" s="245"/>
      <c r="Q901" s="245"/>
      <c r="R901" s="245"/>
      <c r="S901" s="245"/>
      <c r="T901" s="245"/>
      <c r="U901" s="245"/>
      <c r="V901" s="245"/>
      <c r="W901" s="245"/>
      <c r="X901" s="245"/>
      <c r="Y901" s="245"/>
      <c r="Z901" s="245"/>
    </row>
    <row r="902" ht="10.5" customHeight="1">
      <c r="A902" s="255"/>
      <c r="B902" s="245"/>
      <c r="C902" s="245"/>
      <c r="D902" s="245"/>
      <c r="E902" s="245"/>
      <c r="F902" s="245"/>
      <c r="G902" s="245"/>
      <c r="H902" s="245"/>
      <c r="I902" s="245"/>
      <c r="J902" s="245"/>
      <c r="K902" s="245"/>
      <c r="L902" s="256"/>
      <c r="M902" s="245"/>
      <c r="N902" s="245"/>
      <c r="O902" s="245"/>
      <c r="P902" s="245"/>
      <c r="Q902" s="245"/>
      <c r="R902" s="245"/>
      <c r="S902" s="245"/>
      <c r="T902" s="245"/>
      <c r="U902" s="245"/>
      <c r="V902" s="245"/>
      <c r="W902" s="245"/>
      <c r="X902" s="245"/>
      <c r="Y902" s="245"/>
      <c r="Z902" s="245"/>
    </row>
    <row r="903" ht="10.5" customHeight="1">
      <c r="A903" s="255"/>
      <c r="B903" s="245"/>
      <c r="C903" s="245"/>
      <c r="D903" s="245"/>
      <c r="E903" s="245"/>
      <c r="F903" s="245"/>
      <c r="G903" s="245"/>
      <c r="H903" s="245"/>
      <c r="I903" s="245"/>
      <c r="J903" s="245"/>
      <c r="K903" s="245"/>
      <c r="L903" s="256"/>
      <c r="M903" s="245"/>
      <c r="N903" s="245"/>
      <c r="O903" s="245"/>
      <c r="P903" s="245"/>
      <c r="Q903" s="245"/>
      <c r="R903" s="245"/>
      <c r="S903" s="245"/>
      <c r="T903" s="245"/>
      <c r="U903" s="245"/>
      <c r="V903" s="245"/>
      <c r="W903" s="245"/>
      <c r="X903" s="245"/>
      <c r="Y903" s="245"/>
      <c r="Z903" s="245"/>
    </row>
    <row r="904" ht="10.5" customHeight="1">
      <c r="A904" s="255"/>
      <c r="B904" s="245"/>
      <c r="C904" s="245"/>
      <c r="D904" s="245"/>
      <c r="E904" s="245"/>
      <c r="F904" s="245"/>
      <c r="G904" s="245"/>
      <c r="H904" s="245"/>
      <c r="I904" s="245"/>
      <c r="J904" s="245"/>
      <c r="K904" s="245"/>
      <c r="L904" s="256"/>
      <c r="M904" s="245"/>
      <c r="N904" s="245"/>
      <c r="O904" s="245"/>
      <c r="P904" s="245"/>
      <c r="Q904" s="245"/>
      <c r="R904" s="245"/>
      <c r="S904" s="245"/>
      <c r="T904" s="245"/>
      <c r="U904" s="245"/>
      <c r="V904" s="245"/>
      <c r="W904" s="245"/>
      <c r="X904" s="245"/>
      <c r="Y904" s="245"/>
      <c r="Z904" s="245"/>
    </row>
    <row r="905" ht="10.5" customHeight="1">
      <c r="A905" s="255"/>
      <c r="B905" s="245"/>
      <c r="C905" s="245"/>
      <c r="D905" s="245"/>
      <c r="E905" s="245"/>
      <c r="F905" s="245"/>
      <c r="G905" s="245"/>
      <c r="H905" s="245"/>
      <c r="I905" s="245"/>
      <c r="J905" s="245"/>
      <c r="K905" s="245"/>
      <c r="L905" s="256"/>
      <c r="M905" s="245"/>
      <c r="N905" s="245"/>
      <c r="O905" s="245"/>
      <c r="P905" s="245"/>
      <c r="Q905" s="245"/>
      <c r="R905" s="245"/>
      <c r="S905" s="245"/>
      <c r="T905" s="245"/>
      <c r="U905" s="245"/>
      <c r="V905" s="245"/>
      <c r="W905" s="245"/>
      <c r="X905" s="245"/>
      <c r="Y905" s="245"/>
      <c r="Z905" s="245"/>
    </row>
    <row r="906" ht="10.5" customHeight="1">
      <c r="A906" s="255"/>
      <c r="B906" s="245"/>
      <c r="C906" s="245"/>
      <c r="D906" s="245"/>
      <c r="E906" s="245"/>
      <c r="F906" s="245"/>
      <c r="G906" s="245"/>
      <c r="H906" s="245"/>
      <c r="I906" s="245"/>
      <c r="J906" s="245"/>
      <c r="K906" s="245"/>
      <c r="L906" s="256"/>
      <c r="M906" s="245"/>
      <c r="N906" s="245"/>
      <c r="O906" s="245"/>
      <c r="P906" s="245"/>
      <c r="Q906" s="245"/>
      <c r="R906" s="245"/>
      <c r="S906" s="245"/>
      <c r="T906" s="245"/>
      <c r="U906" s="245"/>
      <c r="V906" s="245"/>
      <c r="W906" s="245"/>
      <c r="X906" s="245"/>
      <c r="Y906" s="245"/>
      <c r="Z906" s="245"/>
    </row>
    <row r="907" ht="10.5" customHeight="1">
      <c r="A907" s="255"/>
      <c r="B907" s="245"/>
      <c r="C907" s="245"/>
      <c r="D907" s="245"/>
      <c r="E907" s="245"/>
      <c r="F907" s="245"/>
      <c r="G907" s="245"/>
      <c r="H907" s="245"/>
      <c r="I907" s="245"/>
      <c r="J907" s="245"/>
      <c r="K907" s="245"/>
      <c r="L907" s="256"/>
      <c r="M907" s="245"/>
      <c r="N907" s="245"/>
      <c r="O907" s="245"/>
      <c r="P907" s="245"/>
      <c r="Q907" s="245"/>
      <c r="R907" s="245"/>
      <c r="S907" s="245"/>
      <c r="T907" s="245"/>
      <c r="U907" s="245"/>
      <c r="V907" s="245"/>
      <c r="W907" s="245"/>
      <c r="X907" s="245"/>
      <c r="Y907" s="245"/>
      <c r="Z907" s="245"/>
    </row>
    <row r="908" ht="10.5" customHeight="1">
      <c r="A908" s="255"/>
      <c r="B908" s="245"/>
      <c r="C908" s="245"/>
      <c r="D908" s="245"/>
      <c r="E908" s="245"/>
      <c r="F908" s="245"/>
      <c r="G908" s="245"/>
      <c r="H908" s="245"/>
      <c r="I908" s="245"/>
      <c r="J908" s="245"/>
      <c r="K908" s="245"/>
      <c r="L908" s="256"/>
      <c r="M908" s="245"/>
      <c r="N908" s="245"/>
      <c r="O908" s="245"/>
      <c r="P908" s="245"/>
      <c r="Q908" s="245"/>
      <c r="R908" s="245"/>
      <c r="S908" s="245"/>
      <c r="T908" s="245"/>
      <c r="U908" s="245"/>
      <c r="V908" s="245"/>
      <c r="W908" s="245"/>
      <c r="X908" s="245"/>
      <c r="Y908" s="245"/>
      <c r="Z908" s="245"/>
    </row>
    <row r="909" ht="10.5" customHeight="1">
      <c r="A909" s="255"/>
      <c r="B909" s="245"/>
      <c r="C909" s="245"/>
      <c r="D909" s="245"/>
      <c r="E909" s="245"/>
      <c r="F909" s="245"/>
      <c r="G909" s="245"/>
      <c r="H909" s="245"/>
      <c r="I909" s="245"/>
      <c r="J909" s="245"/>
      <c r="K909" s="245"/>
      <c r="L909" s="256"/>
      <c r="M909" s="245"/>
      <c r="N909" s="245"/>
      <c r="O909" s="245"/>
      <c r="P909" s="245"/>
      <c r="Q909" s="245"/>
      <c r="R909" s="245"/>
      <c r="S909" s="245"/>
      <c r="T909" s="245"/>
      <c r="U909" s="245"/>
      <c r="V909" s="245"/>
      <c r="W909" s="245"/>
      <c r="X909" s="245"/>
      <c r="Y909" s="245"/>
      <c r="Z909" s="245"/>
    </row>
    <row r="910" ht="10.5" customHeight="1">
      <c r="A910" s="255"/>
      <c r="B910" s="245"/>
      <c r="C910" s="245"/>
      <c r="D910" s="245"/>
      <c r="E910" s="245"/>
      <c r="F910" s="245"/>
      <c r="G910" s="245"/>
      <c r="H910" s="245"/>
      <c r="I910" s="245"/>
      <c r="J910" s="245"/>
      <c r="K910" s="245"/>
      <c r="L910" s="256"/>
      <c r="M910" s="245"/>
      <c r="N910" s="245"/>
      <c r="O910" s="245"/>
      <c r="P910" s="245"/>
      <c r="Q910" s="245"/>
      <c r="R910" s="245"/>
      <c r="S910" s="245"/>
      <c r="T910" s="245"/>
      <c r="U910" s="245"/>
      <c r="V910" s="245"/>
      <c r="W910" s="245"/>
      <c r="X910" s="245"/>
      <c r="Y910" s="245"/>
      <c r="Z910" s="245"/>
    </row>
    <row r="911" ht="10.5" customHeight="1">
      <c r="A911" s="255"/>
      <c r="B911" s="245"/>
      <c r="C911" s="245"/>
      <c r="D911" s="245"/>
      <c r="E911" s="245"/>
      <c r="F911" s="245"/>
      <c r="G911" s="245"/>
      <c r="H911" s="245"/>
      <c r="I911" s="245"/>
      <c r="J911" s="245"/>
      <c r="K911" s="245"/>
      <c r="L911" s="256"/>
      <c r="M911" s="245"/>
      <c r="N911" s="245"/>
      <c r="O911" s="245"/>
      <c r="P911" s="245"/>
      <c r="Q911" s="245"/>
      <c r="R911" s="245"/>
      <c r="S911" s="245"/>
      <c r="T911" s="245"/>
      <c r="U911" s="245"/>
      <c r="V911" s="245"/>
      <c r="W911" s="245"/>
      <c r="X911" s="245"/>
      <c r="Y911" s="245"/>
      <c r="Z911" s="245"/>
    </row>
    <row r="912" ht="10.5" customHeight="1">
      <c r="A912" s="255"/>
      <c r="B912" s="245"/>
      <c r="C912" s="245"/>
      <c r="D912" s="245"/>
      <c r="E912" s="245"/>
      <c r="F912" s="245"/>
      <c r="G912" s="245"/>
      <c r="H912" s="245"/>
      <c r="I912" s="245"/>
      <c r="J912" s="245"/>
      <c r="K912" s="245"/>
      <c r="L912" s="256"/>
      <c r="M912" s="245"/>
      <c r="N912" s="245"/>
      <c r="O912" s="245"/>
      <c r="P912" s="245"/>
      <c r="Q912" s="245"/>
      <c r="R912" s="245"/>
      <c r="S912" s="245"/>
      <c r="T912" s="245"/>
      <c r="U912" s="245"/>
      <c r="V912" s="245"/>
      <c r="W912" s="245"/>
      <c r="X912" s="245"/>
      <c r="Y912" s="245"/>
      <c r="Z912" s="245"/>
    </row>
    <row r="913" ht="10.5" customHeight="1">
      <c r="A913" s="255"/>
      <c r="B913" s="245"/>
      <c r="C913" s="245"/>
      <c r="D913" s="245"/>
      <c r="E913" s="245"/>
      <c r="F913" s="245"/>
      <c r="G913" s="245"/>
      <c r="H913" s="245"/>
      <c r="I913" s="245"/>
      <c r="J913" s="245"/>
      <c r="K913" s="245"/>
      <c r="L913" s="256"/>
      <c r="M913" s="245"/>
      <c r="N913" s="245"/>
      <c r="O913" s="245"/>
      <c r="P913" s="245"/>
      <c r="Q913" s="245"/>
      <c r="R913" s="245"/>
      <c r="S913" s="245"/>
      <c r="T913" s="245"/>
      <c r="U913" s="245"/>
      <c r="V913" s="245"/>
      <c r="W913" s="245"/>
      <c r="X913" s="245"/>
      <c r="Y913" s="245"/>
      <c r="Z913" s="245"/>
    </row>
    <row r="914" ht="10.5" customHeight="1">
      <c r="A914" s="255"/>
      <c r="B914" s="245"/>
      <c r="C914" s="245"/>
      <c r="D914" s="245"/>
      <c r="E914" s="245"/>
      <c r="F914" s="245"/>
      <c r="G914" s="245"/>
      <c r="H914" s="245"/>
      <c r="I914" s="245"/>
      <c r="J914" s="245"/>
      <c r="K914" s="245"/>
      <c r="L914" s="256"/>
      <c r="M914" s="245"/>
      <c r="N914" s="245"/>
      <c r="O914" s="245"/>
      <c r="P914" s="245"/>
      <c r="Q914" s="245"/>
      <c r="R914" s="245"/>
      <c r="S914" s="245"/>
      <c r="T914" s="245"/>
      <c r="U914" s="245"/>
      <c r="V914" s="245"/>
      <c r="W914" s="245"/>
      <c r="X914" s="245"/>
      <c r="Y914" s="245"/>
      <c r="Z914" s="245"/>
    </row>
    <row r="915" ht="10.5" customHeight="1">
      <c r="A915" s="255"/>
      <c r="B915" s="245"/>
      <c r="C915" s="245"/>
      <c r="D915" s="245"/>
      <c r="E915" s="245"/>
      <c r="F915" s="245"/>
      <c r="G915" s="245"/>
      <c r="H915" s="245"/>
      <c r="I915" s="245"/>
      <c r="J915" s="245"/>
      <c r="K915" s="245"/>
      <c r="L915" s="256"/>
      <c r="M915" s="245"/>
      <c r="N915" s="245"/>
      <c r="O915" s="245"/>
      <c r="P915" s="245"/>
      <c r="Q915" s="245"/>
      <c r="R915" s="245"/>
      <c r="S915" s="245"/>
      <c r="T915" s="245"/>
      <c r="U915" s="245"/>
      <c r="V915" s="245"/>
      <c r="W915" s="245"/>
      <c r="X915" s="245"/>
      <c r="Y915" s="245"/>
      <c r="Z915" s="245"/>
    </row>
    <row r="916" ht="10.5" customHeight="1">
      <c r="A916" s="255"/>
      <c r="B916" s="245"/>
      <c r="C916" s="245"/>
      <c r="D916" s="245"/>
      <c r="E916" s="245"/>
      <c r="F916" s="245"/>
      <c r="G916" s="245"/>
      <c r="H916" s="245"/>
      <c r="I916" s="245"/>
      <c r="J916" s="245"/>
      <c r="K916" s="245"/>
      <c r="L916" s="256"/>
      <c r="M916" s="245"/>
      <c r="N916" s="245"/>
      <c r="O916" s="245"/>
      <c r="P916" s="245"/>
      <c r="Q916" s="245"/>
      <c r="R916" s="245"/>
      <c r="S916" s="245"/>
      <c r="T916" s="245"/>
      <c r="U916" s="245"/>
      <c r="V916" s="245"/>
      <c r="W916" s="245"/>
      <c r="X916" s="245"/>
      <c r="Y916" s="245"/>
      <c r="Z916" s="245"/>
    </row>
    <row r="917" ht="10.5" customHeight="1">
      <c r="A917" s="255"/>
      <c r="B917" s="245"/>
      <c r="C917" s="245"/>
      <c r="D917" s="245"/>
      <c r="E917" s="245"/>
      <c r="F917" s="245"/>
      <c r="G917" s="245"/>
      <c r="H917" s="245"/>
      <c r="I917" s="245"/>
      <c r="J917" s="245"/>
      <c r="K917" s="245"/>
      <c r="L917" s="256"/>
      <c r="M917" s="245"/>
      <c r="N917" s="245"/>
      <c r="O917" s="245"/>
      <c r="P917" s="245"/>
      <c r="Q917" s="245"/>
      <c r="R917" s="245"/>
      <c r="S917" s="245"/>
      <c r="T917" s="245"/>
      <c r="U917" s="245"/>
      <c r="V917" s="245"/>
      <c r="W917" s="245"/>
      <c r="X917" s="245"/>
      <c r="Y917" s="245"/>
      <c r="Z917" s="245"/>
    </row>
    <row r="918" ht="10.5" customHeight="1">
      <c r="A918" s="255"/>
      <c r="B918" s="245"/>
      <c r="C918" s="245"/>
      <c r="D918" s="245"/>
      <c r="E918" s="245"/>
      <c r="F918" s="245"/>
      <c r="G918" s="245"/>
      <c r="H918" s="245"/>
      <c r="I918" s="245"/>
      <c r="J918" s="245"/>
      <c r="K918" s="245"/>
      <c r="L918" s="256"/>
      <c r="M918" s="245"/>
      <c r="N918" s="245"/>
      <c r="O918" s="245"/>
      <c r="P918" s="245"/>
      <c r="Q918" s="245"/>
      <c r="R918" s="245"/>
      <c r="S918" s="245"/>
      <c r="T918" s="245"/>
      <c r="U918" s="245"/>
      <c r="V918" s="245"/>
      <c r="W918" s="245"/>
      <c r="X918" s="245"/>
      <c r="Y918" s="245"/>
      <c r="Z918" s="245"/>
    </row>
    <row r="919" ht="10.5" customHeight="1">
      <c r="A919" s="255"/>
      <c r="B919" s="245"/>
      <c r="C919" s="245"/>
      <c r="D919" s="245"/>
      <c r="E919" s="245"/>
      <c r="F919" s="245"/>
      <c r="G919" s="245"/>
      <c r="H919" s="245"/>
      <c r="I919" s="245"/>
      <c r="J919" s="245"/>
      <c r="K919" s="245"/>
      <c r="L919" s="256"/>
      <c r="M919" s="245"/>
      <c r="N919" s="245"/>
      <c r="O919" s="245"/>
      <c r="P919" s="245"/>
      <c r="Q919" s="245"/>
      <c r="R919" s="245"/>
      <c r="S919" s="245"/>
      <c r="T919" s="245"/>
      <c r="U919" s="245"/>
      <c r="V919" s="245"/>
      <c r="W919" s="245"/>
      <c r="X919" s="245"/>
      <c r="Y919" s="245"/>
      <c r="Z919" s="245"/>
    </row>
    <row r="920" ht="10.5" customHeight="1">
      <c r="A920" s="255"/>
      <c r="B920" s="245"/>
      <c r="C920" s="245"/>
      <c r="D920" s="245"/>
      <c r="E920" s="245"/>
      <c r="F920" s="245"/>
      <c r="G920" s="245"/>
      <c r="H920" s="245"/>
      <c r="I920" s="245"/>
      <c r="J920" s="245"/>
      <c r="K920" s="245"/>
      <c r="L920" s="256"/>
      <c r="M920" s="245"/>
      <c r="N920" s="245"/>
      <c r="O920" s="245"/>
      <c r="P920" s="245"/>
      <c r="Q920" s="245"/>
      <c r="R920" s="245"/>
      <c r="S920" s="245"/>
      <c r="T920" s="245"/>
      <c r="U920" s="245"/>
      <c r="V920" s="245"/>
      <c r="W920" s="245"/>
      <c r="X920" s="245"/>
      <c r="Y920" s="245"/>
      <c r="Z920" s="245"/>
    </row>
    <row r="921" ht="10.5" customHeight="1">
      <c r="A921" s="255"/>
      <c r="B921" s="245"/>
      <c r="C921" s="245"/>
      <c r="D921" s="245"/>
      <c r="E921" s="245"/>
      <c r="F921" s="245"/>
      <c r="G921" s="245"/>
      <c r="H921" s="245"/>
      <c r="I921" s="245"/>
      <c r="J921" s="245"/>
      <c r="K921" s="245"/>
      <c r="L921" s="256"/>
      <c r="M921" s="245"/>
      <c r="N921" s="245"/>
      <c r="O921" s="245"/>
      <c r="P921" s="245"/>
      <c r="Q921" s="245"/>
      <c r="R921" s="245"/>
      <c r="S921" s="245"/>
      <c r="T921" s="245"/>
      <c r="U921" s="245"/>
      <c r="V921" s="245"/>
      <c r="W921" s="245"/>
      <c r="X921" s="245"/>
      <c r="Y921" s="245"/>
      <c r="Z921" s="245"/>
    </row>
    <row r="922" ht="10.5" customHeight="1">
      <c r="A922" s="255"/>
      <c r="B922" s="245"/>
      <c r="C922" s="245"/>
      <c r="D922" s="245"/>
      <c r="E922" s="245"/>
      <c r="F922" s="245"/>
      <c r="G922" s="245"/>
      <c r="H922" s="245"/>
      <c r="I922" s="245"/>
      <c r="J922" s="245"/>
      <c r="K922" s="245"/>
      <c r="L922" s="256"/>
      <c r="M922" s="245"/>
      <c r="N922" s="245"/>
      <c r="O922" s="245"/>
      <c r="P922" s="245"/>
      <c r="Q922" s="245"/>
      <c r="R922" s="245"/>
      <c r="S922" s="245"/>
      <c r="T922" s="245"/>
      <c r="U922" s="245"/>
      <c r="V922" s="245"/>
      <c r="W922" s="245"/>
      <c r="X922" s="245"/>
      <c r="Y922" s="245"/>
      <c r="Z922" s="245"/>
    </row>
    <row r="923" ht="10.5" customHeight="1">
      <c r="A923" s="255"/>
      <c r="B923" s="245"/>
      <c r="C923" s="245"/>
      <c r="D923" s="245"/>
      <c r="E923" s="245"/>
      <c r="F923" s="245"/>
      <c r="G923" s="245"/>
      <c r="H923" s="245"/>
      <c r="I923" s="245"/>
      <c r="J923" s="245"/>
      <c r="K923" s="245"/>
      <c r="L923" s="256"/>
      <c r="M923" s="245"/>
      <c r="N923" s="245"/>
      <c r="O923" s="245"/>
      <c r="P923" s="245"/>
      <c r="Q923" s="245"/>
      <c r="R923" s="245"/>
      <c r="S923" s="245"/>
      <c r="T923" s="245"/>
      <c r="U923" s="245"/>
      <c r="V923" s="245"/>
      <c r="W923" s="245"/>
      <c r="X923" s="245"/>
      <c r="Y923" s="245"/>
      <c r="Z923" s="245"/>
    </row>
    <row r="924" ht="10.5" customHeight="1">
      <c r="A924" s="255"/>
      <c r="B924" s="245"/>
      <c r="C924" s="245"/>
      <c r="D924" s="245"/>
      <c r="E924" s="245"/>
      <c r="F924" s="245"/>
      <c r="G924" s="245"/>
      <c r="H924" s="245"/>
      <c r="I924" s="245"/>
      <c r="J924" s="245"/>
      <c r="K924" s="245"/>
      <c r="L924" s="256"/>
      <c r="M924" s="245"/>
      <c r="N924" s="245"/>
      <c r="O924" s="245"/>
      <c r="P924" s="245"/>
      <c r="Q924" s="245"/>
      <c r="R924" s="245"/>
      <c r="S924" s="245"/>
      <c r="T924" s="245"/>
      <c r="U924" s="245"/>
      <c r="V924" s="245"/>
      <c r="W924" s="245"/>
      <c r="X924" s="245"/>
      <c r="Y924" s="245"/>
      <c r="Z924" s="245"/>
    </row>
    <row r="925" ht="10.5" customHeight="1">
      <c r="A925" s="255"/>
      <c r="B925" s="245"/>
      <c r="C925" s="245"/>
      <c r="D925" s="245"/>
      <c r="E925" s="245"/>
      <c r="F925" s="245"/>
      <c r="G925" s="245"/>
      <c r="H925" s="245"/>
      <c r="I925" s="245"/>
      <c r="J925" s="245"/>
      <c r="K925" s="245"/>
      <c r="L925" s="256"/>
      <c r="M925" s="245"/>
      <c r="N925" s="245"/>
      <c r="O925" s="245"/>
      <c r="P925" s="245"/>
      <c r="Q925" s="245"/>
      <c r="R925" s="245"/>
      <c r="S925" s="245"/>
      <c r="T925" s="245"/>
      <c r="U925" s="245"/>
      <c r="V925" s="245"/>
      <c r="W925" s="245"/>
      <c r="X925" s="245"/>
      <c r="Y925" s="245"/>
      <c r="Z925" s="245"/>
    </row>
    <row r="926" ht="10.5" customHeight="1">
      <c r="A926" s="255"/>
      <c r="B926" s="245"/>
      <c r="C926" s="245"/>
      <c r="D926" s="245"/>
      <c r="E926" s="245"/>
      <c r="F926" s="245"/>
      <c r="G926" s="245"/>
      <c r="H926" s="245"/>
      <c r="I926" s="245"/>
      <c r="J926" s="245"/>
      <c r="K926" s="245"/>
      <c r="L926" s="256"/>
      <c r="M926" s="245"/>
      <c r="N926" s="245"/>
      <c r="O926" s="245"/>
      <c r="P926" s="245"/>
      <c r="Q926" s="245"/>
      <c r="R926" s="245"/>
      <c r="S926" s="245"/>
      <c r="T926" s="245"/>
      <c r="U926" s="245"/>
      <c r="V926" s="245"/>
      <c r="W926" s="245"/>
      <c r="X926" s="245"/>
      <c r="Y926" s="245"/>
      <c r="Z926" s="245"/>
    </row>
    <row r="927" ht="10.5" customHeight="1">
      <c r="A927" s="255"/>
      <c r="B927" s="245"/>
      <c r="C927" s="245"/>
      <c r="D927" s="245"/>
      <c r="E927" s="245"/>
      <c r="F927" s="245"/>
      <c r="G927" s="245"/>
      <c r="H927" s="245"/>
      <c r="I927" s="245"/>
      <c r="J927" s="245"/>
      <c r="K927" s="245"/>
      <c r="L927" s="256"/>
      <c r="M927" s="245"/>
      <c r="N927" s="245"/>
      <c r="O927" s="245"/>
      <c r="P927" s="245"/>
      <c r="Q927" s="245"/>
      <c r="R927" s="245"/>
      <c r="S927" s="245"/>
      <c r="T927" s="245"/>
      <c r="U927" s="245"/>
      <c r="V927" s="245"/>
      <c r="W927" s="245"/>
      <c r="X927" s="245"/>
      <c r="Y927" s="245"/>
      <c r="Z927" s="245"/>
    </row>
    <row r="928" ht="10.5" customHeight="1">
      <c r="A928" s="255"/>
      <c r="B928" s="245"/>
      <c r="C928" s="245"/>
      <c r="D928" s="245"/>
      <c r="E928" s="245"/>
      <c r="F928" s="245"/>
      <c r="G928" s="245"/>
      <c r="H928" s="245"/>
      <c r="I928" s="245"/>
      <c r="J928" s="245"/>
      <c r="K928" s="245"/>
      <c r="L928" s="256"/>
      <c r="M928" s="245"/>
      <c r="N928" s="245"/>
      <c r="O928" s="245"/>
      <c r="P928" s="245"/>
      <c r="Q928" s="245"/>
      <c r="R928" s="245"/>
      <c r="S928" s="245"/>
      <c r="T928" s="245"/>
      <c r="U928" s="245"/>
      <c r="V928" s="245"/>
      <c r="W928" s="245"/>
      <c r="X928" s="245"/>
      <c r="Y928" s="245"/>
      <c r="Z928" s="245"/>
    </row>
    <row r="929" ht="10.5" customHeight="1">
      <c r="A929" s="255"/>
      <c r="B929" s="245"/>
      <c r="C929" s="245"/>
      <c r="D929" s="245"/>
      <c r="E929" s="245"/>
      <c r="F929" s="245"/>
      <c r="G929" s="245"/>
      <c r="H929" s="245"/>
      <c r="I929" s="245"/>
      <c r="J929" s="245"/>
      <c r="K929" s="245"/>
      <c r="L929" s="256"/>
      <c r="M929" s="245"/>
      <c r="N929" s="245"/>
      <c r="O929" s="245"/>
      <c r="P929" s="245"/>
      <c r="Q929" s="245"/>
      <c r="R929" s="245"/>
      <c r="S929" s="245"/>
      <c r="T929" s="245"/>
      <c r="U929" s="245"/>
      <c r="V929" s="245"/>
      <c r="W929" s="245"/>
      <c r="X929" s="245"/>
      <c r="Y929" s="245"/>
      <c r="Z929" s="245"/>
    </row>
    <row r="930" ht="10.5" customHeight="1">
      <c r="A930" s="255"/>
      <c r="B930" s="245"/>
      <c r="C930" s="245"/>
      <c r="D930" s="245"/>
      <c r="E930" s="245"/>
      <c r="F930" s="245"/>
      <c r="G930" s="245"/>
      <c r="H930" s="245"/>
      <c r="I930" s="245"/>
      <c r="J930" s="245"/>
      <c r="K930" s="245"/>
      <c r="L930" s="256"/>
      <c r="M930" s="245"/>
      <c r="N930" s="245"/>
      <c r="O930" s="245"/>
      <c r="P930" s="245"/>
      <c r="Q930" s="245"/>
      <c r="R930" s="245"/>
      <c r="S930" s="245"/>
      <c r="T930" s="245"/>
      <c r="U930" s="245"/>
      <c r="V930" s="245"/>
      <c r="W930" s="245"/>
      <c r="X930" s="245"/>
      <c r="Y930" s="245"/>
      <c r="Z930" s="245"/>
    </row>
    <row r="931" ht="10.5" customHeight="1">
      <c r="A931" s="255"/>
      <c r="B931" s="245"/>
      <c r="C931" s="245"/>
      <c r="D931" s="245"/>
      <c r="E931" s="245"/>
      <c r="F931" s="245"/>
      <c r="G931" s="245"/>
      <c r="H931" s="245"/>
      <c r="I931" s="245"/>
      <c r="J931" s="245"/>
      <c r="K931" s="245"/>
      <c r="L931" s="256"/>
      <c r="M931" s="245"/>
      <c r="N931" s="245"/>
      <c r="O931" s="245"/>
      <c r="P931" s="245"/>
      <c r="Q931" s="245"/>
      <c r="R931" s="245"/>
      <c r="S931" s="245"/>
      <c r="T931" s="245"/>
      <c r="U931" s="245"/>
      <c r="V931" s="245"/>
      <c r="W931" s="245"/>
      <c r="X931" s="245"/>
      <c r="Y931" s="245"/>
      <c r="Z931" s="245"/>
    </row>
    <row r="932" ht="10.5" customHeight="1">
      <c r="A932" s="255"/>
      <c r="B932" s="245"/>
      <c r="C932" s="245"/>
      <c r="D932" s="245"/>
      <c r="E932" s="245"/>
      <c r="F932" s="245"/>
      <c r="G932" s="245"/>
      <c r="H932" s="245"/>
      <c r="I932" s="245"/>
      <c r="J932" s="245"/>
      <c r="K932" s="245"/>
      <c r="L932" s="256"/>
      <c r="M932" s="245"/>
      <c r="N932" s="245"/>
      <c r="O932" s="245"/>
      <c r="P932" s="245"/>
      <c r="Q932" s="245"/>
      <c r="R932" s="245"/>
      <c r="S932" s="245"/>
      <c r="T932" s="245"/>
      <c r="U932" s="245"/>
      <c r="V932" s="245"/>
      <c r="W932" s="245"/>
      <c r="X932" s="245"/>
      <c r="Y932" s="245"/>
      <c r="Z932" s="245"/>
    </row>
    <row r="933" ht="10.5" customHeight="1">
      <c r="A933" s="255"/>
      <c r="B933" s="245"/>
      <c r="C933" s="245"/>
      <c r="D933" s="245"/>
      <c r="E933" s="245"/>
      <c r="F933" s="245"/>
      <c r="G933" s="245"/>
      <c r="H933" s="245"/>
      <c r="I933" s="245"/>
      <c r="J933" s="245"/>
      <c r="K933" s="245"/>
      <c r="L933" s="256"/>
      <c r="M933" s="245"/>
      <c r="N933" s="245"/>
      <c r="O933" s="245"/>
      <c r="P933" s="245"/>
      <c r="Q933" s="245"/>
      <c r="R933" s="245"/>
      <c r="S933" s="245"/>
      <c r="T933" s="245"/>
      <c r="U933" s="245"/>
      <c r="V933" s="245"/>
      <c r="W933" s="245"/>
      <c r="X933" s="245"/>
      <c r="Y933" s="245"/>
      <c r="Z933" s="245"/>
    </row>
    <row r="934" ht="10.5" customHeight="1">
      <c r="A934" s="255"/>
      <c r="B934" s="245"/>
      <c r="C934" s="245"/>
      <c r="D934" s="245"/>
      <c r="E934" s="245"/>
      <c r="F934" s="245"/>
      <c r="G934" s="245"/>
      <c r="H934" s="245"/>
      <c r="I934" s="245"/>
      <c r="J934" s="245"/>
      <c r="K934" s="245"/>
      <c r="L934" s="256"/>
      <c r="M934" s="245"/>
      <c r="N934" s="245"/>
      <c r="O934" s="245"/>
      <c r="P934" s="245"/>
      <c r="Q934" s="245"/>
      <c r="R934" s="245"/>
      <c r="S934" s="245"/>
      <c r="T934" s="245"/>
      <c r="U934" s="245"/>
      <c r="V934" s="245"/>
      <c r="W934" s="245"/>
      <c r="X934" s="245"/>
      <c r="Y934" s="245"/>
      <c r="Z934" s="245"/>
    </row>
    <row r="935" ht="10.5" customHeight="1">
      <c r="A935" s="255"/>
      <c r="B935" s="245"/>
      <c r="C935" s="245"/>
      <c r="D935" s="245"/>
      <c r="E935" s="245"/>
      <c r="F935" s="245"/>
      <c r="G935" s="245"/>
      <c r="H935" s="245"/>
      <c r="I935" s="245"/>
      <c r="J935" s="245"/>
      <c r="K935" s="245"/>
      <c r="L935" s="256"/>
      <c r="M935" s="245"/>
      <c r="N935" s="245"/>
      <c r="O935" s="245"/>
      <c r="P935" s="245"/>
      <c r="Q935" s="245"/>
      <c r="R935" s="245"/>
      <c r="S935" s="245"/>
      <c r="T935" s="245"/>
      <c r="U935" s="245"/>
      <c r="V935" s="245"/>
      <c r="W935" s="245"/>
      <c r="X935" s="245"/>
      <c r="Y935" s="245"/>
      <c r="Z935" s="245"/>
    </row>
    <row r="936" ht="10.5" customHeight="1">
      <c r="A936" s="255"/>
      <c r="B936" s="245"/>
      <c r="C936" s="245"/>
      <c r="D936" s="245"/>
      <c r="E936" s="245"/>
      <c r="F936" s="245"/>
      <c r="G936" s="245"/>
      <c r="H936" s="245"/>
      <c r="I936" s="245"/>
      <c r="J936" s="245"/>
      <c r="K936" s="245"/>
      <c r="L936" s="256"/>
      <c r="M936" s="245"/>
      <c r="N936" s="245"/>
      <c r="O936" s="245"/>
      <c r="P936" s="245"/>
      <c r="Q936" s="245"/>
      <c r="R936" s="245"/>
      <c r="S936" s="245"/>
      <c r="T936" s="245"/>
      <c r="U936" s="245"/>
      <c r="V936" s="245"/>
      <c r="W936" s="245"/>
      <c r="X936" s="245"/>
      <c r="Y936" s="245"/>
      <c r="Z936" s="245"/>
    </row>
    <row r="937" ht="10.5" customHeight="1">
      <c r="A937" s="255"/>
      <c r="B937" s="245"/>
      <c r="C937" s="245"/>
      <c r="D937" s="245"/>
      <c r="E937" s="245"/>
      <c r="F937" s="245"/>
      <c r="G937" s="245"/>
      <c r="H937" s="245"/>
      <c r="I937" s="245"/>
      <c r="J937" s="245"/>
      <c r="K937" s="245"/>
      <c r="L937" s="256"/>
      <c r="M937" s="245"/>
      <c r="N937" s="245"/>
      <c r="O937" s="245"/>
      <c r="P937" s="245"/>
      <c r="Q937" s="245"/>
      <c r="R937" s="245"/>
      <c r="S937" s="245"/>
      <c r="T937" s="245"/>
      <c r="U937" s="245"/>
      <c r="V937" s="245"/>
      <c r="W937" s="245"/>
      <c r="X937" s="245"/>
      <c r="Y937" s="245"/>
      <c r="Z937" s="245"/>
    </row>
    <row r="938" ht="10.5" customHeight="1">
      <c r="A938" s="255"/>
      <c r="B938" s="245"/>
      <c r="C938" s="245"/>
      <c r="D938" s="245"/>
      <c r="E938" s="245"/>
      <c r="F938" s="245"/>
      <c r="G938" s="245"/>
      <c r="H938" s="245"/>
      <c r="I938" s="245"/>
      <c r="J938" s="245"/>
      <c r="K938" s="245"/>
      <c r="L938" s="256"/>
      <c r="M938" s="245"/>
      <c r="N938" s="245"/>
      <c r="O938" s="245"/>
      <c r="P938" s="245"/>
      <c r="Q938" s="245"/>
      <c r="R938" s="245"/>
      <c r="S938" s="245"/>
      <c r="T938" s="245"/>
      <c r="U938" s="245"/>
      <c r="V938" s="245"/>
      <c r="W938" s="245"/>
      <c r="X938" s="245"/>
      <c r="Y938" s="245"/>
      <c r="Z938" s="245"/>
    </row>
    <row r="939" ht="10.5" customHeight="1">
      <c r="A939" s="255"/>
      <c r="B939" s="245"/>
      <c r="C939" s="245"/>
      <c r="D939" s="245"/>
      <c r="E939" s="245"/>
      <c r="F939" s="245"/>
      <c r="G939" s="245"/>
      <c r="H939" s="245"/>
      <c r="I939" s="245"/>
      <c r="J939" s="245"/>
      <c r="K939" s="245"/>
      <c r="L939" s="256"/>
      <c r="M939" s="245"/>
      <c r="N939" s="245"/>
      <c r="O939" s="245"/>
      <c r="P939" s="245"/>
      <c r="Q939" s="245"/>
      <c r="R939" s="245"/>
      <c r="S939" s="245"/>
      <c r="T939" s="245"/>
      <c r="U939" s="245"/>
      <c r="V939" s="245"/>
      <c r="W939" s="245"/>
      <c r="X939" s="245"/>
      <c r="Y939" s="245"/>
      <c r="Z939" s="245"/>
    </row>
    <row r="940" ht="10.5" customHeight="1">
      <c r="A940" s="255"/>
      <c r="B940" s="245"/>
      <c r="C940" s="245"/>
      <c r="D940" s="245"/>
      <c r="E940" s="245"/>
      <c r="F940" s="245"/>
      <c r="G940" s="245"/>
      <c r="H940" s="245"/>
      <c r="I940" s="245"/>
      <c r="J940" s="245"/>
      <c r="K940" s="245"/>
      <c r="L940" s="256"/>
      <c r="M940" s="245"/>
      <c r="N940" s="245"/>
      <c r="O940" s="245"/>
      <c r="P940" s="245"/>
      <c r="Q940" s="245"/>
      <c r="R940" s="245"/>
      <c r="S940" s="245"/>
      <c r="T940" s="245"/>
      <c r="U940" s="245"/>
      <c r="V940" s="245"/>
      <c r="W940" s="245"/>
      <c r="X940" s="245"/>
      <c r="Y940" s="245"/>
      <c r="Z940" s="245"/>
    </row>
    <row r="941" ht="10.5" customHeight="1">
      <c r="A941" s="255"/>
      <c r="B941" s="245"/>
      <c r="C941" s="245"/>
      <c r="D941" s="245"/>
      <c r="E941" s="245"/>
      <c r="F941" s="245"/>
      <c r="G941" s="245"/>
      <c r="H941" s="245"/>
      <c r="I941" s="245"/>
      <c r="J941" s="245"/>
      <c r="K941" s="245"/>
      <c r="L941" s="256"/>
      <c r="M941" s="245"/>
      <c r="N941" s="245"/>
      <c r="O941" s="245"/>
      <c r="P941" s="245"/>
      <c r="Q941" s="245"/>
      <c r="R941" s="245"/>
      <c r="S941" s="245"/>
      <c r="T941" s="245"/>
      <c r="U941" s="245"/>
      <c r="V941" s="245"/>
      <c r="W941" s="245"/>
      <c r="X941" s="245"/>
      <c r="Y941" s="245"/>
      <c r="Z941" s="245"/>
    </row>
    <row r="942" ht="10.5" customHeight="1">
      <c r="A942" s="255"/>
      <c r="B942" s="245"/>
      <c r="C942" s="245"/>
      <c r="D942" s="245"/>
      <c r="E942" s="245"/>
      <c r="F942" s="245"/>
      <c r="G942" s="245"/>
      <c r="H942" s="245"/>
      <c r="I942" s="245"/>
      <c r="J942" s="245"/>
      <c r="K942" s="245"/>
      <c r="L942" s="256"/>
      <c r="M942" s="245"/>
      <c r="N942" s="245"/>
      <c r="O942" s="245"/>
      <c r="P942" s="245"/>
      <c r="Q942" s="245"/>
      <c r="R942" s="245"/>
      <c r="S942" s="245"/>
      <c r="T942" s="245"/>
      <c r="U942" s="245"/>
      <c r="V942" s="245"/>
      <c r="W942" s="245"/>
      <c r="X942" s="245"/>
      <c r="Y942" s="245"/>
      <c r="Z942" s="245"/>
    </row>
    <row r="943" ht="10.5" customHeight="1">
      <c r="A943" s="255"/>
      <c r="B943" s="245"/>
      <c r="C943" s="245"/>
      <c r="D943" s="245"/>
      <c r="E943" s="245"/>
      <c r="F943" s="245"/>
      <c r="G943" s="245"/>
      <c r="H943" s="245"/>
      <c r="I943" s="245"/>
      <c r="J943" s="245"/>
      <c r="K943" s="245"/>
      <c r="L943" s="256"/>
      <c r="M943" s="245"/>
      <c r="N943" s="245"/>
      <c r="O943" s="245"/>
      <c r="P943" s="245"/>
      <c r="Q943" s="245"/>
      <c r="R943" s="245"/>
      <c r="S943" s="245"/>
      <c r="T943" s="245"/>
      <c r="U943" s="245"/>
      <c r="V943" s="245"/>
      <c r="W943" s="245"/>
      <c r="X943" s="245"/>
      <c r="Y943" s="245"/>
      <c r="Z943" s="245"/>
    </row>
    <row r="944" ht="10.5" customHeight="1">
      <c r="A944" s="255"/>
      <c r="B944" s="245"/>
      <c r="C944" s="245"/>
      <c r="D944" s="245"/>
      <c r="E944" s="245"/>
      <c r="F944" s="245"/>
      <c r="G944" s="245"/>
      <c r="H944" s="245"/>
      <c r="I944" s="245"/>
      <c r="J944" s="245"/>
      <c r="K944" s="245"/>
      <c r="L944" s="256"/>
      <c r="M944" s="245"/>
      <c r="N944" s="245"/>
      <c r="O944" s="245"/>
      <c r="P944" s="245"/>
      <c r="Q944" s="245"/>
      <c r="R944" s="245"/>
      <c r="S944" s="245"/>
      <c r="T944" s="245"/>
      <c r="U944" s="245"/>
      <c r="V944" s="245"/>
      <c r="W944" s="245"/>
      <c r="X944" s="245"/>
      <c r="Y944" s="245"/>
      <c r="Z944" s="245"/>
    </row>
    <row r="945" ht="10.5" customHeight="1">
      <c r="A945" s="255"/>
      <c r="B945" s="245"/>
      <c r="C945" s="245"/>
      <c r="D945" s="245"/>
      <c r="E945" s="245"/>
      <c r="F945" s="245"/>
      <c r="G945" s="245"/>
      <c r="H945" s="245"/>
      <c r="I945" s="245"/>
      <c r="J945" s="245"/>
      <c r="K945" s="245"/>
      <c r="L945" s="256"/>
      <c r="M945" s="245"/>
      <c r="N945" s="245"/>
      <c r="O945" s="245"/>
      <c r="P945" s="245"/>
      <c r="Q945" s="245"/>
      <c r="R945" s="245"/>
      <c r="S945" s="245"/>
      <c r="T945" s="245"/>
      <c r="U945" s="245"/>
      <c r="V945" s="245"/>
      <c r="W945" s="245"/>
      <c r="X945" s="245"/>
      <c r="Y945" s="245"/>
      <c r="Z945" s="245"/>
    </row>
    <row r="946" ht="10.5" customHeight="1">
      <c r="A946" s="255"/>
      <c r="B946" s="245"/>
      <c r="C946" s="245"/>
      <c r="D946" s="245"/>
      <c r="E946" s="245"/>
      <c r="F946" s="245"/>
      <c r="G946" s="245"/>
      <c r="H946" s="245"/>
      <c r="I946" s="245"/>
      <c r="J946" s="245"/>
      <c r="K946" s="245"/>
      <c r="L946" s="256"/>
      <c r="M946" s="245"/>
      <c r="N946" s="245"/>
      <c r="O946" s="245"/>
      <c r="P946" s="245"/>
      <c r="Q946" s="245"/>
      <c r="R946" s="245"/>
      <c r="S946" s="245"/>
      <c r="T946" s="245"/>
      <c r="U946" s="245"/>
      <c r="V946" s="245"/>
      <c r="W946" s="245"/>
      <c r="X946" s="245"/>
      <c r="Y946" s="245"/>
      <c r="Z946" s="245"/>
    </row>
    <row r="947" ht="10.5" customHeight="1">
      <c r="A947" s="255"/>
      <c r="B947" s="245"/>
      <c r="C947" s="245"/>
      <c r="D947" s="245"/>
      <c r="E947" s="245"/>
      <c r="F947" s="245"/>
      <c r="G947" s="245"/>
      <c r="H947" s="245"/>
      <c r="I947" s="245"/>
      <c r="J947" s="245"/>
      <c r="K947" s="245"/>
      <c r="L947" s="256"/>
      <c r="M947" s="245"/>
      <c r="N947" s="245"/>
      <c r="O947" s="245"/>
      <c r="P947" s="245"/>
      <c r="Q947" s="245"/>
      <c r="R947" s="245"/>
      <c r="S947" s="245"/>
      <c r="T947" s="245"/>
      <c r="U947" s="245"/>
      <c r="V947" s="245"/>
      <c r="W947" s="245"/>
      <c r="X947" s="245"/>
      <c r="Y947" s="245"/>
      <c r="Z947" s="245"/>
    </row>
    <row r="948" ht="10.5" customHeight="1">
      <c r="A948" s="255"/>
      <c r="B948" s="245"/>
      <c r="C948" s="245"/>
      <c r="D948" s="245"/>
      <c r="E948" s="245"/>
      <c r="F948" s="245"/>
      <c r="G948" s="245"/>
      <c r="H948" s="245"/>
      <c r="I948" s="245"/>
      <c r="J948" s="245"/>
      <c r="K948" s="245"/>
      <c r="L948" s="256"/>
      <c r="M948" s="245"/>
      <c r="N948" s="245"/>
      <c r="O948" s="245"/>
      <c r="P948" s="245"/>
      <c r="Q948" s="245"/>
      <c r="R948" s="245"/>
      <c r="S948" s="245"/>
      <c r="T948" s="245"/>
      <c r="U948" s="245"/>
      <c r="V948" s="245"/>
      <c r="W948" s="245"/>
      <c r="X948" s="245"/>
      <c r="Y948" s="245"/>
      <c r="Z948" s="245"/>
    </row>
    <row r="949" ht="10.5" customHeight="1">
      <c r="A949" s="255"/>
      <c r="B949" s="245"/>
      <c r="C949" s="245"/>
      <c r="D949" s="245"/>
      <c r="E949" s="245"/>
      <c r="F949" s="245"/>
      <c r="G949" s="245"/>
      <c r="H949" s="245"/>
      <c r="I949" s="245"/>
      <c r="J949" s="245"/>
      <c r="K949" s="245"/>
      <c r="L949" s="256"/>
      <c r="M949" s="245"/>
      <c r="N949" s="245"/>
      <c r="O949" s="245"/>
      <c r="P949" s="245"/>
      <c r="Q949" s="245"/>
      <c r="R949" s="245"/>
      <c r="S949" s="245"/>
      <c r="T949" s="245"/>
      <c r="U949" s="245"/>
      <c r="V949" s="245"/>
      <c r="W949" s="245"/>
      <c r="X949" s="245"/>
      <c r="Y949" s="245"/>
      <c r="Z949" s="245"/>
    </row>
    <row r="950" ht="10.5" customHeight="1">
      <c r="A950" s="255"/>
      <c r="B950" s="245"/>
      <c r="C950" s="245"/>
      <c r="D950" s="245"/>
      <c r="E950" s="245"/>
      <c r="F950" s="245"/>
      <c r="G950" s="245"/>
      <c r="H950" s="245"/>
      <c r="I950" s="245"/>
      <c r="J950" s="245"/>
      <c r="K950" s="245"/>
      <c r="L950" s="256"/>
      <c r="M950" s="245"/>
      <c r="N950" s="245"/>
      <c r="O950" s="245"/>
      <c r="P950" s="245"/>
      <c r="Q950" s="245"/>
      <c r="R950" s="245"/>
      <c r="S950" s="245"/>
      <c r="T950" s="245"/>
      <c r="U950" s="245"/>
      <c r="V950" s="245"/>
      <c r="W950" s="245"/>
      <c r="X950" s="245"/>
      <c r="Y950" s="245"/>
      <c r="Z950" s="245"/>
    </row>
    <row r="951" ht="10.5" customHeight="1">
      <c r="A951" s="255"/>
      <c r="B951" s="245"/>
      <c r="C951" s="245"/>
      <c r="D951" s="245"/>
      <c r="E951" s="245"/>
      <c r="F951" s="245"/>
      <c r="G951" s="245"/>
      <c r="H951" s="245"/>
      <c r="I951" s="245"/>
      <c r="J951" s="245"/>
      <c r="K951" s="245"/>
      <c r="L951" s="256"/>
      <c r="M951" s="245"/>
      <c r="N951" s="245"/>
      <c r="O951" s="245"/>
      <c r="P951" s="245"/>
      <c r="Q951" s="245"/>
      <c r="R951" s="245"/>
      <c r="S951" s="245"/>
      <c r="T951" s="245"/>
      <c r="U951" s="245"/>
      <c r="V951" s="245"/>
      <c r="W951" s="245"/>
      <c r="X951" s="245"/>
      <c r="Y951" s="245"/>
      <c r="Z951" s="245"/>
    </row>
    <row r="952" ht="10.5" customHeight="1">
      <c r="A952" s="255"/>
      <c r="B952" s="245"/>
      <c r="C952" s="245"/>
      <c r="D952" s="245"/>
      <c r="E952" s="245"/>
      <c r="F952" s="245"/>
      <c r="G952" s="245"/>
      <c r="H952" s="245"/>
      <c r="I952" s="245"/>
      <c r="J952" s="245"/>
      <c r="K952" s="245"/>
      <c r="L952" s="256"/>
      <c r="M952" s="245"/>
      <c r="N952" s="245"/>
      <c r="O952" s="245"/>
      <c r="P952" s="245"/>
      <c r="Q952" s="245"/>
      <c r="R952" s="245"/>
      <c r="S952" s="245"/>
      <c r="T952" s="245"/>
      <c r="U952" s="245"/>
      <c r="V952" s="245"/>
      <c r="W952" s="245"/>
      <c r="X952" s="245"/>
      <c r="Y952" s="245"/>
      <c r="Z952" s="245"/>
    </row>
    <row r="953" ht="10.5" customHeight="1">
      <c r="A953" s="255"/>
      <c r="B953" s="245"/>
      <c r="C953" s="245"/>
      <c r="D953" s="245"/>
      <c r="E953" s="245"/>
      <c r="F953" s="245"/>
      <c r="G953" s="245"/>
      <c r="H953" s="245"/>
      <c r="I953" s="245"/>
      <c r="J953" s="245"/>
      <c r="K953" s="245"/>
      <c r="L953" s="256"/>
      <c r="M953" s="245"/>
      <c r="N953" s="245"/>
      <c r="O953" s="245"/>
      <c r="P953" s="245"/>
      <c r="Q953" s="245"/>
      <c r="R953" s="245"/>
      <c r="S953" s="245"/>
      <c r="T953" s="245"/>
      <c r="U953" s="245"/>
      <c r="V953" s="245"/>
      <c r="W953" s="245"/>
      <c r="X953" s="245"/>
      <c r="Y953" s="245"/>
      <c r="Z953" s="245"/>
    </row>
    <row r="954" ht="10.5" customHeight="1">
      <c r="A954" s="255"/>
      <c r="B954" s="245"/>
      <c r="C954" s="245"/>
      <c r="D954" s="245"/>
      <c r="E954" s="245"/>
      <c r="F954" s="245"/>
      <c r="G954" s="245"/>
      <c r="H954" s="245"/>
      <c r="I954" s="245"/>
      <c r="J954" s="245"/>
      <c r="K954" s="245"/>
      <c r="L954" s="256"/>
      <c r="M954" s="245"/>
      <c r="N954" s="245"/>
      <c r="O954" s="245"/>
      <c r="P954" s="245"/>
      <c r="Q954" s="245"/>
      <c r="R954" s="245"/>
      <c r="S954" s="245"/>
      <c r="T954" s="245"/>
      <c r="U954" s="245"/>
      <c r="V954" s="245"/>
      <c r="W954" s="245"/>
      <c r="X954" s="245"/>
      <c r="Y954" s="245"/>
      <c r="Z954" s="245"/>
    </row>
    <row r="955" ht="10.5" customHeight="1">
      <c r="A955" s="255"/>
      <c r="B955" s="245"/>
      <c r="C955" s="245"/>
      <c r="D955" s="245"/>
      <c r="E955" s="245"/>
      <c r="F955" s="245"/>
      <c r="G955" s="245"/>
      <c r="H955" s="245"/>
      <c r="I955" s="245"/>
      <c r="J955" s="245"/>
      <c r="K955" s="245"/>
      <c r="L955" s="256"/>
      <c r="M955" s="245"/>
      <c r="N955" s="245"/>
      <c r="O955" s="245"/>
      <c r="P955" s="245"/>
      <c r="Q955" s="245"/>
      <c r="R955" s="245"/>
      <c r="S955" s="245"/>
      <c r="T955" s="245"/>
      <c r="U955" s="245"/>
      <c r="V955" s="245"/>
      <c r="W955" s="245"/>
      <c r="X955" s="245"/>
      <c r="Y955" s="245"/>
      <c r="Z955" s="245"/>
    </row>
    <row r="956" ht="10.5" customHeight="1">
      <c r="A956" s="255"/>
      <c r="B956" s="245"/>
      <c r="C956" s="245"/>
      <c r="D956" s="245"/>
      <c r="E956" s="245"/>
      <c r="F956" s="245"/>
      <c r="G956" s="245"/>
      <c r="H956" s="245"/>
      <c r="I956" s="245"/>
      <c r="J956" s="245"/>
      <c r="K956" s="245"/>
      <c r="L956" s="256"/>
      <c r="M956" s="245"/>
      <c r="N956" s="245"/>
      <c r="O956" s="245"/>
      <c r="P956" s="245"/>
      <c r="Q956" s="245"/>
      <c r="R956" s="245"/>
      <c r="S956" s="245"/>
      <c r="T956" s="245"/>
      <c r="U956" s="245"/>
      <c r="V956" s="245"/>
      <c r="W956" s="245"/>
      <c r="X956" s="245"/>
      <c r="Y956" s="245"/>
      <c r="Z956" s="245"/>
    </row>
    <row r="957" ht="10.5" customHeight="1">
      <c r="A957" s="255"/>
      <c r="B957" s="245"/>
      <c r="C957" s="245"/>
      <c r="D957" s="245"/>
      <c r="E957" s="245"/>
      <c r="F957" s="245"/>
      <c r="G957" s="245"/>
      <c r="H957" s="245"/>
      <c r="I957" s="245"/>
      <c r="J957" s="245"/>
      <c r="K957" s="245"/>
      <c r="L957" s="256"/>
      <c r="M957" s="245"/>
      <c r="N957" s="245"/>
      <c r="O957" s="245"/>
      <c r="P957" s="245"/>
      <c r="Q957" s="245"/>
      <c r="R957" s="245"/>
      <c r="S957" s="245"/>
      <c r="T957" s="245"/>
      <c r="U957" s="245"/>
      <c r="V957" s="245"/>
      <c r="W957" s="245"/>
      <c r="X957" s="245"/>
      <c r="Y957" s="245"/>
      <c r="Z957" s="245"/>
    </row>
    <row r="958" ht="10.5" customHeight="1">
      <c r="A958" s="255"/>
      <c r="B958" s="245"/>
      <c r="C958" s="245"/>
      <c r="D958" s="245"/>
      <c r="E958" s="245"/>
      <c r="F958" s="245"/>
      <c r="G958" s="245"/>
      <c r="H958" s="245"/>
      <c r="I958" s="245"/>
      <c r="J958" s="245"/>
      <c r="K958" s="245"/>
      <c r="L958" s="256"/>
      <c r="M958" s="245"/>
      <c r="N958" s="245"/>
      <c r="O958" s="245"/>
      <c r="P958" s="245"/>
      <c r="Q958" s="245"/>
      <c r="R958" s="245"/>
      <c r="S958" s="245"/>
      <c r="T958" s="245"/>
      <c r="U958" s="245"/>
      <c r="V958" s="245"/>
      <c r="W958" s="245"/>
      <c r="X958" s="245"/>
      <c r="Y958" s="245"/>
      <c r="Z958" s="245"/>
    </row>
    <row r="959" ht="10.5" customHeight="1">
      <c r="A959" s="255"/>
      <c r="B959" s="245"/>
      <c r="C959" s="245"/>
      <c r="D959" s="245"/>
      <c r="E959" s="245"/>
      <c r="F959" s="245"/>
      <c r="G959" s="245"/>
      <c r="H959" s="245"/>
      <c r="I959" s="245"/>
      <c r="J959" s="245"/>
      <c r="K959" s="245"/>
      <c r="L959" s="256"/>
      <c r="M959" s="245"/>
      <c r="N959" s="245"/>
      <c r="O959" s="245"/>
      <c r="P959" s="245"/>
      <c r="Q959" s="245"/>
      <c r="R959" s="245"/>
      <c r="S959" s="245"/>
      <c r="T959" s="245"/>
      <c r="U959" s="245"/>
      <c r="V959" s="245"/>
      <c r="W959" s="245"/>
      <c r="X959" s="245"/>
      <c r="Y959" s="245"/>
      <c r="Z959" s="245"/>
    </row>
    <row r="960" ht="10.5" customHeight="1">
      <c r="A960" s="255"/>
      <c r="B960" s="245"/>
      <c r="C960" s="245"/>
      <c r="D960" s="245"/>
      <c r="E960" s="245"/>
      <c r="F960" s="245"/>
      <c r="G960" s="245"/>
      <c r="H960" s="245"/>
      <c r="I960" s="245"/>
      <c r="J960" s="245"/>
      <c r="K960" s="245"/>
      <c r="L960" s="256"/>
      <c r="M960" s="245"/>
      <c r="N960" s="245"/>
      <c r="O960" s="245"/>
      <c r="P960" s="245"/>
      <c r="Q960" s="245"/>
      <c r="R960" s="245"/>
      <c r="S960" s="245"/>
      <c r="T960" s="245"/>
      <c r="U960" s="245"/>
      <c r="V960" s="245"/>
      <c r="W960" s="245"/>
      <c r="X960" s="245"/>
      <c r="Y960" s="245"/>
      <c r="Z960" s="245"/>
    </row>
    <row r="961" ht="10.5" customHeight="1">
      <c r="A961" s="255"/>
      <c r="B961" s="245"/>
      <c r="C961" s="245"/>
      <c r="D961" s="245"/>
      <c r="E961" s="245"/>
      <c r="F961" s="245"/>
      <c r="G961" s="245"/>
      <c r="H961" s="245"/>
      <c r="I961" s="245"/>
      <c r="J961" s="245"/>
      <c r="K961" s="245"/>
      <c r="L961" s="256"/>
      <c r="M961" s="245"/>
      <c r="N961" s="245"/>
      <c r="O961" s="245"/>
      <c r="P961" s="245"/>
      <c r="Q961" s="245"/>
      <c r="R961" s="245"/>
      <c r="S961" s="245"/>
      <c r="T961" s="245"/>
      <c r="U961" s="245"/>
      <c r="V961" s="245"/>
      <c r="W961" s="245"/>
      <c r="X961" s="245"/>
      <c r="Y961" s="245"/>
      <c r="Z961" s="245"/>
    </row>
    <row r="962" ht="10.5" customHeight="1">
      <c r="A962" s="255"/>
      <c r="B962" s="245"/>
      <c r="C962" s="245"/>
      <c r="D962" s="245"/>
      <c r="E962" s="245"/>
      <c r="F962" s="245"/>
      <c r="G962" s="245"/>
      <c r="H962" s="245"/>
      <c r="I962" s="245"/>
      <c r="J962" s="245"/>
      <c r="K962" s="245"/>
      <c r="L962" s="256"/>
      <c r="M962" s="245"/>
      <c r="N962" s="245"/>
      <c r="O962" s="245"/>
      <c r="P962" s="245"/>
      <c r="Q962" s="245"/>
      <c r="R962" s="245"/>
      <c r="S962" s="245"/>
      <c r="T962" s="245"/>
      <c r="U962" s="245"/>
      <c r="V962" s="245"/>
      <c r="W962" s="245"/>
      <c r="X962" s="245"/>
      <c r="Y962" s="245"/>
      <c r="Z962" s="245"/>
    </row>
    <row r="963" ht="10.5" customHeight="1">
      <c r="A963" s="255"/>
      <c r="B963" s="245"/>
      <c r="C963" s="245"/>
      <c r="D963" s="245"/>
      <c r="E963" s="245"/>
      <c r="F963" s="245"/>
      <c r="G963" s="245"/>
      <c r="H963" s="245"/>
      <c r="I963" s="245"/>
      <c r="J963" s="245"/>
      <c r="K963" s="245"/>
      <c r="L963" s="256"/>
      <c r="M963" s="245"/>
      <c r="N963" s="245"/>
      <c r="O963" s="245"/>
      <c r="P963" s="245"/>
      <c r="Q963" s="245"/>
      <c r="R963" s="245"/>
      <c r="S963" s="245"/>
      <c r="T963" s="245"/>
      <c r="U963" s="245"/>
      <c r="V963" s="245"/>
      <c r="W963" s="245"/>
      <c r="X963" s="245"/>
      <c r="Y963" s="245"/>
      <c r="Z963" s="245"/>
    </row>
    <row r="964" ht="10.5" customHeight="1">
      <c r="A964" s="255"/>
      <c r="B964" s="245"/>
      <c r="C964" s="245"/>
      <c r="D964" s="245"/>
      <c r="E964" s="245"/>
      <c r="F964" s="245"/>
      <c r="G964" s="245"/>
      <c r="H964" s="245"/>
      <c r="I964" s="245"/>
      <c r="J964" s="245"/>
      <c r="K964" s="245"/>
      <c r="L964" s="256"/>
      <c r="M964" s="245"/>
      <c r="N964" s="245"/>
      <c r="O964" s="245"/>
      <c r="P964" s="245"/>
      <c r="Q964" s="245"/>
      <c r="R964" s="245"/>
      <c r="S964" s="245"/>
      <c r="T964" s="245"/>
      <c r="U964" s="245"/>
      <c r="V964" s="245"/>
      <c r="W964" s="245"/>
      <c r="X964" s="245"/>
      <c r="Y964" s="245"/>
      <c r="Z964" s="245"/>
    </row>
    <row r="965" ht="10.5" customHeight="1">
      <c r="A965" s="255"/>
      <c r="B965" s="245"/>
      <c r="C965" s="245"/>
      <c r="D965" s="245"/>
      <c r="E965" s="245"/>
      <c r="F965" s="245"/>
      <c r="G965" s="245"/>
      <c r="H965" s="245"/>
      <c r="I965" s="245"/>
      <c r="J965" s="245"/>
      <c r="K965" s="245"/>
      <c r="L965" s="256"/>
      <c r="M965" s="245"/>
      <c r="N965" s="245"/>
      <c r="O965" s="245"/>
      <c r="P965" s="245"/>
      <c r="Q965" s="245"/>
      <c r="R965" s="245"/>
      <c r="S965" s="245"/>
      <c r="T965" s="245"/>
      <c r="U965" s="245"/>
      <c r="V965" s="245"/>
      <c r="W965" s="245"/>
      <c r="X965" s="245"/>
      <c r="Y965" s="245"/>
      <c r="Z965" s="245"/>
    </row>
    <row r="966" ht="10.5" customHeight="1">
      <c r="A966" s="255"/>
      <c r="B966" s="245"/>
      <c r="C966" s="245"/>
      <c r="D966" s="245"/>
      <c r="E966" s="245"/>
      <c r="F966" s="245"/>
      <c r="G966" s="245"/>
      <c r="H966" s="245"/>
      <c r="I966" s="245"/>
      <c r="J966" s="245"/>
      <c r="K966" s="245"/>
      <c r="L966" s="256"/>
      <c r="M966" s="245"/>
      <c r="N966" s="245"/>
      <c r="O966" s="245"/>
      <c r="P966" s="245"/>
      <c r="Q966" s="245"/>
      <c r="R966" s="245"/>
      <c r="S966" s="245"/>
      <c r="T966" s="245"/>
      <c r="U966" s="245"/>
      <c r="V966" s="245"/>
      <c r="W966" s="245"/>
      <c r="X966" s="245"/>
      <c r="Y966" s="245"/>
      <c r="Z966" s="245"/>
    </row>
    <row r="967" ht="10.5" customHeight="1">
      <c r="A967" s="255"/>
      <c r="B967" s="245"/>
      <c r="C967" s="245"/>
      <c r="D967" s="245"/>
      <c r="E967" s="245"/>
      <c r="F967" s="245"/>
      <c r="G967" s="245"/>
      <c r="H967" s="245"/>
      <c r="I967" s="245"/>
      <c r="J967" s="245"/>
      <c r="K967" s="245"/>
      <c r="L967" s="256"/>
      <c r="M967" s="245"/>
      <c r="N967" s="245"/>
      <c r="O967" s="245"/>
      <c r="P967" s="245"/>
      <c r="Q967" s="245"/>
      <c r="R967" s="245"/>
      <c r="S967" s="245"/>
      <c r="T967" s="245"/>
      <c r="U967" s="245"/>
      <c r="V967" s="245"/>
      <c r="W967" s="245"/>
      <c r="X967" s="245"/>
      <c r="Y967" s="245"/>
      <c r="Z967" s="245"/>
    </row>
    <row r="968" ht="10.5" customHeight="1">
      <c r="A968" s="255"/>
      <c r="B968" s="245"/>
      <c r="C968" s="245"/>
      <c r="D968" s="245"/>
      <c r="E968" s="245"/>
      <c r="F968" s="245"/>
      <c r="G968" s="245"/>
      <c r="H968" s="245"/>
      <c r="I968" s="245"/>
      <c r="J968" s="245"/>
      <c r="K968" s="245"/>
      <c r="L968" s="256"/>
      <c r="M968" s="245"/>
      <c r="N968" s="245"/>
      <c r="O968" s="245"/>
      <c r="P968" s="245"/>
      <c r="Q968" s="245"/>
      <c r="R968" s="245"/>
      <c r="S968" s="245"/>
      <c r="T968" s="245"/>
      <c r="U968" s="245"/>
      <c r="V968" s="245"/>
      <c r="W968" s="245"/>
      <c r="X968" s="245"/>
      <c r="Y968" s="245"/>
      <c r="Z968" s="245"/>
    </row>
    <row r="969" ht="10.5" customHeight="1">
      <c r="A969" s="255"/>
      <c r="B969" s="245"/>
      <c r="C969" s="245"/>
      <c r="D969" s="245"/>
      <c r="E969" s="245"/>
      <c r="F969" s="245"/>
      <c r="G969" s="245"/>
      <c r="H969" s="245"/>
      <c r="I969" s="245"/>
      <c r="J969" s="245"/>
      <c r="K969" s="245"/>
      <c r="L969" s="256"/>
      <c r="M969" s="245"/>
      <c r="N969" s="245"/>
      <c r="O969" s="245"/>
      <c r="P969" s="245"/>
      <c r="Q969" s="245"/>
      <c r="R969" s="245"/>
      <c r="S969" s="245"/>
      <c r="T969" s="245"/>
      <c r="U969" s="245"/>
      <c r="V969" s="245"/>
      <c r="W969" s="245"/>
      <c r="X969" s="245"/>
      <c r="Y969" s="245"/>
      <c r="Z969" s="245"/>
    </row>
    <row r="970" ht="10.5" customHeight="1">
      <c r="A970" s="255"/>
      <c r="B970" s="245"/>
      <c r="C970" s="245"/>
      <c r="D970" s="245"/>
      <c r="E970" s="245"/>
      <c r="F970" s="245"/>
      <c r="G970" s="245"/>
      <c r="H970" s="245"/>
      <c r="I970" s="245"/>
      <c r="J970" s="245"/>
      <c r="K970" s="245"/>
      <c r="L970" s="256"/>
      <c r="M970" s="245"/>
      <c r="N970" s="245"/>
      <c r="O970" s="245"/>
      <c r="P970" s="245"/>
      <c r="Q970" s="245"/>
      <c r="R970" s="245"/>
      <c r="S970" s="245"/>
      <c r="T970" s="245"/>
      <c r="U970" s="245"/>
      <c r="V970" s="245"/>
      <c r="W970" s="245"/>
      <c r="X970" s="245"/>
      <c r="Y970" s="245"/>
      <c r="Z970" s="245"/>
    </row>
    <row r="971" ht="10.5" customHeight="1">
      <c r="A971" s="255"/>
      <c r="B971" s="245"/>
      <c r="C971" s="245"/>
      <c r="D971" s="245"/>
      <c r="E971" s="245"/>
      <c r="F971" s="245"/>
      <c r="G971" s="245"/>
      <c r="H971" s="245"/>
      <c r="I971" s="245"/>
      <c r="J971" s="245"/>
      <c r="K971" s="245"/>
      <c r="L971" s="256"/>
      <c r="M971" s="245"/>
      <c r="N971" s="245"/>
      <c r="O971" s="245"/>
      <c r="P971" s="245"/>
      <c r="Q971" s="245"/>
      <c r="R971" s="245"/>
      <c r="S971" s="245"/>
      <c r="T971" s="245"/>
      <c r="U971" s="245"/>
      <c r="V971" s="245"/>
      <c r="W971" s="245"/>
      <c r="X971" s="245"/>
      <c r="Y971" s="245"/>
      <c r="Z971" s="245"/>
    </row>
    <row r="972" ht="10.5" customHeight="1">
      <c r="A972" s="255"/>
      <c r="B972" s="245"/>
      <c r="C972" s="245"/>
      <c r="D972" s="245"/>
      <c r="E972" s="245"/>
      <c r="F972" s="245"/>
      <c r="G972" s="245"/>
      <c r="H972" s="245"/>
      <c r="I972" s="245"/>
      <c r="J972" s="245"/>
      <c r="K972" s="245"/>
      <c r="L972" s="256"/>
      <c r="M972" s="245"/>
      <c r="N972" s="245"/>
      <c r="O972" s="245"/>
      <c r="P972" s="245"/>
      <c r="Q972" s="245"/>
      <c r="R972" s="245"/>
      <c r="S972" s="245"/>
      <c r="T972" s="245"/>
      <c r="U972" s="245"/>
      <c r="V972" s="245"/>
      <c r="W972" s="245"/>
      <c r="X972" s="245"/>
      <c r="Y972" s="245"/>
      <c r="Z972" s="245"/>
    </row>
    <row r="973" ht="10.5" customHeight="1">
      <c r="A973" s="255"/>
      <c r="B973" s="245"/>
      <c r="C973" s="245"/>
      <c r="D973" s="245"/>
      <c r="E973" s="245"/>
      <c r="F973" s="245"/>
      <c r="G973" s="245"/>
      <c r="H973" s="245"/>
      <c r="I973" s="245"/>
      <c r="J973" s="245"/>
      <c r="K973" s="245"/>
      <c r="L973" s="256"/>
      <c r="M973" s="245"/>
      <c r="N973" s="245"/>
      <c r="O973" s="245"/>
      <c r="P973" s="245"/>
      <c r="Q973" s="245"/>
      <c r="R973" s="245"/>
      <c r="S973" s="245"/>
      <c r="T973" s="245"/>
      <c r="U973" s="245"/>
      <c r="V973" s="245"/>
      <c r="W973" s="245"/>
      <c r="X973" s="245"/>
      <c r="Y973" s="245"/>
      <c r="Z973" s="245"/>
    </row>
    <row r="974" ht="10.5" customHeight="1">
      <c r="A974" s="255"/>
      <c r="B974" s="245"/>
      <c r="C974" s="245"/>
      <c r="D974" s="245"/>
      <c r="E974" s="245"/>
      <c r="F974" s="245"/>
      <c r="G974" s="245"/>
      <c r="H974" s="245"/>
      <c r="I974" s="245"/>
      <c r="J974" s="245"/>
      <c r="K974" s="245"/>
      <c r="L974" s="256"/>
      <c r="M974" s="245"/>
      <c r="N974" s="245"/>
      <c r="O974" s="245"/>
      <c r="P974" s="245"/>
      <c r="Q974" s="245"/>
      <c r="R974" s="245"/>
      <c r="S974" s="245"/>
      <c r="T974" s="245"/>
      <c r="U974" s="245"/>
      <c r="V974" s="245"/>
      <c r="W974" s="245"/>
      <c r="X974" s="245"/>
      <c r="Y974" s="245"/>
      <c r="Z974" s="245"/>
    </row>
    <row r="975" ht="10.5" customHeight="1">
      <c r="A975" s="255"/>
      <c r="B975" s="245"/>
      <c r="C975" s="245"/>
      <c r="D975" s="245"/>
      <c r="E975" s="245"/>
      <c r="F975" s="245"/>
      <c r="G975" s="245"/>
      <c r="H975" s="245"/>
      <c r="I975" s="245"/>
      <c r="J975" s="245"/>
      <c r="K975" s="245"/>
      <c r="L975" s="256"/>
      <c r="M975" s="245"/>
      <c r="N975" s="245"/>
      <c r="O975" s="245"/>
      <c r="P975" s="245"/>
      <c r="Q975" s="245"/>
      <c r="R975" s="245"/>
      <c r="S975" s="245"/>
      <c r="T975" s="245"/>
      <c r="U975" s="245"/>
      <c r="V975" s="245"/>
      <c r="W975" s="245"/>
      <c r="X975" s="245"/>
      <c r="Y975" s="245"/>
      <c r="Z975" s="245"/>
    </row>
    <row r="976" ht="10.5" customHeight="1">
      <c r="A976" s="255"/>
      <c r="B976" s="245"/>
      <c r="C976" s="245"/>
      <c r="D976" s="245"/>
      <c r="E976" s="245"/>
      <c r="F976" s="245"/>
      <c r="G976" s="245"/>
      <c r="H976" s="245"/>
      <c r="I976" s="245"/>
      <c r="J976" s="245"/>
      <c r="K976" s="245"/>
      <c r="L976" s="256"/>
      <c r="M976" s="245"/>
      <c r="N976" s="245"/>
      <c r="O976" s="245"/>
      <c r="P976" s="245"/>
      <c r="Q976" s="245"/>
      <c r="R976" s="245"/>
      <c r="S976" s="245"/>
      <c r="T976" s="245"/>
      <c r="U976" s="245"/>
      <c r="V976" s="245"/>
      <c r="W976" s="245"/>
      <c r="X976" s="245"/>
      <c r="Y976" s="245"/>
      <c r="Z976" s="245"/>
    </row>
    <row r="977" ht="10.5" customHeight="1">
      <c r="A977" s="255"/>
      <c r="B977" s="245"/>
      <c r="C977" s="245"/>
      <c r="D977" s="245"/>
      <c r="E977" s="245"/>
      <c r="F977" s="245"/>
      <c r="G977" s="245"/>
      <c r="H977" s="245"/>
      <c r="I977" s="245"/>
      <c r="J977" s="245"/>
      <c r="K977" s="245"/>
      <c r="L977" s="256"/>
      <c r="M977" s="245"/>
      <c r="N977" s="245"/>
      <c r="O977" s="245"/>
      <c r="P977" s="245"/>
      <c r="Q977" s="245"/>
      <c r="R977" s="245"/>
      <c r="S977" s="245"/>
      <c r="T977" s="245"/>
      <c r="U977" s="245"/>
      <c r="V977" s="245"/>
      <c r="W977" s="245"/>
      <c r="X977" s="245"/>
      <c r="Y977" s="245"/>
      <c r="Z977" s="245"/>
    </row>
    <row r="978" ht="10.5" customHeight="1">
      <c r="A978" s="255"/>
      <c r="B978" s="245"/>
      <c r="C978" s="245"/>
      <c r="D978" s="245"/>
      <c r="E978" s="245"/>
      <c r="F978" s="245"/>
      <c r="G978" s="245"/>
      <c r="H978" s="245"/>
      <c r="I978" s="245"/>
      <c r="J978" s="245"/>
      <c r="K978" s="245"/>
      <c r="L978" s="256"/>
      <c r="M978" s="245"/>
      <c r="N978" s="245"/>
      <c r="O978" s="245"/>
      <c r="P978" s="245"/>
      <c r="Q978" s="245"/>
      <c r="R978" s="245"/>
      <c r="S978" s="245"/>
      <c r="T978" s="245"/>
      <c r="U978" s="245"/>
      <c r="V978" s="245"/>
      <c r="W978" s="245"/>
      <c r="X978" s="245"/>
      <c r="Y978" s="245"/>
      <c r="Z978" s="245"/>
    </row>
    <row r="979" ht="10.5" customHeight="1">
      <c r="A979" s="255"/>
      <c r="B979" s="245"/>
      <c r="C979" s="245"/>
      <c r="D979" s="245"/>
      <c r="E979" s="245"/>
      <c r="F979" s="245"/>
      <c r="G979" s="245"/>
      <c r="H979" s="245"/>
      <c r="I979" s="245"/>
      <c r="J979" s="245"/>
      <c r="K979" s="245"/>
      <c r="L979" s="256"/>
      <c r="M979" s="245"/>
      <c r="N979" s="245"/>
      <c r="O979" s="245"/>
      <c r="P979" s="245"/>
      <c r="Q979" s="245"/>
      <c r="R979" s="245"/>
      <c r="S979" s="245"/>
      <c r="T979" s="245"/>
      <c r="U979" s="245"/>
      <c r="V979" s="245"/>
      <c r="W979" s="245"/>
      <c r="X979" s="245"/>
      <c r="Y979" s="245"/>
      <c r="Z979" s="245"/>
    </row>
    <row r="980" ht="10.5" customHeight="1">
      <c r="A980" s="255"/>
      <c r="B980" s="245"/>
      <c r="C980" s="245"/>
      <c r="D980" s="245"/>
      <c r="E980" s="245"/>
      <c r="F980" s="245"/>
      <c r="G980" s="245"/>
      <c r="H980" s="245"/>
      <c r="I980" s="245"/>
      <c r="J980" s="245"/>
      <c r="K980" s="245"/>
      <c r="L980" s="256"/>
      <c r="M980" s="245"/>
      <c r="N980" s="245"/>
      <c r="O980" s="245"/>
      <c r="P980" s="245"/>
      <c r="Q980" s="245"/>
      <c r="R980" s="245"/>
      <c r="S980" s="245"/>
      <c r="T980" s="245"/>
      <c r="U980" s="245"/>
      <c r="V980" s="245"/>
      <c r="W980" s="245"/>
      <c r="X980" s="245"/>
      <c r="Y980" s="245"/>
      <c r="Z980" s="245"/>
    </row>
    <row r="981" ht="10.5" customHeight="1">
      <c r="A981" s="255"/>
      <c r="B981" s="245"/>
      <c r="C981" s="245"/>
      <c r="D981" s="245"/>
      <c r="E981" s="245"/>
      <c r="F981" s="245"/>
      <c r="G981" s="245"/>
      <c r="H981" s="245"/>
      <c r="I981" s="245"/>
      <c r="J981" s="245"/>
      <c r="K981" s="245"/>
      <c r="L981" s="256"/>
      <c r="M981" s="245"/>
      <c r="N981" s="245"/>
      <c r="O981" s="245"/>
      <c r="P981" s="245"/>
      <c r="Q981" s="245"/>
      <c r="R981" s="245"/>
      <c r="S981" s="245"/>
      <c r="T981" s="245"/>
      <c r="U981" s="245"/>
      <c r="V981" s="245"/>
      <c r="W981" s="245"/>
      <c r="X981" s="245"/>
      <c r="Y981" s="245"/>
      <c r="Z981" s="245"/>
    </row>
    <row r="982" ht="10.5" customHeight="1">
      <c r="A982" s="255"/>
      <c r="B982" s="245"/>
      <c r="C982" s="245"/>
      <c r="D982" s="245"/>
      <c r="E982" s="245"/>
      <c r="F982" s="245"/>
      <c r="G982" s="245"/>
      <c r="H982" s="245"/>
      <c r="I982" s="245"/>
      <c r="J982" s="245"/>
      <c r="K982" s="245"/>
      <c r="L982" s="256"/>
      <c r="M982" s="245"/>
      <c r="N982" s="245"/>
      <c r="O982" s="245"/>
      <c r="P982" s="245"/>
      <c r="Q982" s="245"/>
      <c r="R982" s="245"/>
      <c r="S982" s="245"/>
      <c r="T982" s="245"/>
      <c r="U982" s="245"/>
      <c r="V982" s="245"/>
      <c r="W982" s="245"/>
      <c r="X982" s="245"/>
      <c r="Y982" s="245"/>
      <c r="Z982" s="245"/>
    </row>
    <row r="983" ht="10.5" customHeight="1">
      <c r="A983" s="255"/>
      <c r="B983" s="245"/>
      <c r="C983" s="245"/>
      <c r="D983" s="245"/>
      <c r="E983" s="245"/>
      <c r="F983" s="245"/>
      <c r="G983" s="245"/>
      <c r="H983" s="245"/>
      <c r="I983" s="245"/>
      <c r="J983" s="245"/>
      <c r="K983" s="245"/>
      <c r="L983" s="256"/>
      <c r="M983" s="245"/>
      <c r="N983" s="245"/>
      <c r="O983" s="245"/>
      <c r="P983" s="245"/>
      <c r="Q983" s="245"/>
      <c r="R983" s="245"/>
      <c r="S983" s="245"/>
      <c r="T983" s="245"/>
      <c r="U983" s="245"/>
      <c r="V983" s="245"/>
      <c r="W983" s="245"/>
      <c r="X983" s="245"/>
      <c r="Y983" s="245"/>
      <c r="Z983" s="245"/>
    </row>
    <row r="984" ht="10.5" customHeight="1">
      <c r="A984" s="255"/>
      <c r="B984" s="245"/>
      <c r="C984" s="245"/>
      <c r="D984" s="245"/>
      <c r="E984" s="245"/>
      <c r="F984" s="245"/>
      <c r="G984" s="245"/>
      <c r="H984" s="245"/>
      <c r="I984" s="245"/>
      <c r="J984" s="245"/>
      <c r="K984" s="245"/>
      <c r="L984" s="256"/>
      <c r="M984" s="245"/>
      <c r="N984" s="245"/>
      <c r="O984" s="245"/>
      <c r="P984" s="245"/>
      <c r="Q984" s="245"/>
      <c r="R984" s="245"/>
      <c r="S984" s="245"/>
      <c r="T984" s="245"/>
      <c r="U984" s="245"/>
      <c r="V984" s="245"/>
      <c r="W984" s="245"/>
      <c r="X984" s="245"/>
      <c r="Y984" s="245"/>
      <c r="Z984" s="245"/>
    </row>
    <row r="985" ht="10.5" customHeight="1">
      <c r="A985" s="255"/>
      <c r="B985" s="245"/>
      <c r="C985" s="245"/>
      <c r="D985" s="245"/>
      <c r="E985" s="245"/>
      <c r="F985" s="245"/>
      <c r="G985" s="245"/>
      <c r="H985" s="245"/>
      <c r="I985" s="245"/>
      <c r="J985" s="245"/>
      <c r="K985" s="245"/>
      <c r="L985" s="256"/>
      <c r="M985" s="245"/>
      <c r="N985" s="245"/>
      <c r="O985" s="245"/>
      <c r="P985" s="245"/>
      <c r="Q985" s="245"/>
      <c r="R985" s="245"/>
      <c r="S985" s="245"/>
      <c r="T985" s="245"/>
      <c r="U985" s="245"/>
      <c r="V985" s="245"/>
      <c r="W985" s="245"/>
      <c r="X985" s="245"/>
      <c r="Y985" s="245"/>
      <c r="Z985" s="245"/>
    </row>
    <row r="986" ht="10.5" customHeight="1">
      <c r="A986" s="255"/>
      <c r="B986" s="245"/>
      <c r="C986" s="245"/>
      <c r="D986" s="245"/>
      <c r="E986" s="245"/>
      <c r="F986" s="245"/>
      <c r="G986" s="245"/>
      <c r="H986" s="245"/>
      <c r="I986" s="245"/>
      <c r="J986" s="245"/>
      <c r="K986" s="245"/>
      <c r="L986" s="256"/>
      <c r="M986" s="245"/>
      <c r="N986" s="245"/>
      <c r="O986" s="245"/>
      <c r="P986" s="245"/>
      <c r="Q986" s="245"/>
      <c r="R986" s="245"/>
      <c r="S986" s="245"/>
      <c r="T986" s="245"/>
      <c r="U986" s="245"/>
      <c r="V986" s="245"/>
      <c r="W986" s="245"/>
      <c r="X986" s="245"/>
      <c r="Y986" s="245"/>
      <c r="Z986" s="245"/>
    </row>
    <row r="987" ht="10.5" customHeight="1">
      <c r="A987" s="255"/>
      <c r="B987" s="245"/>
      <c r="C987" s="245"/>
      <c r="D987" s="245"/>
      <c r="E987" s="245"/>
      <c r="F987" s="245"/>
      <c r="G987" s="245"/>
      <c r="H987" s="245"/>
      <c r="I987" s="245"/>
      <c r="J987" s="245"/>
      <c r="K987" s="245"/>
      <c r="L987" s="256"/>
      <c r="M987" s="245"/>
      <c r="N987" s="245"/>
      <c r="O987" s="245"/>
      <c r="P987" s="245"/>
      <c r="Q987" s="245"/>
      <c r="R987" s="245"/>
      <c r="S987" s="245"/>
      <c r="T987" s="245"/>
      <c r="U987" s="245"/>
      <c r="V987" s="245"/>
      <c r="W987" s="245"/>
      <c r="X987" s="245"/>
      <c r="Y987" s="245"/>
      <c r="Z987" s="245"/>
    </row>
    <row r="988" ht="10.5" customHeight="1">
      <c r="A988" s="255"/>
      <c r="B988" s="245"/>
      <c r="C988" s="245"/>
      <c r="D988" s="245"/>
      <c r="E988" s="245"/>
      <c r="F988" s="245"/>
      <c r="G988" s="245"/>
      <c r="H988" s="245"/>
      <c r="I988" s="245"/>
      <c r="J988" s="245"/>
      <c r="K988" s="245"/>
      <c r="L988" s="256"/>
      <c r="M988" s="245"/>
      <c r="N988" s="245"/>
      <c r="O988" s="245"/>
      <c r="P988" s="245"/>
      <c r="Q988" s="245"/>
      <c r="R988" s="245"/>
      <c r="S988" s="245"/>
      <c r="T988" s="245"/>
      <c r="U988" s="245"/>
      <c r="V988" s="245"/>
      <c r="W988" s="245"/>
      <c r="X988" s="245"/>
      <c r="Y988" s="245"/>
      <c r="Z988" s="245"/>
    </row>
    <row r="989" ht="10.5" customHeight="1">
      <c r="A989" s="255"/>
      <c r="B989" s="245"/>
      <c r="C989" s="245"/>
      <c r="D989" s="245"/>
      <c r="E989" s="245"/>
      <c r="F989" s="245"/>
      <c r="G989" s="245"/>
      <c r="H989" s="245"/>
      <c r="I989" s="245"/>
      <c r="J989" s="245"/>
      <c r="K989" s="245"/>
      <c r="L989" s="256"/>
      <c r="M989" s="245"/>
      <c r="N989" s="245"/>
      <c r="O989" s="245"/>
      <c r="P989" s="245"/>
      <c r="Q989" s="245"/>
      <c r="R989" s="245"/>
      <c r="S989" s="245"/>
      <c r="T989" s="245"/>
      <c r="U989" s="245"/>
      <c r="V989" s="245"/>
      <c r="W989" s="245"/>
      <c r="X989" s="245"/>
      <c r="Y989" s="245"/>
      <c r="Z989" s="245"/>
    </row>
    <row r="990" ht="10.5" customHeight="1">
      <c r="A990" s="255"/>
      <c r="B990" s="245"/>
      <c r="C990" s="245"/>
      <c r="D990" s="245"/>
      <c r="E990" s="245"/>
      <c r="F990" s="245"/>
      <c r="G990" s="245"/>
      <c r="H990" s="245"/>
      <c r="I990" s="245"/>
      <c r="J990" s="245"/>
      <c r="K990" s="245"/>
      <c r="L990" s="256"/>
      <c r="M990" s="245"/>
      <c r="N990" s="245"/>
      <c r="O990" s="245"/>
      <c r="P990" s="245"/>
      <c r="Q990" s="245"/>
      <c r="R990" s="245"/>
      <c r="S990" s="245"/>
      <c r="T990" s="245"/>
      <c r="U990" s="245"/>
      <c r="V990" s="245"/>
      <c r="W990" s="245"/>
      <c r="X990" s="245"/>
      <c r="Y990" s="245"/>
      <c r="Z990" s="245"/>
    </row>
    <row r="991" ht="10.5" customHeight="1">
      <c r="A991" s="255"/>
      <c r="B991" s="245"/>
      <c r="C991" s="245"/>
      <c r="D991" s="245"/>
      <c r="E991" s="245"/>
      <c r="F991" s="245"/>
      <c r="G991" s="245"/>
      <c r="H991" s="245"/>
      <c r="I991" s="245"/>
      <c r="J991" s="245"/>
      <c r="K991" s="245"/>
      <c r="L991" s="256"/>
      <c r="M991" s="245"/>
      <c r="N991" s="245"/>
      <c r="O991" s="245"/>
      <c r="P991" s="245"/>
      <c r="Q991" s="245"/>
      <c r="R991" s="245"/>
      <c r="S991" s="245"/>
      <c r="T991" s="245"/>
      <c r="U991" s="245"/>
      <c r="V991" s="245"/>
      <c r="W991" s="245"/>
      <c r="X991" s="245"/>
      <c r="Y991" s="245"/>
      <c r="Z991" s="245"/>
    </row>
    <row r="992" ht="10.5" customHeight="1">
      <c r="A992" s="255"/>
      <c r="B992" s="245"/>
      <c r="C992" s="245"/>
      <c r="D992" s="245"/>
      <c r="E992" s="245"/>
      <c r="F992" s="245"/>
      <c r="G992" s="245"/>
      <c r="H992" s="245"/>
      <c r="I992" s="245"/>
      <c r="J992" s="245"/>
      <c r="K992" s="245"/>
      <c r="L992" s="256"/>
      <c r="M992" s="245"/>
      <c r="N992" s="245"/>
      <c r="O992" s="245"/>
      <c r="P992" s="245"/>
      <c r="Q992" s="245"/>
      <c r="R992" s="245"/>
      <c r="S992" s="245"/>
      <c r="T992" s="245"/>
      <c r="U992" s="245"/>
      <c r="V992" s="245"/>
      <c r="W992" s="245"/>
      <c r="X992" s="245"/>
      <c r="Y992" s="245"/>
      <c r="Z992" s="245"/>
    </row>
    <row r="993" ht="10.5" customHeight="1">
      <c r="A993" s="255"/>
      <c r="B993" s="245"/>
      <c r="C993" s="245"/>
      <c r="D993" s="245"/>
      <c r="E993" s="245"/>
      <c r="F993" s="245"/>
      <c r="G993" s="245"/>
      <c r="H993" s="245"/>
      <c r="I993" s="245"/>
      <c r="J993" s="245"/>
      <c r="K993" s="245"/>
      <c r="L993" s="256"/>
      <c r="M993" s="245"/>
      <c r="N993" s="245"/>
      <c r="O993" s="245"/>
      <c r="P993" s="245"/>
      <c r="Q993" s="245"/>
      <c r="R993" s="245"/>
      <c r="S993" s="245"/>
      <c r="T993" s="245"/>
      <c r="U993" s="245"/>
      <c r="V993" s="245"/>
      <c r="W993" s="245"/>
      <c r="X993" s="245"/>
      <c r="Y993" s="245"/>
      <c r="Z993" s="245"/>
    </row>
    <row r="994" ht="10.5" customHeight="1">
      <c r="A994" s="255"/>
      <c r="B994" s="245"/>
      <c r="C994" s="245"/>
      <c r="D994" s="245"/>
      <c r="E994" s="245"/>
      <c r="F994" s="245"/>
      <c r="G994" s="245"/>
      <c r="H994" s="245"/>
      <c r="I994" s="245"/>
      <c r="J994" s="245"/>
      <c r="K994" s="245"/>
      <c r="L994" s="256"/>
      <c r="M994" s="245"/>
      <c r="N994" s="245"/>
      <c r="O994" s="245"/>
      <c r="P994" s="245"/>
      <c r="Q994" s="245"/>
      <c r="R994" s="245"/>
      <c r="S994" s="245"/>
      <c r="T994" s="245"/>
      <c r="U994" s="245"/>
      <c r="V994" s="245"/>
      <c r="W994" s="245"/>
      <c r="X994" s="245"/>
      <c r="Y994" s="245"/>
      <c r="Z994" s="245"/>
    </row>
    <row r="995" ht="10.5" customHeight="1">
      <c r="A995" s="255"/>
      <c r="B995" s="245"/>
      <c r="C995" s="245"/>
      <c r="D995" s="245"/>
      <c r="E995" s="245"/>
      <c r="F995" s="245"/>
      <c r="G995" s="245"/>
      <c r="H995" s="245"/>
      <c r="I995" s="245"/>
      <c r="J995" s="245"/>
      <c r="K995" s="245"/>
      <c r="L995" s="256"/>
      <c r="M995" s="245"/>
      <c r="N995" s="245"/>
      <c r="O995" s="245"/>
      <c r="P995" s="245"/>
      <c r="Q995" s="245"/>
      <c r="R995" s="245"/>
      <c r="S995" s="245"/>
      <c r="T995" s="245"/>
      <c r="U995" s="245"/>
      <c r="V995" s="245"/>
      <c r="W995" s="245"/>
      <c r="X995" s="245"/>
      <c r="Y995" s="245"/>
      <c r="Z995" s="245"/>
    </row>
    <row r="996" ht="10.5" customHeight="1">
      <c r="A996" s="255"/>
      <c r="B996" s="245"/>
      <c r="C996" s="245"/>
      <c r="D996" s="245"/>
      <c r="E996" s="245"/>
      <c r="F996" s="245"/>
      <c r="G996" s="245"/>
      <c r="H996" s="245"/>
      <c r="I996" s="245"/>
      <c r="J996" s="245"/>
      <c r="K996" s="245"/>
      <c r="L996" s="256"/>
      <c r="M996" s="245"/>
      <c r="N996" s="245"/>
      <c r="O996" s="245"/>
      <c r="P996" s="245"/>
      <c r="Q996" s="245"/>
      <c r="R996" s="245"/>
      <c r="S996" s="245"/>
      <c r="T996" s="245"/>
      <c r="U996" s="245"/>
      <c r="V996" s="245"/>
      <c r="W996" s="245"/>
      <c r="X996" s="245"/>
      <c r="Y996" s="245"/>
      <c r="Z996" s="245"/>
    </row>
    <row r="997" ht="10.5" customHeight="1">
      <c r="A997" s="255"/>
      <c r="B997" s="245"/>
      <c r="C997" s="245"/>
      <c r="D997" s="245"/>
      <c r="E997" s="245"/>
      <c r="F997" s="245"/>
      <c r="G997" s="245"/>
      <c r="H997" s="245"/>
      <c r="I997" s="245"/>
      <c r="J997" s="245"/>
      <c r="K997" s="245"/>
      <c r="L997" s="256"/>
      <c r="M997" s="245"/>
      <c r="N997" s="245"/>
      <c r="O997" s="245"/>
      <c r="P997" s="245"/>
      <c r="Q997" s="245"/>
      <c r="R997" s="245"/>
      <c r="S997" s="245"/>
      <c r="T997" s="245"/>
      <c r="U997" s="245"/>
      <c r="V997" s="245"/>
      <c r="W997" s="245"/>
      <c r="X997" s="245"/>
      <c r="Y997" s="245"/>
      <c r="Z997" s="245"/>
    </row>
    <row r="998" ht="10.5" customHeight="1">
      <c r="A998" s="255"/>
      <c r="B998" s="245"/>
      <c r="C998" s="245"/>
      <c r="D998" s="245"/>
      <c r="E998" s="245"/>
      <c r="F998" s="245"/>
      <c r="G998" s="245"/>
      <c r="H998" s="245"/>
      <c r="I998" s="245"/>
      <c r="J998" s="245"/>
      <c r="K998" s="245"/>
      <c r="L998" s="256"/>
      <c r="M998" s="245"/>
      <c r="N998" s="245"/>
      <c r="O998" s="245"/>
      <c r="P998" s="245"/>
      <c r="Q998" s="245"/>
      <c r="R998" s="245"/>
      <c r="S998" s="245"/>
      <c r="T998" s="245"/>
      <c r="U998" s="245"/>
      <c r="V998" s="245"/>
      <c r="W998" s="245"/>
      <c r="X998" s="245"/>
      <c r="Y998" s="245"/>
      <c r="Z998" s="245"/>
    </row>
    <row r="999" ht="10.5" customHeight="1">
      <c r="A999" s="255"/>
      <c r="B999" s="245"/>
      <c r="C999" s="245"/>
      <c r="D999" s="245"/>
      <c r="E999" s="245"/>
      <c r="F999" s="245"/>
      <c r="G999" s="245"/>
      <c r="H999" s="245"/>
      <c r="I999" s="245"/>
      <c r="J999" s="245"/>
      <c r="K999" s="245"/>
      <c r="L999" s="256"/>
      <c r="M999" s="245"/>
      <c r="N999" s="245"/>
      <c r="O999" s="245"/>
      <c r="P999" s="245"/>
      <c r="Q999" s="245"/>
      <c r="R999" s="245"/>
      <c r="S999" s="245"/>
      <c r="T999" s="245"/>
      <c r="U999" s="245"/>
      <c r="V999" s="245"/>
      <c r="W999" s="245"/>
      <c r="X999" s="245"/>
      <c r="Y999" s="245"/>
      <c r="Z999" s="245"/>
    </row>
    <row r="1000" ht="10.5" customHeight="1">
      <c r="A1000" s="255"/>
      <c r="B1000" s="245"/>
      <c r="C1000" s="245"/>
      <c r="D1000" s="245"/>
      <c r="E1000" s="245"/>
      <c r="F1000" s="245"/>
      <c r="G1000" s="245"/>
      <c r="H1000" s="245"/>
      <c r="I1000" s="245"/>
      <c r="J1000" s="245"/>
      <c r="K1000" s="245"/>
      <c r="L1000" s="256"/>
      <c r="M1000" s="245"/>
      <c r="N1000" s="245"/>
      <c r="O1000" s="245"/>
      <c r="P1000" s="245"/>
      <c r="Q1000" s="245"/>
      <c r="R1000" s="245"/>
      <c r="S1000" s="245"/>
      <c r="T1000" s="245"/>
      <c r="U1000" s="245"/>
      <c r="V1000" s="245"/>
      <c r="W1000" s="245"/>
      <c r="X1000" s="245"/>
      <c r="Y1000" s="245"/>
      <c r="Z1000" s="245"/>
    </row>
  </sheetData>
  <printOptions/>
  <pageMargins bottom="0.75" footer="0.0" header="0.0" left="0.7" right="0.7" top="0.75"/>
  <pageSetup paperSize="9"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1.86"/>
    <col customWidth="1" min="2" max="2" width="47.43"/>
    <col customWidth="1" min="3" max="3" width="49.86"/>
    <col customWidth="1" min="4" max="4" width="11.43"/>
    <col customWidth="1" min="5" max="5" width="6.0"/>
    <col customWidth="1" min="6" max="6" width="4.43"/>
    <col customWidth="1" min="7" max="8" width="5.43"/>
    <col customWidth="1" min="9" max="9" width="8.43"/>
    <col customWidth="1" min="10" max="10" width="12.43"/>
    <col customWidth="1" min="11" max="11" width="19.43"/>
    <col customWidth="1" min="12" max="13" width="13.43"/>
    <col customWidth="1" min="14" max="26" width="9.14"/>
  </cols>
  <sheetData>
    <row r="1" ht="10.5" customHeight="1">
      <c r="A1" s="230" t="s">
        <v>770</v>
      </c>
      <c r="B1" s="231" t="s">
        <v>337</v>
      </c>
      <c r="C1" s="231" t="s">
        <v>1637</v>
      </c>
      <c r="D1" s="232" t="s">
        <v>1638</v>
      </c>
      <c r="E1" s="257" t="s">
        <v>1639</v>
      </c>
      <c r="F1" s="230" t="s">
        <v>360</v>
      </c>
      <c r="G1" s="230" t="s">
        <v>340</v>
      </c>
      <c r="H1" s="230" t="s">
        <v>1640</v>
      </c>
      <c r="I1" s="230" t="s">
        <v>1641</v>
      </c>
      <c r="J1" s="230" t="s">
        <v>1642</v>
      </c>
      <c r="K1" s="230" t="s">
        <v>1643</v>
      </c>
      <c r="L1" s="230" t="s">
        <v>1644</v>
      </c>
      <c r="M1" s="230" t="s">
        <v>1645</v>
      </c>
      <c r="N1" s="230" t="s">
        <v>1646</v>
      </c>
      <c r="O1" s="258"/>
      <c r="P1" s="258"/>
      <c r="Q1" s="258"/>
      <c r="R1" s="258"/>
      <c r="S1" s="258"/>
      <c r="T1" s="258"/>
      <c r="U1" s="258"/>
      <c r="V1" s="258"/>
      <c r="W1" s="258"/>
      <c r="X1" s="258"/>
      <c r="Y1" s="258"/>
      <c r="Z1" s="258"/>
    </row>
    <row r="2" ht="10.5" customHeight="1">
      <c r="A2" s="259" t="s">
        <v>786</v>
      </c>
      <c r="B2" s="260" t="str">
        <f>VLOOKUP(A2,Adr!A:B,2,FALSE)</f>
        <v>ASOCIÁCIA MAŽORETKOVÉHO ŠPORTU SLOVENSKO</v>
      </c>
      <c r="C2" s="261" t="s">
        <v>376</v>
      </c>
      <c r="D2" s="262">
        <v>36700.0</v>
      </c>
      <c r="E2" s="263">
        <v>0.0</v>
      </c>
      <c r="F2" s="259" t="s">
        <v>375</v>
      </c>
      <c r="G2" s="261" t="s">
        <v>346</v>
      </c>
      <c r="H2" s="261" t="s">
        <v>1647</v>
      </c>
      <c r="I2" s="235" t="str">
        <f t="shared" ref="I2:I339" si="1">A2&amp;F2</f>
        <v>37894021g</v>
      </c>
      <c r="J2" s="236" t="str">
        <f t="shared" ref="J2:J339" si="2">A2&amp;G2</f>
        <v>37894021026 03</v>
      </c>
      <c r="K2" s="264"/>
      <c r="L2" s="236" t="str">
        <f t="shared" ref="L2:L339" si="3">A2&amp;G2&amp;H2</f>
        <v>37894021026 03B</v>
      </c>
      <c r="M2" s="264" t="str">
        <f t="shared" ref="M2:M762" si="4">B2&amp;F2&amp;H2&amp;C2</f>
        <v>ASOCIÁCIA MAŽORETKOVÉHO ŠPORTU SLOVENSKOgBrozvoj športov, ktoré nie sú uznanými podľa zákona č. 440/2015 Z. z.</v>
      </c>
      <c r="N2" s="265" t="str">
        <f t="shared" ref="N2:N762" si="5">+I2&amp;H2</f>
        <v>37894021gB</v>
      </c>
      <c r="O2" s="265"/>
      <c r="P2" s="265"/>
      <c r="Q2" s="265"/>
      <c r="R2" s="265"/>
      <c r="S2" s="265"/>
      <c r="T2" s="265"/>
      <c r="U2" s="265"/>
      <c r="V2" s="265"/>
      <c r="W2" s="265"/>
      <c r="X2" s="265"/>
      <c r="Y2" s="265"/>
      <c r="Z2" s="265"/>
    </row>
    <row r="3" ht="10.5" customHeight="1">
      <c r="A3" s="259" t="s">
        <v>797</v>
      </c>
      <c r="B3" s="260" t="str">
        <f>VLOOKUP(A3,Adr!A:B,2,FALSE)</f>
        <v>Deaflympijský výbor Slovenska</v>
      </c>
      <c r="C3" s="241" t="s">
        <v>1648</v>
      </c>
      <c r="D3" s="138">
        <v>335656.0</v>
      </c>
      <c r="E3" s="263">
        <v>0.0</v>
      </c>
      <c r="F3" s="259" t="s">
        <v>367</v>
      </c>
      <c r="G3" s="261" t="s">
        <v>346</v>
      </c>
      <c r="H3" s="261" t="s">
        <v>1647</v>
      </c>
      <c r="I3" s="235" t="str">
        <f t="shared" si="1"/>
        <v>42254388c</v>
      </c>
      <c r="J3" s="236" t="str">
        <f t="shared" si="2"/>
        <v>42254388026 03</v>
      </c>
      <c r="K3" s="264"/>
      <c r="L3" s="236" t="str">
        <f t="shared" si="3"/>
        <v>42254388026 03B</v>
      </c>
      <c r="M3" s="264" t="str">
        <f t="shared" si="4"/>
        <v>Deaflympijský výbor SlovenskacBzabezpečenie činnosti a úloh v roku 2025</v>
      </c>
      <c r="N3" s="265" t="str">
        <f t="shared" si="5"/>
        <v>42254388cB</v>
      </c>
      <c r="O3" s="265"/>
      <c r="P3" s="265"/>
      <c r="Q3" s="265"/>
      <c r="R3" s="265"/>
      <c r="S3" s="265"/>
      <c r="T3" s="265"/>
      <c r="U3" s="265"/>
      <c r="V3" s="265"/>
      <c r="W3" s="265"/>
      <c r="X3" s="265"/>
      <c r="Y3" s="265"/>
      <c r="Z3" s="265"/>
    </row>
    <row r="4" ht="10.5" customHeight="1">
      <c r="A4" s="259" t="s">
        <v>797</v>
      </c>
      <c r="B4" s="260" t="str">
        <f>VLOOKUP(A4,Adr!A:B,2,FALSE)</f>
        <v>Deaflympijský výbor Slovenska</v>
      </c>
      <c r="C4" s="266" t="s">
        <v>1649</v>
      </c>
      <c r="D4" s="267">
        <v>9000.0</v>
      </c>
      <c r="E4" s="268">
        <v>0.0</v>
      </c>
      <c r="F4" s="259" t="s">
        <v>369</v>
      </c>
      <c r="G4" s="261" t="s">
        <v>346</v>
      </c>
      <c r="H4" s="261" t="s">
        <v>1647</v>
      </c>
      <c r="I4" s="235" t="str">
        <f t="shared" si="1"/>
        <v>42254388d</v>
      </c>
      <c r="J4" s="236" t="str">
        <f t="shared" si="2"/>
        <v>42254388026 03</v>
      </c>
      <c r="K4" s="264"/>
      <c r="L4" s="236" t="str">
        <f t="shared" si="3"/>
        <v>42254388026 03B</v>
      </c>
      <c r="M4" s="264" t="str">
        <f t="shared" si="4"/>
        <v>Deaflympijský výbor SlovenskadBAntušeková Adela</v>
      </c>
      <c r="N4" s="265" t="str">
        <f t="shared" si="5"/>
        <v>42254388dB</v>
      </c>
      <c r="O4" s="265"/>
      <c r="P4" s="265"/>
      <c r="Q4" s="265"/>
      <c r="R4" s="265"/>
      <c r="S4" s="265"/>
      <c r="T4" s="265"/>
      <c r="U4" s="265"/>
      <c r="V4" s="265"/>
      <c r="W4" s="265"/>
      <c r="X4" s="265"/>
      <c r="Y4" s="265"/>
      <c r="Z4" s="265"/>
    </row>
    <row r="5" ht="10.5" customHeight="1">
      <c r="A5" s="235" t="s">
        <v>797</v>
      </c>
      <c r="B5" s="260" t="str">
        <f>VLOOKUP(A5,Adr!A:B,2,FALSE)</f>
        <v>Deaflympijský výbor Slovenska</v>
      </c>
      <c r="C5" s="261" t="s">
        <v>1650</v>
      </c>
      <c r="D5" s="262">
        <v>22000.0</v>
      </c>
      <c r="E5" s="263">
        <v>0.0</v>
      </c>
      <c r="F5" s="259" t="s">
        <v>369</v>
      </c>
      <c r="G5" s="261" t="s">
        <v>346</v>
      </c>
      <c r="H5" s="261" t="s">
        <v>1647</v>
      </c>
      <c r="I5" s="235" t="str">
        <f t="shared" si="1"/>
        <v>42254388d</v>
      </c>
      <c r="J5" s="236" t="str">
        <f t="shared" si="2"/>
        <v>42254388026 03</v>
      </c>
      <c r="K5" s="264"/>
      <c r="L5" s="236" t="str">
        <f t="shared" si="3"/>
        <v>42254388026 03B</v>
      </c>
      <c r="M5" s="264" t="str">
        <f t="shared" si="4"/>
        <v>Deaflympijský výbor SlovenskadBAntušeková Martina</v>
      </c>
      <c r="N5" s="265" t="str">
        <f t="shared" si="5"/>
        <v>42254388dB</v>
      </c>
      <c r="O5" s="265"/>
      <c r="P5" s="265"/>
      <c r="Q5" s="265"/>
      <c r="R5" s="265"/>
      <c r="S5" s="265"/>
      <c r="T5" s="265"/>
      <c r="U5" s="265"/>
      <c r="V5" s="265"/>
      <c r="W5" s="265"/>
      <c r="X5" s="265"/>
      <c r="Y5" s="265"/>
      <c r="Z5" s="265"/>
    </row>
    <row r="6" ht="10.5" customHeight="1">
      <c r="A6" s="259" t="s">
        <v>797</v>
      </c>
      <c r="B6" s="260" t="str">
        <f>VLOOKUP(A6,Adr!A:B,2,FALSE)</f>
        <v>Deaflympijský výbor Slovenska</v>
      </c>
      <c r="C6" s="132" t="s">
        <v>1651</v>
      </c>
      <c r="D6" s="262">
        <v>23500.0</v>
      </c>
      <c r="E6" s="268">
        <v>0.0</v>
      </c>
      <c r="F6" s="259" t="s">
        <v>369</v>
      </c>
      <c r="G6" s="261" t="s">
        <v>346</v>
      </c>
      <c r="H6" s="261" t="s">
        <v>1647</v>
      </c>
      <c r="I6" s="235" t="str">
        <f t="shared" si="1"/>
        <v>42254388d</v>
      </c>
      <c r="J6" s="236" t="str">
        <f t="shared" si="2"/>
        <v>42254388026 03</v>
      </c>
      <c r="K6" s="264"/>
      <c r="L6" s="236" t="str">
        <f t="shared" si="3"/>
        <v>42254388026 03B</v>
      </c>
      <c r="M6" s="264" t="str">
        <f t="shared" si="4"/>
        <v>Deaflympijský výbor SlovenskadBBirošová Tereza</v>
      </c>
      <c r="N6" s="265" t="str">
        <f t="shared" si="5"/>
        <v>42254388dB</v>
      </c>
      <c r="O6" s="265"/>
      <c r="P6" s="265"/>
      <c r="Q6" s="265"/>
      <c r="R6" s="265"/>
      <c r="S6" s="265"/>
      <c r="T6" s="265"/>
      <c r="U6" s="265"/>
      <c r="V6" s="265"/>
      <c r="W6" s="265"/>
      <c r="X6" s="265"/>
      <c r="Y6" s="265"/>
      <c r="Z6" s="265"/>
    </row>
    <row r="7" ht="10.5" customHeight="1">
      <c r="A7" s="235" t="s">
        <v>797</v>
      </c>
      <c r="B7" s="260" t="str">
        <f>VLOOKUP(A7,Adr!A:B,2,FALSE)</f>
        <v>Deaflympijský výbor Slovenska</v>
      </c>
      <c r="C7" s="269" t="s">
        <v>1652</v>
      </c>
      <c r="D7" s="138">
        <v>22000.0</v>
      </c>
      <c r="E7" s="263">
        <v>0.0</v>
      </c>
      <c r="F7" s="259" t="s">
        <v>369</v>
      </c>
      <c r="G7" s="261" t="s">
        <v>346</v>
      </c>
      <c r="H7" s="261" t="s">
        <v>1647</v>
      </c>
      <c r="I7" s="235" t="str">
        <f t="shared" si="1"/>
        <v>42254388d</v>
      </c>
      <c r="J7" s="236" t="str">
        <f t="shared" si="2"/>
        <v>42254388026 03</v>
      </c>
      <c r="K7" s="264"/>
      <c r="L7" s="236" t="str">
        <f t="shared" si="3"/>
        <v>42254388026 03B</v>
      </c>
      <c r="M7" s="264" t="str">
        <f t="shared" si="4"/>
        <v>Deaflympijský výbor SlovenskadBDebnár Šimon</v>
      </c>
      <c r="N7" s="265" t="str">
        <f t="shared" si="5"/>
        <v>42254388dB</v>
      </c>
      <c r="O7" s="265"/>
      <c r="P7" s="265"/>
      <c r="Q7" s="265"/>
      <c r="R7" s="265"/>
      <c r="S7" s="265"/>
      <c r="T7" s="265"/>
      <c r="U7" s="265"/>
      <c r="V7" s="265"/>
      <c r="W7" s="265"/>
      <c r="X7" s="265"/>
      <c r="Y7" s="265"/>
      <c r="Z7" s="265"/>
    </row>
    <row r="8" ht="10.5" customHeight="1">
      <c r="A8" s="235" t="s">
        <v>797</v>
      </c>
      <c r="B8" s="260" t="str">
        <f>VLOOKUP(A8,Adr!A:B,2,FALSE)</f>
        <v>Deaflympijský výbor Slovenska</v>
      </c>
      <c r="C8" s="241" t="s">
        <v>1653</v>
      </c>
      <c r="D8" s="138">
        <v>44000.0</v>
      </c>
      <c r="E8" s="268">
        <v>0.0</v>
      </c>
      <c r="F8" s="259" t="s">
        <v>369</v>
      </c>
      <c r="G8" s="261" t="s">
        <v>346</v>
      </c>
      <c r="H8" s="261" t="s">
        <v>1647</v>
      </c>
      <c r="I8" s="235" t="str">
        <f t="shared" si="1"/>
        <v>42254388d</v>
      </c>
      <c r="J8" s="236" t="str">
        <f t="shared" si="2"/>
        <v>42254388026 03</v>
      </c>
      <c r="K8" s="264"/>
      <c r="L8" s="236" t="str">
        <f t="shared" si="3"/>
        <v>42254388026 03B</v>
      </c>
      <c r="M8" s="264" t="str">
        <f t="shared" si="4"/>
        <v>Deaflympijský výbor SlovenskadBĎuriš Matúš</v>
      </c>
      <c r="N8" s="265" t="str">
        <f t="shared" si="5"/>
        <v>42254388dB</v>
      </c>
      <c r="O8" s="265"/>
      <c r="P8" s="265"/>
      <c r="Q8" s="265"/>
      <c r="R8" s="265"/>
      <c r="S8" s="265"/>
      <c r="T8" s="265"/>
      <c r="U8" s="265"/>
      <c r="V8" s="265"/>
      <c r="W8" s="265"/>
      <c r="X8" s="265"/>
      <c r="Y8" s="265"/>
      <c r="Z8" s="265"/>
    </row>
    <row r="9" ht="10.5" customHeight="1">
      <c r="A9" s="240" t="s">
        <v>797</v>
      </c>
      <c r="B9" s="260" t="str">
        <f>VLOOKUP(A9,Adr!A:B,2,FALSE)</f>
        <v>Deaflympijský výbor Slovenska</v>
      </c>
      <c r="C9" s="241" t="s">
        <v>1654</v>
      </c>
      <c r="D9" s="138">
        <v>22000.0</v>
      </c>
      <c r="E9" s="263">
        <v>0.0</v>
      </c>
      <c r="F9" s="259" t="s">
        <v>369</v>
      </c>
      <c r="G9" s="261" t="s">
        <v>346</v>
      </c>
      <c r="H9" s="261" t="s">
        <v>1647</v>
      </c>
      <c r="I9" s="235" t="str">
        <f t="shared" si="1"/>
        <v>42254388d</v>
      </c>
      <c r="J9" s="236" t="str">
        <f t="shared" si="2"/>
        <v>42254388026 03</v>
      </c>
      <c r="K9" s="264"/>
      <c r="L9" s="236" t="str">
        <f t="shared" si="3"/>
        <v>42254388026 03B</v>
      </c>
      <c r="M9" s="264" t="str">
        <f t="shared" si="4"/>
        <v>Deaflympijský výbor SlovenskadBJelínek Rastislav</v>
      </c>
      <c r="N9" s="265" t="str">
        <f t="shared" si="5"/>
        <v>42254388dB</v>
      </c>
      <c r="O9" s="265"/>
      <c r="P9" s="265"/>
      <c r="Q9" s="265"/>
      <c r="R9" s="265"/>
      <c r="S9" s="265"/>
      <c r="T9" s="265"/>
      <c r="U9" s="265"/>
      <c r="V9" s="265"/>
      <c r="W9" s="265"/>
      <c r="X9" s="265"/>
      <c r="Y9" s="265"/>
      <c r="Z9" s="265"/>
    </row>
    <row r="10" ht="10.5" customHeight="1">
      <c r="A10" s="235" t="s">
        <v>797</v>
      </c>
      <c r="B10" s="260" t="str">
        <f>VLOOKUP(A10,Adr!A:B,2,FALSE)</f>
        <v>Deaflympijský výbor Slovenska</v>
      </c>
      <c r="C10" s="241" t="s">
        <v>1655</v>
      </c>
      <c r="D10" s="267">
        <v>54000.0</v>
      </c>
      <c r="E10" s="268">
        <v>0.0</v>
      </c>
      <c r="F10" s="259" t="s">
        <v>369</v>
      </c>
      <c r="G10" s="261" t="s">
        <v>346</v>
      </c>
      <c r="H10" s="261" t="s">
        <v>1647</v>
      </c>
      <c r="I10" s="235" t="str">
        <f t="shared" si="1"/>
        <v>42254388d</v>
      </c>
      <c r="J10" s="236" t="str">
        <f t="shared" si="2"/>
        <v>42254388026 03</v>
      </c>
      <c r="K10" s="264"/>
      <c r="L10" s="236" t="str">
        <f t="shared" si="3"/>
        <v>42254388026 03B</v>
      </c>
      <c r="M10" s="264" t="str">
        <f t="shared" si="4"/>
        <v>Deaflympijský výbor SlovenskadBKeinath Thomas</v>
      </c>
      <c r="N10" s="265" t="str">
        <f t="shared" si="5"/>
        <v>42254388dB</v>
      </c>
      <c r="O10" s="265"/>
      <c r="P10" s="265"/>
      <c r="Q10" s="265"/>
      <c r="R10" s="265"/>
      <c r="S10" s="265"/>
      <c r="T10" s="265"/>
      <c r="U10" s="265"/>
      <c r="V10" s="265"/>
      <c r="W10" s="265"/>
      <c r="X10" s="265"/>
      <c r="Y10" s="265"/>
      <c r="Z10" s="265"/>
    </row>
    <row r="11" ht="10.5" customHeight="1">
      <c r="A11" s="259" t="s">
        <v>797</v>
      </c>
      <c r="B11" s="260" t="str">
        <f>VLOOKUP(A11,Adr!A:B,2,FALSE)</f>
        <v>Deaflympijský výbor Slovenska</v>
      </c>
      <c r="C11" s="269" t="s">
        <v>1656</v>
      </c>
      <c r="D11" s="138">
        <v>27000.0</v>
      </c>
      <c r="E11" s="263">
        <v>0.0</v>
      </c>
      <c r="F11" s="259" t="s">
        <v>369</v>
      </c>
      <c r="G11" s="261" t="s">
        <v>346</v>
      </c>
      <c r="H11" s="261" t="s">
        <v>1647</v>
      </c>
      <c r="I11" s="235" t="str">
        <f t="shared" si="1"/>
        <v>42254388d</v>
      </c>
      <c r="J11" s="236" t="str">
        <f t="shared" si="2"/>
        <v>42254388026 03</v>
      </c>
      <c r="K11" s="264"/>
      <c r="L11" s="236" t="str">
        <f t="shared" si="3"/>
        <v>42254388026 03B</v>
      </c>
      <c r="M11" s="264" t="str">
        <f t="shared" si="4"/>
        <v>Deaflympijský výbor SlovenskadBKrištofičová Ivana</v>
      </c>
      <c r="N11" s="265" t="str">
        <f t="shared" si="5"/>
        <v>42254388dB</v>
      </c>
      <c r="O11" s="265"/>
      <c r="P11" s="265"/>
      <c r="Q11" s="265"/>
      <c r="R11" s="265"/>
      <c r="S11" s="265"/>
      <c r="T11" s="265"/>
      <c r="U11" s="265"/>
      <c r="V11" s="265"/>
      <c r="W11" s="265"/>
      <c r="X11" s="265"/>
      <c r="Y11" s="265"/>
      <c r="Z11" s="265"/>
    </row>
    <row r="12" ht="10.5" customHeight="1">
      <c r="A12" s="259" t="s">
        <v>797</v>
      </c>
      <c r="B12" s="260" t="str">
        <f>VLOOKUP(A12,Adr!A:B,2,FALSE)</f>
        <v>Deaflympijský výbor Slovenska</v>
      </c>
      <c r="C12" s="241" t="s">
        <v>1657</v>
      </c>
      <c r="D12" s="138">
        <v>13000.0</v>
      </c>
      <c r="E12" s="268">
        <v>0.0</v>
      </c>
      <c r="F12" s="259" t="s">
        <v>369</v>
      </c>
      <c r="G12" s="261" t="s">
        <v>346</v>
      </c>
      <c r="H12" s="261" t="s">
        <v>1647</v>
      </c>
      <c r="I12" s="235" t="str">
        <f t="shared" si="1"/>
        <v>42254388d</v>
      </c>
      <c r="J12" s="236" t="str">
        <f t="shared" si="2"/>
        <v>42254388026 03</v>
      </c>
      <c r="K12" s="264"/>
      <c r="L12" s="236" t="str">
        <f t="shared" si="3"/>
        <v>42254388026 03B</v>
      </c>
      <c r="M12" s="264" t="str">
        <f t="shared" si="4"/>
        <v>Deaflympijský výbor SlovenskadBLepótová Amália</v>
      </c>
      <c r="N12" s="265" t="str">
        <f t="shared" si="5"/>
        <v>42254388dB</v>
      </c>
      <c r="O12" s="265"/>
      <c r="P12" s="265"/>
      <c r="Q12" s="265"/>
      <c r="R12" s="265"/>
      <c r="S12" s="265"/>
      <c r="T12" s="265"/>
      <c r="U12" s="265"/>
      <c r="V12" s="265"/>
      <c r="W12" s="265"/>
      <c r="X12" s="265"/>
      <c r="Y12" s="265"/>
      <c r="Z12" s="265"/>
    </row>
    <row r="13" ht="10.5" customHeight="1">
      <c r="A13" s="259" t="s">
        <v>797</v>
      </c>
      <c r="B13" s="260" t="str">
        <f>VLOOKUP(A13,Adr!A:B,2,FALSE)</f>
        <v>Deaflympijský výbor Slovenska</v>
      </c>
      <c r="C13" s="261" t="s">
        <v>1658</v>
      </c>
      <c r="D13" s="262">
        <v>41000.0</v>
      </c>
      <c r="E13" s="263">
        <v>0.0</v>
      </c>
      <c r="F13" s="259" t="s">
        <v>369</v>
      </c>
      <c r="G13" s="261" t="s">
        <v>346</v>
      </c>
      <c r="H13" s="261" t="s">
        <v>1647</v>
      </c>
      <c r="I13" s="235" t="str">
        <f t="shared" si="1"/>
        <v>42254388d</v>
      </c>
      <c r="J13" s="236" t="str">
        <f t="shared" si="2"/>
        <v>42254388026 03</v>
      </c>
      <c r="K13" s="264"/>
      <c r="L13" s="236" t="str">
        <f t="shared" si="3"/>
        <v>42254388026 03B</v>
      </c>
      <c r="M13" s="264" t="str">
        <f t="shared" si="4"/>
        <v>Deaflympijský výbor SlovenskadBNovotná Eva </v>
      </c>
      <c r="N13" s="265" t="str">
        <f t="shared" si="5"/>
        <v>42254388dB</v>
      </c>
      <c r="O13" s="265"/>
      <c r="P13" s="265"/>
      <c r="Q13" s="265"/>
      <c r="R13" s="265"/>
      <c r="S13" s="265"/>
      <c r="T13" s="265"/>
      <c r="U13" s="265"/>
      <c r="V13" s="265"/>
      <c r="W13" s="265"/>
      <c r="X13" s="265"/>
      <c r="Y13" s="265"/>
      <c r="Z13" s="265"/>
    </row>
    <row r="14" ht="10.5" customHeight="1">
      <c r="A14" s="240" t="s">
        <v>797</v>
      </c>
      <c r="B14" s="260" t="str">
        <f>VLOOKUP(A14,Adr!A:B,2,FALSE)</f>
        <v>Deaflympijský výbor Slovenska</v>
      </c>
      <c r="C14" s="241" t="s">
        <v>1659</v>
      </c>
      <c r="D14" s="138">
        <v>31000.0</v>
      </c>
      <c r="E14" s="268">
        <v>0.0</v>
      </c>
      <c r="F14" s="259" t="s">
        <v>369</v>
      </c>
      <c r="G14" s="261" t="s">
        <v>346</v>
      </c>
      <c r="H14" s="261" t="s">
        <v>1647</v>
      </c>
      <c r="I14" s="235" t="str">
        <f t="shared" si="1"/>
        <v>42254388d</v>
      </c>
      <c r="J14" s="236" t="str">
        <f t="shared" si="2"/>
        <v>42254388026 03</v>
      </c>
      <c r="K14" s="264"/>
      <c r="L14" s="236" t="str">
        <f t="shared" si="3"/>
        <v>42254388026 03B</v>
      </c>
      <c r="M14" s="264" t="str">
        <f t="shared" si="4"/>
        <v>Deaflympijský výbor SlovenskadBPristač Dávid</v>
      </c>
      <c r="N14" s="265" t="str">
        <f t="shared" si="5"/>
        <v>42254388dB</v>
      </c>
      <c r="O14" s="265"/>
      <c r="P14" s="265"/>
      <c r="Q14" s="265"/>
      <c r="R14" s="265"/>
      <c r="S14" s="265"/>
      <c r="T14" s="265"/>
      <c r="U14" s="265"/>
      <c r="V14" s="265"/>
      <c r="W14" s="265"/>
      <c r="X14" s="265"/>
      <c r="Y14" s="265"/>
      <c r="Z14" s="265"/>
    </row>
    <row r="15" ht="10.5" customHeight="1">
      <c r="A15" s="259" t="s">
        <v>797</v>
      </c>
      <c r="B15" s="260" t="str">
        <f>VLOOKUP(A15,Adr!A:B,2,FALSE)</f>
        <v>Deaflympijský výbor Slovenska</v>
      </c>
      <c r="C15" s="261" t="s">
        <v>1660</v>
      </c>
      <c r="D15" s="262">
        <v>27000.0</v>
      </c>
      <c r="E15" s="263">
        <v>0.0</v>
      </c>
      <c r="F15" s="259" t="s">
        <v>369</v>
      </c>
      <c r="G15" s="261" t="s">
        <v>346</v>
      </c>
      <c r="H15" s="261" t="s">
        <v>1647</v>
      </c>
      <c r="I15" s="235" t="str">
        <f t="shared" si="1"/>
        <v>42254388d</v>
      </c>
      <c r="J15" s="236" t="str">
        <f t="shared" si="2"/>
        <v>42254388026 03</v>
      </c>
      <c r="K15" s="264"/>
      <c r="L15" s="236" t="str">
        <f t="shared" si="3"/>
        <v>42254388026 03B</v>
      </c>
      <c r="M15" s="264" t="str">
        <f t="shared" si="4"/>
        <v>Deaflympijský výbor SlovenskadBTutura Marek</v>
      </c>
      <c r="N15" s="265" t="str">
        <f t="shared" si="5"/>
        <v>42254388dB</v>
      </c>
      <c r="O15" s="265"/>
      <c r="P15" s="265"/>
      <c r="Q15" s="265"/>
      <c r="R15" s="265"/>
      <c r="S15" s="265"/>
      <c r="T15" s="265"/>
      <c r="U15" s="265"/>
      <c r="V15" s="265"/>
      <c r="W15" s="265"/>
      <c r="X15" s="265"/>
      <c r="Y15" s="265"/>
      <c r="Z15" s="265"/>
    </row>
    <row r="16" ht="10.5" customHeight="1">
      <c r="A16" s="259" t="s">
        <v>797</v>
      </c>
      <c r="B16" s="260" t="str">
        <f>VLOOKUP(A16,Adr!A:B,2,FALSE)</f>
        <v>Deaflympijský výbor Slovenska</v>
      </c>
      <c r="C16" s="269" t="s">
        <v>1661</v>
      </c>
      <c r="D16" s="267">
        <v>14000.0</v>
      </c>
      <c r="E16" s="268">
        <v>0.0</v>
      </c>
      <c r="F16" s="259" t="s">
        <v>369</v>
      </c>
      <c r="G16" s="261" t="s">
        <v>346</v>
      </c>
      <c r="H16" s="261" t="s">
        <v>1647</v>
      </c>
      <c r="I16" s="235" t="str">
        <f t="shared" si="1"/>
        <v>42254388d</v>
      </c>
      <c r="J16" s="236" t="str">
        <f t="shared" si="2"/>
        <v>42254388026 03</v>
      </c>
      <c r="K16" s="264"/>
      <c r="L16" s="236" t="str">
        <f t="shared" si="3"/>
        <v>42254388026 03B</v>
      </c>
      <c r="M16" s="264" t="str">
        <f t="shared" si="4"/>
        <v>Deaflympijský výbor SlovenskadBVaco Marek</v>
      </c>
      <c r="N16" s="265" t="str">
        <f t="shared" si="5"/>
        <v>42254388dB</v>
      </c>
      <c r="O16" s="265"/>
      <c r="P16" s="265"/>
      <c r="Q16" s="265"/>
      <c r="R16" s="265"/>
      <c r="S16" s="265"/>
      <c r="T16" s="265"/>
      <c r="U16" s="265"/>
      <c r="V16" s="265"/>
      <c r="W16" s="265"/>
      <c r="X16" s="265"/>
      <c r="Y16" s="265"/>
      <c r="Z16" s="265"/>
    </row>
    <row r="17" ht="10.5" customHeight="1">
      <c r="A17" s="235" t="s">
        <v>797</v>
      </c>
      <c r="B17" s="260" t="str">
        <f>VLOOKUP(A17,Adr!A:B,2,FALSE)</f>
        <v>Deaflympijský výbor Slovenska</v>
      </c>
      <c r="C17" s="269" t="s">
        <v>1662</v>
      </c>
      <c r="D17" s="138">
        <v>11970.0</v>
      </c>
      <c r="E17" s="268">
        <v>0.0</v>
      </c>
      <c r="F17" s="259" t="s">
        <v>371</v>
      </c>
      <c r="G17" s="261" t="s">
        <v>346</v>
      </c>
      <c r="H17" s="261" t="s">
        <v>1647</v>
      </c>
      <c r="I17" s="235" t="str">
        <f t="shared" si="1"/>
        <v>42254388e</v>
      </c>
      <c r="J17" s="236" t="str">
        <f t="shared" si="2"/>
        <v>42254388026 03</v>
      </c>
      <c r="K17" s="264"/>
      <c r="L17" s="236" t="str">
        <f t="shared" si="3"/>
        <v>42254388026 03B</v>
      </c>
      <c r="M17" s="264" t="str">
        <f t="shared" si="4"/>
        <v>Deaflympijský výbor SlovenskaeBIvana Krištofičová - 5. miesto</v>
      </c>
      <c r="N17" s="265" t="str">
        <f t="shared" si="5"/>
        <v>42254388eB</v>
      </c>
      <c r="O17" s="265"/>
      <c r="P17" s="265"/>
      <c r="Q17" s="265"/>
      <c r="R17" s="265"/>
      <c r="S17" s="265"/>
      <c r="T17" s="265"/>
      <c r="U17" s="265"/>
      <c r="V17" s="265"/>
      <c r="W17" s="265"/>
      <c r="X17" s="265"/>
      <c r="Y17" s="265"/>
      <c r="Z17" s="265"/>
    </row>
    <row r="18" ht="10.5" customHeight="1">
      <c r="A18" s="235" t="s">
        <v>797</v>
      </c>
      <c r="B18" s="260" t="str">
        <f>VLOOKUP(A18,Adr!A:B,2,FALSE)</f>
        <v>Deaflympijský výbor Slovenska</v>
      </c>
      <c r="C18" s="241" t="s">
        <v>1663</v>
      </c>
      <c r="D18" s="138">
        <v>11970.0</v>
      </c>
      <c r="E18" s="263">
        <v>0.0</v>
      </c>
      <c r="F18" s="259" t="s">
        <v>371</v>
      </c>
      <c r="G18" s="261" t="s">
        <v>346</v>
      </c>
      <c r="H18" s="261" t="s">
        <v>1647</v>
      </c>
      <c r="I18" s="235" t="str">
        <f t="shared" si="1"/>
        <v>42254388e</v>
      </c>
      <c r="J18" s="236" t="str">
        <f t="shared" si="2"/>
        <v>42254388026 03</v>
      </c>
      <c r="K18" s="264"/>
      <c r="L18" s="236" t="str">
        <f t="shared" si="3"/>
        <v>42254388026 03B</v>
      </c>
      <c r="M18" s="264" t="str">
        <f t="shared" si="4"/>
        <v>Deaflympijský výbor SlovenskaeBMartina Antušeková - 5. miesto</v>
      </c>
      <c r="N18" s="265" t="str">
        <f t="shared" si="5"/>
        <v>42254388eB</v>
      </c>
      <c r="O18" s="265"/>
      <c r="P18" s="265"/>
      <c r="Q18" s="265"/>
      <c r="R18" s="265"/>
      <c r="S18" s="265"/>
      <c r="T18" s="265"/>
      <c r="U18" s="265"/>
      <c r="V18" s="265"/>
      <c r="W18" s="265"/>
      <c r="X18" s="265"/>
      <c r="Y18" s="265"/>
      <c r="Z18" s="265"/>
    </row>
    <row r="19" ht="10.5" customHeight="1">
      <c r="A19" s="240" t="s">
        <v>797</v>
      </c>
      <c r="B19" s="260" t="str">
        <f>VLOOKUP(A19,Adr!A:B,2,FALSE)</f>
        <v>Deaflympijský výbor Slovenska</v>
      </c>
      <c r="C19" s="241" t="s">
        <v>1664</v>
      </c>
      <c r="D19" s="138">
        <v>11970.0</v>
      </c>
      <c r="E19" s="268">
        <v>0.0</v>
      </c>
      <c r="F19" s="259" t="s">
        <v>371</v>
      </c>
      <c r="G19" s="261" t="s">
        <v>346</v>
      </c>
      <c r="H19" s="261" t="s">
        <v>1647</v>
      </c>
      <c r="I19" s="235" t="str">
        <f t="shared" si="1"/>
        <v>42254388e</v>
      </c>
      <c r="J19" s="236" t="str">
        <f t="shared" si="2"/>
        <v>42254388026 03</v>
      </c>
      <c r="K19" s="264"/>
      <c r="L19" s="236" t="str">
        <f t="shared" si="3"/>
        <v>42254388026 03B</v>
      </c>
      <c r="M19" s="264" t="str">
        <f t="shared" si="4"/>
        <v>Deaflympijský výbor SlovenskaeBRastislav Jelínek - 5. miesto</v>
      </c>
      <c r="N19" s="265" t="str">
        <f t="shared" si="5"/>
        <v>42254388eB</v>
      </c>
      <c r="O19" s="265"/>
      <c r="P19" s="265"/>
      <c r="Q19" s="265"/>
      <c r="R19" s="265"/>
      <c r="S19" s="265"/>
      <c r="T19" s="265"/>
      <c r="U19" s="265"/>
      <c r="V19" s="265"/>
      <c r="W19" s="265"/>
      <c r="X19" s="265"/>
      <c r="Y19" s="265"/>
      <c r="Z19" s="265"/>
    </row>
    <row r="20" ht="10.5" customHeight="1">
      <c r="A20" s="259" t="s">
        <v>797</v>
      </c>
      <c r="B20" s="260" t="str">
        <f>VLOOKUP(A20,Adr!A:B,2,FALSE)</f>
        <v>Deaflympijský výbor Slovenska</v>
      </c>
      <c r="C20" s="269" t="s">
        <v>1665</v>
      </c>
      <c r="D20" s="267">
        <v>5320.0</v>
      </c>
      <c r="E20" s="263">
        <v>0.0</v>
      </c>
      <c r="F20" s="259" t="s">
        <v>371</v>
      </c>
      <c r="G20" s="261" t="s">
        <v>346</v>
      </c>
      <c r="H20" s="261" t="s">
        <v>1647</v>
      </c>
      <c r="I20" s="235" t="str">
        <f t="shared" si="1"/>
        <v>42254388e</v>
      </c>
      <c r="J20" s="236" t="str">
        <f t="shared" si="2"/>
        <v>42254388026 03</v>
      </c>
      <c r="K20" s="264"/>
      <c r="L20" s="236" t="str">
        <f t="shared" si="3"/>
        <v>42254388026 03B</v>
      </c>
      <c r="M20" s="264" t="str">
        <f t="shared" si="4"/>
        <v>Deaflympijský výbor SlovenskaeBŠimon Debnár - 8. miesto</v>
      </c>
      <c r="N20" s="265" t="str">
        <f t="shared" si="5"/>
        <v>42254388eB</v>
      </c>
      <c r="O20" s="265"/>
      <c r="P20" s="265"/>
      <c r="Q20" s="265"/>
      <c r="R20" s="265"/>
      <c r="S20" s="265"/>
      <c r="T20" s="265"/>
      <c r="U20" s="265"/>
      <c r="V20" s="265"/>
      <c r="W20" s="265"/>
      <c r="X20" s="265"/>
      <c r="Y20" s="265"/>
      <c r="Z20" s="265"/>
    </row>
    <row r="21" ht="10.5" customHeight="1">
      <c r="A21" s="259" t="s">
        <v>797</v>
      </c>
      <c r="B21" s="260" t="str">
        <f>VLOOKUP(A21,Adr!A:B,2,FALSE)</f>
        <v>Deaflympijský výbor Slovenska</v>
      </c>
      <c r="C21" s="269" t="s">
        <v>1666</v>
      </c>
      <c r="D21" s="138">
        <v>11970.0</v>
      </c>
      <c r="E21" s="268">
        <v>0.0</v>
      </c>
      <c r="F21" s="259" t="s">
        <v>371</v>
      </c>
      <c r="G21" s="261" t="s">
        <v>346</v>
      </c>
      <c r="H21" s="261" t="s">
        <v>1647</v>
      </c>
      <c r="I21" s="235" t="str">
        <f t="shared" si="1"/>
        <v>42254388e</v>
      </c>
      <c r="J21" s="236" t="str">
        <f t="shared" si="2"/>
        <v>42254388026 03</v>
      </c>
      <c r="K21" s="264"/>
      <c r="L21" s="236" t="str">
        <f t="shared" si="3"/>
        <v>42254388026 03B</v>
      </c>
      <c r="M21" s="264" t="str">
        <f t="shared" si="4"/>
        <v>Deaflympijský výbor SlovenskaeBTereza Birošová - 5. miesto</v>
      </c>
      <c r="N21" s="265" t="str">
        <f t="shared" si="5"/>
        <v>42254388eB</v>
      </c>
      <c r="O21" s="265"/>
      <c r="P21" s="265"/>
      <c r="Q21" s="265"/>
      <c r="R21" s="265"/>
      <c r="S21" s="265"/>
      <c r="T21" s="265"/>
      <c r="U21" s="265"/>
      <c r="V21" s="265"/>
      <c r="W21" s="265"/>
      <c r="X21" s="265"/>
      <c r="Y21" s="265"/>
      <c r="Z21" s="265"/>
    </row>
    <row r="22" ht="10.5" customHeight="1">
      <c r="A22" s="259" t="s">
        <v>797</v>
      </c>
      <c r="B22" s="260" t="str">
        <f>VLOOKUP(A22,Adr!A:B,2,FALSE)</f>
        <v>Deaflympijský výbor Slovenska</v>
      </c>
      <c r="C22" s="241" t="s">
        <v>1667</v>
      </c>
      <c r="D22" s="138">
        <v>7980.0</v>
      </c>
      <c r="E22" s="263">
        <v>0.0</v>
      </c>
      <c r="F22" s="259" t="s">
        <v>371</v>
      </c>
      <c r="G22" s="261" t="s">
        <v>346</v>
      </c>
      <c r="H22" s="261" t="s">
        <v>1647</v>
      </c>
      <c r="I22" s="235" t="str">
        <f t="shared" si="1"/>
        <v>42254388e</v>
      </c>
      <c r="J22" s="236" t="str">
        <f t="shared" si="2"/>
        <v>42254388026 03</v>
      </c>
      <c r="K22" s="264"/>
      <c r="L22" s="236" t="str">
        <f t="shared" si="3"/>
        <v>42254388026 03B</v>
      </c>
      <c r="M22" s="264" t="str">
        <f t="shared" si="4"/>
        <v>Deaflympijský výbor SlovenskaeBTereza Birošová - 6. miesto</v>
      </c>
      <c r="N22" s="265" t="str">
        <f t="shared" si="5"/>
        <v>42254388eB</v>
      </c>
      <c r="O22" s="265"/>
      <c r="P22" s="265"/>
      <c r="Q22" s="265"/>
      <c r="R22" s="265"/>
      <c r="S22" s="265"/>
      <c r="T22" s="265"/>
      <c r="U22" s="265"/>
      <c r="V22" s="265"/>
      <c r="W22" s="265"/>
      <c r="X22" s="265"/>
      <c r="Y22" s="265"/>
      <c r="Z22" s="265"/>
    </row>
    <row r="23" ht="10.5" customHeight="1">
      <c r="A23" s="235" t="s">
        <v>797</v>
      </c>
      <c r="B23" s="260" t="str">
        <f>VLOOKUP(A23,Adr!A:B,2,FALSE)</f>
        <v>Deaflympijský výbor Slovenska</v>
      </c>
      <c r="C23" s="241" t="s">
        <v>1668</v>
      </c>
      <c r="D23" s="138">
        <v>39900.0</v>
      </c>
      <c r="E23" s="268">
        <v>0.0</v>
      </c>
      <c r="F23" s="259" t="s">
        <v>371</v>
      </c>
      <c r="G23" s="261" t="s">
        <v>346</v>
      </c>
      <c r="H23" s="261" t="s">
        <v>1647</v>
      </c>
      <c r="I23" s="235" t="str">
        <f t="shared" si="1"/>
        <v>42254388e</v>
      </c>
      <c r="J23" s="236" t="str">
        <f t="shared" si="2"/>
        <v>42254388026 03</v>
      </c>
      <c r="K23" s="264"/>
      <c r="L23" s="236" t="str">
        <f t="shared" si="3"/>
        <v>42254388026 03B</v>
      </c>
      <c r="M23" s="264" t="str">
        <f t="shared" si="4"/>
        <v>Deaflympijský výbor SlovenskaeBThomas Keinath - 1. miesto</v>
      </c>
      <c r="N23" s="265" t="str">
        <f t="shared" si="5"/>
        <v>42254388eB</v>
      </c>
      <c r="O23" s="265"/>
      <c r="P23" s="265"/>
      <c r="Q23" s="265"/>
      <c r="R23" s="265"/>
      <c r="S23" s="265"/>
      <c r="T23" s="265"/>
      <c r="U23" s="265"/>
      <c r="V23" s="265"/>
      <c r="W23" s="265"/>
      <c r="X23" s="265"/>
      <c r="Y23" s="265"/>
      <c r="Z23" s="265"/>
    </row>
    <row r="24" ht="10.5" customHeight="1">
      <c r="A24" s="259" t="s">
        <v>797</v>
      </c>
      <c r="B24" s="260" t="str">
        <f>VLOOKUP(A24,Adr!A:B,2,FALSE)</f>
        <v>Deaflympijský výbor Slovenska</v>
      </c>
      <c r="C24" s="261" t="s">
        <v>1669</v>
      </c>
      <c r="D24" s="262">
        <v>8320.0</v>
      </c>
      <c r="E24" s="263">
        <v>0.0</v>
      </c>
      <c r="F24" s="259" t="s">
        <v>371</v>
      </c>
      <c r="G24" s="261" t="s">
        <v>346</v>
      </c>
      <c r="H24" s="261" t="s">
        <v>1647</v>
      </c>
      <c r="I24" s="235" t="str">
        <f t="shared" si="1"/>
        <v>42254388e</v>
      </c>
      <c r="J24" s="236" t="str">
        <f t="shared" si="2"/>
        <v>42254388026 03</v>
      </c>
      <c r="K24" s="264"/>
      <c r="L24" s="236" t="str">
        <f t="shared" si="3"/>
        <v>42254388026 03B</v>
      </c>
      <c r="M24" s="264" t="str">
        <f t="shared" si="4"/>
        <v>Deaflympijský výbor SlovenskaeBThomas Keinath a Marek Tutura - 8. miesto</v>
      </c>
      <c r="N24" s="265" t="str">
        <f t="shared" si="5"/>
        <v>42254388eB</v>
      </c>
      <c r="O24" s="265"/>
      <c r="P24" s="265"/>
      <c r="Q24" s="265"/>
      <c r="R24" s="265"/>
      <c r="S24" s="265"/>
      <c r="T24" s="265"/>
      <c r="U24" s="265"/>
      <c r="V24" s="265"/>
      <c r="W24" s="265"/>
      <c r="X24" s="265"/>
      <c r="Y24" s="265"/>
      <c r="Z24" s="265"/>
    </row>
    <row r="25" ht="10.5" customHeight="1">
      <c r="A25" s="235" t="s">
        <v>807</v>
      </c>
      <c r="B25" s="260" t="str">
        <f>VLOOKUP(A25,Adr!A:B,2,FALSE)</f>
        <v>iCompete Natural Slovakia</v>
      </c>
      <c r="C25" s="241" t="s">
        <v>376</v>
      </c>
      <c r="D25" s="138">
        <v>41800.0</v>
      </c>
      <c r="E25" s="268">
        <v>0.0</v>
      </c>
      <c r="F25" s="259" t="s">
        <v>375</v>
      </c>
      <c r="G25" s="261" t="s">
        <v>346</v>
      </c>
      <c r="H25" s="261" t="s">
        <v>1647</v>
      </c>
      <c r="I25" s="235" t="str">
        <f t="shared" si="1"/>
        <v>50642804g</v>
      </c>
      <c r="J25" s="236" t="str">
        <f t="shared" si="2"/>
        <v>50642804026 03</v>
      </c>
      <c r="K25" s="264"/>
      <c r="L25" s="236" t="str">
        <f t="shared" si="3"/>
        <v>50642804026 03B</v>
      </c>
      <c r="M25" s="264" t="str">
        <f t="shared" si="4"/>
        <v>iCompete Natural SlovakiagBrozvoj športov, ktoré nie sú uznanými podľa zákona č. 440/2015 Z. z.</v>
      </c>
      <c r="N25" s="265" t="str">
        <f t="shared" si="5"/>
        <v>50642804gB</v>
      </c>
      <c r="O25" s="265"/>
      <c r="P25" s="265"/>
      <c r="Q25" s="265"/>
      <c r="R25" s="265"/>
      <c r="S25" s="265"/>
      <c r="T25" s="265"/>
      <c r="U25" s="265"/>
      <c r="V25" s="265"/>
      <c r="W25" s="265"/>
      <c r="X25" s="265"/>
      <c r="Y25" s="265"/>
      <c r="Z25" s="265"/>
    </row>
    <row r="26" ht="10.5" customHeight="1">
      <c r="A26" s="259" t="s">
        <v>817</v>
      </c>
      <c r="B26" s="260" t="str">
        <f>VLOOKUP(A26,Adr!A:B,2,FALSE)</f>
        <v>MAMMAL - Slovenský zväz MMA</v>
      </c>
      <c r="C26" s="241" t="s">
        <v>376</v>
      </c>
      <c r="D26" s="138">
        <v>49700.0</v>
      </c>
      <c r="E26" s="263">
        <v>0.0</v>
      </c>
      <c r="F26" s="259" t="s">
        <v>375</v>
      </c>
      <c r="G26" s="261" t="s">
        <v>346</v>
      </c>
      <c r="H26" s="261" t="s">
        <v>1647</v>
      </c>
      <c r="I26" s="235" t="str">
        <f t="shared" si="1"/>
        <v>42269423g</v>
      </c>
      <c r="J26" s="236" t="str">
        <f t="shared" si="2"/>
        <v>42269423026 03</v>
      </c>
      <c r="K26" s="264"/>
      <c r="L26" s="236" t="str">
        <f t="shared" si="3"/>
        <v>42269423026 03B</v>
      </c>
      <c r="M26" s="264" t="str">
        <f t="shared" si="4"/>
        <v>MAMMAL - Slovenský zväz MMAgBrozvoj športov, ktoré nie sú uznanými podľa zákona č. 440/2015 Z. z.</v>
      </c>
      <c r="N26" s="265" t="str">
        <f t="shared" si="5"/>
        <v>42269423gB</v>
      </c>
      <c r="O26" s="265"/>
      <c r="P26" s="265"/>
      <c r="Q26" s="265"/>
      <c r="R26" s="265"/>
      <c r="S26" s="265"/>
      <c r="T26" s="265"/>
      <c r="U26" s="265"/>
      <c r="V26" s="265"/>
      <c r="W26" s="265"/>
      <c r="X26" s="265"/>
      <c r="Y26" s="265"/>
      <c r="Z26" s="265"/>
    </row>
    <row r="27" ht="10.5" customHeight="1">
      <c r="A27" s="259">
        <v>5.0607332E7</v>
      </c>
      <c r="B27" s="260" t="str">
        <f>VLOOKUP(A27,Adr!A:B,2,FALSE)</f>
        <v>OCRA Slovakia</v>
      </c>
      <c r="C27" s="241" t="s">
        <v>376</v>
      </c>
      <c r="D27" s="138">
        <v>19800.0</v>
      </c>
      <c r="E27" s="268">
        <v>0.0</v>
      </c>
      <c r="F27" s="259" t="s">
        <v>375</v>
      </c>
      <c r="G27" s="261" t="s">
        <v>346</v>
      </c>
      <c r="H27" s="261" t="s">
        <v>1647</v>
      </c>
      <c r="I27" s="235" t="str">
        <f t="shared" si="1"/>
        <v>50607332g</v>
      </c>
      <c r="J27" s="236" t="str">
        <f t="shared" si="2"/>
        <v>50607332026 03</v>
      </c>
      <c r="K27" s="264"/>
      <c r="L27" s="236" t="str">
        <f t="shared" si="3"/>
        <v>50607332026 03B</v>
      </c>
      <c r="M27" s="264" t="str">
        <f t="shared" si="4"/>
        <v>OCRA SlovakiagBrozvoj športov, ktoré nie sú uznanými podľa zákona č. 440/2015 Z. z.</v>
      </c>
      <c r="N27" s="265" t="str">
        <f t="shared" si="5"/>
        <v>50607332gB</v>
      </c>
      <c r="O27" s="265"/>
      <c r="P27" s="265"/>
      <c r="Q27" s="265"/>
      <c r="R27" s="265"/>
      <c r="S27" s="265"/>
      <c r="T27" s="265"/>
      <c r="U27" s="265"/>
      <c r="V27" s="265"/>
      <c r="W27" s="265"/>
      <c r="X27" s="265"/>
      <c r="Y27" s="265"/>
      <c r="Z27" s="265"/>
    </row>
    <row r="28" ht="10.5" customHeight="1">
      <c r="A28" s="240" t="s">
        <v>835</v>
      </c>
      <c r="B28" s="260" t="str">
        <f>VLOOKUP(A28,Adr!A:B,2,FALSE)</f>
        <v>Slovenská asociácia amerického futbalu, o.z.</v>
      </c>
      <c r="C28" s="269" t="s">
        <v>1670</v>
      </c>
      <c r="D28" s="138">
        <v>32930.0</v>
      </c>
      <c r="E28" s="268">
        <v>0.0</v>
      </c>
      <c r="F28" s="259" t="s">
        <v>363</v>
      </c>
      <c r="G28" s="261" t="s">
        <v>344</v>
      </c>
      <c r="H28" s="261" t="s">
        <v>1647</v>
      </c>
      <c r="I28" s="235" t="str">
        <f t="shared" si="1"/>
        <v>30787009a</v>
      </c>
      <c r="J28" s="236" t="str">
        <f t="shared" si="2"/>
        <v>30787009026 02</v>
      </c>
      <c r="K28" s="264" t="s">
        <v>1671</v>
      </c>
      <c r="L28" s="236" t="str">
        <f t="shared" si="3"/>
        <v>30787009026 02B</v>
      </c>
      <c r="M28" s="264" t="str">
        <f t="shared" si="4"/>
        <v>Slovenská asociácia amerického futbalu, o.z.aBamerický futbal - bežné transfery</v>
      </c>
      <c r="N28" s="265" t="str">
        <f t="shared" si="5"/>
        <v>30787009aB</v>
      </c>
      <c r="O28" s="265"/>
      <c r="P28" s="265"/>
      <c r="Q28" s="265"/>
      <c r="R28" s="265"/>
      <c r="S28" s="265"/>
      <c r="T28" s="265"/>
      <c r="U28" s="265"/>
      <c r="V28" s="265"/>
      <c r="W28" s="265"/>
      <c r="X28" s="265"/>
      <c r="Y28" s="265"/>
      <c r="Z28" s="265"/>
    </row>
    <row r="29" ht="10.5" customHeight="1">
      <c r="A29" s="259" t="s">
        <v>844</v>
      </c>
      <c r="B29" s="260" t="str">
        <f>VLOOKUP(A29,Adr!A:B,2,FALSE)</f>
        <v>Slovenská asociácia boccie</v>
      </c>
      <c r="C29" s="261" t="s">
        <v>1672</v>
      </c>
      <c r="D29" s="262">
        <v>28930.0</v>
      </c>
      <c r="E29" s="263">
        <v>0.0</v>
      </c>
      <c r="F29" s="259" t="s">
        <v>363</v>
      </c>
      <c r="G29" s="261" t="s">
        <v>344</v>
      </c>
      <c r="H29" s="261" t="s">
        <v>1647</v>
      </c>
      <c r="I29" s="235" t="str">
        <f t="shared" si="1"/>
        <v>00631655a</v>
      </c>
      <c r="J29" s="236" t="str">
        <f t="shared" si="2"/>
        <v>00631655026 02</v>
      </c>
      <c r="K29" s="264" t="s">
        <v>1673</v>
      </c>
      <c r="L29" s="236" t="str">
        <f t="shared" si="3"/>
        <v>00631655026 02B</v>
      </c>
      <c r="M29" s="264" t="str">
        <f t="shared" si="4"/>
        <v>Slovenská asociácia boccieaBboccia - bežné transfery</v>
      </c>
      <c r="N29" s="265" t="str">
        <f t="shared" si="5"/>
        <v>00631655aB</v>
      </c>
      <c r="O29" s="265"/>
      <c r="P29" s="265"/>
      <c r="Q29" s="265"/>
      <c r="R29" s="265"/>
      <c r="S29" s="265"/>
      <c r="T29" s="265"/>
      <c r="U29" s="265"/>
      <c r="V29" s="265"/>
      <c r="W29" s="265"/>
      <c r="X29" s="265"/>
      <c r="Y29" s="265"/>
      <c r="Z29" s="265"/>
    </row>
    <row r="30" ht="10.5" customHeight="1">
      <c r="A30" s="259" t="s">
        <v>844</v>
      </c>
      <c r="B30" s="260" t="str">
        <f>VLOOKUP(A30,Adr!A:B,2,FALSE)</f>
        <v>Slovenská asociácia boccie</v>
      </c>
      <c r="C30" s="261" t="s">
        <v>1674</v>
      </c>
      <c r="D30" s="267">
        <v>4000.0</v>
      </c>
      <c r="E30" s="268">
        <v>0.0</v>
      </c>
      <c r="F30" s="259" t="s">
        <v>363</v>
      </c>
      <c r="G30" s="261" t="s">
        <v>344</v>
      </c>
      <c r="H30" s="261" t="s">
        <v>1675</v>
      </c>
      <c r="I30" s="235" t="str">
        <f t="shared" si="1"/>
        <v>00631655a</v>
      </c>
      <c r="J30" s="236" t="str">
        <f t="shared" si="2"/>
        <v>00631655026 02</v>
      </c>
      <c r="K30" s="264" t="s">
        <v>1673</v>
      </c>
      <c r="L30" s="236" t="str">
        <f t="shared" si="3"/>
        <v>00631655026 02K</v>
      </c>
      <c r="M30" s="264" t="str">
        <f t="shared" si="4"/>
        <v>Slovenská asociácia boccieaKboccia - kapitálové transfery</v>
      </c>
      <c r="N30" s="265" t="str">
        <f t="shared" si="5"/>
        <v>00631655aK</v>
      </c>
      <c r="O30" s="265"/>
      <c r="P30" s="265"/>
      <c r="Q30" s="265"/>
      <c r="R30" s="265"/>
      <c r="S30" s="265"/>
      <c r="T30" s="265"/>
      <c r="U30" s="265"/>
      <c r="V30" s="265"/>
      <c r="W30" s="265"/>
      <c r="X30" s="265"/>
      <c r="Y30" s="265"/>
      <c r="Z30" s="265"/>
    </row>
    <row r="31" ht="10.5" customHeight="1">
      <c r="A31" s="259" t="s">
        <v>844</v>
      </c>
      <c r="B31" s="260" t="str">
        <f>VLOOKUP(A31,Adr!A:B,2,FALSE)</f>
        <v>Slovenská asociácia boccie</v>
      </c>
      <c r="C31" s="241" t="s">
        <v>1676</v>
      </c>
      <c r="D31" s="138">
        <v>28930.0</v>
      </c>
      <c r="E31" s="263">
        <v>0.0</v>
      </c>
      <c r="F31" s="259" t="s">
        <v>363</v>
      </c>
      <c r="G31" s="261" t="s">
        <v>344</v>
      </c>
      <c r="H31" s="261" t="s">
        <v>1647</v>
      </c>
      <c r="I31" s="235" t="str">
        <f t="shared" si="1"/>
        <v>00631655a</v>
      </c>
      <c r="J31" s="236" t="str">
        <f t="shared" si="2"/>
        <v>00631655026 02</v>
      </c>
      <c r="K31" s="264" t="s">
        <v>1677</v>
      </c>
      <c r="L31" s="236" t="str">
        <f t="shared" si="3"/>
        <v>00631655026 02B</v>
      </c>
      <c r="M31" s="264" t="str">
        <f t="shared" si="4"/>
        <v>Slovenská asociácia boccieaBboule lyonnaise - bežné transfery</v>
      </c>
      <c r="N31" s="265" t="str">
        <f t="shared" si="5"/>
        <v>00631655aB</v>
      </c>
      <c r="O31" s="265"/>
      <c r="P31" s="265"/>
      <c r="Q31" s="265"/>
      <c r="R31" s="265"/>
      <c r="S31" s="265"/>
      <c r="T31" s="265"/>
      <c r="U31" s="265"/>
      <c r="V31" s="265"/>
      <c r="W31" s="265"/>
      <c r="X31" s="265"/>
      <c r="Y31" s="265"/>
      <c r="Z31" s="265"/>
    </row>
    <row r="32" ht="10.5" customHeight="1">
      <c r="A32" s="251" t="s">
        <v>844</v>
      </c>
      <c r="B32" s="260" t="str">
        <f>VLOOKUP(A32,Adr!A:B,2,FALSE)</f>
        <v>Slovenská asociácia boccie</v>
      </c>
      <c r="C32" s="269" t="s">
        <v>1678</v>
      </c>
      <c r="D32" s="267">
        <v>4000.0</v>
      </c>
      <c r="E32" s="268">
        <v>0.0</v>
      </c>
      <c r="F32" s="259" t="s">
        <v>363</v>
      </c>
      <c r="G32" s="261" t="s">
        <v>344</v>
      </c>
      <c r="H32" s="261" t="s">
        <v>1675</v>
      </c>
      <c r="I32" s="235" t="str">
        <f t="shared" si="1"/>
        <v>00631655a</v>
      </c>
      <c r="J32" s="236" t="str">
        <f t="shared" si="2"/>
        <v>00631655026 02</v>
      </c>
      <c r="K32" s="264" t="s">
        <v>1677</v>
      </c>
      <c r="L32" s="236" t="str">
        <f t="shared" si="3"/>
        <v>00631655026 02K</v>
      </c>
      <c r="M32" s="264" t="str">
        <f t="shared" si="4"/>
        <v>Slovenská asociácia boccieaKboule lyonnaise - kapitálové transfery</v>
      </c>
      <c r="N32" s="265" t="str">
        <f t="shared" si="5"/>
        <v>00631655aK</v>
      </c>
      <c r="O32" s="265"/>
      <c r="P32" s="265"/>
      <c r="Q32" s="265"/>
      <c r="R32" s="265"/>
      <c r="S32" s="265"/>
      <c r="T32" s="265"/>
      <c r="U32" s="265"/>
      <c r="V32" s="265"/>
      <c r="W32" s="265"/>
      <c r="X32" s="265"/>
      <c r="Y32" s="265"/>
      <c r="Z32" s="265"/>
    </row>
    <row r="33" ht="10.5" customHeight="1">
      <c r="A33" s="259" t="s">
        <v>855</v>
      </c>
      <c r="B33" s="260" t="str">
        <f>VLOOKUP(A33,Adr!A:B,2,FALSE)</f>
        <v>Slovenská asociácia čínskeho wushu</v>
      </c>
      <c r="C33" s="269" t="s">
        <v>1679</v>
      </c>
      <c r="D33" s="267">
        <v>58880.0</v>
      </c>
      <c r="E33" s="263">
        <v>0.0</v>
      </c>
      <c r="F33" s="259" t="s">
        <v>363</v>
      </c>
      <c r="G33" s="261" t="s">
        <v>344</v>
      </c>
      <c r="H33" s="261" t="s">
        <v>1647</v>
      </c>
      <c r="I33" s="235" t="str">
        <f t="shared" si="1"/>
        <v>42019541a</v>
      </c>
      <c r="J33" s="236" t="str">
        <f t="shared" si="2"/>
        <v>42019541026 02</v>
      </c>
      <c r="K33" s="264" t="s">
        <v>1680</v>
      </c>
      <c r="L33" s="236" t="str">
        <f t="shared" si="3"/>
        <v>42019541026 02B</v>
      </c>
      <c r="M33" s="264" t="str">
        <f t="shared" si="4"/>
        <v>Slovenská asociácia čínskeho wushuaBwushu - bežné transfery</v>
      </c>
      <c r="N33" s="265" t="str">
        <f t="shared" si="5"/>
        <v>42019541aB</v>
      </c>
      <c r="O33" s="265"/>
      <c r="P33" s="265"/>
      <c r="Q33" s="265"/>
      <c r="R33" s="265"/>
      <c r="S33" s="265"/>
      <c r="T33" s="265"/>
      <c r="U33" s="265"/>
      <c r="V33" s="265"/>
      <c r="W33" s="265"/>
      <c r="X33" s="265"/>
      <c r="Y33" s="265"/>
      <c r="Z33" s="265"/>
    </row>
    <row r="34" ht="10.5" customHeight="1">
      <c r="A34" s="235" t="s">
        <v>863</v>
      </c>
      <c r="B34" s="260" t="str">
        <f>VLOOKUP(A34,Adr!A:B,2,FALSE)</f>
        <v>Slovenská Asociácia Dynamickej Streľby</v>
      </c>
      <c r="C34" s="241" t="s">
        <v>1681</v>
      </c>
      <c r="D34" s="138">
        <v>44472.0</v>
      </c>
      <c r="E34" s="268">
        <v>0.0</v>
      </c>
      <c r="F34" s="259" t="s">
        <v>363</v>
      </c>
      <c r="G34" s="261" t="s">
        <v>344</v>
      </c>
      <c r="H34" s="261" t="s">
        <v>1647</v>
      </c>
      <c r="I34" s="235" t="str">
        <f t="shared" si="1"/>
        <v>30810108a</v>
      </c>
      <c r="J34" s="236" t="str">
        <f t="shared" si="2"/>
        <v>30810108026 02</v>
      </c>
      <c r="K34" s="264" t="s">
        <v>1682</v>
      </c>
      <c r="L34" s="236" t="str">
        <f t="shared" si="3"/>
        <v>30810108026 02B</v>
      </c>
      <c r="M34" s="264" t="str">
        <f t="shared" si="4"/>
        <v>Slovenská Asociácia Dynamickej StreľbyaBdynamická streľba - bežné transfery</v>
      </c>
      <c r="N34" s="265" t="str">
        <f t="shared" si="5"/>
        <v>30810108aB</v>
      </c>
      <c r="O34" s="265"/>
      <c r="P34" s="265"/>
      <c r="Q34" s="265"/>
      <c r="R34" s="265"/>
      <c r="S34" s="265"/>
      <c r="T34" s="265"/>
      <c r="U34" s="265"/>
      <c r="V34" s="265"/>
      <c r="W34" s="265"/>
      <c r="X34" s="265"/>
      <c r="Y34" s="265"/>
      <c r="Z34" s="265"/>
    </row>
    <row r="35" ht="10.5" customHeight="1">
      <c r="A35" s="235" t="s">
        <v>872</v>
      </c>
      <c r="B35" s="260" t="str">
        <f>VLOOKUP(A35,Adr!A:B,2,FALSE)</f>
        <v>Slovenská asociácia fitnes, kulturistiky a silového trojboja</v>
      </c>
      <c r="C35" s="241" t="s">
        <v>1683</v>
      </c>
      <c r="D35" s="138">
        <v>772045.0</v>
      </c>
      <c r="E35" s="263">
        <v>0.0</v>
      </c>
      <c r="F35" s="259" t="s">
        <v>363</v>
      </c>
      <c r="G35" s="261" t="s">
        <v>344</v>
      </c>
      <c r="H35" s="261" t="s">
        <v>1647</v>
      </c>
      <c r="I35" s="235" t="str">
        <f t="shared" si="1"/>
        <v>30842069a</v>
      </c>
      <c r="J35" s="236" t="str">
        <f t="shared" si="2"/>
        <v>30842069026 02</v>
      </c>
      <c r="K35" s="264" t="s">
        <v>1684</v>
      </c>
      <c r="L35" s="236" t="str">
        <f t="shared" si="3"/>
        <v>30842069026 02B</v>
      </c>
      <c r="M35" s="264" t="str">
        <f t="shared" si="4"/>
        <v>Slovenská asociácia fitnes, kulturistiky a silového trojbojaaBfitnes a kulturistika - bežné transfery</v>
      </c>
      <c r="N35" s="265" t="str">
        <f t="shared" si="5"/>
        <v>30842069aB</v>
      </c>
      <c r="O35" s="265"/>
      <c r="P35" s="265"/>
      <c r="Q35" s="265"/>
      <c r="R35" s="265"/>
      <c r="S35" s="265"/>
      <c r="T35" s="265"/>
      <c r="U35" s="265"/>
      <c r="V35" s="265"/>
      <c r="W35" s="265"/>
      <c r="X35" s="265"/>
      <c r="Y35" s="265"/>
      <c r="Z35" s="265"/>
    </row>
    <row r="36" ht="10.5" customHeight="1">
      <c r="A36" s="259" t="s">
        <v>872</v>
      </c>
      <c r="B36" s="260" t="str">
        <f>VLOOKUP(A36,Adr!A:B,2,FALSE)</f>
        <v>Slovenská asociácia fitnes, kulturistiky a silového trojboja</v>
      </c>
      <c r="C36" s="269" t="s">
        <v>1685</v>
      </c>
      <c r="D36" s="267">
        <v>36994.0</v>
      </c>
      <c r="E36" s="268">
        <v>0.0</v>
      </c>
      <c r="F36" s="259" t="s">
        <v>363</v>
      </c>
      <c r="G36" s="261" t="s">
        <v>344</v>
      </c>
      <c r="H36" s="261" t="s">
        <v>1647</v>
      </c>
      <c r="I36" s="235" t="str">
        <f t="shared" si="1"/>
        <v>30842069a</v>
      </c>
      <c r="J36" s="236" t="str">
        <f t="shared" si="2"/>
        <v>30842069026 02</v>
      </c>
      <c r="K36" s="264" t="s">
        <v>1686</v>
      </c>
      <c r="L36" s="236" t="str">
        <f t="shared" si="3"/>
        <v>30842069026 02B</v>
      </c>
      <c r="M36" s="264" t="str">
        <f t="shared" si="4"/>
        <v>Slovenská asociácia fitnes, kulturistiky a silového trojbojaaBsilové športy - bežné transfery</v>
      </c>
      <c r="N36" s="265" t="str">
        <f t="shared" si="5"/>
        <v>30842069aB</v>
      </c>
      <c r="O36" s="265"/>
      <c r="P36" s="265"/>
      <c r="Q36" s="265"/>
      <c r="R36" s="265"/>
      <c r="S36" s="265"/>
      <c r="T36" s="265"/>
      <c r="U36" s="265"/>
      <c r="V36" s="265"/>
      <c r="W36" s="265"/>
      <c r="X36" s="265"/>
      <c r="Y36" s="265"/>
      <c r="Z36" s="265"/>
    </row>
    <row r="37" ht="10.5" customHeight="1">
      <c r="A37" s="235" t="s">
        <v>881</v>
      </c>
      <c r="B37" s="260" t="str">
        <f>VLOOKUP(A37,Adr!A:B,2,FALSE)</f>
        <v>Slovenská asociácia Frisbee</v>
      </c>
      <c r="C37" s="261" t="s">
        <v>1687</v>
      </c>
      <c r="D37" s="270">
        <v>130684.0</v>
      </c>
      <c r="E37" s="263">
        <v>0.0</v>
      </c>
      <c r="F37" s="259" t="s">
        <v>363</v>
      </c>
      <c r="G37" s="261" t="s">
        <v>344</v>
      </c>
      <c r="H37" s="261" t="s">
        <v>1647</v>
      </c>
      <c r="I37" s="235" t="str">
        <f t="shared" si="1"/>
        <v>31749852a</v>
      </c>
      <c r="J37" s="236" t="str">
        <f t="shared" si="2"/>
        <v>31749852026 02</v>
      </c>
      <c r="K37" s="264" t="s">
        <v>1688</v>
      </c>
      <c r="L37" s="236" t="str">
        <f t="shared" si="3"/>
        <v>31749852026 02B</v>
      </c>
      <c r="M37" s="264" t="str">
        <f t="shared" si="4"/>
        <v>Slovenská asociácia FrisbeeaBšporty s lietajúcim diskom - bežné transfery</v>
      </c>
      <c r="N37" s="265" t="str">
        <f t="shared" si="5"/>
        <v>31749852aB</v>
      </c>
      <c r="O37" s="265"/>
      <c r="P37" s="265"/>
      <c r="Q37" s="265"/>
      <c r="R37" s="265"/>
      <c r="S37" s="265"/>
      <c r="T37" s="265"/>
      <c r="U37" s="265"/>
      <c r="V37" s="265"/>
      <c r="W37" s="265"/>
      <c r="X37" s="265"/>
      <c r="Y37" s="265"/>
      <c r="Z37" s="265"/>
    </row>
    <row r="38" ht="10.5" customHeight="1">
      <c r="A38" s="259" t="s">
        <v>892</v>
      </c>
      <c r="B38" s="260" t="str">
        <f>VLOOKUP(A38,Adr!A:B,2,FALSE)</f>
        <v>Slovenská asociácia go</v>
      </c>
      <c r="C38" s="269" t="s">
        <v>1689</v>
      </c>
      <c r="D38" s="267">
        <v>32930.0</v>
      </c>
      <c r="E38" s="268">
        <v>0.0</v>
      </c>
      <c r="F38" s="259" t="s">
        <v>363</v>
      </c>
      <c r="G38" s="261" t="s">
        <v>344</v>
      </c>
      <c r="H38" s="261" t="s">
        <v>1647</v>
      </c>
      <c r="I38" s="235" t="str">
        <f t="shared" si="1"/>
        <v>30844711a</v>
      </c>
      <c r="J38" s="236" t="str">
        <f t="shared" si="2"/>
        <v>30844711026 02</v>
      </c>
      <c r="K38" s="264" t="s">
        <v>1690</v>
      </c>
      <c r="L38" s="236" t="str">
        <f t="shared" si="3"/>
        <v>30844711026 02B</v>
      </c>
      <c r="M38" s="264" t="str">
        <f t="shared" si="4"/>
        <v>Slovenská asociácia goaBgo - bežné transfery</v>
      </c>
      <c r="N38" s="265" t="str">
        <f t="shared" si="5"/>
        <v>30844711aB</v>
      </c>
      <c r="O38" s="265"/>
      <c r="P38" s="265"/>
      <c r="Q38" s="265"/>
      <c r="R38" s="265"/>
      <c r="S38" s="265"/>
      <c r="T38" s="265"/>
      <c r="U38" s="265"/>
      <c r="V38" s="265"/>
      <c r="W38" s="265"/>
      <c r="X38" s="265"/>
      <c r="Y38" s="265"/>
      <c r="Z38" s="265"/>
    </row>
    <row r="39" ht="10.5" customHeight="1">
      <c r="A39" s="259" t="s">
        <v>900</v>
      </c>
      <c r="B39" s="260" t="str">
        <f>VLOOKUP(A39,Adr!A:B,2,FALSE)</f>
        <v>Slovenská asociácia korfbalu</v>
      </c>
      <c r="C39" s="241" t="s">
        <v>1691</v>
      </c>
      <c r="D39" s="138">
        <v>60265.0</v>
      </c>
      <c r="E39" s="263">
        <v>0.0</v>
      </c>
      <c r="F39" s="259" t="s">
        <v>363</v>
      </c>
      <c r="G39" s="261" t="s">
        <v>344</v>
      </c>
      <c r="H39" s="261" t="s">
        <v>1647</v>
      </c>
      <c r="I39" s="235" t="str">
        <f t="shared" si="1"/>
        <v>31940668a</v>
      </c>
      <c r="J39" s="236" t="str">
        <f t="shared" si="2"/>
        <v>31940668026 02</v>
      </c>
      <c r="K39" s="264" t="s">
        <v>1692</v>
      </c>
      <c r="L39" s="236" t="str">
        <f t="shared" si="3"/>
        <v>31940668026 02B</v>
      </c>
      <c r="M39" s="264" t="str">
        <f t="shared" si="4"/>
        <v>Slovenská asociácia korfbaluaBkorfbal - bežné transfery</v>
      </c>
      <c r="N39" s="265" t="str">
        <f t="shared" si="5"/>
        <v>31940668aB</v>
      </c>
      <c r="O39" s="265"/>
      <c r="P39" s="265"/>
      <c r="Q39" s="265"/>
      <c r="R39" s="265"/>
      <c r="S39" s="265"/>
      <c r="T39" s="265"/>
      <c r="U39" s="265"/>
      <c r="V39" s="265"/>
      <c r="W39" s="265"/>
      <c r="X39" s="265"/>
      <c r="Y39" s="265"/>
      <c r="Z39" s="265"/>
    </row>
    <row r="40" ht="10.5" customHeight="1">
      <c r="A40" s="235" t="s">
        <v>909</v>
      </c>
      <c r="B40" s="260" t="str">
        <f>VLOOKUP(A40,Adr!A:B,2,FALSE)</f>
        <v>Slovenská asociácia motoristického športu</v>
      </c>
      <c r="C40" s="241" t="s">
        <v>1693</v>
      </c>
      <c r="D40" s="138">
        <v>599482.0</v>
      </c>
      <c r="E40" s="268">
        <v>0.0</v>
      </c>
      <c r="F40" s="259" t="s">
        <v>363</v>
      </c>
      <c r="G40" s="261" t="s">
        <v>344</v>
      </c>
      <c r="H40" s="261" t="s">
        <v>1647</v>
      </c>
      <c r="I40" s="235" t="str">
        <f t="shared" si="1"/>
        <v>31824021a</v>
      </c>
      <c r="J40" s="236" t="str">
        <f t="shared" si="2"/>
        <v>31824021026 02</v>
      </c>
      <c r="K40" s="264" t="s">
        <v>1694</v>
      </c>
      <c r="L40" s="236" t="str">
        <f t="shared" si="3"/>
        <v>31824021026 02B</v>
      </c>
      <c r="M40" s="264" t="str">
        <f t="shared" si="4"/>
        <v>Slovenská asociácia motoristického športuaBautomobilový šport - bežné transfery</v>
      </c>
      <c r="N40" s="265" t="str">
        <f t="shared" si="5"/>
        <v>31824021aB</v>
      </c>
      <c r="O40" s="265"/>
      <c r="P40" s="265"/>
      <c r="Q40" s="265"/>
      <c r="R40" s="265"/>
      <c r="S40" s="265"/>
      <c r="T40" s="265"/>
      <c r="U40" s="265"/>
      <c r="V40" s="265"/>
      <c r="W40" s="265"/>
      <c r="X40" s="265"/>
      <c r="Y40" s="265"/>
      <c r="Z40" s="265"/>
    </row>
    <row r="41" ht="10.5" customHeight="1">
      <c r="A41" s="259" t="s">
        <v>919</v>
      </c>
      <c r="B41" s="260" t="str">
        <f>VLOOKUP(A41,Adr!A:B,2,FALSE)</f>
        <v>Slovenská asociácia naturálnej kulturistiky</v>
      </c>
      <c r="C41" s="241" t="s">
        <v>376</v>
      </c>
      <c r="D41" s="138">
        <v>32100.0</v>
      </c>
      <c r="E41" s="263">
        <v>0.0</v>
      </c>
      <c r="F41" s="259" t="s">
        <v>375</v>
      </c>
      <c r="G41" s="261" t="s">
        <v>346</v>
      </c>
      <c r="H41" s="261" t="s">
        <v>1647</v>
      </c>
      <c r="I41" s="235" t="str">
        <f t="shared" si="1"/>
        <v>45009660g</v>
      </c>
      <c r="J41" s="236" t="str">
        <f t="shared" si="2"/>
        <v>45009660026 03</v>
      </c>
      <c r="K41" s="264"/>
      <c r="L41" s="236" t="str">
        <f t="shared" si="3"/>
        <v>45009660026 03B</v>
      </c>
      <c r="M41" s="264" t="str">
        <f t="shared" si="4"/>
        <v>Slovenská asociácia naturálnej kulturistikygBrozvoj športov, ktoré nie sú uznanými podľa zákona č. 440/2015 Z. z.</v>
      </c>
      <c r="N41" s="265" t="str">
        <f t="shared" si="5"/>
        <v>45009660gB</v>
      </c>
      <c r="O41" s="265"/>
      <c r="P41" s="265"/>
      <c r="Q41" s="265"/>
      <c r="R41" s="265"/>
      <c r="S41" s="265"/>
      <c r="T41" s="265"/>
      <c r="U41" s="265"/>
      <c r="V41" s="265"/>
      <c r="W41" s="265"/>
      <c r="X41" s="265"/>
      <c r="Y41" s="265"/>
      <c r="Z41" s="265"/>
    </row>
    <row r="42" ht="10.5" customHeight="1">
      <c r="A42" s="259" t="s">
        <v>928</v>
      </c>
      <c r="B42" s="260" t="str">
        <f>VLOOKUP(A42,Adr!A:B,2,FALSE)</f>
        <v>Slovenská asociácia pretláčania rukou</v>
      </c>
      <c r="C42" s="269" t="s">
        <v>1695</v>
      </c>
      <c r="D42" s="267">
        <v>63048.0</v>
      </c>
      <c r="E42" s="263">
        <v>0.0</v>
      </c>
      <c r="F42" s="259" t="s">
        <v>363</v>
      </c>
      <c r="G42" s="261" t="s">
        <v>344</v>
      </c>
      <c r="H42" s="261" t="s">
        <v>1647</v>
      </c>
      <c r="I42" s="235" t="str">
        <f t="shared" si="1"/>
        <v>30811686a</v>
      </c>
      <c r="J42" s="236" t="str">
        <f t="shared" si="2"/>
        <v>30811686026 02</v>
      </c>
      <c r="K42" s="264" t="s">
        <v>1696</v>
      </c>
      <c r="L42" s="236" t="str">
        <f t="shared" si="3"/>
        <v>30811686026 02B</v>
      </c>
      <c r="M42" s="264" t="str">
        <f t="shared" si="4"/>
        <v>Slovenská asociácia pretláčania rukouaBpretláčanie rukou - bežné transfery</v>
      </c>
      <c r="N42" s="265" t="str">
        <f t="shared" si="5"/>
        <v>30811686aB</v>
      </c>
      <c r="O42" s="265"/>
      <c r="P42" s="265"/>
      <c r="Q42" s="265"/>
      <c r="R42" s="265"/>
      <c r="S42" s="265"/>
      <c r="T42" s="265"/>
      <c r="U42" s="265"/>
      <c r="V42" s="265"/>
      <c r="W42" s="265"/>
      <c r="X42" s="265"/>
      <c r="Y42" s="265"/>
      <c r="Z42" s="265"/>
    </row>
    <row r="43" ht="10.5" customHeight="1">
      <c r="A43" s="259" t="s">
        <v>938</v>
      </c>
      <c r="B43" s="260" t="str">
        <f>VLOOKUP(A43,Adr!A:B,2,FALSE)</f>
        <v>Slovenská asociácia taekwondo WT</v>
      </c>
      <c r="C43" s="241" t="s">
        <v>1697</v>
      </c>
      <c r="D43" s="138">
        <v>71027.0</v>
      </c>
      <c r="E43" s="268">
        <v>0.0</v>
      </c>
      <c r="F43" s="259" t="s">
        <v>363</v>
      </c>
      <c r="G43" s="261" t="s">
        <v>344</v>
      </c>
      <c r="H43" s="261" t="s">
        <v>1647</v>
      </c>
      <c r="I43" s="235" t="str">
        <f t="shared" si="1"/>
        <v>30814910a</v>
      </c>
      <c r="J43" s="236" t="str">
        <f t="shared" si="2"/>
        <v>30814910026 02</v>
      </c>
      <c r="K43" s="264" t="s">
        <v>1698</v>
      </c>
      <c r="L43" s="236" t="str">
        <f t="shared" si="3"/>
        <v>30814910026 02B</v>
      </c>
      <c r="M43" s="264" t="str">
        <f t="shared" si="4"/>
        <v>Slovenská asociácia taekwondo WTaBtaekwondo - bežné transfery</v>
      </c>
      <c r="N43" s="265" t="str">
        <f t="shared" si="5"/>
        <v>30814910aB</v>
      </c>
      <c r="O43" s="265"/>
      <c r="P43" s="265"/>
      <c r="Q43" s="265"/>
      <c r="R43" s="265"/>
      <c r="S43" s="265"/>
      <c r="T43" s="265"/>
      <c r="U43" s="265"/>
      <c r="V43" s="265"/>
      <c r="W43" s="265"/>
      <c r="X43" s="265"/>
      <c r="Y43" s="265"/>
      <c r="Z43" s="265"/>
    </row>
    <row r="44" ht="10.5" customHeight="1">
      <c r="A44" s="259" t="s">
        <v>938</v>
      </c>
      <c r="B44" s="260" t="str">
        <f>VLOOKUP(A44,Adr!A:B,2,FALSE)</f>
        <v>Slovenská asociácia taekwondo WT</v>
      </c>
      <c r="C44" s="269" t="s">
        <v>1699</v>
      </c>
      <c r="D44" s="267">
        <v>9744.0</v>
      </c>
      <c r="E44" s="268">
        <v>0.0</v>
      </c>
      <c r="F44" s="259" t="s">
        <v>367</v>
      </c>
      <c r="G44" s="261" t="s">
        <v>346</v>
      </c>
      <c r="H44" s="261" t="s">
        <v>1647</v>
      </c>
      <c r="I44" s="235" t="str">
        <f t="shared" si="1"/>
        <v>30814910c</v>
      </c>
      <c r="J44" s="236" t="str">
        <f t="shared" si="2"/>
        <v>30814910026 03</v>
      </c>
      <c r="K44" s="264"/>
      <c r="L44" s="236" t="str">
        <f t="shared" si="3"/>
        <v>30814910026 03B</v>
      </c>
      <c r="M44" s="264" t="str">
        <f t="shared" si="4"/>
        <v>Slovenská asociácia taekwondo WTcBzabezpečenie a rozvoj športu taekwondo zdravotne postihnutých športovcov</v>
      </c>
      <c r="N44" s="265" t="str">
        <f t="shared" si="5"/>
        <v>30814910cB</v>
      </c>
      <c r="O44" s="265"/>
      <c r="P44" s="265"/>
      <c r="Q44" s="265"/>
      <c r="R44" s="265"/>
      <c r="S44" s="265"/>
      <c r="T44" s="265"/>
      <c r="U44" s="265"/>
      <c r="V44" s="265"/>
      <c r="W44" s="265"/>
      <c r="X44" s="265"/>
      <c r="Y44" s="265"/>
      <c r="Z44" s="265"/>
    </row>
    <row r="45" ht="10.5" customHeight="1">
      <c r="A45" s="259" t="s">
        <v>938</v>
      </c>
      <c r="B45" s="260" t="str">
        <f>VLOOKUP(A45,Adr!A:B,2,FALSE)</f>
        <v>Slovenská asociácia taekwondo WT</v>
      </c>
      <c r="C45" s="241" t="s">
        <v>1700</v>
      </c>
      <c r="D45" s="138">
        <v>35000.0</v>
      </c>
      <c r="E45" s="263">
        <v>0.0</v>
      </c>
      <c r="F45" s="259" t="s">
        <v>369</v>
      </c>
      <c r="G45" s="261" t="s">
        <v>346</v>
      </c>
      <c r="H45" s="261" t="s">
        <v>1647</v>
      </c>
      <c r="I45" s="235" t="str">
        <f t="shared" si="1"/>
        <v>30814910d</v>
      </c>
      <c r="J45" s="236" t="str">
        <f t="shared" si="2"/>
        <v>30814910026 03</v>
      </c>
      <c r="K45" s="264"/>
      <c r="L45" s="236" t="str">
        <f t="shared" si="3"/>
        <v>30814910026 03B</v>
      </c>
      <c r="M45" s="264" t="str">
        <f t="shared" si="4"/>
        <v>Slovenská asociácia taekwondo WTdBBérešová Adriana</v>
      </c>
      <c r="N45" s="265" t="str">
        <f t="shared" si="5"/>
        <v>30814910dB</v>
      </c>
      <c r="O45" s="265"/>
      <c r="P45" s="265"/>
      <c r="Q45" s="265"/>
      <c r="R45" s="265"/>
      <c r="S45" s="265"/>
      <c r="T45" s="265"/>
      <c r="U45" s="265"/>
      <c r="V45" s="265"/>
      <c r="W45" s="265"/>
      <c r="X45" s="265"/>
      <c r="Y45" s="265"/>
      <c r="Z45" s="265"/>
    </row>
    <row r="46" ht="10.5" customHeight="1">
      <c r="A46" s="259">
        <v>1.7316731E7</v>
      </c>
      <c r="B46" s="260" t="str">
        <f>VLOOKUP(A46,Adr!A:B,2,FALSE)</f>
        <v>Slovenská asociácia univerzitného športu</v>
      </c>
      <c r="C46" s="269" t="s">
        <v>1701</v>
      </c>
      <c r="D46" s="138">
        <v>583200.0</v>
      </c>
      <c r="E46" s="263">
        <v>0.0</v>
      </c>
      <c r="F46" s="259" t="s">
        <v>373</v>
      </c>
      <c r="G46" s="261" t="s">
        <v>346</v>
      </c>
      <c r="H46" s="261" t="s">
        <v>1647</v>
      </c>
      <c r="I46" s="235" t="str">
        <f t="shared" si="1"/>
        <v>17316731f</v>
      </c>
      <c r="J46" s="236" t="str">
        <f t="shared" si="2"/>
        <v>17316731026 03</v>
      </c>
      <c r="K46" s="264"/>
      <c r="L46" s="236" t="str">
        <f t="shared" si="3"/>
        <v>17316731026 03B</v>
      </c>
      <c r="M46" s="264" t="str">
        <f t="shared" si="4"/>
        <v>Slovenská asociácia univerzitného športufBAktivity a úlohy v oblasti univerzitného športu v roku 2026</v>
      </c>
      <c r="N46" s="265" t="str">
        <f t="shared" si="5"/>
        <v>17316731fB</v>
      </c>
      <c r="O46" s="265"/>
      <c r="P46" s="265"/>
      <c r="Q46" s="265"/>
      <c r="R46" s="265"/>
      <c r="S46" s="265"/>
      <c r="T46" s="265"/>
      <c r="U46" s="265"/>
      <c r="V46" s="265"/>
      <c r="W46" s="265"/>
      <c r="X46" s="265"/>
      <c r="Y46" s="265"/>
      <c r="Z46" s="265"/>
    </row>
    <row r="47" ht="10.5" customHeight="1">
      <c r="A47" s="259" t="s">
        <v>962</v>
      </c>
      <c r="B47" s="260" t="str">
        <f>VLOOKUP(A47,Adr!A:B,2,FALSE)</f>
        <v>Slovenská asociácia zrakovo postihnutých športovcov</v>
      </c>
      <c r="C47" s="241" t="s">
        <v>1648</v>
      </c>
      <c r="D47" s="138">
        <v>162414.0</v>
      </c>
      <c r="E47" s="263">
        <v>0.0</v>
      </c>
      <c r="F47" s="259" t="s">
        <v>367</v>
      </c>
      <c r="G47" s="261" t="s">
        <v>346</v>
      </c>
      <c r="H47" s="261" t="s">
        <v>1647</v>
      </c>
      <c r="I47" s="235" t="str">
        <f t="shared" si="1"/>
        <v>30841798c</v>
      </c>
      <c r="J47" s="236" t="str">
        <f t="shared" si="2"/>
        <v>30841798026 03</v>
      </c>
      <c r="K47" s="264"/>
      <c r="L47" s="236" t="str">
        <f t="shared" si="3"/>
        <v>30841798026 03B</v>
      </c>
      <c r="M47" s="264" t="str">
        <f t="shared" si="4"/>
        <v>Slovenská asociácia zrakovo postihnutých športovcovcBzabezpečenie činnosti a úloh v roku 2025</v>
      </c>
      <c r="N47" s="265" t="str">
        <f t="shared" si="5"/>
        <v>30841798cB</v>
      </c>
      <c r="O47" s="265"/>
      <c r="P47" s="265"/>
      <c r="Q47" s="265"/>
      <c r="R47" s="265"/>
      <c r="S47" s="265"/>
      <c r="T47" s="265"/>
      <c r="U47" s="265"/>
      <c r="V47" s="265"/>
      <c r="W47" s="265"/>
      <c r="X47" s="265"/>
      <c r="Y47" s="265"/>
      <c r="Z47" s="265"/>
    </row>
    <row r="48" ht="10.5" customHeight="1">
      <c r="A48" s="259" t="s">
        <v>971</v>
      </c>
      <c r="B48" s="260" t="str">
        <f>VLOOKUP(A48,Adr!A:B,2,FALSE)</f>
        <v>Slovenská baseballová federácia</v>
      </c>
      <c r="C48" s="241" t="s">
        <v>1702</v>
      </c>
      <c r="D48" s="138">
        <v>199884.0</v>
      </c>
      <c r="E48" s="263">
        <v>0.0</v>
      </c>
      <c r="F48" s="259" t="s">
        <v>363</v>
      </c>
      <c r="G48" s="261" t="s">
        <v>344</v>
      </c>
      <c r="H48" s="261" t="s">
        <v>1647</v>
      </c>
      <c r="I48" s="235" t="str">
        <f t="shared" si="1"/>
        <v>30844568a</v>
      </c>
      <c r="J48" s="236" t="str">
        <f t="shared" si="2"/>
        <v>30844568026 02</v>
      </c>
      <c r="K48" s="264" t="s">
        <v>1703</v>
      </c>
      <c r="L48" s="236" t="str">
        <f t="shared" si="3"/>
        <v>30844568026 02B</v>
      </c>
      <c r="M48" s="264" t="str">
        <f t="shared" si="4"/>
        <v>Slovenská baseballová federáciaaBbaseball - bežné transfery</v>
      </c>
      <c r="N48" s="265" t="str">
        <f t="shared" si="5"/>
        <v>30844568aB</v>
      </c>
      <c r="O48" s="265"/>
      <c r="P48" s="265"/>
      <c r="Q48" s="265"/>
      <c r="R48" s="265"/>
      <c r="S48" s="265"/>
      <c r="T48" s="265"/>
      <c r="U48" s="265"/>
      <c r="V48" s="265"/>
      <c r="W48" s="265"/>
      <c r="X48" s="265"/>
      <c r="Y48" s="265"/>
      <c r="Z48" s="265"/>
    </row>
    <row r="49" ht="10.5" customHeight="1">
      <c r="A49" s="259" t="s">
        <v>971</v>
      </c>
      <c r="B49" s="260" t="str">
        <f>VLOOKUP(A49,Adr!A:B,2,FALSE)</f>
        <v>Slovenská baseballová federácia</v>
      </c>
      <c r="C49" s="269" t="s">
        <v>1704</v>
      </c>
      <c r="D49" s="267">
        <v>7000.0</v>
      </c>
      <c r="E49" s="268">
        <v>0.0</v>
      </c>
      <c r="F49" s="259" t="s">
        <v>363</v>
      </c>
      <c r="G49" s="261" t="s">
        <v>344</v>
      </c>
      <c r="H49" s="261" t="s">
        <v>1675</v>
      </c>
      <c r="I49" s="235" t="str">
        <f t="shared" si="1"/>
        <v>30844568a</v>
      </c>
      <c r="J49" s="236" t="str">
        <f t="shared" si="2"/>
        <v>30844568026 02</v>
      </c>
      <c r="K49" s="264" t="s">
        <v>1703</v>
      </c>
      <c r="L49" s="236" t="str">
        <f t="shared" si="3"/>
        <v>30844568026 02K</v>
      </c>
      <c r="M49" s="264" t="str">
        <f t="shared" si="4"/>
        <v>Slovenská baseballová federáciaaKbaseball - kapitálové transfery</v>
      </c>
      <c r="N49" s="265" t="str">
        <f t="shared" si="5"/>
        <v>30844568aK</v>
      </c>
      <c r="O49" s="265"/>
      <c r="P49" s="265"/>
      <c r="Q49" s="265"/>
      <c r="R49" s="265"/>
      <c r="S49" s="265"/>
      <c r="T49" s="265"/>
      <c r="U49" s="265"/>
      <c r="V49" s="265"/>
      <c r="W49" s="265"/>
      <c r="X49" s="265"/>
      <c r="Y49" s="265"/>
      <c r="Z49" s="265"/>
    </row>
    <row r="50" ht="10.5" customHeight="1">
      <c r="A50" s="235" t="s">
        <v>978</v>
      </c>
      <c r="B50" s="260" t="str">
        <f>VLOOKUP(A50,Adr!A:B,2,FALSE)</f>
        <v>Slovenská basketbalová asociácia</v>
      </c>
      <c r="C50" s="261" t="s">
        <v>1705</v>
      </c>
      <c r="D50" s="262">
        <v>1627860.0</v>
      </c>
      <c r="E50" s="263">
        <v>0.0</v>
      </c>
      <c r="F50" s="259" t="s">
        <v>363</v>
      </c>
      <c r="G50" s="261" t="s">
        <v>344</v>
      </c>
      <c r="H50" s="261" t="s">
        <v>1647</v>
      </c>
      <c r="I50" s="235" t="str">
        <f t="shared" si="1"/>
        <v>17315166a</v>
      </c>
      <c r="J50" s="236" t="str">
        <f t="shared" si="2"/>
        <v>17315166026 02</v>
      </c>
      <c r="K50" s="264" t="s">
        <v>1706</v>
      </c>
      <c r="L50" s="236" t="str">
        <f t="shared" si="3"/>
        <v>17315166026 02B</v>
      </c>
      <c r="M50" s="264" t="str">
        <f t="shared" si="4"/>
        <v>Slovenská basketbalová asociáciaaBbasketbal - bežné transfery</v>
      </c>
      <c r="N50" s="265" t="str">
        <f t="shared" si="5"/>
        <v>17315166aB</v>
      </c>
      <c r="O50" s="265"/>
      <c r="P50" s="265"/>
      <c r="Q50" s="265"/>
      <c r="R50" s="265"/>
      <c r="S50" s="265"/>
      <c r="T50" s="265"/>
      <c r="U50" s="265"/>
      <c r="V50" s="265"/>
      <c r="W50" s="265"/>
      <c r="X50" s="265"/>
      <c r="Y50" s="265"/>
      <c r="Z50" s="265"/>
    </row>
    <row r="51" ht="10.5" customHeight="1">
      <c r="A51" s="240" t="s">
        <v>986</v>
      </c>
      <c r="B51" s="260" t="str">
        <f>VLOOKUP(A51,Adr!A:B,2,FALSE)</f>
        <v>Slovenská boxerská federácia</v>
      </c>
      <c r="C51" s="241" t="s">
        <v>1707</v>
      </c>
      <c r="D51" s="267">
        <v>506958.0</v>
      </c>
      <c r="E51" s="268">
        <v>0.0</v>
      </c>
      <c r="F51" s="259" t="s">
        <v>363</v>
      </c>
      <c r="G51" s="261" t="s">
        <v>344</v>
      </c>
      <c r="H51" s="261" t="s">
        <v>1647</v>
      </c>
      <c r="I51" s="235" t="str">
        <f t="shared" si="1"/>
        <v>31744621a</v>
      </c>
      <c r="J51" s="236" t="str">
        <f t="shared" si="2"/>
        <v>31744621026 02</v>
      </c>
      <c r="K51" s="264" t="s">
        <v>1708</v>
      </c>
      <c r="L51" s="236" t="str">
        <f t="shared" si="3"/>
        <v>31744621026 02B</v>
      </c>
      <c r="M51" s="264" t="str">
        <f t="shared" si="4"/>
        <v>Slovenská boxerská federáciaaBbox - bežné transfery</v>
      </c>
      <c r="N51" s="265" t="str">
        <f t="shared" si="5"/>
        <v>31744621aB</v>
      </c>
      <c r="O51" s="265"/>
      <c r="P51" s="265"/>
      <c r="Q51" s="265"/>
      <c r="R51" s="265"/>
      <c r="S51" s="265"/>
      <c r="T51" s="265"/>
      <c r="U51" s="265"/>
      <c r="V51" s="265"/>
      <c r="W51" s="265"/>
      <c r="X51" s="265"/>
      <c r="Y51" s="265"/>
      <c r="Z51" s="265"/>
    </row>
    <row r="52" ht="10.5" customHeight="1">
      <c r="A52" s="259" t="s">
        <v>986</v>
      </c>
      <c r="B52" s="260" t="str">
        <f>VLOOKUP(A52,Adr!A:B,2,FALSE)</f>
        <v>Slovenská boxerská federácia</v>
      </c>
      <c r="C52" s="261" t="s">
        <v>1709</v>
      </c>
      <c r="D52" s="262">
        <v>13000.0</v>
      </c>
      <c r="E52" s="268">
        <v>0.0</v>
      </c>
      <c r="F52" s="259" t="s">
        <v>369</v>
      </c>
      <c r="G52" s="261" t="s">
        <v>346</v>
      </c>
      <c r="H52" s="261" t="s">
        <v>1647</v>
      </c>
      <c r="I52" s="235" t="str">
        <f t="shared" si="1"/>
        <v>31744621d</v>
      </c>
      <c r="J52" s="236" t="str">
        <f t="shared" si="2"/>
        <v>31744621026 03</v>
      </c>
      <c r="K52" s="264"/>
      <c r="L52" s="236" t="str">
        <f t="shared" si="3"/>
        <v>31744621026 03B</v>
      </c>
      <c r="M52" s="264" t="str">
        <f t="shared" si="4"/>
        <v>Slovenská boxerská federáciadBBóna Juraj</v>
      </c>
      <c r="N52" s="265" t="str">
        <f t="shared" si="5"/>
        <v>31744621dB</v>
      </c>
      <c r="O52" s="265"/>
      <c r="P52" s="265"/>
      <c r="Q52" s="265"/>
      <c r="R52" s="265"/>
      <c r="S52" s="265"/>
      <c r="T52" s="265"/>
      <c r="U52" s="265"/>
      <c r="V52" s="265"/>
      <c r="W52" s="265"/>
      <c r="X52" s="265"/>
      <c r="Y52" s="265"/>
      <c r="Z52" s="265"/>
    </row>
    <row r="53" ht="10.5" customHeight="1">
      <c r="A53" s="259" t="s">
        <v>986</v>
      </c>
      <c r="B53" s="260" t="str">
        <f>VLOOKUP(A53,Adr!A:B,2,FALSE)</f>
        <v>Slovenská boxerská federácia</v>
      </c>
      <c r="C53" s="269" t="s">
        <v>1710</v>
      </c>
      <c r="D53" s="267">
        <v>16000.0</v>
      </c>
      <c r="E53" s="263">
        <v>0.0</v>
      </c>
      <c r="F53" s="259" t="s">
        <v>369</v>
      </c>
      <c r="G53" s="261" t="s">
        <v>346</v>
      </c>
      <c r="H53" s="261" t="s">
        <v>1647</v>
      </c>
      <c r="I53" s="235" t="str">
        <f t="shared" si="1"/>
        <v>31744621d</v>
      </c>
      <c r="J53" s="236" t="str">
        <f t="shared" si="2"/>
        <v>31744621026 03</v>
      </c>
      <c r="K53" s="264"/>
      <c r="L53" s="236" t="str">
        <f t="shared" si="3"/>
        <v>31744621026 03B</v>
      </c>
      <c r="M53" s="264" t="str">
        <f t="shared" si="4"/>
        <v>Slovenská boxerská federáciadBHerceg Miroslav</v>
      </c>
      <c r="N53" s="265" t="str">
        <f t="shared" si="5"/>
        <v>31744621dB</v>
      </c>
      <c r="O53" s="265"/>
      <c r="P53" s="265"/>
      <c r="Q53" s="265"/>
      <c r="R53" s="265"/>
      <c r="S53" s="265"/>
      <c r="T53" s="265"/>
      <c r="U53" s="265"/>
      <c r="V53" s="265"/>
      <c r="W53" s="265"/>
      <c r="X53" s="265"/>
      <c r="Y53" s="265"/>
      <c r="Z53" s="265"/>
    </row>
    <row r="54" ht="10.5" customHeight="1">
      <c r="A54" s="240" t="s">
        <v>986</v>
      </c>
      <c r="B54" s="260" t="str">
        <f>VLOOKUP(A54,Adr!A:B,2,FALSE)</f>
        <v>Slovenská boxerská federácia</v>
      </c>
      <c r="C54" s="241" t="s">
        <v>1711</v>
      </c>
      <c r="D54" s="138">
        <v>62000.0</v>
      </c>
      <c r="E54" s="268">
        <v>0.0</v>
      </c>
      <c r="F54" s="259" t="s">
        <v>369</v>
      </c>
      <c r="G54" s="261" t="s">
        <v>346</v>
      </c>
      <c r="H54" s="261" t="s">
        <v>1647</v>
      </c>
      <c r="I54" s="235" t="str">
        <f t="shared" si="1"/>
        <v>31744621d</v>
      </c>
      <c r="J54" s="236" t="str">
        <f t="shared" si="2"/>
        <v>31744621026 03</v>
      </c>
      <c r="K54" s="264"/>
      <c r="L54" s="236" t="str">
        <f t="shared" si="3"/>
        <v>31744621026 03B</v>
      </c>
      <c r="M54" s="264" t="str">
        <f t="shared" si="4"/>
        <v>Slovenská boxerská federáciadBJedináková Miroslava</v>
      </c>
      <c r="N54" s="265" t="str">
        <f t="shared" si="5"/>
        <v>31744621dB</v>
      </c>
      <c r="O54" s="265"/>
      <c r="P54" s="265"/>
      <c r="Q54" s="265"/>
      <c r="R54" s="265"/>
      <c r="S54" s="265"/>
      <c r="T54" s="265"/>
      <c r="U54" s="265"/>
      <c r="V54" s="265"/>
      <c r="W54" s="265"/>
      <c r="X54" s="265"/>
      <c r="Y54" s="265"/>
      <c r="Z54" s="265"/>
    </row>
    <row r="55" ht="10.5" customHeight="1">
      <c r="A55" s="259" t="s">
        <v>986</v>
      </c>
      <c r="B55" s="260" t="str">
        <f>VLOOKUP(A55,Adr!A:B,2,FALSE)</f>
        <v>Slovenská boxerská federácia</v>
      </c>
      <c r="C55" s="266" t="s">
        <v>1712</v>
      </c>
      <c r="D55" s="267">
        <v>42000.0</v>
      </c>
      <c r="E55" s="263">
        <v>0.0</v>
      </c>
      <c r="F55" s="259" t="s">
        <v>369</v>
      </c>
      <c r="G55" s="261" t="s">
        <v>346</v>
      </c>
      <c r="H55" s="261" t="s">
        <v>1647</v>
      </c>
      <c r="I55" s="235" t="str">
        <f t="shared" si="1"/>
        <v>31744621d</v>
      </c>
      <c r="J55" s="236" t="str">
        <f t="shared" si="2"/>
        <v>31744621026 03</v>
      </c>
      <c r="K55" s="264"/>
      <c r="L55" s="236" t="str">
        <f t="shared" si="3"/>
        <v>31744621026 03B</v>
      </c>
      <c r="M55" s="264" t="str">
        <f t="shared" si="4"/>
        <v>Slovenská boxerská federáciadBKubalová Tamara</v>
      </c>
      <c r="N55" s="265" t="str">
        <f t="shared" si="5"/>
        <v>31744621dB</v>
      </c>
      <c r="O55" s="265"/>
      <c r="P55" s="265"/>
      <c r="Q55" s="265"/>
      <c r="R55" s="265"/>
      <c r="S55" s="265"/>
      <c r="T55" s="265"/>
      <c r="U55" s="265"/>
      <c r="V55" s="265"/>
      <c r="W55" s="265"/>
      <c r="X55" s="265"/>
      <c r="Y55" s="265"/>
      <c r="Z55" s="265"/>
    </row>
    <row r="56" ht="10.5" customHeight="1">
      <c r="A56" s="259" t="s">
        <v>986</v>
      </c>
      <c r="B56" s="260" t="str">
        <f>VLOOKUP(A56,Adr!A:B,2,FALSE)</f>
        <v>Slovenská boxerská federácia</v>
      </c>
      <c r="C56" s="266" t="s">
        <v>1713</v>
      </c>
      <c r="D56" s="267">
        <v>13000.0</v>
      </c>
      <c r="E56" s="268">
        <v>0.0</v>
      </c>
      <c r="F56" s="259" t="s">
        <v>369</v>
      </c>
      <c r="G56" s="261" t="s">
        <v>346</v>
      </c>
      <c r="H56" s="261" t="s">
        <v>1647</v>
      </c>
      <c r="I56" s="235" t="str">
        <f t="shared" si="1"/>
        <v>31744621d</v>
      </c>
      <c r="J56" s="236" t="str">
        <f t="shared" si="2"/>
        <v>31744621026 03</v>
      </c>
      <c r="K56" s="264"/>
      <c r="L56" s="236" t="str">
        <f t="shared" si="3"/>
        <v>31744621026 03B</v>
      </c>
      <c r="M56" s="264" t="str">
        <f t="shared" si="4"/>
        <v>Slovenská boxerská federáciadBLovašová Bibiana</v>
      </c>
      <c r="N56" s="265" t="str">
        <f t="shared" si="5"/>
        <v>31744621dB</v>
      </c>
      <c r="O56" s="265"/>
      <c r="P56" s="265"/>
      <c r="Q56" s="265"/>
      <c r="R56" s="265"/>
      <c r="S56" s="265"/>
      <c r="T56" s="265"/>
      <c r="U56" s="265"/>
      <c r="V56" s="265"/>
      <c r="W56" s="265"/>
      <c r="X56" s="265"/>
      <c r="Y56" s="265"/>
      <c r="Z56" s="265"/>
    </row>
    <row r="57" ht="10.5" customHeight="1">
      <c r="A57" s="259" t="s">
        <v>986</v>
      </c>
      <c r="B57" s="260" t="str">
        <f>VLOOKUP(A57,Adr!A:B,2,FALSE)</f>
        <v>Slovenská boxerská federácia</v>
      </c>
      <c r="C57" s="269" t="s">
        <v>1714</v>
      </c>
      <c r="D57" s="267">
        <v>37000.0</v>
      </c>
      <c r="E57" s="263">
        <v>0.0</v>
      </c>
      <c r="F57" s="259" t="s">
        <v>369</v>
      </c>
      <c r="G57" s="261" t="s">
        <v>346</v>
      </c>
      <c r="H57" s="261" t="s">
        <v>1647</v>
      </c>
      <c r="I57" s="235" t="str">
        <f t="shared" si="1"/>
        <v>31744621d</v>
      </c>
      <c r="J57" s="236" t="str">
        <f t="shared" si="2"/>
        <v>31744621026 03</v>
      </c>
      <c r="K57" s="264"/>
      <c r="L57" s="236" t="str">
        <f t="shared" si="3"/>
        <v>31744621026 03B</v>
      </c>
      <c r="M57" s="264" t="str">
        <f t="shared" si="4"/>
        <v>Slovenská boxerská federáciadBTriebeľová Jessica</v>
      </c>
      <c r="N57" s="265" t="str">
        <f t="shared" si="5"/>
        <v>31744621dB</v>
      </c>
      <c r="O57" s="265"/>
      <c r="P57" s="265"/>
      <c r="Q57" s="265"/>
      <c r="R57" s="265"/>
      <c r="S57" s="265"/>
      <c r="T57" s="265"/>
      <c r="U57" s="265"/>
      <c r="V57" s="265"/>
      <c r="W57" s="265"/>
      <c r="X57" s="265"/>
      <c r="Y57" s="265"/>
      <c r="Z57" s="265"/>
    </row>
    <row r="58" ht="10.5" customHeight="1">
      <c r="A58" s="259" t="s">
        <v>986</v>
      </c>
      <c r="B58" s="260" t="str">
        <f>VLOOKUP(A58,Adr!A:B,2,FALSE)</f>
        <v>Slovenská boxerská federácia</v>
      </c>
      <c r="C58" s="266" t="s">
        <v>1715</v>
      </c>
      <c r="D58" s="252">
        <v>13000.0</v>
      </c>
      <c r="E58" s="268">
        <v>0.0</v>
      </c>
      <c r="F58" s="259" t="s">
        <v>369</v>
      </c>
      <c r="G58" s="261" t="s">
        <v>346</v>
      </c>
      <c r="H58" s="261" t="s">
        <v>1647</v>
      </c>
      <c r="I58" s="235" t="str">
        <f t="shared" si="1"/>
        <v>31744621d</v>
      </c>
      <c r="J58" s="236" t="str">
        <f t="shared" si="2"/>
        <v>31744621026 03</v>
      </c>
      <c r="K58" s="264"/>
      <c r="L58" s="236" t="str">
        <f t="shared" si="3"/>
        <v>31744621026 03B</v>
      </c>
      <c r="M58" s="264" t="str">
        <f t="shared" si="4"/>
        <v>Slovenská boxerská federáciadBZáhradníček Dávid</v>
      </c>
      <c r="N58" s="265" t="str">
        <f t="shared" si="5"/>
        <v>31744621dB</v>
      </c>
      <c r="O58" s="265"/>
      <c r="P58" s="265"/>
      <c r="Q58" s="265"/>
      <c r="R58" s="265"/>
      <c r="S58" s="265"/>
      <c r="T58" s="265"/>
      <c r="U58" s="265"/>
      <c r="V58" s="265"/>
      <c r="W58" s="265"/>
      <c r="X58" s="265"/>
      <c r="Y58" s="265"/>
      <c r="Z58" s="265"/>
    </row>
    <row r="59" ht="10.5" customHeight="1">
      <c r="A59" s="259">
        <v>3.4056939E7</v>
      </c>
      <c r="B59" s="260" t="str">
        <f>VLOOKUP(A59,Adr!A:B,2,FALSE)</f>
        <v>SLOVENSKÁ CYKLOTRIALOVÁ ÚNIA</v>
      </c>
      <c r="C59" s="241" t="s">
        <v>376</v>
      </c>
      <c r="D59" s="138">
        <v>19400.0</v>
      </c>
      <c r="E59" s="268">
        <v>0.0</v>
      </c>
      <c r="F59" s="259" t="s">
        <v>375</v>
      </c>
      <c r="G59" s="261" t="s">
        <v>346</v>
      </c>
      <c r="H59" s="261" t="s">
        <v>1647</v>
      </c>
      <c r="I59" s="235" t="str">
        <f t="shared" si="1"/>
        <v>34056939g</v>
      </c>
      <c r="J59" s="236" t="str">
        <f t="shared" si="2"/>
        <v>34056939026 03</v>
      </c>
      <c r="K59" s="264"/>
      <c r="L59" s="236" t="str">
        <f t="shared" si="3"/>
        <v>34056939026 03B</v>
      </c>
      <c r="M59" s="264" t="str">
        <f t="shared" si="4"/>
        <v>SLOVENSKÁ CYKLOTRIALOVÁ ÚNIAgBrozvoj športov, ktoré nie sú uznanými podľa zákona č. 440/2015 Z. z.</v>
      </c>
      <c r="N59" s="265" t="str">
        <f t="shared" si="5"/>
        <v>34056939gB</v>
      </c>
      <c r="O59" s="265"/>
      <c r="P59" s="265"/>
      <c r="Q59" s="265"/>
      <c r="R59" s="265"/>
      <c r="S59" s="265"/>
      <c r="T59" s="265"/>
      <c r="U59" s="265"/>
      <c r="V59" s="265"/>
      <c r="W59" s="265"/>
      <c r="X59" s="265"/>
      <c r="Y59" s="265"/>
      <c r="Z59" s="265"/>
    </row>
    <row r="60" ht="10.5" customHeight="1">
      <c r="A60" s="259">
        <v>3.7824465E7</v>
      </c>
      <c r="B60" s="260" t="str">
        <f>VLOOKUP(A60,Adr!A:B,2,FALSE)</f>
        <v>Slovenská Escrima Wing Tsun Organizácia (SEWTO)</v>
      </c>
      <c r="C60" s="241" t="s">
        <v>376</v>
      </c>
      <c r="D60" s="138">
        <v>28100.0</v>
      </c>
      <c r="E60" s="263">
        <v>0.0</v>
      </c>
      <c r="F60" s="259" t="s">
        <v>375</v>
      </c>
      <c r="G60" s="261" t="s">
        <v>346</v>
      </c>
      <c r="H60" s="261" t="s">
        <v>1647</v>
      </c>
      <c r="I60" s="235" t="str">
        <f t="shared" si="1"/>
        <v>37824465g</v>
      </c>
      <c r="J60" s="236" t="str">
        <f t="shared" si="2"/>
        <v>37824465026 03</v>
      </c>
      <c r="K60" s="264"/>
      <c r="L60" s="236" t="str">
        <f t="shared" si="3"/>
        <v>37824465026 03B</v>
      </c>
      <c r="M60" s="264" t="str">
        <f t="shared" si="4"/>
        <v>Slovenská Escrima Wing Tsun Organizácia (SEWTO)gBrozvoj športov, ktoré nie sú uznanými podľa zákona č. 440/2015 Z. z.</v>
      </c>
      <c r="N60" s="265" t="str">
        <f t="shared" si="5"/>
        <v>37824465gB</v>
      </c>
      <c r="O60" s="265"/>
      <c r="P60" s="265"/>
      <c r="Q60" s="265"/>
      <c r="R60" s="265"/>
      <c r="S60" s="265"/>
      <c r="T60" s="265"/>
      <c r="U60" s="265"/>
      <c r="V60" s="265"/>
      <c r="W60" s="265"/>
      <c r="X60" s="265"/>
      <c r="Y60" s="265"/>
      <c r="Z60" s="265"/>
    </row>
    <row r="61" ht="10.5" customHeight="1">
      <c r="A61" s="259">
        <v>3.4003975E7</v>
      </c>
      <c r="B61" s="260" t="str">
        <f>VLOOKUP(A61,Adr!A:B,2,FALSE)</f>
        <v>Slovenská federácia karate a bojových umení</v>
      </c>
      <c r="C61" s="241" t="s">
        <v>376</v>
      </c>
      <c r="D61" s="138">
        <v>109700.0</v>
      </c>
      <c r="E61" s="268">
        <v>0.0</v>
      </c>
      <c r="F61" s="259" t="s">
        <v>375</v>
      </c>
      <c r="G61" s="261" t="s">
        <v>346</v>
      </c>
      <c r="H61" s="261" t="s">
        <v>1647</v>
      </c>
      <c r="I61" s="235" t="str">
        <f t="shared" si="1"/>
        <v>34003975g</v>
      </c>
      <c r="J61" s="236" t="str">
        <f t="shared" si="2"/>
        <v>34003975026 03</v>
      </c>
      <c r="K61" s="264"/>
      <c r="L61" s="236" t="str">
        <f t="shared" si="3"/>
        <v>34003975026 03B</v>
      </c>
      <c r="M61" s="264" t="str">
        <f t="shared" si="4"/>
        <v>Slovenská federácia karate a bojových umenígBrozvoj športov, ktoré nie sú uznanými podľa zákona č. 440/2015 Z. z.</v>
      </c>
      <c r="N61" s="265" t="str">
        <f t="shared" si="5"/>
        <v>34003975gB</v>
      </c>
      <c r="O61" s="265"/>
      <c r="P61" s="265"/>
      <c r="Q61" s="265"/>
      <c r="R61" s="265"/>
      <c r="S61" s="265"/>
      <c r="T61" s="265"/>
      <c r="U61" s="265"/>
      <c r="V61" s="265"/>
      <c r="W61" s="265"/>
      <c r="X61" s="265"/>
      <c r="Y61" s="265"/>
      <c r="Z61" s="265"/>
    </row>
    <row r="62" ht="10.5" customHeight="1">
      <c r="A62" s="240" t="s">
        <v>1022</v>
      </c>
      <c r="B62" s="260" t="str">
        <f>VLOOKUP(A62,Adr!A:B,2,FALSE)</f>
        <v>Slovenská federácia pétanque</v>
      </c>
      <c r="C62" s="241" t="s">
        <v>1716</v>
      </c>
      <c r="D62" s="138">
        <v>32930.0</v>
      </c>
      <c r="E62" s="263">
        <v>0.0</v>
      </c>
      <c r="F62" s="259" t="s">
        <v>363</v>
      </c>
      <c r="G62" s="261" t="s">
        <v>344</v>
      </c>
      <c r="H62" s="261" t="s">
        <v>1647</v>
      </c>
      <c r="I62" s="235" t="str">
        <f t="shared" si="1"/>
        <v>36064742a</v>
      </c>
      <c r="J62" s="236" t="str">
        <f t="shared" si="2"/>
        <v>36064742026 02</v>
      </c>
      <c r="K62" s="264" t="s">
        <v>1717</v>
      </c>
      <c r="L62" s="236" t="str">
        <f t="shared" si="3"/>
        <v>36064742026 02B</v>
      </c>
      <c r="M62" s="264" t="str">
        <f t="shared" si="4"/>
        <v>Slovenská federácia pétanqueaBpétanque - bežné transfery</v>
      </c>
      <c r="N62" s="265" t="str">
        <f t="shared" si="5"/>
        <v>36064742aB</v>
      </c>
      <c r="O62" s="265"/>
      <c r="P62" s="265"/>
      <c r="Q62" s="265"/>
      <c r="R62" s="265"/>
      <c r="S62" s="265"/>
      <c r="T62" s="265"/>
      <c r="U62" s="265"/>
      <c r="V62" s="265"/>
      <c r="W62" s="265"/>
      <c r="X62" s="265"/>
      <c r="Y62" s="265"/>
      <c r="Z62" s="265"/>
    </row>
    <row r="63" ht="10.5" customHeight="1">
      <c r="A63" s="259">
        <v>4.2361885E7</v>
      </c>
      <c r="B63" s="260" t="str">
        <f>VLOOKUP(A63,Adr!A:B,2,FALSE)</f>
        <v>Slovenská footgolfová asociácia</v>
      </c>
      <c r="C63" s="241" t="s">
        <v>376</v>
      </c>
      <c r="D63" s="138">
        <v>73100.0</v>
      </c>
      <c r="E63" s="263">
        <v>0.0</v>
      </c>
      <c r="F63" s="259" t="s">
        <v>375</v>
      </c>
      <c r="G63" s="261" t="s">
        <v>346</v>
      </c>
      <c r="H63" s="261" t="s">
        <v>1647</v>
      </c>
      <c r="I63" s="235" t="str">
        <f t="shared" si="1"/>
        <v>42361885g</v>
      </c>
      <c r="J63" s="236" t="str">
        <f t="shared" si="2"/>
        <v>42361885026 03</v>
      </c>
      <c r="K63" s="264"/>
      <c r="L63" s="236" t="str">
        <f t="shared" si="3"/>
        <v>42361885026 03B</v>
      </c>
      <c r="M63" s="264" t="str">
        <f t="shared" si="4"/>
        <v>Slovenská footgolfová asociáciagBrozvoj športov, ktoré nie sú uznanými podľa zákona č. 440/2015 Z. z.</v>
      </c>
      <c r="N63" s="265" t="str">
        <f t="shared" si="5"/>
        <v>42361885gB</v>
      </c>
      <c r="O63" s="265"/>
      <c r="P63" s="265"/>
      <c r="Q63" s="265"/>
      <c r="R63" s="265"/>
      <c r="S63" s="265"/>
      <c r="T63" s="265"/>
      <c r="U63" s="265"/>
      <c r="V63" s="265"/>
      <c r="W63" s="265"/>
      <c r="X63" s="265"/>
      <c r="Y63" s="265"/>
      <c r="Z63" s="265"/>
    </row>
    <row r="64" ht="10.5" customHeight="1">
      <c r="A64" s="235" t="s">
        <v>1038</v>
      </c>
      <c r="B64" s="260" t="str">
        <f>VLOOKUP(A64,Adr!A:B,2,FALSE)</f>
        <v>Slovenská golfová asociácia</v>
      </c>
      <c r="C64" s="261" t="s">
        <v>1718</v>
      </c>
      <c r="D64" s="262">
        <v>422190.0</v>
      </c>
      <c r="E64" s="268">
        <v>0.0</v>
      </c>
      <c r="F64" s="259" t="s">
        <v>363</v>
      </c>
      <c r="G64" s="261" t="s">
        <v>344</v>
      </c>
      <c r="H64" s="261" t="s">
        <v>1647</v>
      </c>
      <c r="I64" s="235" t="str">
        <f t="shared" si="1"/>
        <v>50284363a</v>
      </c>
      <c r="J64" s="236" t="str">
        <f t="shared" si="2"/>
        <v>50284363026 02</v>
      </c>
      <c r="K64" s="264" t="s">
        <v>1719</v>
      </c>
      <c r="L64" s="236" t="str">
        <f t="shared" si="3"/>
        <v>50284363026 02B</v>
      </c>
      <c r="M64" s="264" t="str">
        <f t="shared" si="4"/>
        <v>Slovenská golfová asociáciaaBgolf - bežné transfery</v>
      </c>
      <c r="N64" s="265" t="str">
        <f t="shared" si="5"/>
        <v>50284363aB</v>
      </c>
      <c r="O64" s="265"/>
      <c r="P64" s="265"/>
      <c r="Q64" s="265"/>
      <c r="R64" s="265"/>
      <c r="S64" s="265"/>
      <c r="T64" s="265"/>
      <c r="U64" s="265"/>
      <c r="V64" s="265"/>
      <c r="W64" s="265"/>
      <c r="X64" s="265"/>
      <c r="Y64" s="265"/>
      <c r="Z64" s="265"/>
    </row>
    <row r="65" ht="10.5" customHeight="1">
      <c r="A65" s="259" t="s">
        <v>1038</v>
      </c>
      <c r="B65" s="260" t="str">
        <f>VLOOKUP(A65,Adr!A:B,2,FALSE)</f>
        <v>Slovenská golfová asociácia</v>
      </c>
      <c r="C65" s="241" t="s">
        <v>1720</v>
      </c>
      <c r="D65" s="138">
        <v>4873.0</v>
      </c>
      <c r="E65" s="268">
        <v>0.0</v>
      </c>
      <c r="F65" s="259" t="s">
        <v>367</v>
      </c>
      <c r="G65" s="261" t="s">
        <v>346</v>
      </c>
      <c r="H65" s="261" t="s">
        <v>1647</v>
      </c>
      <c r="I65" s="235" t="str">
        <f t="shared" si="1"/>
        <v>50284363c</v>
      </c>
      <c r="J65" s="236" t="str">
        <f t="shared" si="2"/>
        <v>50284363026 03</v>
      </c>
      <c r="K65" s="264"/>
      <c r="L65" s="236" t="str">
        <f t="shared" si="3"/>
        <v>50284363026 03B</v>
      </c>
      <c r="M65" s="264" t="str">
        <f t="shared" si="4"/>
        <v>Slovenská golfová asociáciacBzabezpečenie a rozvoj športu golf zdravotne postihnutých športovcov</v>
      </c>
      <c r="N65" s="265" t="str">
        <f t="shared" si="5"/>
        <v>50284363cB</v>
      </c>
      <c r="O65" s="265"/>
      <c r="P65" s="265"/>
      <c r="Q65" s="265"/>
      <c r="R65" s="265"/>
      <c r="S65" s="265"/>
      <c r="T65" s="265"/>
      <c r="U65" s="265"/>
      <c r="V65" s="265"/>
      <c r="W65" s="265"/>
      <c r="X65" s="265"/>
      <c r="Y65" s="265"/>
      <c r="Z65" s="265"/>
    </row>
    <row r="66" ht="10.5" customHeight="1">
      <c r="A66" s="251" t="s">
        <v>1048</v>
      </c>
      <c r="B66" s="260" t="str">
        <f>VLOOKUP(A66,Adr!A:B,2,FALSE)</f>
        <v>Slovenská gymnastická federácia</v>
      </c>
      <c r="C66" s="261" t="s">
        <v>1721</v>
      </c>
      <c r="D66" s="262">
        <v>1066202.0</v>
      </c>
      <c r="E66" s="263">
        <v>0.0</v>
      </c>
      <c r="F66" s="259" t="s">
        <v>363</v>
      </c>
      <c r="G66" s="261" t="s">
        <v>344</v>
      </c>
      <c r="H66" s="261" t="s">
        <v>1647</v>
      </c>
      <c r="I66" s="235" t="str">
        <f t="shared" si="1"/>
        <v>00688321a</v>
      </c>
      <c r="J66" s="236" t="str">
        <f t="shared" si="2"/>
        <v>00688321026 02</v>
      </c>
      <c r="K66" s="264" t="s">
        <v>1722</v>
      </c>
      <c r="L66" s="236" t="str">
        <f t="shared" si="3"/>
        <v>00688321026 02B</v>
      </c>
      <c r="M66" s="264" t="str">
        <f t="shared" si="4"/>
        <v>Slovenská gymnastická federáciaaBgymnastika - bežné transfery</v>
      </c>
      <c r="N66" s="265" t="str">
        <f t="shared" si="5"/>
        <v>00688321aB</v>
      </c>
      <c r="O66" s="265"/>
      <c r="P66" s="265"/>
      <c r="Q66" s="265"/>
      <c r="R66" s="265"/>
      <c r="S66" s="265"/>
      <c r="T66" s="265"/>
      <c r="U66" s="265"/>
      <c r="V66" s="265"/>
      <c r="W66" s="265"/>
      <c r="X66" s="265"/>
      <c r="Y66" s="265"/>
      <c r="Z66" s="265"/>
    </row>
    <row r="67" ht="10.5" customHeight="1">
      <c r="A67" s="235" t="s">
        <v>1048</v>
      </c>
      <c r="B67" s="260" t="str">
        <f>VLOOKUP(A67,Adr!A:B,2,FALSE)</f>
        <v>Slovenská gymnastická federácia</v>
      </c>
      <c r="C67" s="241" t="s">
        <v>1723</v>
      </c>
      <c r="D67" s="138">
        <v>74200.0</v>
      </c>
      <c r="E67" s="268">
        <v>0.0</v>
      </c>
      <c r="F67" s="259" t="s">
        <v>363</v>
      </c>
      <c r="G67" s="261" t="s">
        <v>344</v>
      </c>
      <c r="H67" s="261" t="s">
        <v>1675</v>
      </c>
      <c r="I67" s="235" t="str">
        <f t="shared" si="1"/>
        <v>00688321a</v>
      </c>
      <c r="J67" s="236" t="str">
        <f t="shared" si="2"/>
        <v>00688321026 02</v>
      </c>
      <c r="K67" s="264" t="s">
        <v>1722</v>
      </c>
      <c r="L67" s="236" t="str">
        <f t="shared" si="3"/>
        <v>00688321026 02K</v>
      </c>
      <c r="M67" s="264" t="str">
        <f t="shared" si="4"/>
        <v>Slovenská gymnastická federáciaaKgymnastika - kapitálové transfery</v>
      </c>
      <c r="N67" s="265" t="str">
        <f t="shared" si="5"/>
        <v>00688321aK</v>
      </c>
      <c r="O67" s="265"/>
      <c r="P67" s="265"/>
      <c r="Q67" s="265"/>
      <c r="R67" s="265"/>
      <c r="S67" s="265"/>
      <c r="T67" s="265"/>
      <c r="U67" s="265"/>
      <c r="V67" s="265"/>
      <c r="W67" s="265"/>
      <c r="X67" s="265"/>
      <c r="Y67" s="265"/>
      <c r="Z67" s="265"/>
    </row>
    <row r="68" ht="10.5" customHeight="1">
      <c r="A68" s="259" t="s">
        <v>1048</v>
      </c>
      <c r="B68" s="260" t="str">
        <f>VLOOKUP(A68,Adr!A:B,2,FALSE)</f>
        <v>Slovenská gymnastická federácia</v>
      </c>
      <c r="C68" s="269" t="s">
        <v>1724</v>
      </c>
      <c r="D68" s="267">
        <v>8000.0</v>
      </c>
      <c r="E68" s="263">
        <v>0.0</v>
      </c>
      <c r="F68" s="259" t="s">
        <v>369</v>
      </c>
      <c r="G68" s="261" t="s">
        <v>346</v>
      </c>
      <c r="H68" s="261" t="s">
        <v>1647</v>
      </c>
      <c r="I68" s="235" t="str">
        <f t="shared" si="1"/>
        <v>00688321d</v>
      </c>
      <c r="J68" s="236" t="str">
        <f t="shared" si="2"/>
        <v>00688321026 03</v>
      </c>
      <c r="K68" s="264"/>
      <c r="L68" s="236" t="str">
        <f t="shared" si="3"/>
        <v>00688321026 03B</v>
      </c>
      <c r="M68" s="264" t="str">
        <f t="shared" si="4"/>
        <v>Slovenská gymnastická federáciadBdružstvo - juniorky</v>
      </c>
      <c r="N68" s="265" t="str">
        <f t="shared" si="5"/>
        <v>00688321dB</v>
      </c>
      <c r="O68" s="265"/>
      <c r="P68" s="265"/>
      <c r="Q68" s="265"/>
      <c r="R68" s="265"/>
      <c r="S68" s="265"/>
      <c r="T68" s="265"/>
      <c r="U68" s="265"/>
      <c r="V68" s="265"/>
      <c r="W68" s="265"/>
      <c r="X68" s="265"/>
      <c r="Y68" s="265"/>
      <c r="Z68" s="265"/>
    </row>
    <row r="69" ht="10.5" customHeight="1">
      <c r="A69" s="240" t="s">
        <v>1048</v>
      </c>
      <c r="B69" s="260" t="str">
        <f>VLOOKUP(A69,Adr!A:B,2,FALSE)</f>
        <v>Slovenská gymnastická federácia</v>
      </c>
      <c r="C69" s="241" t="s">
        <v>1725</v>
      </c>
      <c r="D69" s="242">
        <v>8000.0</v>
      </c>
      <c r="E69" s="263">
        <v>0.0</v>
      </c>
      <c r="F69" s="240" t="s">
        <v>369</v>
      </c>
      <c r="G69" s="241" t="s">
        <v>346</v>
      </c>
      <c r="H69" s="241" t="s">
        <v>1647</v>
      </c>
      <c r="I69" s="235" t="str">
        <f t="shared" si="1"/>
        <v>00688321d</v>
      </c>
      <c r="J69" s="236" t="str">
        <f t="shared" si="2"/>
        <v>00688321026 03</v>
      </c>
      <c r="K69" s="264"/>
      <c r="L69" s="236" t="str">
        <f t="shared" si="3"/>
        <v>00688321026 03B</v>
      </c>
      <c r="M69" s="264" t="str">
        <f t="shared" si="4"/>
        <v>Slovenská gymnastická federáciadBOstrihoňová Nela</v>
      </c>
      <c r="N69" s="265" t="str">
        <f t="shared" si="5"/>
        <v>00688321dB</v>
      </c>
      <c r="O69" s="265"/>
      <c r="P69" s="265"/>
      <c r="Q69" s="265"/>
      <c r="R69" s="265"/>
      <c r="S69" s="265"/>
      <c r="T69" s="265"/>
      <c r="U69" s="265"/>
      <c r="V69" s="265"/>
      <c r="W69" s="265"/>
      <c r="X69" s="265"/>
      <c r="Y69" s="265"/>
      <c r="Z69" s="265"/>
    </row>
    <row r="70" ht="10.5" customHeight="1">
      <c r="A70" s="235" t="s">
        <v>1048</v>
      </c>
      <c r="B70" s="260" t="str">
        <f>VLOOKUP(A70,Adr!A:B,2,FALSE)</f>
        <v>Slovenská gymnastická federácia</v>
      </c>
      <c r="C70" s="241" t="s">
        <v>1726</v>
      </c>
      <c r="D70" s="138">
        <v>18000.0</v>
      </c>
      <c r="E70" s="268">
        <v>0.0</v>
      </c>
      <c r="F70" s="259" t="s">
        <v>369</v>
      </c>
      <c r="G70" s="261" t="s">
        <v>346</v>
      </c>
      <c r="H70" s="261" t="s">
        <v>1647</v>
      </c>
      <c r="I70" s="235" t="str">
        <f t="shared" si="1"/>
        <v>00688321d</v>
      </c>
      <c r="J70" s="236" t="str">
        <f t="shared" si="2"/>
        <v>00688321026 03</v>
      </c>
      <c r="K70" s="264"/>
      <c r="L70" s="236" t="str">
        <f t="shared" si="3"/>
        <v>00688321026 03B</v>
      </c>
      <c r="M70" s="264" t="str">
        <f t="shared" si="4"/>
        <v>Slovenská gymnastická federáciadBPiliarová Lucia</v>
      </c>
      <c r="N70" s="265" t="str">
        <f t="shared" si="5"/>
        <v>00688321dB</v>
      </c>
      <c r="O70" s="265"/>
      <c r="P70" s="265"/>
      <c r="Q70" s="265"/>
      <c r="R70" s="265"/>
      <c r="S70" s="265"/>
      <c r="T70" s="265"/>
      <c r="U70" s="265"/>
      <c r="V70" s="265"/>
      <c r="W70" s="265"/>
      <c r="X70" s="265"/>
      <c r="Y70" s="265"/>
      <c r="Z70" s="265"/>
    </row>
    <row r="71" ht="10.5" customHeight="1">
      <c r="A71" s="259" t="s">
        <v>1056</v>
      </c>
      <c r="B71" s="260" t="str">
        <f>VLOOKUP(A71,Adr!A:B,2,FALSE)</f>
        <v>Slovenská hokejbalová únia</v>
      </c>
      <c r="C71" s="241" t="s">
        <v>376</v>
      </c>
      <c r="D71" s="138">
        <v>223100.0</v>
      </c>
      <c r="E71" s="268">
        <v>0.0</v>
      </c>
      <c r="F71" s="259" t="s">
        <v>375</v>
      </c>
      <c r="G71" s="261" t="s">
        <v>346</v>
      </c>
      <c r="H71" s="261" t="s">
        <v>1647</v>
      </c>
      <c r="I71" s="235" t="str">
        <f t="shared" si="1"/>
        <v>00603091g</v>
      </c>
      <c r="J71" s="236" t="str">
        <f t="shared" si="2"/>
        <v>00603091026 03</v>
      </c>
      <c r="K71" s="264"/>
      <c r="L71" s="236" t="str">
        <f t="shared" si="3"/>
        <v>00603091026 03B</v>
      </c>
      <c r="M71" s="264" t="str">
        <f t="shared" si="4"/>
        <v>Slovenská hokejbalová úniagBrozvoj športov, ktoré nie sú uznanými podľa zákona č. 440/2015 Z. z.</v>
      </c>
      <c r="N71" s="265" t="str">
        <f t="shared" si="5"/>
        <v>00603091gB</v>
      </c>
      <c r="O71" s="265"/>
      <c r="P71" s="265"/>
      <c r="Q71" s="265"/>
      <c r="R71" s="265"/>
      <c r="S71" s="265"/>
      <c r="T71" s="265"/>
      <c r="U71" s="265"/>
      <c r="V71" s="265"/>
      <c r="W71" s="265"/>
      <c r="X71" s="265"/>
      <c r="Y71" s="265"/>
      <c r="Z71" s="265"/>
    </row>
    <row r="72" ht="10.5" customHeight="1">
      <c r="A72" s="259" t="s">
        <v>1062</v>
      </c>
      <c r="B72" s="260" t="str">
        <f>VLOOKUP(A72,Adr!A:B,2,FALSE)</f>
        <v>SLOVENSKÁ CHEERLEADING ÚNIA</v>
      </c>
      <c r="C72" s="266" t="s">
        <v>1727</v>
      </c>
      <c r="D72" s="267">
        <v>36535.0</v>
      </c>
      <c r="E72" s="263">
        <v>0.0</v>
      </c>
      <c r="F72" s="259" t="s">
        <v>363</v>
      </c>
      <c r="G72" s="261" t="s">
        <v>344</v>
      </c>
      <c r="H72" s="261" t="s">
        <v>1647</v>
      </c>
      <c r="I72" s="235" t="str">
        <f t="shared" si="1"/>
        <v>54041368a</v>
      </c>
      <c r="J72" s="236" t="str">
        <f t="shared" si="2"/>
        <v>54041368026 02</v>
      </c>
      <c r="K72" s="264" t="s">
        <v>1728</v>
      </c>
      <c r="L72" s="236" t="str">
        <f t="shared" si="3"/>
        <v>54041368026 02B</v>
      </c>
      <c r="M72" s="264" t="str">
        <f t="shared" si="4"/>
        <v>SLOVENSKÁ CHEERLEADING ÚNIAaBcheerleading - bežné transfery</v>
      </c>
      <c r="N72" s="265" t="str">
        <f t="shared" si="5"/>
        <v>54041368aB</v>
      </c>
      <c r="O72" s="265"/>
      <c r="P72" s="265"/>
      <c r="Q72" s="265"/>
      <c r="R72" s="265"/>
      <c r="S72" s="265"/>
      <c r="T72" s="265"/>
      <c r="U72" s="265"/>
      <c r="V72" s="265"/>
      <c r="W72" s="265"/>
      <c r="X72" s="265"/>
      <c r="Y72" s="265"/>
      <c r="Z72" s="265"/>
    </row>
    <row r="73" ht="10.5" customHeight="1">
      <c r="A73" s="235" t="s">
        <v>1070</v>
      </c>
      <c r="B73" s="260" t="str">
        <f>VLOOKUP(A73,Adr!A:B,2,FALSE)</f>
        <v>SLOVENSKÁ JAZDECKÁ FEDERÁCIA</v>
      </c>
      <c r="C73" s="241" t="s">
        <v>1729</v>
      </c>
      <c r="D73" s="138">
        <v>186255.0</v>
      </c>
      <c r="E73" s="268">
        <v>0.0</v>
      </c>
      <c r="F73" s="259" t="s">
        <v>363</v>
      </c>
      <c r="G73" s="261" t="s">
        <v>344</v>
      </c>
      <c r="H73" s="261" t="s">
        <v>1647</v>
      </c>
      <c r="I73" s="235" t="str">
        <f t="shared" si="1"/>
        <v>31787801a</v>
      </c>
      <c r="J73" s="236" t="str">
        <f t="shared" si="2"/>
        <v>31787801026 02</v>
      </c>
      <c r="K73" s="264" t="s">
        <v>1730</v>
      </c>
      <c r="L73" s="236" t="str">
        <f t="shared" si="3"/>
        <v>31787801026 02B</v>
      </c>
      <c r="M73" s="264" t="str">
        <f t="shared" si="4"/>
        <v>SLOVENSKÁ JAZDECKÁ FEDERÁCIAaBjazdectvo - bežné transfery</v>
      </c>
      <c r="N73" s="265" t="str">
        <f t="shared" si="5"/>
        <v>31787801aB</v>
      </c>
      <c r="O73" s="265"/>
      <c r="P73" s="265"/>
      <c r="Q73" s="265"/>
      <c r="R73" s="265"/>
      <c r="S73" s="265"/>
      <c r="T73" s="265"/>
      <c r="U73" s="265"/>
      <c r="V73" s="265"/>
      <c r="W73" s="265"/>
      <c r="X73" s="265"/>
      <c r="Y73" s="265"/>
      <c r="Z73" s="265"/>
    </row>
    <row r="74" ht="10.5" customHeight="1">
      <c r="A74" s="251" t="s">
        <v>1077</v>
      </c>
      <c r="B74" s="260" t="str">
        <f>VLOOKUP(A74,Adr!A:B,2,FALSE)</f>
        <v>Slovenská kanoistika</v>
      </c>
      <c r="C74" s="269" t="s">
        <v>1731</v>
      </c>
      <c r="D74" s="138">
        <v>1819766.0</v>
      </c>
      <c r="E74" s="263">
        <v>0.0</v>
      </c>
      <c r="F74" s="259" t="s">
        <v>363</v>
      </c>
      <c r="G74" s="261" t="s">
        <v>344</v>
      </c>
      <c r="H74" s="261" t="s">
        <v>1647</v>
      </c>
      <c r="I74" s="235" t="str">
        <f t="shared" si="1"/>
        <v>50434101a</v>
      </c>
      <c r="J74" s="236" t="str">
        <f t="shared" si="2"/>
        <v>50434101026 02</v>
      </c>
      <c r="K74" s="264" t="s">
        <v>1732</v>
      </c>
      <c r="L74" s="236" t="str">
        <f t="shared" si="3"/>
        <v>50434101026 02B</v>
      </c>
      <c r="M74" s="264" t="str">
        <f t="shared" si="4"/>
        <v>Slovenská kanoistikaaBkanoistika - bežné transfery</v>
      </c>
      <c r="N74" s="265" t="str">
        <f t="shared" si="5"/>
        <v>50434101aB</v>
      </c>
      <c r="O74" s="265"/>
      <c r="P74" s="265"/>
      <c r="Q74" s="265"/>
      <c r="R74" s="265"/>
      <c r="S74" s="265"/>
      <c r="T74" s="265"/>
      <c r="U74" s="265"/>
      <c r="V74" s="265"/>
      <c r="W74" s="265"/>
      <c r="X74" s="265"/>
      <c r="Y74" s="265"/>
      <c r="Z74" s="265"/>
    </row>
    <row r="75" ht="10.5" customHeight="1">
      <c r="A75" s="259" t="s">
        <v>1077</v>
      </c>
      <c r="B75" s="260" t="str">
        <f>VLOOKUP(A75,Adr!A:B,2,FALSE)</f>
        <v>Slovenská kanoistika</v>
      </c>
      <c r="C75" s="269" t="s">
        <v>1733</v>
      </c>
      <c r="D75" s="138">
        <v>18000.0</v>
      </c>
      <c r="E75" s="268">
        <v>0.0</v>
      </c>
      <c r="F75" s="259" t="s">
        <v>369</v>
      </c>
      <c r="G75" s="261" t="s">
        <v>346</v>
      </c>
      <c r="H75" s="261" t="s">
        <v>1647</v>
      </c>
      <c r="I75" s="235" t="str">
        <f t="shared" si="1"/>
        <v>50434101d</v>
      </c>
      <c r="J75" s="236" t="str">
        <f t="shared" si="2"/>
        <v>50434101026 03</v>
      </c>
      <c r="K75" s="264"/>
      <c r="L75" s="236" t="str">
        <f t="shared" si="3"/>
        <v>50434101026 03B</v>
      </c>
      <c r="M75" s="264" t="str">
        <f t="shared" si="4"/>
        <v>Slovenská kanoistikadBAbrahámová Karolína</v>
      </c>
      <c r="N75" s="265" t="str">
        <f t="shared" si="5"/>
        <v>50434101dB</v>
      </c>
      <c r="O75" s="265"/>
      <c r="P75" s="265"/>
      <c r="Q75" s="265"/>
      <c r="R75" s="265"/>
      <c r="S75" s="265"/>
      <c r="T75" s="265"/>
      <c r="U75" s="265"/>
      <c r="V75" s="265"/>
      <c r="W75" s="265"/>
      <c r="X75" s="265"/>
      <c r="Y75" s="265"/>
      <c r="Z75" s="265"/>
    </row>
    <row r="76" ht="10.5" customHeight="1">
      <c r="A76" s="259" t="s">
        <v>1077</v>
      </c>
      <c r="B76" s="260" t="str">
        <f>VLOOKUP(A76,Adr!A:B,2,FALSE)</f>
        <v>Slovenská kanoistika</v>
      </c>
      <c r="C76" s="241" t="s">
        <v>1734</v>
      </c>
      <c r="D76" s="267">
        <v>8060.0</v>
      </c>
      <c r="E76" s="263">
        <v>0.0</v>
      </c>
      <c r="F76" s="259" t="s">
        <v>369</v>
      </c>
      <c r="G76" s="261" t="s">
        <v>346</v>
      </c>
      <c r="H76" s="261" t="s">
        <v>1647</v>
      </c>
      <c r="I76" s="235" t="str">
        <f t="shared" si="1"/>
        <v>50434101d</v>
      </c>
      <c r="J76" s="236" t="str">
        <f t="shared" si="2"/>
        <v>50434101026 03</v>
      </c>
      <c r="K76" s="264"/>
      <c r="L76" s="236" t="str">
        <f t="shared" si="3"/>
        <v>50434101026 03B</v>
      </c>
      <c r="M76" s="264" t="str">
        <f t="shared" si="4"/>
        <v>Slovenská kanoistikadBBábik Martin</v>
      </c>
      <c r="N76" s="265" t="str">
        <f t="shared" si="5"/>
        <v>50434101dB</v>
      </c>
      <c r="O76" s="265"/>
      <c r="P76" s="265"/>
      <c r="Q76" s="265"/>
      <c r="R76" s="265"/>
      <c r="S76" s="265"/>
      <c r="T76" s="265"/>
      <c r="U76" s="265"/>
      <c r="V76" s="265"/>
      <c r="W76" s="265"/>
      <c r="X76" s="265"/>
      <c r="Y76" s="265"/>
      <c r="Z76" s="265"/>
    </row>
    <row r="77" ht="10.5" customHeight="1">
      <c r="A77" s="235" t="s">
        <v>1077</v>
      </c>
      <c r="B77" s="260" t="str">
        <f>VLOOKUP(A77,Adr!A:B,2,FALSE)</f>
        <v>Slovenská kanoistika</v>
      </c>
      <c r="C77" s="241" t="s">
        <v>1735</v>
      </c>
      <c r="D77" s="138">
        <v>42000.0</v>
      </c>
      <c r="E77" s="268">
        <v>0.0</v>
      </c>
      <c r="F77" s="259" t="s">
        <v>369</v>
      </c>
      <c r="G77" s="261" t="s">
        <v>346</v>
      </c>
      <c r="H77" s="261" t="s">
        <v>1647</v>
      </c>
      <c r="I77" s="235" t="str">
        <f t="shared" si="1"/>
        <v>50434101d</v>
      </c>
      <c r="J77" s="236" t="str">
        <f t="shared" si="2"/>
        <v>50434101026 03</v>
      </c>
      <c r="K77" s="264"/>
      <c r="L77" s="236" t="str">
        <f t="shared" si="3"/>
        <v>50434101026 03B</v>
      </c>
      <c r="M77" s="264" t="str">
        <f t="shared" si="4"/>
        <v>Slovenská kanoistikadBBaláž Samuel</v>
      </c>
      <c r="N77" s="265" t="str">
        <f t="shared" si="5"/>
        <v>50434101dB</v>
      </c>
      <c r="O77" s="265"/>
      <c r="P77" s="265"/>
      <c r="Q77" s="265"/>
      <c r="R77" s="265"/>
      <c r="S77" s="265"/>
      <c r="T77" s="265"/>
      <c r="U77" s="265"/>
      <c r="V77" s="265"/>
      <c r="W77" s="265"/>
      <c r="X77" s="265"/>
      <c r="Y77" s="265"/>
      <c r="Z77" s="265"/>
    </row>
    <row r="78" ht="10.5" customHeight="1">
      <c r="A78" s="235" t="s">
        <v>1077</v>
      </c>
      <c r="B78" s="260" t="str">
        <f>VLOOKUP(A78,Adr!A:B,2,FALSE)</f>
        <v>Slovenská kanoistika</v>
      </c>
      <c r="C78" s="261" t="s">
        <v>1736</v>
      </c>
      <c r="D78" s="262">
        <v>9100.0</v>
      </c>
      <c r="E78" s="263">
        <v>0.0</v>
      </c>
      <c r="F78" s="259" t="s">
        <v>369</v>
      </c>
      <c r="G78" s="261" t="s">
        <v>346</v>
      </c>
      <c r="H78" s="261" t="s">
        <v>1647</v>
      </c>
      <c r="I78" s="235" t="str">
        <f t="shared" si="1"/>
        <v>50434101d</v>
      </c>
      <c r="J78" s="236" t="str">
        <f t="shared" si="2"/>
        <v>50434101026 03</v>
      </c>
      <c r="K78" s="264"/>
      <c r="L78" s="236" t="str">
        <f t="shared" si="3"/>
        <v>50434101026 03B</v>
      </c>
      <c r="M78" s="264" t="str">
        <f t="shared" si="4"/>
        <v>Slovenská kanoistikadBBartolčič Jakub</v>
      </c>
      <c r="N78" s="265" t="str">
        <f t="shared" si="5"/>
        <v>50434101dB</v>
      </c>
      <c r="O78" s="265"/>
      <c r="P78" s="265"/>
      <c r="Q78" s="265"/>
      <c r="R78" s="265"/>
      <c r="S78" s="265"/>
      <c r="T78" s="265"/>
      <c r="U78" s="265"/>
      <c r="V78" s="265"/>
      <c r="W78" s="265"/>
      <c r="X78" s="265"/>
      <c r="Y78" s="265"/>
      <c r="Z78" s="265"/>
    </row>
    <row r="79" ht="10.5" customHeight="1">
      <c r="A79" s="259" t="s">
        <v>1077</v>
      </c>
      <c r="B79" s="260" t="str">
        <f>VLOOKUP(A79,Adr!A:B,2,FALSE)</f>
        <v>Slovenská kanoistika</v>
      </c>
      <c r="C79" s="241" t="s">
        <v>1737</v>
      </c>
      <c r="D79" s="138">
        <v>72000.0</v>
      </c>
      <c r="E79" s="268">
        <v>0.0</v>
      </c>
      <c r="F79" s="259" t="s">
        <v>369</v>
      </c>
      <c r="G79" s="261" t="s">
        <v>346</v>
      </c>
      <c r="H79" s="261" t="s">
        <v>1647</v>
      </c>
      <c r="I79" s="235" t="str">
        <f t="shared" si="1"/>
        <v>50434101d</v>
      </c>
      <c r="J79" s="236" t="str">
        <f t="shared" si="2"/>
        <v>50434101026 03</v>
      </c>
      <c r="K79" s="264"/>
      <c r="L79" s="236" t="str">
        <f t="shared" si="3"/>
        <v>50434101026 03B</v>
      </c>
      <c r="M79" s="264" t="str">
        <f t="shared" si="4"/>
        <v>Slovenská kanoistikadBBeňuš Matej</v>
      </c>
      <c r="N79" s="265" t="str">
        <f t="shared" si="5"/>
        <v>50434101dB</v>
      </c>
      <c r="O79" s="265"/>
      <c r="P79" s="265"/>
      <c r="Q79" s="265"/>
      <c r="R79" s="265"/>
      <c r="S79" s="265"/>
      <c r="T79" s="265"/>
      <c r="U79" s="265"/>
      <c r="V79" s="265"/>
      <c r="W79" s="265"/>
      <c r="X79" s="265"/>
      <c r="Y79" s="265"/>
      <c r="Z79" s="265"/>
    </row>
    <row r="80" ht="10.5" customHeight="1">
      <c r="A80" s="259" t="s">
        <v>1077</v>
      </c>
      <c r="B80" s="260" t="str">
        <f>VLOOKUP(A80,Adr!A:B,2,FALSE)</f>
        <v>Slovenská kanoistika</v>
      </c>
      <c r="C80" s="261" t="s">
        <v>1738</v>
      </c>
      <c r="D80" s="267">
        <v>29300.0</v>
      </c>
      <c r="E80" s="263">
        <v>0.0</v>
      </c>
      <c r="F80" s="259" t="s">
        <v>369</v>
      </c>
      <c r="G80" s="261" t="s">
        <v>346</v>
      </c>
      <c r="H80" s="261" t="s">
        <v>1647</v>
      </c>
      <c r="I80" s="235" t="str">
        <f t="shared" si="1"/>
        <v>50434101d</v>
      </c>
      <c r="J80" s="236" t="str">
        <f t="shared" si="2"/>
        <v>50434101026 03</v>
      </c>
      <c r="K80" s="264"/>
      <c r="L80" s="236" t="str">
        <f t="shared" si="3"/>
        <v>50434101026 03B</v>
      </c>
      <c r="M80" s="264" t="str">
        <f t="shared" si="4"/>
        <v>Slovenská kanoistikadBBergendi Sofia</v>
      </c>
      <c r="N80" s="265" t="str">
        <f t="shared" si="5"/>
        <v>50434101dB</v>
      </c>
      <c r="O80" s="265"/>
      <c r="P80" s="265"/>
      <c r="Q80" s="265"/>
      <c r="R80" s="265"/>
      <c r="S80" s="265"/>
      <c r="T80" s="265"/>
      <c r="U80" s="265"/>
      <c r="V80" s="265"/>
      <c r="W80" s="265"/>
      <c r="X80" s="265"/>
      <c r="Y80" s="265"/>
      <c r="Z80" s="265"/>
    </row>
    <row r="81" ht="10.5" customHeight="1">
      <c r="A81" s="235" t="s">
        <v>1077</v>
      </c>
      <c r="B81" s="260" t="str">
        <f>VLOOKUP(A81,Adr!A:B,2,FALSE)</f>
        <v>Slovenská kanoistika</v>
      </c>
      <c r="C81" s="241" t="s">
        <v>1739</v>
      </c>
      <c r="D81" s="138">
        <v>13100.0</v>
      </c>
      <c r="E81" s="268">
        <v>0.0</v>
      </c>
      <c r="F81" s="259" t="s">
        <v>369</v>
      </c>
      <c r="G81" s="261" t="s">
        <v>346</v>
      </c>
      <c r="H81" s="261" t="s">
        <v>1647</v>
      </c>
      <c r="I81" s="235" t="str">
        <f t="shared" si="1"/>
        <v>50434101d</v>
      </c>
      <c r="J81" s="236" t="str">
        <f t="shared" si="2"/>
        <v>50434101026 03</v>
      </c>
      <c r="K81" s="264"/>
      <c r="L81" s="236" t="str">
        <f t="shared" si="3"/>
        <v>50434101026 03B</v>
      </c>
      <c r="M81" s="264" t="str">
        <f t="shared" si="4"/>
        <v>Slovenská kanoistikadBBotek Adam</v>
      </c>
      <c r="N81" s="265" t="str">
        <f t="shared" si="5"/>
        <v>50434101dB</v>
      </c>
      <c r="O81" s="265"/>
      <c r="P81" s="265"/>
      <c r="Q81" s="265"/>
      <c r="R81" s="265"/>
      <c r="S81" s="265"/>
      <c r="T81" s="265"/>
      <c r="U81" s="265"/>
      <c r="V81" s="265"/>
      <c r="W81" s="265"/>
      <c r="X81" s="265"/>
      <c r="Y81" s="265"/>
      <c r="Z81" s="265"/>
    </row>
    <row r="82" ht="10.5" customHeight="1">
      <c r="A82" s="259" t="s">
        <v>1077</v>
      </c>
      <c r="B82" s="260" t="str">
        <f>VLOOKUP(A82,Adr!A:B,2,FALSE)</f>
        <v>Slovenská kanoistika</v>
      </c>
      <c r="C82" s="241" t="s">
        <v>1740</v>
      </c>
      <c r="D82" s="138">
        <v>31200.0</v>
      </c>
      <c r="E82" s="263">
        <v>0.0</v>
      </c>
      <c r="F82" s="259" t="s">
        <v>369</v>
      </c>
      <c r="G82" s="261" t="s">
        <v>346</v>
      </c>
      <c r="H82" s="261" t="s">
        <v>1647</v>
      </c>
      <c r="I82" s="235" t="str">
        <f t="shared" si="1"/>
        <v>50434101d</v>
      </c>
      <c r="J82" s="236" t="str">
        <f t="shared" si="2"/>
        <v>50434101026 03</v>
      </c>
      <c r="K82" s="264"/>
      <c r="L82" s="236" t="str">
        <f t="shared" si="3"/>
        <v>50434101026 03B</v>
      </c>
      <c r="M82" s="264" t="str">
        <f t="shared" si="4"/>
        <v>Slovenská kanoistikadBBugár Reka</v>
      </c>
      <c r="N82" s="265" t="str">
        <f t="shared" si="5"/>
        <v>50434101dB</v>
      </c>
      <c r="O82" s="265"/>
      <c r="P82" s="265"/>
      <c r="Q82" s="265"/>
      <c r="R82" s="265"/>
      <c r="S82" s="265"/>
      <c r="T82" s="265"/>
      <c r="U82" s="265"/>
      <c r="V82" s="265"/>
      <c r="W82" s="265"/>
      <c r="X82" s="265"/>
      <c r="Y82" s="265"/>
      <c r="Z82" s="265"/>
    </row>
    <row r="83" ht="10.5" customHeight="1">
      <c r="A83" s="259" t="s">
        <v>1077</v>
      </c>
      <c r="B83" s="260" t="str">
        <f>VLOOKUP(A83,Adr!A:B,2,FALSE)</f>
        <v>Slovenská kanoistika</v>
      </c>
      <c r="C83" s="241" t="s">
        <v>1741</v>
      </c>
      <c r="D83" s="138">
        <v>8060.0</v>
      </c>
      <c r="E83" s="268">
        <v>0.0</v>
      </c>
      <c r="F83" s="259" t="s">
        <v>369</v>
      </c>
      <c r="G83" s="261" t="s">
        <v>346</v>
      </c>
      <c r="H83" s="261" t="s">
        <v>1647</v>
      </c>
      <c r="I83" s="235" t="str">
        <f t="shared" si="1"/>
        <v>50434101d</v>
      </c>
      <c r="J83" s="236" t="str">
        <f t="shared" si="2"/>
        <v>50434101026 03</v>
      </c>
      <c r="K83" s="264"/>
      <c r="L83" s="236" t="str">
        <f t="shared" si="3"/>
        <v>50434101026 03B</v>
      </c>
      <c r="M83" s="264" t="str">
        <f t="shared" si="4"/>
        <v>Slovenská kanoistikadBČulenová Dagmar</v>
      </c>
      <c r="N83" s="265" t="str">
        <f t="shared" si="5"/>
        <v>50434101dB</v>
      </c>
      <c r="O83" s="265"/>
      <c r="P83" s="265"/>
      <c r="Q83" s="265"/>
      <c r="R83" s="265"/>
      <c r="S83" s="265"/>
      <c r="T83" s="265"/>
      <c r="U83" s="265"/>
      <c r="V83" s="265"/>
      <c r="W83" s="265"/>
      <c r="X83" s="265"/>
      <c r="Y83" s="265"/>
      <c r="Z83" s="265"/>
    </row>
    <row r="84" ht="10.5" customHeight="1">
      <c r="A84" s="259" t="s">
        <v>1077</v>
      </c>
      <c r="B84" s="260" t="str">
        <f>VLOOKUP(A84,Adr!A:B,2,FALSE)</f>
        <v>Slovenská kanoistika</v>
      </c>
      <c r="C84" s="269" t="s">
        <v>1742</v>
      </c>
      <c r="D84" s="267">
        <v>18000.0</v>
      </c>
      <c r="E84" s="263">
        <v>0.0</v>
      </c>
      <c r="F84" s="259" t="s">
        <v>369</v>
      </c>
      <c r="G84" s="261" t="s">
        <v>346</v>
      </c>
      <c r="H84" s="261" t="s">
        <v>1647</v>
      </c>
      <c r="I84" s="235" t="str">
        <f t="shared" si="1"/>
        <v>50434101d</v>
      </c>
      <c r="J84" s="236" t="str">
        <f t="shared" si="2"/>
        <v>50434101026 03</v>
      </c>
      <c r="K84" s="264"/>
      <c r="L84" s="236" t="str">
        <f t="shared" si="3"/>
        <v>50434101026 03B</v>
      </c>
      <c r="M84" s="264" t="str">
        <f t="shared" si="4"/>
        <v>Slovenská kanoistikadBDuda Filip</v>
      </c>
      <c r="N84" s="265" t="str">
        <f t="shared" si="5"/>
        <v>50434101dB</v>
      </c>
      <c r="O84" s="265"/>
      <c r="P84" s="265"/>
      <c r="Q84" s="265"/>
      <c r="R84" s="265"/>
      <c r="S84" s="265"/>
      <c r="T84" s="265"/>
      <c r="U84" s="265"/>
      <c r="V84" s="265"/>
      <c r="W84" s="265"/>
      <c r="X84" s="265"/>
      <c r="Y84" s="265"/>
      <c r="Z84" s="265"/>
    </row>
    <row r="85" ht="10.5" customHeight="1">
      <c r="A85" s="259" t="s">
        <v>1077</v>
      </c>
      <c r="B85" s="260" t="str">
        <f>VLOOKUP(A85,Adr!A:B,2,FALSE)</f>
        <v>Slovenská kanoistika</v>
      </c>
      <c r="C85" s="241" t="s">
        <v>1743</v>
      </c>
      <c r="D85" s="138">
        <v>8060.0</v>
      </c>
      <c r="E85" s="268">
        <v>0.0</v>
      </c>
      <c r="F85" s="259" t="s">
        <v>369</v>
      </c>
      <c r="G85" s="261" t="s">
        <v>346</v>
      </c>
      <c r="H85" s="261" t="s">
        <v>1647</v>
      </c>
      <c r="I85" s="235" t="str">
        <f t="shared" si="1"/>
        <v>50434101d</v>
      </c>
      <c r="J85" s="236" t="str">
        <f t="shared" si="2"/>
        <v>50434101026 03</v>
      </c>
      <c r="K85" s="264"/>
      <c r="L85" s="236" t="str">
        <f t="shared" si="3"/>
        <v>50434101026 03B</v>
      </c>
      <c r="M85" s="264" t="str">
        <f t="shared" si="4"/>
        <v>Slovenská kanoistikadBĎurčo Oskar</v>
      </c>
      <c r="N85" s="265" t="str">
        <f t="shared" si="5"/>
        <v>50434101dB</v>
      </c>
      <c r="O85" s="265"/>
      <c r="P85" s="265"/>
      <c r="Q85" s="265"/>
      <c r="R85" s="265"/>
      <c r="S85" s="265"/>
      <c r="T85" s="265"/>
      <c r="U85" s="265"/>
      <c r="V85" s="265"/>
      <c r="W85" s="265"/>
      <c r="X85" s="265"/>
      <c r="Y85" s="265"/>
      <c r="Z85" s="265"/>
    </row>
    <row r="86" ht="10.5" customHeight="1">
      <c r="A86" s="259" t="s">
        <v>1077</v>
      </c>
      <c r="B86" s="260" t="str">
        <f>VLOOKUP(A86,Adr!A:B,2,FALSE)</f>
        <v>Slovenská kanoistika</v>
      </c>
      <c r="C86" s="241" t="s">
        <v>1744</v>
      </c>
      <c r="D86" s="267">
        <v>18000.0</v>
      </c>
      <c r="E86" s="263">
        <v>0.0</v>
      </c>
      <c r="F86" s="259" t="s">
        <v>369</v>
      </c>
      <c r="G86" s="261" t="s">
        <v>346</v>
      </c>
      <c r="H86" s="261" t="s">
        <v>1647</v>
      </c>
      <c r="I86" s="235" t="str">
        <f t="shared" si="1"/>
        <v>50434101d</v>
      </c>
      <c r="J86" s="236" t="str">
        <f t="shared" si="2"/>
        <v>50434101026 03</v>
      </c>
      <c r="K86" s="264"/>
      <c r="L86" s="236" t="str">
        <f t="shared" si="3"/>
        <v>50434101026 03B</v>
      </c>
      <c r="M86" s="264" t="str">
        <f t="shared" si="4"/>
        <v>Slovenská kanoistikadBEgyházy Dominik</v>
      </c>
      <c r="N86" s="265" t="str">
        <f t="shared" si="5"/>
        <v>50434101dB</v>
      </c>
      <c r="O86" s="265"/>
      <c r="P86" s="265"/>
      <c r="Q86" s="265"/>
      <c r="R86" s="265"/>
      <c r="S86" s="265"/>
      <c r="T86" s="265"/>
      <c r="U86" s="265"/>
      <c r="V86" s="265"/>
      <c r="W86" s="265"/>
      <c r="X86" s="265"/>
      <c r="Y86" s="265"/>
      <c r="Z86" s="265"/>
    </row>
    <row r="87" ht="10.5" customHeight="1">
      <c r="A87" s="259" t="s">
        <v>1077</v>
      </c>
      <c r="B87" s="260" t="str">
        <f>VLOOKUP(A87,Adr!A:B,2,FALSE)</f>
        <v>Slovenská kanoistika</v>
      </c>
      <c r="C87" s="241" t="s">
        <v>1745</v>
      </c>
      <c r="D87" s="138">
        <v>6000.0</v>
      </c>
      <c r="E87" s="268">
        <v>0.0</v>
      </c>
      <c r="F87" s="259" t="s">
        <v>369</v>
      </c>
      <c r="G87" s="261" t="s">
        <v>346</v>
      </c>
      <c r="H87" s="261" t="s">
        <v>1647</v>
      </c>
      <c r="I87" s="235" t="str">
        <f t="shared" si="1"/>
        <v>50434101d</v>
      </c>
      <c r="J87" s="236" t="str">
        <f t="shared" si="2"/>
        <v>50434101026 03</v>
      </c>
      <c r="K87" s="264"/>
      <c r="L87" s="236" t="str">
        <f t="shared" si="3"/>
        <v>50434101026 03B</v>
      </c>
      <c r="M87" s="264" t="str">
        <f t="shared" si="4"/>
        <v>Slovenská kanoistikadBGavlider Alex</v>
      </c>
      <c r="N87" s="265" t="str">
        <f t="shared" si="5"/>
        <v>50434101dB</v>
      </c>
      <c r="O87" s="265"/>
      <c r="P87" s="265"/>
      <c r="Q87" s="265"/>
      <c r="R87" s="265"/>
      <c r="S87" s="265"/>
      <c r="T87" s="265"/>
      <c r="U87" s="265"/>
      <c r="V87" s="265"/>
      <c r="W87" s="265"/>
      <c r="X87" s="265"/>
      <c r="Y87" s="265"/>
      <c r="Z87" s="265"/>
    </row>
    <row r="88" ht="10.5" customHeight="1">
      <c r="A88" s="235" t="s">
        <v>1077</v>
      </c>
      <c r="B88" s="260" t="str">
        <f>VLOOKUP(A88,Adr!A:B,2,FALSE)</f>
        <v>Slovenská kanoistika</v>
      </c>
      <c r="C88" s="132" t="s">
        <v>1746</v>
      </c>
      <c r="D88" s="262">
        <v>29300.0</v>
      </c>
      <c r="E88" s="263">
        <v>0.0</v>
      </c>
      <c r="F88" s="259" t="s">
        <v>369</v>
      </c>
      <c r="G88" s="261" t="s">
        <v>346</v>
      </c>
      <c r="H88" s="261" t="s">
        <v>1647</v>
      </c>
      <c r="I88" s="235" t="str">
        <f t="shared" si="1"/>
        <v>50434101d</v>
      </c>
      <c r="J88" s="236" t="str">
        <f t="shared" si="2"/>
        <v>50434101026 03</v>
      </c>
      <c r="K88" s="264"/>
      <c r="L88" s="236" t="str">
        <f t="shared" si="3"/>
        <v>50434101026 03B</v>
      </c>
      <c r="M88" s="264" t="str">
        <f t="shared" si="4"/>
        <v>Slovenská kanoistikadBGavorová Hana</v>
      </c>
      <c r="N88" s="265" t="str">
        <f t="shared" si="5"/>
        <v>50434101dB</v>
      </c>
      <c r="O88" s="265"/>
      <c r="P88" s="265"/>
      <c r="Q88" s="265"/>
      <c r="R88" s="265"/>
      <c r="S88" s="265"/>
      <c r="T88" s="265"/>
      <c r="U88" s="265"/>
      <c r="V88" s="265"/>
      <c r="W88" s="265"/>
      <c r="X88" s="265"/>
      <c r="Y88" s="265"/>
      <c r="Z88" s="265"/>
    </row>
    <row r="89" ht="10.5" customHeight="1">
      <c r="A89" s="259" t="s">
        <v>1077</v>
      </c>
      <c r="B89" s="260" t="str">
        <f>VLOOKUP(A89,Adr!A:B,2,FALSE)</f>
        <v>Slovenská kanoistika</v>
      </c>
      <c r="C89" s="269" t="s">
        <v>1747</v>
      </c>
      <c r="D89" s="138">
        <v>42000.0</v>
      </c>
      <c r="E89" s="268">
        <v>0.0</v>
      </c>
      <c r="F89" s="259" t="s">
        <v>369</v>
      </c>
      <c r="G89" s="261" t="s">
        <v>346</v>
      </c>
      <c r="H89" s="261" t="s">
        <v>1647</v>
      </c>
      <c r="I89" s="235" t="str">
        <f t="shared" si="1"/>
        <v>50434101d</v>
      </c>
      <c r="J89" s="236" t="str">
        <f t="shared" si="2"/>
        <v>50434101026 03</v>
      </c>
      <c r="K89" s="264"/>
      <c r="L89" s="236" t="str">
        <f t="shared" si="3"/>
        <v>50434101026 03B</v>
      </c>
      <c r="M89" s="264" t="str">
        <f t="shared" si="4"/>
        <v>Slovenská kanoistikadBGrigar Jakub</v>
      </c>
      <c r="N89" s="265" t="str">
        <f t="shared" si="5"/>
        <v>50434101dB</v>
      </c>
      <c r="O89" s="265"/>
      <c r="P89" s="265"/>
      <c r="Q89" s="265"/>
      <c r="R89" s="265"/>
      <c r="S89" s="265"/>
      <c r="T89" s="265"/>
      <c r="U89" s="265"/>
      <c r="V89" s="265"/>
      <c r="W89" s="265"/>
      <c r="X89" s="265"/>
      <c r="Y89" s="265"/>
      <c r="Z89" s="265"/>
    </row>
    <row r="90" ht="10.5" customHeight="1">
      <c r="A90" s="259" t="s">
        <v>1077</v>
      </c>
      <c r="B90" s="260" t="str">
        <f>VLOOKUP(A90,Adr!A:B,2,FALSE)</f>
        <v>Slovenská kanoistika</v>
      </c>
      <c r="C90" s="241" t="s">
        <v>1748</v>
      </c>
      <c r="D90" s="138">
        <v>16000.0</v>
      </c>
      <c r="E90" s="263">
        <v>0.0</v>
      </c>
      <c r="F90" s="259" t="s">
        <v>369</v>
      </c>
      <c r="G90" s="261" t="s">
        <v>346</v>
      </c>
      <c r="H90" s="261" t="s">
        <v>1647</v>
      </c>
      <c r="I90" s="235" t="str">
        <f t="shared" si="1"/>
        <v>50434101d</v>
      </c>
      <c r="J90" s="236" t="str">
        <f t="shared" si="2"/>
        <v>50434101026 03</v>
      </c>
      <c r="K90" s="264"/>
      <c r="L90" s="236" t="str">
        <f t="shared" si="3"/>
        <v>50434101026 03B</v>
      </c>
      <c r="M90" s="264" t="str">
        <f t="shared" si="4"/>
        <v>Slovenská kanoistikadBHalčin Martin</v>
      </c>
      <c r="N90" s="265" t="str">
        <f t="shared" si="5"/>
        <v>50434101dB</v>
      </c>
      <c r="O90" s="265"/>
      <c r="P90" s="265"/>
      <c r="Q90" s="265"/>
      <c r="R90" s="265"/>
      <c r="S90" s="265"/>
      <c r="T90" s="265"/>
      <c r="U90" s="265"/>
      <c r="V90" s="265"/>
      <c r="W90" s="265"/>
      <c r="X90" s="265"/>
      <c r="Y90" s="265"/>
      <c r="Z90" s="265"/>
    </row>
    <row r="91" ht="10.5" customHeight="1">
      <c r="A91" s="259" t="s">
        <v>1077</v>
      </c>
      <c r="B91" s="260" t="str">
        <f>VLOOKUP(A91,Adr!A:B,2,FALSE)</f>
        <v>Slovenská kanoistika</v>
      </c>
      <c r="C91" s="269" t="s">
        <v>1749</v>
      </c>
      <c r="D91" s="267">
        <v>8000.0</v>
      </c>
      <c r="E91" s="268">
        <v>0.0</v>
      </c>
      <c r="F91" s="259" t="s">
        <v>369</v>
      </c>
      <c r="G91" s="261" t="s">
        <v>346</v>
      </c>
      <c r="H91" s="261" t="s">
        <v>1647</v>
      </c>
      <c r="I91" s="235" t="str">
        <f t="shared" si="1"/>
        <v>50434101d</v>
      </c>
      <c r="J91" s="236" t="str">
        <f t="shared" si="2"/>
        <v>50434101026 03</v>
      </c>
      <c r="K91" s="264"/>
      <c r="L91" s="236" t="str">
        <f t="shared" si="3"/>
        <v>50434101026 03B</v>
      </c>
      <c r="M91" s="264" t="str">
        <f t="shared" si="4"/>
        <v>Slovenská kanoistikadBHvojníková Nikola</v>
      </c>
      <c r="N91" s="265" t="str">
        <f t="shared" si="5"/>
        <v>50434101dB</v>
      </c>
      <c r="O91" s="265"/>
      <c r="P91" s="265"/>
      <c r="Q91" s="265"/>
      <c r="R91" s="265"/>
      <c r="S91" s="265"/>
      <c r="T91" s="265"/>
      <c r="U91" s="265"/>
      <c r="V91" s="265"/>
      <c r="W91" s="265"/>
      <c r="X91" s="265"/>
      <c r="Y91" s="265"/>
      <c r="Z91" s="265"/>
    </row>
    <row r="92" ht="10.5" customHeight="1">
      <c r="A92" s="259" t="s">
        <v>1077</v>
      </c>
      <c r="B92" s="260" t="str">
        <f>VLOOKUP(A92,Adr!A:B,2,FALSE)</f>
        <v>Slovenská kanoistika</v>
      </c>
      <c r="C92" s="269" t="s">
        <v>1750</v>
      </c>
      <c r="D92" s="267">
        <v>8000.0</v>
      </c>
      <c r="E92" s="263">
        <v>0.0</v>
      </c>
      <c r="F92" s="259" t="s">
        <v>369</v>
      </c>
      <c r="G92" s="261" t="s">
        <v>346</v>
      </c>
      <c r="H92" s="261" t="s">
        <v>1647</v>
      </c>
      <c r="I92" s="235" t="str">
        <f t="shared" si="1"/>
        <v>50434101d</v>
      </c>
      <c r="J92" s="236" t="str">
        <f t="shared" si="2"/>
        <v>50434101026 03</v>
      </c>
      <c r="K92" s="264"/>
      <c r="L92" s="236" t="str">
        <f t="shared" si="3"/>
        <v>50434101026 03B</v>
      </c>
      <c r="M92" s="264" t="str">
        <f t="shared" si="4"/>
        <v>Slovenská kanoistikadBKaláber Artur</v>
      </c>
      <c r="N92" s="265" t="str">
        <f t="shared" si="5"/>
        <v>50434101dB</v>
      </c>
      <c r="O92" s="265"/>
      <c r="P92" s="265"/>
      <c r="Q92" s="265"/>
      <c r="R92" s="265"/>
      <c r="S92" s="265"/>
      <c r="T92" s="265"/>
      <c r="U92" s="265"/>
      <c r="V92" s="265"/>
      <c r="W92" s="265"/>
      <c r="X92" s="265"/>
      <c r="Y92" s="265"/>
      <c r="Z92" s="265"/>
    </row>
    <row r="93" ht="10.5" customHeight="1">
      <c r="A93" s="259" t="s">
        <v>1077</v>
      </c>
      <c r="B93" s="260" t="str">
        <f>VLOOKUP(A93,Adr!A:B,2,FALSE)</f>
        <v>Slovenská kanoistika</v>
      </c>
      <c r="C93" s="241" t="s">
        <v>1751</v>
      </c>
      <c r="D93" s="138">
        <v>8000.0</v>
      </c>
      <c r="E93" s="268">
        <v>0.0</v>
      </c>
      <c r="F93" s="259" t="s">
        <v>369</v>
      </c>
      <c r="G93" s="261" t="s">
        <v>346</v>
      </c>
      <c r="H93" s="261" t="s">
        <v>1647</v>
      </c>
      <c r="I93" s="235" t="str">
        <f t="shared" si="1"/>
        <v>50434101d</v>
      </c>
      <c r="J93" s="236" t="str">
        <f t="shared" si="2"/>
        <v>50434101026 03</v>
      </c>
      <c r="K93" s="264"/>
      <c r="L93" s="236" t="str">
        <f t="shared" si="3"/>
        <v>50434101026 03B</v>
      </c>
      <c r="M93" s="264" t="str">
        <f t="shared" si="4"/>
        <v>Slovenská kanoistikadBKořínek Matyáš</v>
      </c>
      <c r="N93" s="265" t="str">
        <f t="shared" si="5"/>
        <v>50434101dB</v>
      </c>
      <c r="O93" s="265"/>
      <c r="P93" s="265"/>
      <c r="Q93" s="265"/>
      <c r="R93" s="265"/>
      <c r="S93" s="265"/>
      <c r="T93" s="265"/>
      <c r="U93" s="265"/>
      <c r="V93" s="265"/>
      <c r="W93" s="265"/>
      <c r="X93" s="265"/>
      <c r="Y93" s="265"/>
      <c r="Z93" s="265"/>
    </row>
    <row r="94" ht="10.5" customHeight="1">
      <c r="A94" s="259" t="s">
        <v>1077</v>
      </c>
      <c r="B94" s="260" t="str">
        <f>VLOOKUP(A94,Adr!A:B,2,FALSE)</f>
        <v>Slovenská kanoistika</v>
      </c>
      <c r="C94" s="241" t="s">
        <v>1752</v>
      </c>
      <c r="D94" s="138">
        <v>11100.0</v>
      </c>
      <c r="E94" s="263">
        <v>0.0</v>
      </c>
      <c r="F94" s="259" t="s">
        <v>369</v>
      </c>
      <c r="G94" s="261" t="s">
        <v>346</v>
      </c>
      <c r="H94" s="261" t="s">
        <v>1647</v>
      </c>
      <c r="I94" s="235" t="str">
        <f t="shared" si="1"/>
        <v>50434101d</v>
      </c>
      <c r="J94" s="236" t="str">
        <f t="shared" si="2"/>
        <v>50434101026 03</v>
      </c>
      <c r="K94" s="264"/>
      <c r="L94" s="236" t="str">
        <f t="shared" si="3"/>
        <v>50434101026 03B</v>
      </c>
      <c r="M94" s="264" t="str">
        <f t="shared" si="4"/>
        <v>Slovenská kanoistikadBLukáč Teo Peter</v>
      </c>
      <c r="N94" s="265" t="str">
        <f t="shared" si="5"/>
        <v>50434101dB</v>
      </c>
      <c r="O94" s="265"/>
      <c r="P94" s="265"/>
      <c r="Q94" s="265"/>
      <c r="R94" s="265"/>
      <c r="S94" s="265"/>
      <c r="T94" s="265"/>
      <c r="U94" s="265"/>
      <c r="V94" s="265"/>
      <c r="W94" s="265"/>
      <c r="X94" s="265"/>
      <c r="Y94" s="265"/>
      <c r="Z94" s="265"/>
    </row>
    <row r="95" ht="10.5" customHeight="1">
      <c r="A95" s="259" t="s">
        <v>1077</v>
      </c>
      <c r="B95" s="260" t="str">
        <f>VLOOKUP(A95,Adr!A:B,2,FALSE)</f>
        <v>Slovenská kanoistika</v>
      </c>
      <c r="C95" s="269" t="s">
        <v>1753</v>
      </c>
      <c r="D95" s="267">
        <v>13000.0</v>
      </c>
      <c r="E95" s="268">
        <v>0.0</v>
      </c>
      <c r="F95" s="259" t="s">
        <v>369</v>
      </c>
      <c r="G95" s="261" t="s">
        <v>346</v>
      </c>
      <c r="H95" s="261" t="s">
        <v>1647</v>
      </c>
      <c r="I95" s="235" t="str">
        <f t="shared" si="1"/>
        <v>50434101d</v>
      </c>
      <c r="J95" s="236" t="str">
        <f t="shared" si="2"/>
        <v>50434101026 03</v>
      </c>
      <c r="K95" s="264"/>
      <c r="L95" s="236" t="str">
        <f t="shared" si="3"/>
        <v>50434101026 03B</v>
      </c>
      <c r="M95" s="264" t="str">
        <f t="shared" si="4"/>
        <v>Slovenská kanoistikadBLuknárová Emanuela</v>
      </c>
      <c r="N95" s="265" t="str">
        <f t="shared" si="5"/>
        <v>50434101dB</v>
      </c>
      <c r="O95" s="265"/>
      <c r="P95" s="265"/>
      <c r="Q95" s="265"/>
      <c r="R95" s="265"/>
      <c r="S95" s="265"/>
      <c r="T95" s="265"/>
      <c r="U95" s="265"/>
      <c r="V95" s="265"/>
      <c r="W95" s="265"/>
      <c r="X95" s="265"/>
      <c r="Y95" s="265"/>
      <c r="Z95" s="265"/>
    </row>
    <row r="96" ht="10.5" customHeight="1">
      <c r="A96" s="259" t="s">
        <v>1077</v>
      </c>
      <c r="B96" s="260" t="str">
        <f>VLOOKUP(A96,Adr!A:B,2,FALSE)</f>
        <v>Slovenská kanoistika</v>
      </c>
      <c r="C96" s="269" t="s">
        <v>1754</v>
      </c>
      <c r="D96" s="138">
        <v>8060.0</v>
      </c>
      <c r="E96" s="263">
        <v>0.0</v>
      </c>
      <c r="F96" s="259" t="s">
        <v>369</v>
      </c>
      <c r="G96" s="261" t="s">
        <v>346</v>
      </c>
      <c r="H96" s="261" t="s">
        <v>1647</v>
      </c>
      <c r="I96" s="235" t="str">
        <f t="shared" si="1"/>
        <v>50434101d</v>
      </c>
      <c r="J96" s="236" t="str">
        <f t="shared" si="2"/>
        <v>50434101026 03</v>
      </c>
      <c r="K96" s="264"/>
      <c r="L96" s="236" t="str">
        <f t="shared" si="3"/>
        <v>50434101026 03B</v>
      </c>
      <c r="M96" s="264" t="str">
        <f t="shared" si="4"/>
        <v>Slovenská kanoistikadBMarsal Máté</v>
      </c>
      <c r="N96" s="265" t="str">
        <f t="shared" si="5"/>
        <v>50434101dB</v>
      </c>
      <c r="O96" s="265"/>
      <c r="P96" s="265"/>
      <c r="Q96" s="265"/>
      <c r="R96" s="265"/>
      <c r="S96" s="265"/>
      <c r="T96" s="265"/>
      <c r="U96" s="265"/>
      <c r="V96" s="265"/>
      <c r="W96" s="265"/>
      <c r="X96" s="265"/>
      <c r="Y96" s="265"/>
      <c r="Z96" s="265"/>
    </row>
    <row r="97" ht="10.5" customHeight="1">
      <c r="A97" s="251" t="s">
        <v>1077</v>
      </c>
      <c r="B97" s="260" t="str">
        <f>VLOOKUP(A97,Adr!A:B,2,FALSE)</f>
        <v>Slovenská kanoistika</v>
      </c>
      <c r="C97" s="261" t="s">
        <v>1755</v>
      </c>
      <c r="D97" s="262">
        <v>26000.0</v>
      </c>
      <c r="E97" s="268">
        <v>0.0</v>
      </c>
      <c r="F97" s="259" t="s">
        <v>369</v>
      </c>
      <c r="G97" s="261" t="s">
        <v>346</v>
      </c>
      <c r="H97" s="261" t="s">
        <v>1647</v>
      </c>
      <c r="I97" s="235" t="str">
        <f t="shared" si="1"/>
        <v>50434101d</v>
      </c>
      <c r="J97" s="236" t="str">
        <f t="shared" si="2"/>
        <v>50434101026 03</v>
      </c>
      <c r="K97" s="264"/>
      <c r="L97" s="236" t="str">
        <f t="shared" si="3"/>
        <v>50434101026 03B</v>
      </c>
      <c r="M97" s="264" t="str">
        <f t="shared" si="4"/>
        <v>Slovenská kanoistikadBMartikán Michal</v>
      </c>
      <c r="N97" s="265" t="str">
        <f t="shared" si="5"/>
        <v>50434101dB</v>
      </c>
      <c r="O97" s="265"/>
      <c r="P97" s="265"/>
      <c r="Q97" s="265"/>
      <c r="R97" s="265"/>
      <c r="S97" s="265"/>
      <c r="T97" s="265"/>
      <c r="U97" s="265"/>
      <c r="V97" s="265"/>
      <c r="W97" s="265"/>
      <c r="X97" s="265"/>
      <c r="Y97" s="265"/>
      <c r="Z97" s="265"/>
    </row>
    <row r="98" ht="10.5" customHeight="1">
      <c r="A98" s="235" t="s">
        <v>1077</v>
      </c>
      <c r="B98" s="260" t="str">
        <f>VLOOKUP(A98,Adr!A:B,2,FALSE)</f>
        <v>Slovenská kanoistika</v>
      </c>
      <c r="C98" s="261" t="s">
        <v>1756</v>
      </c>
      <c r="D98" s="262">
        <v>16000.0</v>
      </c>
      <c r="E98" s="263">
        <v>0.0</v>
      </c>
      <c r="F98" s="259" t="s">
        <v>369</v>
      </c>
      <c r="G98" s="261" t="s">
        <v>346</v>
      </c>
      <c r="H98" s="261" t="s">
        <v>1647</v>
      </c>
      <c r="I98" s="235" t="str">
        <f t="shared" si="1"/>
        <v>50434101d</v>
      </c>
      <c r="J98" s="236" t="str">
        <f t="shared" si="2"/>
        <v>50434101026 03</v>
      </c>
      <c r="K98" s="264"/>
      <c r="L98" s="236" t="str">
        <f t="shared" si="3"/>
        <v>50434101026 03B</v>
      </c>
      <c r="M98" s="264" t="str">
        <f t="shared" si="4"/>
        <v>Slovenská kanoistikadBMintálová Eliška</v>
      </c>
      <c r="N98" s="265" t="str">
        <f t="shared" si="5"/>
        <v>50434101dB</v>
      </c>
      <c r="O98" s="265"/>
      <c r="P98" s="265"/>
      <c r="Q98" s="265"/>
      <c r="R98" s="265"/>
      <c r="S98" s="265"/>
      <c r="T98" s="265"/>
      <c r="U98" s="265"/>
      <c r="V98" s="265"/>
      <c r="W98" s="265"/>
      <c r="X98" s="265"/>
      <c r="Y98" s="265"/>
      <c r="Z98" s="265"/>
    </row>
    <row r="99" ht="10.5" customHeight="1">
      <c r="A99" s="259" t="s">
        <v>1077</v>
      </c>
      <c r="B99" s="260" t="str">
        <f>VLOOKUP(A99,Adr!A:B,2,FALSE)</f>
        <v>Slovenská kanoistika</v>
      </c>
      <c r="C99" s="261" t="s">
        <v>1757</v>
      </c>
      <c r="D99" s="262">
        <v>26000.0</v>
      </c>
      <c r="E99" s="268">
        <v>0.0</v>
      </c>
      <c r="F99" s="259" t="s">
        <v>369</v>
      </c>
      <c r="G99" s="261" t="s">
        <v>346</v>
      </c>
      <c r="H99" s="261" t="s">
        <v>1647</v>
      </c>
      <c r="I99" s="235" t="str">
        <f t="shared" si="1"/>
        <v>50434101d</v>
      </c>
      <c r="J99" s="236" t="str">
        <f t="shared" si="2"/>
        <v>50434101026 03</v>
      </c>
      <c r="K99" s="264"/>
      <c r="L99" s="236" t="str">
        <f t="shared" si="3"/>
        <v>50434101026 03B</v>
      </c>
      <c r="M99" s="264" t="str">
        <f t="shared" si="4"/>
        <v>Slovenská kanoistikadBMirgorodský Marko</v>
      </c>
      <c r="N99" s="265" t="str">
        <f t="shared" si="5"/>
        <v>50434101dB</v>
      </c>
      <c r="O99" s="265"/>
      <c r="P99" s="265"/>
      <c r="Q99" s="265"/>
      <c r="R99" s="265"/>
      <c r="S99" s="265"/>
      <c r="T99" s="265"/>
      <c r="U99" s="265"/>
      <c r="V99" s="265"/>
      <c r="W99" s="265"/>
      <c r="X99" s="265"/>
      <c r="Y99" s="265"/>
      <c r="Z99" s="265"/>
    </row>
    <row r="100" ht="10.5" customHeight="1">
      <c r="A100" s="259" t="s">
        <v>1077</v>
      </c>
      <c r="B100" s="260" t="str">
        <f>VLOOKUP(A100,Adr!A:B,2,FALSE)</f>
        <v>Slovenská kanoistika</v>
      </c>
      <c r="C100" s="241" t="s">
        <v>1758</v>
      </c>
      <c r="D100" s="138">
        <v>13100.0</v>
      </c>
      <c r="E100" s="263">
        <v>0.0</v>
      </c>
      <c r="F100" s="259" t="s">
        <v>369</v>
      </c>
      <c r="G100" s="261" t="s">
        <v>346</v>
      </c>
      <c r="H100" s="261" t="s">
        <v>1647</v>
      </c>
      <c r="I100" s="235" t="str">
        <f t="shared" si="1"/>
        <v>50434101d</v>
      </c>
      <c r="J100" s="236" t="str">
        <f t="shared" si="2"/>
        <v>50434101026 03</v>
      </c>
      <c r="K100" s="264"/>
      <c r="L100" s="236" t="str">
        <f t="shared" si="3"/>
        <v>50434101026 03B</v>
      </c>
      <c r="M100" s="264" t="str">
        <f t="shared" si="4"/>
        <v>Slovenská kanoistikadBMyšák Denis</v>
      </c>
      <c r="N100" s="265" t="str">
        <f t="shared" si="5"/>
        <v>50434101dB</v>
      </c>
      <c r="O100" s="265"/>
      <c r="P100" s="265"/>
      <c r="Q100" s="265"/>
      <c r="R100" s="265"/>
      <c r="S100" s="265"/>
      <c r="T100" s="265"/>
      <c r="U100" s="265"/>
      <c r="V100" s="265"/>
      <c r="W100" s="265"/>
      <c r="X100" s="265"/>
      <c r="Y100" s="265"/>
      <c r="Z100" s="265"/>
    </row>
    <row r="101" ht="10.5" customHeight="1">
      <c r="A101" s="259" t="s">
        <v>1077</v>
      </c>
      <c r="B101" s="260" t="str">
        <f>VLOOKUP(A101,Adr!A:B,2,FALSE)</f>
        <v>Slovenská kanoistika</v>
      </c>
      <c r="C101" s="261" t="s">
        <v>1759</v>
      </c>
      <c r="D101" s="262">
        <v>62000.0</v>
      </c>
      <c r="E101" s="268">
        <v>0.0</v>
      </c>
      <c r="F101" s="259" t="s">
        <v>369</v>
      </c>
      <c r="G101" s="261" t="s">
        <v>346</v>
      </c>
      <c r="H101" s="261" t="s">
        <v>1647</v>
      </c>
      <c r="I101" s="235" t="str">
        <f t="shared" si="1"/>
        <v>50434101d</v>
      </c>
      <c r="J101" s="236" t="str">
        <f t="shared" si="2"/>
        <v>50434101026 03</v>
      </c>
      <c r="K101" s="264"/>
      <c r="L101" s="236" t="str">
        <f t="shared" si="3"/>
        <v>50434101026 03B</v>
      </c>
      <c r="M101" s="264" t="str">
        <f t="shared" si="4"/>
        <v>Slovenská kanoistikadBPaňková Zuzana</v>
      </c>
      <c r="N101" s="265" t="str">
        <f t="shared" si="5"/>
        <v>50434101dB</v>
      </c>
      <c r="O101" s="265"/>
      <c r="P101" s="265"/>
      <c r="Q101" s="265"/>
      <c r="R101" s="265"/>
      <c r="S101" s="265"/>
      <c r="T101" s="265"/>
      <c r="U101" s="265"/>
      <c r="V101" s="265"/>
      <c r="W101" s="265"/>
      <c r="X101" s="265"/>
      <c r="Y101" s="265"/>
      <c r="Z101" s="265"/>
    </row>
    <row r="102" ht="10.5" customHeight="1">
      <c r="A102" s="259" t="s">
        <v>1077</v>
      </c>
      <c r="B102" s="260" t="str">
        <f>VLOOKUP(A102,Adr!A:B,2,FALSE)</f>
        <v>Slovenská kanoistika</v>
      </c>
      <c r="C102" s="241" t="s">
        <v>1760</v>
      </c>
      <c r="D102" s="138">
        <v>8060.0</v>
      </c>
      <c r="E102" s="263">
        <v>0.0</v>
      </c>
      <c r="F102" s="259" t="s">
        <v>369</v>
      </c>
      <c r="G102" s="261" t="s">
        <v>346</v>
      </c>
      <c r="H102" s="261" t="s">
        <v>1647</v>
      </c>
      <c r="I102" s="235" t="str">
        <f t="shared" si="1"/>
        <v>50434101d</v>
      </c>
      <c r="J102" s="236" t="str">
        <f t="shared" si="2"/>
        <v>50434101026 03</v>
      </c>
      <c r="K102" s="264"/>
      <c r="L102" s="236" t="str">
        <f t="shared" si="3"/>
        <v>50434101026 03B</v>
      </c>
      <c r="M102" s="264" t="str">
        <f t="shared" si="4"/>
        <v>Slovenská kanoistikadBPecsuková Katarína</v>
      </c>
      <c r="N102" s="265" t="str">
        <f t="shared" si="5"/>
        <v>50434101dB</v>
      </c>
      <c r="O102" s="265"/>
      <c r="P102" s="265"/>
      <c r="Q102" s="265"/>
      <c r="R102" s="265"/>
      <c r="S102" s="265"/>
      <c r="T102" s="265"/>
      <c r="U102" s="265"/>
      <c r="V102" s="265"/>
      <c r="W102" s="265"/>
      <c r="X102" s="265"/>
      <c r="Y102" s="265"/>
      <c r="Z102" s="265"/>
    </row>
    <row r="103" ht="10.5" customHeight="1">
      <c r="A103" s="259" t="s">
        <v>1077</v>
      </c>
      <c r="B103" s="260" t="str">
        <f>VLOOKUP(A103,Adr!A:B,2,FALSE)</f>
        <v>Slovenská kanoistika</v>
      </c>
      <c r="C103" s="241" t="s">
        <v>1761</v>
      </c>
      <c r="D103" s="138">
        <v>31200.0</v>
      </c>
      <c r="E103" s="268">
        <v>0.0</v>
      </c>
      <c r="F103" s="259" t="s">
        <v>369</v>
      </c>
      <c r="G103" s="261" t="s">
        <v>346</v>
      </c>
      <c r="H103" s="261" t="s">
        <v>1647</v>
      </c>
      <c r="I103" s="235" t="str">
        <f t="shared" si="1"/>
        <v>50434101d</v>
      </c>
      <c r="J103" s="236" t="str">
        <f t="shared" si="2"/>
        <v>50434101026 03</v>
      </c>
      <c r="K103" s="264"/>
      <c r="L103" s="236" t="str">
        <f t="shared" si="3"/>
        <v>50434101026 03B</v>
      </c>
      <c r="M103" s="264" t="str">
        <f t="shared" si="4"/>
        <v>Slovenská kanoistikadBSidová Bianka</v>
      </c>
      <c r="N103" s="265" t="str">
        <f t="shared" si="5"/>
        <v>50434101dB</v>
      </c>
      <c r="O103" s="265"/>
      <c r="P103" s="265"/>
      <c r="Q103" s="265"/>
      <c r="R103" s="265"/>
      <c r="S103" s="265"/>
      <c r="T103" s="265"/>
      <c r="U103" s="265"/>
      <c r="V103" s="265"/>
      <c r="W103" s="265"/>
      <c r="X103" s="265"/>
      <c r="Y103" s="265"/>
      <c r="Z103" s="265"/>
    </row>
    <row r="104" ht="10.5" customHeight="1">
      <c r="A104" s="235" t="s">
        <v>1077</v>
      </c>
      <c r="B104" s="260" t="str">
        <f>VLOOKUP(A104,Adr!A:B,2,FALSE)</f>
        <v>Slovenská kanoistika</v>
      </c>
      <c r="C104" s="241" t="s">
        <v>1762</v>
      </c>
      <c r="D104" s="138">
        <v>8000.0</v>
      </c>
      <c r="E104" s="263">
        <v>0.0</v>
      </c>
      <c r="F104" s="259" t="s">
        <v>369</v>
      </c>
      <c r="G104" s="261" t="s">
        <v>346</v>
      </c>
      <c r="H104" s="261" t="s">
        <v>1647</v>
      </c>
      <c r="I104" s="235" t="str">
        <f t="shared" si="1"/>
        <v>50434101d</v>
      </c>
      <c r="J104" s="236" t="str">
        <f t="shared" si="2"/>
        <v>50434101026 03</v>
      </c>
      <c r="K104" s="264"/>
      <c r="L104" s="236" t="str">
        <f t="shared" si="3"/>
        <v>50434101026 03B</v>
      </c>
      <c r="M104" s="264" t="str">
        <f t="shared" si="4"/>
        <v>Slovenská kanoistikadBSkubík Dávid</v>
      </c>
      <c r="N104" s="265" t="str">
        <f t="shared" si="5"/>
        <v>50434101dB</v>
      </c>
      <c r="O104" s="265"/>
      <c r="P104" s="265"/>
      <c r="Q104" s="265"/>
      <c r="R104" s="265"/>
      <c r="S104" s="265"/>
      <c r="T104" s="265"/>
      <c r="U104" s="265"/>
      <c r="V104" s="265"/>
      <c r="W104" s="265"/>
      <c r="X104" s="265"/>
      <c r="Y104" s="265"/>
      <c r="Z104" s="265"/>
    </row>
    <row r="105" ht="10.5" customHeight="1">
      <c r="A105" s="259" t="s">
        <v>1077</v>
      </c>
      <c r="B105" s="260" t="str">
        <f>VLOOKUP(A105,Adr!A:B,2,FALSE)</f>
        <v>Slovenská kanoistika</v>
      </c>
      <c r="C105" s="241" t="s">
        <v>1763</v>
      </c>
      <c r="D105" s="138">
        <v>21000.0</v>
      </c>
      <c r="E105" s="268">
        <v>0.0</v>
      </c>
      <c r="F105" s="259" t="s">
        <v>369</v>
      </c>
      <c r="G105" s="261" t="s">
        <v>346</v>
      </c>
      <c r="H105" s="261" t="s">
        <v>1647</v>
      </c>
      <c r="I105" s="235" t="str">
        <f t="shared" si="1"/>
        <v>50434101d</v>
      </c>
      <c r="J105" s="236" t="str">
        <f t="shared" si="2"/>
        <v>50434101026 03</v>
      </c>
      <c r="K105" s="264"/>
      <c r="L105" s="236" t="str">
        <f t="shared" si="3"/>
        <v>50434101026 03B</v>
      </c>
      <c r="M105" s="264" t="str">
        <f t="shared" si="4"/>
        <v>Slovenská kanoistikadBStanovská Soňa</v>
      </c>
      <c r="N105" s="265" t="str">
        <f t="shared" si="5"/>
        <v>50434101dB</v>
      </c>
      <c r="O105" s="265"/>
      <c r="P105" s="265"/>
      <c r="Q105" s="265"/>
      <c r="R105" s="265"/>
      <c r="S105" s="265"/>
      <c r="T105" s="265"/>
      <c r="U105" s="265"/>
      <c r="V105" s="265"/>
      <c r="W105" s="265"/>
      <c r="X105" s="265"/>
      <c r="Y105" s="265"/>
      <c r="Z105" s="265"/>
    </row>
    <row r="106" ht="10.5" customHeight="1">
      <c r="A106" s="259" t="s">
        <v>1077</v>
      </c>
      <c r="B106" s="260" t="str">
        <f>VLOOKUP(A106,Adr!A:B,2,FALSE)</f>
        <v>Slovenská kanoistika</v>
      </c>
      <c r="C106" s="241" t="s">
        <v>1764</v>
      </c>
      <c r="D106" s="138">
        <v>8060.0</v>
      </c>
      <c r="E106" s="263">
        <v>0.0</v>
      </c>
      <c r="F106" s="259" t="s">
        <v>369</v>
      </c>
      <c r="G106" s="261" t="s">
        <v>346</v>
      </c>
      <c r="H106" s="261" t="s">
        <v>1647</v>
      </c>
      <c r="I106" s="235" t="str">
        <f t="shared" si="1"/>
        <v>50434101d</v>
      </c>
      <c r="J106" s="236" t="str">
        <f t="shared" si="2"/>
        <v>50434101026 03</v>
      </c>
      <c r="K106" s="264"/>
      <c r="L106" s="236" t="str">
        <f t="shared" si="3"/>
        <v>50434101026 03B</v>
      </c>
      <c r="M106" s="264" t="str">
        <f t="shared" si="4"/>
        <v>Slovenská kanoistikadBSzabó Maximilián</v>
      </c>
      <c r="N106" s="265" t="str">
        <f t="shared" si="5"/>
        <v>50434101dB</v>
      </c>
      <c r="O106" s="265"/>
      <c r="P106" s="265"/>
      <c r="Q106" s="265"/>
      <c r="R106" s="265"/>
      <c r="S106" s="265"/>
      <c r="T106" s="265"/>
      <c r="U106" s="265"/>
      <c r="V106" s="265"/>
      <c r="W106" s="265"/>
      <c r="X106" s="265"/>
      <c r="Y106" s="265"/>
      <c r="Z106" s="265"/>
    </row>
    <row r="107" ht="10.5" customHeight="1">
      <c r="A107" s="251" t="s">
        <v>1077</v>
      </c>
      <c r="B107" s="260" t="str">
        <f>VLOOKUP(A107,Adr!A:B,2,FALSE)</f>
        <v>Slovenská kanoistika</v>
      </c>
      <c r="C107" s="132" t="s">
        <v>1765</v>
      </c>
      <c r="D107" s="262">
        <v>8000.0</v>
      </c>
      <c r="E107" s="268">
        <v>0.0</v>
      </c>
      <c r="F107" s="259" t="s">
        <v>369</v>
      </c>
      <c r="G107" s="261" t="s">
        <v>346</v>
      </c>
      <c r="H107" s="261" t="s">
        <v>1647</v>
      </c>
      <c r="I107" s="235" t="str">
        <f t="shared" si="1"/>
        <v>50434101d</v>
      </c>
      <c r="J107" s="236" t="str">
        <f t="shared" si="2"/>
        <v>50434101026 03</v>
      </c>
      <c r="K107" s="264"/>
      <c r="L107" s="236" t="str">
        <f t="shared" si="3"/>
        <v>50434101026 03B</v>
      </c>
      <c r="M107" s="264" t="str">
        <f t="shared" si="4"/>
        <v>Slovenská kanoistikadBZáhorská Zara</v>
      </c>
      <c r="N107" s="265" t="str">
        <f t="shared" si="5"/>
        <v>50434101dB</v>
      </c>
      <c r="O107" s="265"/>
      <c r="P107" s="265"/>
      <c r="Q107" s="265"/>
      <c r="R107" s="265"/>
      <c r="S107" s="265"/>
      <c r="T107" s="265"/>
      <c r="U107" s="265"/>
      <c r="V107" s="265"/>
      <c r="W107" s="265"/>
      <c r="X107" s="265"/>
      <c r="Y107" s="265"/>
      <c r="Z107" s="265"/>
    </row>
    <row r="108" ht="10.5" customHeight="1">
      <c r="A108" s="259" t="s">
        <v>1077</v>
      </c>
      <c r="B108" s="260" t="str">
        <f>VLOOKUP(A108,Adr!A:B,2,FALSE)</f>
        <v>Slovenská kanoistika</v>
      </c>
      <c r="C108" s="241" t="s">
        <v>1766</v>
      </c>
      <c r="D108" s="138">
        <v>13100.0</v>
      </c>
      <c r="E108" s="263">
        <v>0.0</v>
      </c>
      <c r="F108" s="259" t="s">
        <v>369</v>
      </c>
      <c r="G108" s="261" t="s">
        <v>346</v>
      </c>
      <c r="H108" s="261" t="s">
        <v>1647</v>
      </c>
      <c r="I108" s="235" t="str">
        <f t="shared" si="1"/>
        <v>50434101d</v>
      </c>
      <c r="J108" s="236" t="str">
        <f t="shared" si="2"/>
        <v>50434101026 03</v>
      </c>
      <c r="K108" s="264"/>
      <c r="L108" s="236" t="str">
        <f t="shared" si="3"/>
        <v>50434101026 03B</v>
      </c>
      <c r="M108" s="264" t="str">
        <f t="shared" si="4"/>
        <v>Slovenská kanoistikadBZalka Csaba</v>
      </c>
      <c r="N108" s="265" t="str">
        <f t="shared" si="5"/>
        <v>50434101dB</v>
      </c>
      <c r="O108" s="265"/>
      <c r="P108" s="265"/>
      <c r="Q108" s="265"/>
      <c r="R108" s="265"/>
      <c r="S108" s="265"/>
      <c r="T108" s="265"/>
      <c r="U108" s="265"/>
      <c r="V108" s="265"/>
      <c r="W108" s="265"/>
      <c r="X108" s="265"/>
      <c r="Y108" s="265"/>
      <c r="Z108" s="265"/>
    </row>
    <row r="109" ht="10.5" customHeight="1">
      <c r="A109" s="259" t="s">
        <v>1085</v>
      </c>
      <c r="B109" s="260" t="str">
        <f>VLOOKUP(A109,Adr!A:B,2,FALSE)</f>
        <v>Slovenská Lakrosová Federácia</v>
      </c>
      <c r="C109" s="266" t="s">
        <v>1767</v>
      </c>
      <c r="D109" s="267">
        <v>32930.0</v>
      </c>
      <c r="E109" s="268">
        <v>0.0</v>
      </c>
      <c r="F109" s="259" t="s">
        <v>363</v>
      </c>
      <c r="G109" s="261" t="s">
        <v>344</v>
      </c>
      <c r="H109" s="261" t="s">
        <v>1647</v>
      </c>
      <c r="I109" s="235" t="str">
        <f t="shared" si="1"/>
        <v>30853427a</v>
      </c>
      <c r="J109" s="236" t="str">
        <f t="shared" si="2"/>
        <v>30853427026 02</v>
      </c>
      <c r="K109" s="264" t="s">
        <v>1768</v>
      </c>
      <c r="L109" s="236" t="str">
        <f t="shared" si="3"/>
        <v>30853427026 02B</v>
      </c>
      <c r="M109" s="264" t="str">
        <f t="shared" si="4"/>
        <v>Slovenská Lakrosová FederáciaaBlakros - bežné transfery</v>
      </c>
      <c r="N109" s="265" t="str">
        <f t="shared" si="5"/>
        <v>30853427aB</v>
      </c>
      <c r="O109" s="265"/>
      <c r="P109" s="265"/>
      <c r="Q109" s="265"/>
      <c r="R109" s="265"/>
      <c r="S109" s="265"/>
      <c r="T109" s="265"/>
      <c r="U109" s="265"/>
      <c r="V109" s="265"/>
      <c r="W109" s="265"/>
      <c r="X109" s="265"/>
      <c r="Y109" s="265"/>
      <c r="Z109" s="265"/>
    </row>
    <row r="110" ht="10.5" customHeight="1">
      <c r="A110" s="259" t="s">
        <v>1093</v>
      </c>
      <c r="B110" s="260" t="str">
        <f>VLOOKUP(A110,Adr!A:B,2,FALSE)</f>
        <v>Slovenská lukostrelecká asociácia 3D</v>
      </c>
      <c r="C110" s="269" t="s">
        <v>376</v>
      </c>
      <c r="D110" s="138">
        <v>46400.0</v>
      </c>
      <c r="E110" s="263">
        <v>0.0</v>
      </c>
      <c r="F110" s="259" t="s">
        <v>375</v>
      </c>
      <c r="G110" s="261" t="s">
        <v>346</v>
      </c>
      <c r="H110" s="261" t="s">
        <v>1647</v>
      </c>
      <c r="I110" s="235" t="str">
        <f t="shared" si="1"/>
        <v>36075809g</v>
      </c>
      <c r="J110" s="236" t="str">
        <f t="shared" si="2"/>
        <v>36075809026 03</v>
      </c>
      <c r="K110" s="264"/>
      <c r="L110" s="236" t="str">
        <f t="shared" si="3"/>
        <v>36075809026 03B</v>
      </c>
      <c r="M110" s="264" t="str">
        <f t="shared" si="4"/>
        <v>Slovenská lukostrelecká asociácia 3DgBrozvoj športov, ktoré nie sú uznanými podľa zákona č. 440/2015 Z. z.</v>
      </c>
      <c r="N110" s="265" t="str">
        <f t="shared" si="5"/>
        <v>36075809gB</v>
      </c>
      <c r="O110" s="265"/>
      <c r="P110" s="265"/>
      <c r="Q110" s="265"/>
      <c r="R110" s="265"/>
      <c r="S110" s="265"/>
      <c r="T110" s="265"/>
      <c r="U110" s="265"/>
      <c r="V110" s="265"/>
      <c r="W110" s="265"/>
      <c r="X110" s="265"/>
      <c r="Y110" s="265"/>
      <c r="Z110" s="265"/>
    </row>
    <row r="111" ht="10.5" customHeight="1">
      <c r="A111" s="259" t="s">
        <v>1102</v>
      </c>
      <c r="B111" s="260" t="str">
        <f>VLOOKUP(A111,Adr!A:B,2,FALSE)</f>
        <v>Slovenská motocyklová federácia</v>
      </c>
      <c r="C111" s="269" t="s">
        <v>1769</v>
      </c>
      <c r="D111" s="267">
        <v>194073.0</v>
      </c>
      <c r="E111" s="263">
        <v>0.0</v>
      </c>
      <c r="F111" s="259" t="s">
        <v>363</v>
      </c>
      <c r="G111" s="261" t="s">
        <v>344</v>
      </c>
      <c r="H111" s="261" t="s">
        <v>1647</v>
      </c>
      <c r="I111" s="235" t="str">
        <f t="shared" si="1"/>
        <v>30813883a</v>
      </c>
      <c r="J111" s="236" t="str">
        <f t="shared" si="2"/>
        <v>30813883026 02</v>
      </c>
      <c r="K111" s="264" t="s">
        <v>1770</v>
      </c>
      <c r="L111" s="236" t="str">
        <f t="shared" si="3"/>
        <v>30813883026 02B</v>
      </c>
      <c r="M111" s="264" t="str">
        <f t="shared" si="4"/>
        <v>Slovenská motocyklová federáciaaBmotocyklový šport - bežné transfery</v>
      </c>
      <c r="N111" s="265" t="str">
        <f t="shared" si="5"/>
        <v>30813883aB</v>
      </c>
      <c r="O111" s="265"/>
      <c r="P111" s="265"/>
      <c r="Q111" s="265"/>
      <c r="R111" s="265"/>
      <c r="S111" s="265"/>
      <c r="T111" s="265"/>
      <c r="U111" s="265"/>
      <c r="V111" s="265"/>
      <c r="W111" s="265"/>
      <c r="X111" s="265"/>
      <c r="Y111" s="265"/>
      <c r="Z111" s="265"/>
    </row>
    <row r="112" ht="10.5" customHeight="1">
      <c r="A112" s="259" t="s">
        <v>1110</v>
      </c>
      <c r="B112" s="260" t="str">
        <f>VLOOKUP(A112,Adr!A:B,2,FALSE)</f>
        <v>Slovenská Muaythai Asociácia </v>
      </c>
      <c r="C112" s="266" t="s">
        <v>1771</v>
      </c>
      <c r="D112" s="267">
        <v>49707.0</v>
      </c>
      <c r="E112" s="268">
        <v>0.0</v>
      </c>
      <c r="F112" s="259" t="s">
        <v>363</v>
      </c>
      <c r="G112" s="261" t="s">
        <v>344</v>
      </c>
      <c r="H112" s="261" t="s">
        <v>1647</v>
      </c>
      <c r="I112" s="235" t="str">
        <f t="shared" si="1"/>
        <v>34057587a</v>
      </c>
      <c r="J112" s="236" t="str">
        <f t="shared" si="2"/>
        <v>34057587026 02</v>
      </c>
      <c r="K112" s="264" t="s">
        <v>1772</v>
      </c>
      <c r="L112" s="236" t="str">
        <f t="shared" si="3"/>
        <v>34057587026 02B</v>
      </c>
      <c r="M112" s="264" t="str">
        <f t="shared" si="4"/>
        <v>Slovenská Muaythai Asociácia aBthajský box - bežné transfery</v>
      </c>
      <c r="N112" s="265" t="str">
        <f t="shared" si="5"/>
        <v>34057587aB</v>
      </c>
      <c r="O112" s="265"/>
      <c r="P112" s="265"/>
      <c r="Q112" s="265"/>
      <c r="R112" s="265"/>
      <c r="S112" s="265"/>
      <c r="T112" s="265"/>
      <c r="U112" s="265"/>
      <c r="V112" s="265"/>
      <c r="W112" s="265"/>
      <c r="X112" s="265"/>
      <c r="Y112" s="265"/>
      <c r="Z112" s="265"/>
    </row>
    <row r="113" ht="10.5" customHeight="1">
      <c r="A113" s="259" t="s">
        <v>1110</v>
      </c>
      <c r="B113" s="260" t="str">
        <f>VLOOKUP(A113,Adr!A:B,2,FALSE)</f>
        <v>Slovenská Muaythai Asociácia </v>
      </c>
      <c r="C113" s="269" t="s">
        <v>1773</v>
      </c>
      <c r="D113" s="138">
        <v>31000.0</v>
      </c>
      <c r="E113" s="268">
        <v>0.0</v>
      </c>
      <c r="F113" s="259" t="s">
        <v>369</v>
      </c>
      <c r="G113" s="261" t="s">
        <v>346</v>
      </c>
      <c r="H113" s="261" t="s">
        <v>1647</v>
      </c>
      <c r="I113" s="235" t="str">
        <f t="shared" si="1"/>
        <v>34057587d</v>
      </c>
      <c r="J113" s="236" t="str">
        <f t="shared" si="2"/>
        <v>34057587026 03</v>
      </c>
      <c r="K113" s="264"/>
      <c r="L113" s="236" t="str">
        <f t="shared" si="3"/>
        <v>34057587026 03B</v>
      </c>
      <c r="M113" s="264" t="str">
        <f t="shared" si="4"/>
        <v>Slovenská Muaythai Asociácia dBChochlíková Monika</v>
      </c>
      <c r="N113" s="265" t="str">
        <f t="shared" si="5"/>
        <v>34057587dB</v>
      </c>
      <c r="O113" s="265"/>
      <c r="P113" s="265"/>
      <c r="Q113" s="265"/>
      <c r="R113" s="265"/>
      <c r="S113" s="265"/>
      <c r="T113" s="265"/>
      <c r="U113" s="265"/>
      <c r="V113" s="265"/>
      <c r="W113" s="265"/>
      <c r="X113" s="265"/>
      <c r="Y113" s="265"/>
      <c r="Z113" s="265"/>
    </row>
    <row r="114" ht="10.5" customHeight="1">
      <c r="A114" s="235">
        <v>3.0806887E7</v>
      </c>
      <c r="B114" s="260" t="str">
        <f>VLOOKUP(A114,Adr!A:B,2,FALSE)</f>
        <v>Slovenská nohejbalová asociácia</v>
      </c>
      <c r="C114" s="261" t="s">
        <v>376</v>
      </c>
      <c r="D114" s="262">
        <v>46600.0</v>
      </c>
      <c r="E114" s="268">
        <v>0.0</v>
      </c>
      <c r="F114" s="259" t="s">
        <v>375</v>
      </c>
      <c r="G114" s="261" t="s">
        <v>346</v>
      </c>
      <c r="H114" s="261" t="s">
        <v>1647</v>
      </c>
      <c r="I114" s="235" t="str">
        <f t="shared" si="1"/>
        <v>30806887g</v>
      </c>
      <c r="J114" s="236" t="str">
        <f t="shared" si="2"/>
        <v>30806887026 03</v>
      </c>
      <c r="K114" s="264"/>
      <c r="L114" s="236" t="str">
        <f t="shared" si="3"/>
        <v>30806887026 03B</v>
      </c>
      <c r="M114" s="264" t="str">
        <f t="shared" si="4"/>
        <v>Slovenská nohejbalová asociáciagBrozvoj športov, ktoré nie sú uznanými podľa zákona č. 440/2015 Z. z.</v>
      </c>
      <c r="N114" s="265" t="str">
        <f t="shared" si="5"/>
        <v>30806887gB</v>
      </c>
      <c r="O114" s="265"/>
      <c r="P114" s="265"/>
      <c r="Q114" s="265"/>
      <c r="R114" s="265"/>
      <c r="S114" s="265"/>
      <c r="T114" s="265"/>
      <c r="U114" s="265"/>
      <c r="V114" s="265"/>
      <c r="W114" s="265"/>
      <c r="X114" s="265"/>
      <c r="Y114" s="265"/>
      <c r="Z114" s="265"/>
    </row>
    <row r="115" ht="10.5" customHeight="1">
      <c r="A115" s="235" t="s">
        <v>1123</v>
      </c>
      <c r="B115" s="260" t="str">
        <f>VLOOKUP(A115,Adr!A:B,2,FALSE)</f>
        <v>Slovenská plavecká federácia</v>
      </c>
      <c r="C115" s="241" t="s">
        <v>1774</v>
      </c>
      <c r="D115" s="138">
        <v>2808724.0</v>
      </c>
      <c r="E115" s="263">
        <v>0.0</v>
      </c>
      <c r="F115" s="259" t="s">
        <v>363</v>
      </c>
      <c r="G115" s="261" t="s">
        <v>344</v>
      </c>
      <c r="H115" s="261" t="s">
        <v>1647</v>
      </c>
      <c r="I115" s="235" t="str">
        <f t="shared" si="1"/>
        <v>36068764a</v>
      </c>
      <c r="J115" s="236" t="str">
        <f t="shared" si="2"/>
        <v>36068764026 02</v>
      </c>
      <c r="K115" s="264" t="s">
        <v>1775</v>
      </c>
      <c r="L115" s="236" t="str">
        <f t="shared" si="3"/>
        <v>36068764026 02B</v>
      </c>
      <c r="M115" s="264" t="str">
        <f t="shared" si="4"/>
        <v>Slovenská plavecká federáciaaBplavecké športy - bežné transfery</v>
      </c>
      <c r="N115" s="265" t="str">
        <f t="shared" si="5"/>
        <v>36068764aB</v>
      </c>
      <c r="O115" s="265"/>
      <c r="P115" s="265"/>
      <c r="Q115" s="265"/>
      <c r="R115" s="265"/>
      <c r="S115" s="265"/>
      <c r="T115" s="265"/>
      <c r="U115" s="265"/>
      <c r="V115" s="265"/>
      <c r="W115" s="265"/>
      <c r="X115" s="265"/>
      <c r="Y115" s="265"/>
      <c r="Z115" s="265"/>
    </row>
    <row r="116" ht="10.5" customHeight="1">
      <c r="A116" s="259" t="s">
        <v>1123</v>
      </c>
      <c r="B116" s="260" t="str">
        <f>VLOOKUP(A116,Adr!A:B,2,FALSE)</f>
        <v>Slovenská plavecká federácia</v>
      </c>
      <c r="C116" s="269" t="s">
        <v>1776</v>
      </c>
      <c r="D116" s="267">
        <v>4480.0</v>
      </c>
      <c r="E116" s="263">
        <v>0.0</v>
      </c>
      <c r="F116" s="259" t="s">
        <v>369</v>
      </c>
      <c r="G116" s="261" t="s">
        <v>346</v>
      </c>
      <c r="H116" s="261" t="s">
        <v>1647</v>
      </c>
      <c r="I116" s="235" t="str">
        <f t="shared" si="1"/>
        <v>36068764d</v>
      </c>
      <c r="J116" s="236" t="str">
        <f t="shared" si="2"/>
        <v>36068764026 03</v>
      </c>
      <c r="K116" s="264"/>
      <c r="L116" s="236" t="str">
        <f t="shared" si="3"/>
        <v>36068764026 03B</v>
      </c>
      <c r="M116" s="264" t="str">
        <f t="shared" si="4"/>
        <v>Slovenská plavecká federáciadBÁsványiová Veronika</v>
      </c>
      <c r="N116" s="265" t="str">
        <f t="shared" si="5"/>
        <v>36068764dB</v>
      </c>
      <c r="O116" s="265"/>
      <c r="P116" s="265"/>
      <c r="Q116" s="265"/>
      <c r="R116" s="265"/>
      <c r="S116" s="265"/>
      <c r="T116" s="265"/>
      <c r="U116" s="265"/>
      <c r="V116" s="265"/>
      <c r="W116" s="265"/>
      <c r="X116" s="265"/>
      <c r="Y116" s="265"/>
      <c r="Z116" s="265"/>
    </row>
    <row r="117" ht="10.5" customHeight="1">
      <c r="A117" s="259" t="s">
        <v>1123</v>
      </c>
      <c r="B117" s="260" t="str">
        <f>VLOOKUP(A117,Adr!A:B,2,FALSE)</f>
        <v>Slovenská plavecká federácia</v>
      </c>
      <c r="C117" s="241" t="s">
        <v>1777</v>
      </c>
      <c r="D117" s="138">
        <v>16000.0</v>
      </c>
      <c r="E117" s="268">
        <v>0.0</v>
      </c>
      <c r="F117" s="259" t="s">
        <v>369</v>
      </c>
      <c r="G117" s="261" t="s">
        <v>346</v>
      </c>
      <c r="H117" s="261" t="s">
        <v>1647</v>
      </c>
      <c r="I117" s="235" t="str">
        <f t="shared" si="1"/>
        <v>36068764d</v>
      </c>
      <c r="J117" s="236" t="str">
        <f t="shared" si="2"/>
        <v>36068764026 03</v>
      </c>
      <c r="K117" s="264"/>
      <c r="L117" s="236" t="str">
        <f t="shared" si="3"/>
        <v>36068764026 03B</v>
      </c>
      <c r="M117" s="264" t="str">
        <f t="shared" si="4"/>
        <v>Slovenská plavecká federáciadBDuša Matej</v>
      </c>
      <c r="N117" s="265" t="str">
        <f t="shared" si="5"/>
        <v>36068764dB</v>
      </c>
      <c r="O117" s="265"/>
      <c r="P117" s="265"/>
      <c r="Q117" s="265"/>
      <c r="R117" s="265"/>
      <c r="S117" s="265"/>
      <c r="T117" s="265"/>
      <c r="U117" s="265"/>
      <c r="V117" s="265"/>
      <c r="W117" s="265"/>
      <c r="X117" s="265"/>
      <c r="Y117" s="265"/>
      <c r="Z117" s="265"/>
    </row>
    <row r="118" ht="10.5" customHeight="1">
      <c r="A118" s="259" t="s">
        <v>1123</v>
      </c>
      <c r="B118" s="260" t="str">
        <f>VLOOKUP(A118,Adr!A:B,2,FALSE)</f>
        <v>Slovenská plavecká federácia</v>
      </c>
      <c r="C118" s="241" t="s">
        <v>1778</v>
      </c>
      <c r="D118" s="138">
        <v>13000.0</v>
      </c>
      <c r="E118" s="263">
        <v>0.0</v>
      </c>
      <c r="F118" s="259" t="s">
        <v>369</v>
      </c>
      <c r="G118" s="261" t="s">
        <v>346</v>
      </c>
      <c r="H118" s="261" t="s">
        <v>1647</v>
      </c>
      <c r="I118" s="235" t="str">
        <f t="shared" si="1"/>
        <v>36068764d</v>
      </c>
      <c r="J118" s="236" t="str">
        <f t="shared" si="2"/>
        <v>36068764026 03</v>
      </c>
      <c r="K118" s="264"/>
      <c r="L118" s="236" t="str">
        <f t="shared" si="3"/>
        <v>36068764026 03B</v>
      </c>
      <c r="M118" s="264" t="str">
        <f t="shared" si="4"/>
        <v>Slovenská plavecká federáciadBKošťál Samuel</v>
      </c>
      <c r="N118" s="265" t="str">
        <f t="shared" si="5"/>
        <v>36068764dB</v>
      </c>
      <c r="O118" s="265"/>
      <c r="P118" s="265"/>
      <c r="Q118" s="265"/>
      <c r="R118" s="265"/>
      <c r="S118" s="265"/>
      <c r="T118" s="265"/>
      <c r="U118" s="265"/>
      <c r="V118" s="265"/>
      <c r="W118" s="265"/>
      <c r="X118" s="265"/>
      <c r="Y118" s="265"/>
      <c r="Z118" s="265"/>
    </row>
    <row r="119" ht="10.5" customHeight="1">
      <c r="A119" s="235" t="s">
        <v>1123</v>
      </c>
      <c r="B119" s="260" t="str">
        <f>VLOOKUP(A119,Adr!A:B,2,FALSE)</f>
        <v>Slovenská plavecká federácia</v>
      </c>
      <c r="C119" s="261" t="s">
        <v>1779</v>
      </c>
      <c r="D119" s="262">
        <v>12000.0</v>
      </c>
      <c r="E119" s="268">
        <v>0.0</v>
      </c>
      <c r="F119" s="259" t="s">
        <v>369</v>
      </c>
      <c r="G119" s="261" t="s">
        <v>346</v>
      </c>
      <c r="H119" s="261" t="s">
        <v>1647</v>
      </c>
      <c r="I119" s="235" t="str">
        <f t="shared" si="1"/>
        <v>36068764d</v>
      </c>
      <c r="J119" s="236" t="str">
        <f t="shared" si="2"/>
        <v>36068764026 03</v>
      </c>
      <c r="K119" s="264"/>
      <c r="L119" s="236" t="str">
        <f t="shared" si="3"/>
        <v>36068764026 03B</v>
      </c>
      <c r="M119" s="264" t="str">
        <f t="shared" si="4"/>
        <v>Slovenská plavecká federáciadBKrajčovičová Lea Anna</v>
      </c>
      <c r="N119" s="265" t="str">
        <f t="shared" si="5"/>
        <v>36068764dB</v>
      </c>
      <c r="O119" s="265"/>
      <c r="P119" s="265"/>
      <c r="Q119" s="265"/>
      <c r="R119" s="265"/>
      <c r="S119" s="265"/>
      <c r="T119" s="265"/>
      <c r="U119" s="265"/>
      <c r="V119" s="265"/>
      <c r="W119" s="265"/>
      <c r="X119" s="265"/>
      <c r="Y119" s="265"/>
      <c r="Z119" s="265"/>
    </row>
    <row r="120" ht="10.5" customHeight="1">
      <c r="A120" s="235" t="s">
        <v>1123</v>
      </c>
      <c r="B120" s="260" t="str">
        <f>VLOOKUP(A120,Adr!A:B,2,FALSE)</f>
        <v>Slovenská plavecká federácia</v>
      </c>
      <c r="C120" s="132" t="s">
        <v>1780</v>
      </c>
      <c r="D120" s="262">
        <v>4480.0</v>
      </c>
      <c r="E120" s="263">
        <v>0.0</v>
      </c>
      <c r="F120" s="259" t="s">
        <v>369</v>
      </c>
      <c r="G120" s="261" t="s">
        <v>346</v>
      </c>
      <c r="H120" s="261" t="s">
        <v>1647</v>
      </c>
      <c r="I120" s="235" t="str">
        <f t="shared" si="1"/>
        <v>36068764d</v>
      </c>
      <c r="J120" s="236" t="str">
        <f t="shared" si="2"/>
        <v>36068764026 03</v>
      </c>
      <c r="K120" s="264"/>
      <c r="L120" s="236" t="str">
        <f t="shared" si="3"/>
        <v>36068764026 03B</v>
      </c>
      <c r="M120" s="264" t="str">
        <f t="shared" si="4"/>
        <v>Slovenská plavecká federáciadBLajčáková Johana</v>
      </c>
      <c r="N120" s="265" t="str">
        <f t="shared" si="5"/>
        <v>36068764dB</v>
      </c>
      <c r="O120" s="265"/>
      <c r="P120" s="265"/>
      <c r="Q120" s="265"/>
      <c r="R120" s="265"/>
      <c r="S120" s="265"/>
      <c r="T120" s="265"/>
      <c r="U120" s="265"/>
      <c r="V120" s="265"/>
      <c r="W120" s="265"/>
      <c r="X120" s="265"/>
      <c r="Y120" s="265"/>
      <c r="Z120" s="265"/>
    </row>
    <row r="121" ht="10.5" customHeight="1">
      <c r="A121" s="235" t="s">
        <v>1123</v>
      </c>
      <c r="B121" s="260" t="str">
        <f>VLOOKUP(A121,Adr!A:B,2,FALSE)</f>
        <v>Slovenská plavecká federácia</v>
      </c>
      <c r="C121" s="241" t="s">
        <v>1781</v>
      </c>
      <c r="D121" s="138">
        <v>4480.0</v>
      </c>
      <c r="E121" s="268">
        <v>0.0</v>
      </c>
      <c r="F121" s="259" t="s">
        <v>369</v>
      </c>
      <c r="G121" s="261" t="s">
        <v>346</v>
      </c>
      <c r="H121" s="261" t="s">
        <v>1647</v>
      </c>
      <c r="I121" s="235" t="str">
        <f t="shared" si="1"/>
        <v>36068764d</v>
      </c>
      <c r="J121" s="236" t="str">
        <f t="shared" si="2"/>
        <v>36068764026 03</v>
      </c>
      <c r="K121" s="264"/>
      <c r="L121" s="236" t="str">
        <f t="shared" si="3"/>
        <v>36068764026 03B</v>
      </c>
      <c r="M121" s="264" t="str">
        <f t="shared" si="4"/>
        <v>Slovenská plavecká federáciadBMarkušová Tamara</v>
      </c>
      <c r="N121" s="265" t="str">
        <f t="shared" si="5"/>
        <v>36068764dB</v>
      </c>
      <c r="O121" s="265"/>
      <c r="P121" s="265"/>
      <c r="Q121" s="265"/>
      <c r="R121" s="265"/>
      <c r="S121" s="265"/>
      <c r="T121" s="265"/>
      <c r="U121" s="265"/>
      <c r="V121" s="265"/>
      <c r="W121" s="265"/>
      <c r="X121" s="265"/>
      <c r="Y121" s="265"/>
      <c r="Z121" s="265"/>
    </row>
    <row r="122" ht="10.5" customHeight="1">
      <c r="A122" s="259" t="s">
        <v>1123</v>
      </c>
      <c r="B122" s="260" t="str">
        <f>VLOOKUP(A122,Adr!A:B,2,FALSE)</f>
        <v>Slovenská plavecká federácia</v>
      </c>
      <c r="C122" s="269" t="s">
        <v>1782</v>
      </c>
      <c r="D122" s="267">
        <v>16000.0</v>
      </c>
      <c r="E122" s="263">
        <v>0.0</v>
      </c>
      <c r="F122" s="259" t="s">
        <v>369</v>
      </c>
      <c r="G122" s="261" t="s">
        <v>346</v>
      </c>
      <c r="H122" s="261" t="s">
        <v>1647</v>
      </c>
      <c r="I122" s="235" t="str">
        <f t="shared" si="1"/>
        <v>36068764d</v>
      </c>
      <c r="J122" s="236" t="str">
        <f t="shared" si="2"/>
        <v>36068764026 03</v>
      </c>
      <c r="K122" s="264"/>
      <c r="L122" s="236" t="str">
        <f t="shared" si="3"/>
        <v>36068764026 03B</v>
      </c>
      <c r="M122" s="264" t="str">
        <f t="shared" si="4"/>
        <v>Slovenská plavecká federáciadBPodmaníková Andrea</v>
      </c>
      <c r="N122" s="265" t="str">
        <f t="shared" si="5"/>
        <v>36068764dB</v>
      </c>
      <c r="O122" s="265"/>
      <c r="P122" s="265"/>
      <c r="Q122" s="265"/>
      <c r="R122" s="265"/>
      <c r="S122" s="265"/>
      <c r="T122" s="265"/>
      <c r="U122" s="265"/>
      <c r="V122" s="265"/>
      <c r="W122" s="265"/>
      <c r="X122" s="265"/>
      <c r="Y122" s="265"/>
      <c r="Z122" s="265"/>
    </row>
    <row r="123" ht="10.5" customHeight="1">
      <c r="A123" s="259" t="s">
        <v>1123</v>
      </c>
      <c r="B123" s="260" t="str">
        <f>VLOOKUP(A123,Adr!A:B,2,FALSE)</f>
        <v>Slovenská plavecká federácia</v>
      </c>
      <c r="C123" s="132" t="s">
        <v>1783</v>
      </c>
      <c r="D123" s="262">
        <v>26000.0</v>
      </c>
      <c r="E123" s="268">
        <v>0.0</v>
      </c>
      <c r="F123" s="259" t="s">
        <v>369</v>
      </c>
      <c r="G123" s="261" t="s">
        <v>346</v>
      </c>
      <c r="H123" s="261" t="s">
        <v>1647</v>
      </c>
      <c r="I123" s="235" t="str">
        <f t="shared" si="1"/>
        <v>36068764d</v>
      </c>
      <c r="J123" s="236" t="str">
        <f t="shared" si="2"/>
        <v>36068764026 03</v>
      </c>
      <c r="K123" s="264"/>
      <c r="L123" s="236" t="str">
        <f t="shared" si="3"/>
        <v>36068764026 03B</v>
      </c>
      <c r="M123" s="264" t="str">
        <f t="shared" si="4"/>
        <v>Slovenská plavecká federáciadBPotocká Tamara</v>
      </c>
      <c r="N123" s="265" t="str">
        <f t="shared" si="5"/>
        <v>36068764dB</v>
      </c>
      <c r="O123" s="265"/>
      <c r="P123" s="265"/>
      <c r="Q123" s="265"/>
      <c r="R123" s="265"/>
      <c r="S123" s="265"/>
      <c r="T123" s="265"/>
      <c r="U123" s="265"/>
      <c r="V123" s="265"/>
      <c r="W123" s="265"/>
      <c r="X123" s="265"/>
      <c r="Y123" s="265"/>
      <c r="Z123" s="265"/>
    </row>
    <row r="124" ht="10.5" customHeight="1">
      <c r="A124" s="259" t="s">
        <v>1123</v>
      </c>
      <c r="B124" s="260" t="str">
        <f>VLOOKUP(A124,Adr!A:B,2,FALSE)</f>
        <v>Slovenská plavecká federácia</v>
      </c>
      <c r="C124" s="269" t="s">
        <v>1784</v>
      </c>
      <c r="D124" s="138">
        <v>12000.0</v>
      </c>
      <c r="E124" s="263">
        <v>0.0</v>
      </c>
      <c r="F124" s="259" t="s">
        <v>369</v>
      </c>
      <c r="G124" s="261" t="s">
        <v>346</v>
      </c>
      <c r="H124" s="261" t="s">
        <v>1647</v>
      </c>
      <c r="I124" s="235" t="str">
        <f t="shared" si="1"/>
        <v>36068764d</v>
      </c>
      <c r="J124" s="236" t="str">
        <f t="shared" si="2"/>
        <v>36068764026 03</v>
      </c>
      <c r="K124" s="264"/>
      <c r="L124" s="236" t="str">
        <f t="shared" si="3"/>
        <v>36068764026 03B</v>
      </c>
      <c r="M124" s="264" t="str">
        <f t="shared" si="4"/>
        <v>Slovenská plavecká federáciadBStrapeková Žofia</v>
      </c>
      <c r="N124" s="265" t="str">
        <f t="shared" si="5"/>
        <v>36068764dB</v>
      </c>
      <c r="O124" s="265"/>
      <c r="P124" s="265"/>
      <c r="Q124" s="265"/>
      <c r="R124" s="265"/>
      <c r="S124" s="265"/>
      <c r="T124" s="265"/>
      <c r="U124" s="265"/>
      <c r="V124" s="265"/>
      <c r="W124" s="265"/>
      <c r="X124" s="265"/>
      <c r="Y124" s="265"/>
      <c r="Z124" s="265"/>
    </row>
    <row r="125" ht="10.5" customHeight="1">
      <c r="A125" s="259" t="s">
        <v>1123</v>
      </c>
      <c r="B125" s="260" t="str">
        <f>VLOOKUP(A125,Adr!A:B,2,FALSE)</f>
        <v>Slovenská plavecká federácia</v>
      </c>
      <c r="C125" s="261" t="s">
        <v>1785</v>
      </c>
      <c r="D125" s="262">
        <v>8000.0</v>
      </c>
      <c r="E125" s="268">
        <v>0.0</v>
      </c>
      <c r="F125" s="259" t="s">
        <v>369</v>
      </c>
      <c r="G125" s="261" t="s">
        <v>346</v>
      </c>
      <c r="H125" s="261" t="s">
        <v>1647</v>
      </c>
      <c r="I125" s="235" t="str">
        <f t="shared" si="1"/>
        <v>36068764d</v>
      </c>
      <c r="J125" s="236" t="str">
        <f t="shared" si="2"/>
        <v>36068764026 03</v>
      </c>
      <c r="K125" s="264"/>
      <c r="L125" s="236" t="str">
        <f t="shared" si="3"/>
        <v>36068764026 03B</v>
      </c>
      <c r="M125" s="264" t="str">
        <f t="shared" si="4"/>
        <v>Slovenská plavecká federáciadBštafeta - plávanie</v>
      </c>
      <c r="N125" s="265" t="str">
        <f t="shared" si="5"/>
        <v>36068764dB</v>
      </c>
      <c r="O125" s="265"/>
      <c r="P125" s="265"/>
      <c r="Q125" s="265"/>
      <c r="R125" s="265"/>
      <c r="S125" s="265"/>
      <c r="T125" s="265"/>
      <c r="U125" s="265"/>
      <c r="V125" s="265"/>
      <c r="W125" s="265"/>
      <c r="X125" s="265"/>
      <c r="Y125" s="265"/>
      <c r="Z125" s="265"/>
    </row>
    <row r="126" ht="10.5" customHeight="1">
      <c r="A126" s="240" t="s">
        <v>1123</v>
      </c>
      <c r="B126" s="260" t="str">
        <f>VLOOKUP(A126,Adr!A:B,2,FALSE)</f>
        <v>Slovenská plavecká federácia</v>
      </c>
      <c r="C126" s="241" t="s">
        <v>1786</v>
      </c>
      <c r="D126" s="138">
        <v>4480.0</v>
      </c>
      <c r="E126" s="263">
        <v>0.0</v>
      </c>
      <c r="F126" s="259" t="s">
        <v>369</v>
      </c>
      <c r="G126" s="261" t="s">
        <v>346</v>
      </c>
      <c r="H126" s="261" t="s">
        <v>1647</v>
      </c>
      <c r="I126" s="235" t="str">
        <f t="shared" si="1"/>
        <v>36068764d</v>
      </c>
      <c r="J126" s="236" t="str">
        <f t="shared" si="2"/>
        <v>36068764026 03</v>
      </c>
      <c r="K126" s="264"/>
      <c r="L126" s="236" t="str">
        <f t="shared" si="3"/>
        <v>36068764026 03B</v>
      </c>
      <c r="M126" s="264" t="str">
        <f t="shared" si="4"/>
        <v>Slovenská plavecká federáciadBVilímová Isabella</v>
      </c>
      <c r="N126" s="265" t="str">
        <f t="shared" si="5"/>
        <v>36068764dB</v>
      </c>
      <c r="O126" s="265"/>
      <c r="P126" s="265"/>
      <c r="Q126" s="265"/>
      <c r="R126" s="265"/>
      <c r="S126" s="265"/>
      <c r="T126" s="265"/>
      <c r="U126" s="265"/>
      <c r="V126" s="265"/>
      <c r="W126" s="265"/>
      <c r="X126" s="265"/>
      <c r="Y126" s="265"/>
      <c r="Z126" s="265"/>
    </row>
    <row r="127" ht="10.5" customHeight="1">
      <c r="A127" s="259" t="s">
        <v>1123</v>
      </c>
      <c r="B127" s="260" t="str">
        <f>VLOOKUP(A127,Adr!A:B,2,FALSE)</f>
        <v>Slovenská plavecká federácia</v>
      </c>
      <c r="C127" s="269" t="s">
        <v>1787</v>
      </c>
      <c r="D127" s="267">
        <v>4480.0</v>
      </c>
      <c r="E127" s="268">
        <v>0.0</v>
      </c>
      <c r="F127" s="259" t="s">
        <v>369</v>
      </c>
      <c r="G127" s="261" t="s">
        <v>346</v>
      </c>
      <c r="H127" s="261" t="s">
        <v>1647</v>
      </c>
      <c r="I127" s="235" t="str">
        <f t="shared" si="1"/>
        <v>36068764d</v>
      </c>
      <c r="J127" s="236" t="str">
        <f t="shared" si="2"/>
        <v>36068764026 03</v>
      </c>
      <c r="K127" s="264"/>
      <c r="L127" s="236" t="str">
        <f t="shared" si="3"/>
        <v>36068764026 03B</v>
      </c>
      <c r="M127" s="264" t="str">
        <f t="shared" si="4"/>
        <v>Slovenská plavecká federáciadBVilímová Mia</v>
      </c>
      <c r="N127" s="265" t="str">
        <f t="shared" si="5"/>
        <v>36068764dB</v>
      </c>
      <c r="O127" s="265"/>
      <c r="P127" s="265"/>
      <c r="Q127" s="265"/>
      <c r="R127" s="265"/>
      <c r="S127" s="265"/>
      <c r="T127" s="265"/>
      <c r="U127" s="265"/>
      <c r="V127" s="265"/>
      <c r="W127" s="265"/>
      <c r="X127" s="265"/>
      <c r="Y127" s="265"/>
      <c r="Z127" s="265"/>
    </row>
    <row r="128" ht="10.5" customHeight="1">
      <c r="A128" s="259" t="s">
        <v>1123</v>
      </c>
      <c r="B128" s="260" t="str">
        <f>VLOOKUP(A128,Adr!A:B,2,FALSE)</f>
        <v>Slovenská plavecká federácia</v>
      </c>
      <c r="C128" s="266" t="s">
        <v>1788</v>
      </c>
      <c r="D128" s="267">
        <v>8000.0</v>
      </c>
      <c r="E128" s="263">
        <v>0.0</v>
      </c>
      <c r="F128" s="259" t="s">
        <v>369</v>
      </c>
      <c r="G128" s="261" t="s">
        <v>346</v>
      </c>
      <c r="H128" s="261" t="s">
        <v>1647</v>
      </c>
      <c r="I128" s="235" t="str">
        <f t="shared" si="1"/>
        <v>36068764d</v>
      </c>
      <c r="J128" s="236" t="str">
        <f t="shared" si="2"/>
        <v>36068764026 03</v>
      </c>
      <c r="K128" s="264"/>
      <c r="L128" s="236" t="str">
        <f t="shared" si="3"/>
        <v>36068764026 03B</v>
      </c>
      <c r="M128" s="264" t="str">
        <f t="shared" si="4"/>
        <v>Slovenská plavecká federáciadBVojtko Milan</v>
      </c>
      <c r="N128" s="265" t="str">
        <f t="shared" si="5"/>
        <v>36068764dB</v>
      </c>
      <c r="O128" s="265"/>
      <c r="P128" s="265"/>
      <c r="Q128" s="265"/>
      <c r="R128" s="265"/>
      <c r="S128" s="265"/>
      <c r="T128" s="265"/>
      <c r="U128" s="265"/>
      <c r="V128" s="265"/>
      <c r="W128" s="265"/>
      <c r="X128" s="265"/>
      <c r="Y128" s="265"/>
      <c r="Z128" s="265"/>
    </row>
    <row r="129" ht="10.5" customHeight="1">
      <c r="A129" s="259" t="s">
        <v>1131</v>
      </c>
      <c r="B129" s="260" t="str">
        <f>VLOOKUP(A129,Adr!A:B,2,FALSE)</f>
        <v>Slovenská rugbyová únia</v>
      </c>
      <c r="C129" s="269" t="s">
        <v>1789</v>
      </c>
      <c r="D129" s="267">
        <v>36051.0</v>
      </c>
      <c r="E129" s="268">
        <v>0.0</v>
      </c>
      <c r="F129" s="259" t="s">
        <v>363</v>
      </c>
      <c r="G129" s="261" t="s">
        <v>344</v>
      </c>
      <c r="H129" s="261" t="s">
        <v>1647</v>
      </c>
      <c r="I129" s="235" t="str">
        <f t="shared" si="1"/>
        <v>30851459a</v>
      </c>
      <c r="J129" s="236" t="str">
        <f t="shared" si="2"/>
        <v>30851459026 02</v>
      </c>
      <c r="K129" s="264" t="s">
        <v>1790</v>
      </c>
      <c r="L129" s="236" t="str">
        <f t="shared" si="3"/>
        <v>30851459026 02B</v>
      </c>
      <c r="M129" s="264" t="str">
        <f t="shared" si="4"/>
        <v>Slovenská rugbyová úniaaBrugby - bežné transfery</v>
      </c>
      <c r="N129" s="265" t="str">
        <f t="shared" si="5"/>
        <v>30851459aB</v>
      </c>
      <c r="O129" s="265"/>
      <c r="P129" s="265"/>
      <c r="Q129" s="265"/>
      <c r="R129" s="265"/>
      <c r="S129" s="265"/>
      <c r="T129" s="265"/>
      <c r="U129" s="265"/>
      <c r="V129" s="265"/>
      <c r="W129" s="265"/>
      <c r="X129" s="265"/>
      <c r="Y129" s="265"/>
      <c r="Z129" s="265"/>
    </row>
    <row r="130" ht="10.5" customHeight="1">
      <c r="A130" s="259" t="s">
        <v>1140</v>
      </c>
      <c r="B130" s="260" t="str">
        <f>VLOOKUP(A130,Adr!A:B,2,FALSE)</f>
        <v>Slovenská skialpinistická asociácia</v>
      </c>
      <c r="C130" s="269" t="s">
        <v>1791</v>
      </c>
      <c r="D130" s="262">
        <v>32930.0</v>
      </c>
      <c r="E130" s="263">
        <v>0.0</v>
      </c>
      <c r="F130" s="259" t="s">
        <v>363</v>
      </c>
      <c r="G130" s="261" t="s">
        <v>344</v>
      </c>
      <c r="H130" s="261" t="s">
        <v>1647</v>
      </c>
      <c r="I130" s="235" t="str">
        <f t="shared" si="1"/>
        <v>37998919a</v>
      </c>
      <c r="J130" s="236" t="str">
        <f t="shared" si="2"/>
        <v>37998919026 02</v>
      </c>
      <c r="K130" s="264" t="s">
        <v>1792</v>
      </c>
      <c r="L130" s="236" t="str">
        <f t="shared" si="3"/>
        <v>37998919026 02B</v>
      </c>
      <c r="M130" s="264" t="str">
        <f t="shared" si="4"/>
        <v>Slovenská skialpinistická asociáciaaBskialpinizmus - bežné transfery</v>
      </c>
      <c r="N130" s="265" t="str">
        <f t="shared" si="5"/>
        <v>37998919aB</v>
      </c>
      <c r="O130" s="265"/>
      <c r="P130" s="265"/>
      <c r="Q130" s="265"/>
      <c r="R130" s="265"/>
      <c r="S130" s="265"/>
      <c r="T130" s="265"/>
      <c r="U130" s="265"/>
      <c r="V130" s="265"/>
      <c r="W130" s="265"/>
      <c r="X130" s="265"/>
      <c r="Y130" s="265"/>
      <c r="Z130" s="265"/>
    </row>
    <row r="131" ht="10.5" customHeight="1">
      <c r="A131" s="259" t="s">
        <v>1140</v>
      </c>
      <c r="B131" s="260" t="str">
        <f>VLOOKUP(A131,Adr!A:B,2,FALSE)</f>
        <v>Slovenská skialpinistická asociácia</v>
      </c>
      <c r="C131" s="241" t="s">
        <v>1793</v>
      </c>
      <c r="D131" s="138">
        <v>8000.0</v>
      </c>
      <c r="E131" s="268">
        <v>0.0</v>
      </c>
      <c r="F131" s="259" t="s">
        <v>369</v>
      </c>
      <c r="G131" s="261" t="s">
        <v>346</v>
      </c>
      <c r="H131" s="261" t="s">
        <v>1647</v>
      </c>
      <c r="I131" s="235" t="str">
        <f t="shared" si="1"/>
        <v>37998919d</v>
      </c>
      <c r="J131" s="236" t="str">
        <f t="shared" si="2"/>
        <v>37998919026 03</v>
      </c>
      <c r="K131" s="264"/>
      <c r="L131" s="236" t="str">
        <f t="shared" si="3"/>
        <v>37998919026 03B</v>
      </c>
      <c r="M131" s="264" t="str">
        <f t="shared" si="4"/>
        <v>Slovenská skialpinistická asociáciadBCully Rebeka</v>
      </c>
      <c r="N131" s="265" t="str">
        <f t="shared" si="5"/>
        <v>37998919dB</v>
      </c>
      <c r="O131" s="265"/>
      <c r="P131" s="265"/>
      <c r="Q131" s="265"/>
      <c r="R131" s="265"/>
      <c r="S131" s="265"/>
      <c r="T131" s="265"/>
      <c r="U131" s="265"/>
      <c r="V131" s="265"/>
      <c r="W131" s="265"/>
      <c r="X131" s="265"/>
      <c r="Y131" s="265"/>
      <c r="Z131" s="265"/>
    </row>
    <row r="132" ht="10.5" customHeight="1">
      <c r="A132" s="259" t="s">
        <v>1140</v>
      </c>
      <c r="B132" s="260" t="str">
        <f>VLOOKUP(A132,Adr!A:B,2,FALSE)</f>
        <v>Slovenská skialpinistická asociácia</v>
      </c>
      <c r="C132" s="241" t="s">
        <v>1794</v>
      </c>
      <c r="D132" s="138">
        <v>26000.0</v>
      </c>
      <c r="E132" s="263">
        <v>0.0</v>
      </c>
      <c r="F132" s="259" t="s">
        <v>369</v>
      </c>
      <c r="G132" s="261" t="s">
        <v>346</v>
      </c>
      <c r="H132" s="261" t="s">
        <v>1647</v>
      </c>
      <c r="I132" s="235" t="str">
        <f t="shared" si="1"/>
        <v>37998919d</v>
      </c>
      <c r="J132" s="236" t="str">
        <f t="shared" si="2"/>
        <v>37998919026 03</v>
      </c>
      <c r="K132" s="264"/>
      <c r="L132" s="236" t="str">
        <f t="shared" si="3"/>
        <v>37998919026 03B</v>
      </c>
      <c r="M132" s="264" t="str">
        <f t="shared" si="4"/>
        <v>Slovenská skialpinistická asociáciadBdvojica - mix - skialpinizmus</v>
      </c>
      <c r="N132" s="265" t="str">
        <f t="shared" si="5"/>
        <v>37998919dB</v>
      </c>
      <c r="O132" s="265"/>
      <c r="P132" s="265"/>
      <c r="Q132" s="265"/>
      <c r="R132" s="265"/>
      <c r="S132" s="265"/>
      <c r="T132" s="265"/>
      <c r="U132" s="265"/>
      <c r="V132" s="265"/>
      <c r="W132" s="265"/>
      <c r="X132" s="265"/>
      <c r="Y132" s="265"/>
      <c r="Z132" s="265"/>
    </row>
    <row r="133" ht="10.5" customHeight="1">
      <c r="A133" s="259" t="s">
        <v>1140</v>
      </c>
      <c r="B133" s="260" t="str">
        <f>VLOOKUP(A133,Adr!A:B,2,FALSE)</f>
        <v>Slovenská skialpinistická asociácia</v>
      </c>
      <c r="C133" s="241" t="s">
        <v>1795</v>
      </c>
      <c r="D133" s="138">
        <v>42000.0</v>
      </c>
      <c r="E133" s="268">
        <v>0.0</v>
      </c>
      <c r="F133" s="259" t="s">
        <v>369</v>
      </c>
      <c r="G133" s="261" t="s">
        <v>346</v>
      </c>
      <c r="H133" s="261" t="s">
        <v>1647</v>
      </c>
      <c r="I133" s="235" t="str">
        <f t="shared" si="1"/>
        <v>37998919d</v>
      </c>
      <c r="J133" s="236" t="str">
        <f t="shared" si="2"/>
        <v>37998919026 03</v>
      </c>
      <c r="K133" s="264"/>
      <c r="L133" s="236" t="str">
        <f t="shared" si="3"/>
        <v>37998919026 03B</v>
      </c>
      <c r="M133" s="264" t="str">
        <f t="shared" si="4"/>
        <v>Slovenská skialpinistická asociáciadBJagerčíková Marianna</v>
      </c>
      <c r="N133" s="265" t="str">
        <f t="shared" si="5"/>
        <v>37998919dB</v>
      </c>
      <c r="O133" s="265"/>
      <c r="P133" s="265"/>
      <c r="Q133" s="265"/>
      <c r="R133" s="265"/>
      <c r="S133" s="265"/>
      <c r="T133" s="265"/>
      <c r="U133" s="265"/>
      <c r="V133" s="265"/>
      <c r="W133" s="265"/>
      <c r="X133" s="265"/>
      <c r="Y133" s="265"/>
      <c r="Z133" s="265"/>
    </row>
    <row r="134" ht="10.5" customHeight="1">
      <c r="A134" s="259" t="s">
        <v>1140</v>
      </c>
      <c r="B134" s="260" t="str">
        <f>VLOOKUP(A134,Adr!A:B,2,FALSE)</f>
        <v>Slovenská skialpinistická asociácia</v>
      </c>
      <c r="C134" s="241" t="s">
        <v>1796</v>
      </c>
      <c r="D134" s="138">
        <v>16000.0</v>
      </c>
      <c r="E134" s="263">
        <v>0.0</v>
      </c>
      <c r="F134" s="259" t="s">
        <v>369</v>
      </c>
      <c r="G134" s="261" t="s">
        <v>346</v>
      </c>
      <c r="H134" s="261" t="s">
        <v>1647</v>
      </c>
      <c r="I134" s="235" t="str">
        <f t="shared" si="1"/>
        <v>37998919d</v>
      </c>
      <c r="J134" s="236" t="str">
        <f t="shared" si="2"/>
        <v>37998919026 03</v>
      </c>
      <c r="K134" s="264"/>
      <c r="L134" s="236" t="str">
        <f t="shared" si="3"/>
        <v>37998919026 03B</v>
      </c>
      <c r="M134" s="264" t="str">
        <f t="shared" si="4"/>
        <v>Slovenská skialpinistická asociáciadBKulanga Alex</v>
      </c>
      <c r="N134" s="265" t="str">
        <f t="shared" si="5"/>
        <v>37998919dB</v>
      </c>
      <c r="O134" s="265"/>
      <c r="P134" s="265"/>
      <c r="Q134" s="265"/>
      <c r="R134" s="265"/>
      <c r="S134" s="265"/>
      <c r="T134" s="265"/>
      <c r="U134" s="265"/>
      <c r="V134" s="265"/>
      <c r="W134" s="265"/>
      <c r="X134" s="265"/>
      <c r="Y134" s="265"/>
      <c r="Z134" s="265"/>
    </row>
    <row r="135" ht="10.5" customHeight="1">
      <c r="A135" s="259" t="s">
        <v>1140</v>
      </c>
      <c r="B135" s="260" t="str">
        <f>VLOOKUP(A135,Adr!A:B,2,FALSE)</f>
        <v>Slovenská skialpinistická asociácia</v>
      </c>
      <c r="C135" s="241" t="s">
        <v>1797</v>
      </c>
      <c r="D135" s="138">
        <v>8000.0</v>
      </c>
      <c r="E135" s="268">
        <v>0.0</v>
      </c>
      <c r="F135" s="259" t="s">
        <v>369</v>
      </c>
      <c r="G135" s="261" t="s">
        <v>346</v>
      </c>
      <c r="H135" s="261" t="s">
        <v>1647</v>
      </c>
      <c r="I135" s="235" t="str">
        <f t="shared" si="1"/>
        <v>37998919d</v>
      </c>
      <c r="J135" s="236" t="str">
        <f t="shared" si="2"/>
        <v>37998919026 03</v>
      </c>
      <c r="K135" s="264"/>
      <c r="L135" s="236" t="str">
        <f t="shared" si="3"/>
        <v>37998919026 03B</v>
      </c>
      <c r="M135" s="264" t="str">
        <f t="shared" si="4"/>
        <v>Slovenská skialpinistická asociáciadBŠiarnik Jakub</v>
      </c>
      <c r="N135" s="265" t="str">
        <f t="shared" si="5"/>
        <v>37998919dB</v>
      </c>
      <c r="O135" s="265"/>
      <c r="P135" s="265"/>
      <c r="Q135" s="265"/>
      <c r="R135" s="265"/>
      <c r="S135" s="265"/>
      <c r="T135" s="265"/>
      <c r="U135" s="265"/>
      <c r="V135" s="265"/>
      <c r="W135" s="265"/>
      <c r="X135" s="265"/>
      <c r="Y135" s="265"/>
      <c r="Z135" s="265"/>
    </row>
    <row r="136" ht="10.5" customHeight="1">
      <c r="A136" s="240" t="s">
        <v>1150</v>
      </c>
      <c r="B136" s="260" t="str">
        <f>VLOOKUP(A136,Adr!A:B,2,FALSE)</f>
        <v>Slovenská softballová asociácia</v>
      </c>
      <c r="C136" s="241" t="s">
        <v>1798</v>
      </c>
      <c r="D136" s="138">
        <v>53115.0</v>
      </c>
      <c r="E136" s="268">
        <v>0.0</v>
      </c>
      <c r="F136" s="259" t="s">
        <v>363</v>
      </c>
      <c r="G136" s="261" t="s">
        <v>344</v>
      </c>
      <c r="H136" s="261" t="s">
        <v>1647</v>
      </c>
      <c r="I136" s="235" t="str">
        <f t="shared" si="1"/>
        <v>17316723a</v>
      </c>
      <c r="J136" s="236" t="str">
        <f t="shared" si="2"/>
        <v>17316723026 02</v>
      </c>
      <c r="K136" s="264" t="s">
        <v>1799</v>
      </c>
      <c r="L136" s="236" t="str">
        <f t="shared" si="3"/>
        <v>17316723026 02B</v>
      </c>
      <c r="M136" s="264" t="str">
        <f t="shared" si="4"/>
        <v>Slovenská softballová asociáciaaBsoftbal - bežné transfery</v>
      </c>
      <c r="N136" s="265" t="str">
        <f t="shared" si="5"/>
        <v>17316723aB</v>
      </c>
      <c r="O136" s="265"/>
      <c r="P136" s="265"/>
      <c r="Q136" s="265"/>
      <c r="R136" s="265"/>
      <c r="S136" s="265"/>
      <c r="T136" s="265"/>
      <c r="U136" s="265"/>
      <c r="V136" s="265"/>
      <c r="W136" s="265"/>
      <c r="X136" s="265"/>
      <c r="Y136" s="265"/>
      <c r="Z136" s="265"/>
    </row>
    <row r="137" ht="10.5" customHeight="1">
      <c r="A137" s="259" t="s">
        <v>1156</v>
      </c>
      <c r="B137" s="260" t="str">
        <f>VLOOKUP(A137,Adr!A:B,2,FALSE)</f>
        <v>Slovenská squashová asociácia</v>
      </c>
      <c r="C137" s="241" t="s">
        <v>1800</v>
      </c>
      <c r="D137" s="138">
        <v>32930.0</v>
      </c>
      <c r="E137" s="263">
        <v>0.0</v>
      </c>
      <c r="F137" s="259" t="s">
        <v>363</v>
      </c>
      <c r="G137" s="261" t="s">
        <v>344</v>
      </c>
      <c r="H137" s="261" t="s">
        <v>1647</v>
      </c>
      <c r="I137" s="235" t="str">
        <f t="shared" si="1"/>
        <v>30807018a</v>
      </c>
      <c r="J137" s="236" t="str">
        <f t="shared" si="2"/>
        <v>30807018026 02</v>
      </c>
      <c r="K137" s="264" t="s">
        <v>1801</v>
      </c>
      <c r="L137" s="236" t="str">
        <f t="shared" si="3"/>
        <v>30807018026 02B</v>
      </c>
      <c r="M137" s="264" t="str">
        <f t="shared" si="4"/>
        <v>Slovenská squashová asociáciaaBsquash - bežné transfery</v>
      </c>
      <c r="N137" s="265" t="str">
        <f t="shared" si="5"/>
        <v>30807018aB</v>
      </c>
      <c r="O137" s="265"/>
      <c r="P137" s="265"/>
      <c r="Q137" s="265"/>
      <c r="R137" s="265"/>
      <c r="S137" s="265"/>
      <c r="T137" s="265"/>
      <c r="U137" s="265"/>
      <c r="V137" s="265"/>
      <c r="W137" s="265"/>
      <c r="X137" s="265"/>
      <c r="Y137" s="265"/>
      <c r="Z137" s="265"/>
    </row>
    <row r="138" ht="10.5" customHeight="1">
      <c r="A138" s="235" t="s">
        <v>1163</v>
      </c>
      <c r="B138" s="260" t="str">
        <f>VLOOKUP(A138,Adr!A:B,2,FALSE)</f>
        <v>Slovenská triatlonová únia</v>
      </c>
      <c r="C138" s="241" t="s">
        <v>1802</v>
      </c>
      <c r="D138" s="138">
        <v>260344.0</v>
      </c>
      <c r="E138" s="268">
        <v>0.0</v>
      </c>
      <c r="F138" s="259" t="s">
        <v>363</v>
      </c>
      <c r="G138" s="261" t="s">
        <v>344</v>
      </c>
      <c r="H138" s="261" t="s">
        <v>1647</v>
      </c>
      <c r="I138" s="235" t="str">
        <f t="shared" si="1"/>
        <v>31745466a</v>
      </c>
      <c r="J138" s="236" t="str">
        <f t="shared" si="2"/>
        <v>31745466026 02</v>
      </c>
      <c r="K138" s="264" t="s">
        <v>1803</v>
      </c>
      <c r="L138" s="236" t="str">
        <f t="shared" si="3"/>
        <v>31745466026 02B</v>
      </c>
      <c r="M138" s="264" t="str">
        <f t="shared" si="4"/>
        <v>Slovenská triatlonová úniaaBtriatlon - bežné transfery</v>
      </c>
      <c r="N138" s="265" t="str">
        <f t="shared" si="5"/>
        <v>31745466aB</v>
      </c>
      <c r="O138" s="265"/>
      <c r="P138" s="265"/>
      <c r="Q138" s="265"/>
      <c r="R138" s="265"/>
      <c r="S138" s="265"/>
      <c r="T138" s="265"/>
      <c r="U138" s="265"/>
      <c r="V138" s="265"/>
      <c r="W138" s="265"/>
      <c r="X138" s="265"/>
      <c r="Y138" s="265"/>
      <c r="Z138" s="265"/>
    </row>
    <row r="139" ht="10.5" customHeight="1">
      <c r="A139" s="235" t="s">
        <v>1163</v>
      </c>
      <c r="B139" s="260" t="str">
        <f>VLOOKUP(A139,Adr!A:B,2,FALSE)</f>
        <v>Slovenská triatlonová únia</v>
      </c>
      <c r="C139" s="261" t="s">
        <v>1804</v>
      </c>
      <c r="D139" s="262">
        <v>6759.0</v>
      </c>
      <c r="E139" s="263">
        <v>0.0</v>
      </c>
      <c r="F139" s="259" t="s">
        <v>367</v>
      </c>
      <c r="G139" s="261" t="s">
        <v>346</v>
      </c>
      <c r="H139" s="261" t="s">
        <v>1647</v>
      </c>
      <c r="I139" s="235" t="str">
        <f t="shared" si="1"/>
        <v>31745466c</v>
      </c>
      <c r="J139" s="236" t="str">
        <f t="shared" si="2"/>
        <v>31745466026 03</v>
      </c>
      <c r="K139" s="264"/>
      <c r="L139" s="236" t="str">
        <f t="shared" si="3"/>
        <v>31745466026 03B</v>
      </c>
      <c r="M139" s="264" t="str">
        <f t="shared" si="4"/>
        <v>Slovenská triatlonová úniacBzabezpečenie a rozvoj športu triatlon zdravotne postihnutých športovcov</v>
      </c>
      <c r="N139" s="265" t="str">
        <f t="shared" si="5"/>
        <v>31745466cB</v>
      </c>
      <c r="O139" s="265"/>
      <c r="P139" s="265"/>
      <c r="Q139" s="265"/>
      <c r="R139" s="265"/>
      <c r="S139" s="265"/>
      <c r="T139" s="265"/>
      <c r="U139" s="265"/>
      <c r="V139" s="265"/>
      <c r="W139" s="265"/>
      <c r="X139" s="265"/>
      <c r="Y139" s="265"/>
      <c r="Z139" s="265"/>
    </row>
    <row r="140" ht="10.5" customHeight="1">
      <c r="A140" s="259" t="s">
        <v>1163</v>
      </c>
      <c r="B140" s="260" t="str">
        <f>VLOOKUP(A140,Adr!A:B,2,FALSE)</f>
        <v>Slovenská triatlonová únia</v>
      </c>
      <c r="C140" s="261" t="s">
        <v>1805</v>
      </c>
      <c r="D140" s="262">
        <v>18000.0</v>
      </c>
      <c r="E140" s="263">
        <v>0.0</v>
      </c>
      <c r="F140" s="259" t="s">
        <v>369</v>
      </c>
      <c r="G140" s="261" t="s">
        <v>346</v>
      </c>
      <c r="H140" s="261" t="s">
        <v>1647</v>
      </c>
      <c r="I140" s="235" t="str">
        <f t="shared" si="1"/>
        <v>31745466d</v>
      </c>
      <c r="J140" s="236" t="str">
        <f t="shared" si="2"/>
        <v>31745466026 03</v>
      </c>
      <c r="K140" s="264"/>
      <c r="L140" s="236" t="str">
        <f t="shared" si="3"/>
        <v>31745466026 03B</v>
      </c>
      <c r="M140" s="264" t="str">
        <f t="shared" si="4"/>
        <v>Slovenská triatlonová úniadBDunajská Diana</v>
      </c>
      <c r="N140" s="265" t="str">
        <f t="shared" si="5"/>
        <v>31745466dB</v>
      </c>
      <c r="O140" s="265"/>
      <c r="P140" s="265"/>
      <c r="Q140" s="265"/>
      <c r="R140" s="265"/>
      <c r="S140" s="265"/>
      <c r="T140" s="265"/>
      <c r="U140" s="265"/>
      <c r="V140" s="265"/>
      <c r="W140" s="265"/>
      <c r="X140" s="265"/>
      <c r="Y140" s="265"/>
      <c r="Z140" s="265"/>
    </row>
    <row r="141" ht="10.5" customHeight="1">
      <c r="A141" s="259" t="s">
        <v>1163</v>
      </c>
      <c r="B141" s="260" t="str">
        <f>VLOOKUP(A141,Adr!A:B,2,FALSE)</f>
        <v>Slovenská triatlonová únia</v>
      </c>
      <c r="C141" s="241" t="s">
        <v>1806</v>
      </c>
      <c r="D141" s="138">
        <v>8000.0</v>
      </c>
      <c r="E141" s="268">
        <v>0.0</v>
      </c>
      <c r="F141" s="259" t="s">
        <v>369</v>
      </c>
      <c r="G141" s="261" t="s">
        <v>346</v>
      </c>
      <c r="H141" s="261" t="s">
        <v>1647</v>
      </c>
      <c r="I141" s="235" t="str">
        <f t="shared" si="1"/>
        <v>31745466d</v>
      </c>
      <c r="J141" s="236" t="str">
        <f t="shared" si="2"/>
        <v>31745466026 03</v>
      </c>
      <c r="K141" s="264"/>
      <c r="L141" s="236" t="str">
        <f t="shared" si="3"/>
        <v>31745466026 03B</v>
      </c>
      <c r="M141" s="264" t="str">
        <f t="shared" si="4"/>
        <v>Slovenská triatlonová úniadBIvančík Dominik</v>
      </c>
      <c r="N141" s="265" t="str">
        <f t="shared" si="5"/>
        <v>31745466dB</v>
      </c>
      <c r="O141" s="265"/>
      <c r="P141" s="265"/>
      <c r="Q141" s="265"/>
      <c r="R141" s="265"/>
      <c r="S141" s="265"/>
      <c r="T141" s="265"/>
      <c r="U141" s="265"/>
      <c r="V141" s="265"/>
      <c r="W141" s="265"/>
      <c r="X141" s="265"/>
      <c r="Y141" s="265"/>
      <c r="Z141" s="265"/>
    </row>
    <row r="142" ht="10.5" customHeight="1">
      <c r="A142" s="259" t="s">
        <v>1163</v>
      </c>
      <c r="B142" s="260" t="str">
        <f>VLOOKUP(A142,Adr!A:B,2,FALSE)</f>
        <v>Slovenská triatlonová únia</v>
      </c>
      <c r="C142" s="269" t="s">
        <v>1807</v>
      </c>
      <c r="D142" s="267">
        <v>42000.0</v>
      </c>
      <c r="E142" s="263">
        <v>0.0</v>
      </c>
      <c r="F142" s="259" t="s">
        <v>369</v>
      </c>
      <c r="G142" s="261" t="s">
        <v>346</v>
      </c>
      <c r="H142" s="261" t="s">
        <v>1647</v>
      </c>
      <c r="I142" s="235" t="str">
        <f t="shared" si="1"/>
        <v>31745466d</v>
      </c>
      <c r="J142" s="236" t="str">
        <f t="shared" si="2"/>
        <v>31745466026 03</v>
      </c>
      <c r="K142" s="264"/>
      <c r="L142" s="236" t="str">
        <f t="shared" si="3"/>
        <v>31745466026 03B</v>
      </c>
      <c r="M142" s="264" t="str">
        <f t="shared" si="4"/>
        <v>Slovenská triatlonová úniadBMichaličková Zuzana</v>
      </c>
      <c r="N142" s="265" t="str">
        <f t="shared" si="5"/>
        <v>31745466dB</v>
      </c>
      <c r="O142" s="265"/>
      <c r="P142" s="265"/>
      <c r="Q142" s="265"/>
      <c r="R142" s="265"/>
      <c r="S142" s="265"/>
      <c r="T142" s="265"/>
      <c r="U142" s="265"/>
      <c r="V142" s="265"/>
      <c r="W142" s="265"/>
      <c r="X142" s="265"/>
      <c r="Y142" s="265"/>
      <c r="Z142" s="265"/>
    </row>
    <row r="143" ht="10.5" customHeight="1">
      <c r="A143" s="259" t="s">
        <v>1170</v>
      </c>
      <c r="B143" s="260" t="str">
        <f>VLOOKUP(A143,Adr!A:B,2,FALSE)</f>
        <v>Slovenská volejbalová federácia</v>
      </c>
      <c r="C143" s="269" t="s">
        <v>1808</v>
      </c>
      <c r="D143" s="267">
        <v>1910942.0</v>
      </c>
      <c r="E143" s="263">
        <v>0.0</v>
      </c>
      <c r="F143" s="259" t="s">
        <v>363</v>
      </c>
      <c r="G143" s="261" t="s">
        <v>344</v>
      </c>
      <c r="H143" s="261" t="s">
        <v>1647</v>
      </c>
      <c r="I143" s="235" t="str">
        <f t="shared" si="1"/>
        <v>00688819a</v>
      </c>
      <c r="J143" s="236" t="str">
        <f t="shared" si="2"/>
        <v>00688819026 02</v>
      </c>
      <c r="K143" s="264" t="s">
        <v>1809</v>
      </c>
      <c r="L143" s="236" t="str">
        <f t="shared" si="3"/>
        <v>00688819026 02B</v>
      </c>
      <c r="M143" s="264" t="str">
        <f t="shared" si="4"/>
        <v>Slovenská volejbalová federáciaaBvolejbal - bežné transfery</v>
      </c>
      <c r="N143" s="265" t="str">
        <f t="shared" si="5"/>
        <v>00688819aB</v>
      </c>
      <c r="O143" s="265"/>
      <c r="P143" s="265"/>
      <c r="Q143" s="265"/>
      <c r="R143" s="265"/>
      <c r="S143" s="265"/>
      <c r="T143" s="265"/>
      <c r="U143" s="265"/>
      <c r="V143" s="265"/>
      <c r="W143" s="265"/>
      <c r="X143" s="265"/>
      <c r="Y143" s="265"/>
      <c r="Z143" s="265"/>
    </row>
    <row r="144" ht="10.5" customHeight="1">
      <c r="A144" s="235" t="s">
        <v>1177</v>
      </c>
      <c r="B144" s="260" t="str">
        <f>VLOOKUP(A144,Adr!A:B,2,FALSE)</f>
        <v>Slovenský atletický zväz</v>
      </c>
      <c r="C144" s="241" t="s">
        <v>1810</v>
      </c>
      <c r="D144" s="138">
        <v>3898001.0</v>
      </c>
      <c r="E144" s="268">
        <v>0.0</v>
      </c>
      <c r="F144" s="259" t="s">
        <v>363</v>
      </c>
      <c r="G144" s="261" t="s">
        <v>344</v>
      </c>
      <c r="H144" s="261" t="s">
        <v>1647</v>
      </c>
      <c r="I144" s="235" t="str">
        <f t="shared" si="1"/>
        <v>36063835a</v>
      </c>
      <c r="J144" s="236" t="str">
        <f t="shared" si="2"/>
        <v>36063835026 02</v>
      </c>
      <c r="K144" s="264" t="s">
        <v>1811</v>
      </c>
      <c r="L144" s="236" t="str">
        <f t="shared" si="3"/>
        <v>36063835026 02B</v>
      </c>
      <c r="M144" s="264" t="str">
        <f t="shared" si="4"/>
        <v>Slovenský atletický zväzaBatletika - bežné transfery</v>
      </c>
      <c r="N144" s="265" t="str">
        <f t="shared" si="5"/>
        <v>36063835aB</v>
      </c>
      <c r="O144" s="265"/>
      <c r="P144" s="265"/>
      <c r="Q144" s="265"/>
      <c r="R144" s="265"/>
      <c r="S144" s="265"/>
      <c r="T144" s="265"/>
      <c r="U144" s="265"/>
      <c r="V144" s="265"/>
      <c r="W144" s="265"/>
      <c r="X144" s="265"/>
      <c r="Y144" s="265"/>
      <c r="Z144" s="265"/>
    </row>
    <row r="145" ht="10.5" customHeight="1">
      <c r="A145" s="240" t="s">
        <v>1177</v>
      </c>
      <c r="B145" s="260" t="str">
        <f>VLOOKUP(A145,Adr!A:B,2,FALSE)</f>
        <v>Slovenský atletický zväz</v>
      </c>
      <c r="C145" s="269" t="s">
        <v>1812</v>
      </c>
      <c r="D145" s="138">
        <v>100000.0</v>
      </c>
      <c r="E145" s="263">
        <v>0.0</v>
      </c>
      <c r="F145" s="259" t="s">
        <v>363</v>
      </c>
      <c r="G145" s="261" t="s">
        <v>344</v>
      </c>
      <c r="H145" s="261" t="s">
        <v>1675</v>
      </c>
      <c r="I145" s="235" t="str">
        <f t="shared" si="1"/>
        <v>36063835a</v>
      </c>
      <c r="J145" s="236" t="str">
        <f t="shared" si="2"/>
        <v>36063835026 02</v>
      </c>
      <c r="K145" s="264" t="s">
        <v>1811</v>
      </c>
      <c r="L145" s="236" t="str">
        <f t="shared" si="3"/>
        <v>36063835026 02K</v>
      </c>
      <c r="M145" s="264" t="str">
        <f t="shared" si="4"/>
        <v>Slovenský atletický zväzaKatletika - kapitálové transfery</v>
      </c>
      <c r="N145" s="265" t="str">
        <f t="shared" si="5"/>
        <v>36063835aK</v>
      </c>
      <c r="O145" s="265"/>
      <c r="P145" s="265"/>
      <c r="Q145" s="265"/>
      <c r="R145" s="265"/>
      <c r="S145" s="265"/>
      <c r="T145" s="265"/>
      <c r="U145" s="265"/>
      <c r="V145" s="265"/>
      <c r="W145" s="265"/>
      <c r="X145" s="265"/>
      <c r="Y145" s="265"/>
      <c r="Z145" s="265"/>
    </row>
    <row r="146" ht="10.5" customHeight="1">
      <c r="A146" s="259" t="s">
        <v>1177</v>
      </c>
      <c r="B146" s="260" t="str">
        <f>VLOOKUP(A146,Adr!A:B,2,FALSE)</f>
        <v>Slovenský atletický zväz</v>
      </c>
      <c r="C146" s="241" t="s">
        <v>1813</v>
      </c>
      <c r="D146" s="138">
        <v>8000.0</v>
      </c>
      <c r="E146" s="268">
        <v>0.0</v>
      </c>
      <c r="F146" s="259" t="s">
        <v>369</v>
      </c>
      <c r="G146" s="261" t="s">
        <v>346</v>
      </c>
      <c r="H146" s="261" t="s">
        <v>1647</v>
      </c>
      <c r="I146" s="235" t="str">
        <f t="shared" si="1"/>
        <v>36063835d</v>
      </c>
      <c r="J146" s="236" t="str">
        <f t="shared" si="2"/>
        <v>36063835026 03</v>
      </c>
      <c r="K146" s="264"/>
      <c r="L146" s="236" t="str">
        <f t="shared" si="3"/>
        <v>36063835026 03B</v>
      </c>
      <c r="M146" s="264" t="str">
        <f t="shared" si="4"/>
        <v>Slovenský atletický zväzdBČorejová Tereza</v>
      </c>
      <c r="N146" s="265" t="str">
        <f t="shared" si="5"/>
        <v>36063835dB</v>
      </c>
      <c r="O146" s="265"/>
      <c r="P146" s="265"/>
      <c r="Q146" s="265"/>
      <c r="R146" s="265"/>
      <c r="S146" s="265"/>
      <c r="T146" s="265"/>
      <c r="U146" s="265"/>
      <c r="V146" s="265"/>
      <c r="W146" s="265"/>
      <c r="X146" s="265"/>
      <c r="Y146" s="265"/>
      <c r="Z146" s="265"/>
    </row>
    <row r="147" ht="10.5" customHeight="1">
      <c r="A147" s="259" t="s">
        <v>1177</v>
      </c>
      <c r="B147" s="260" t="str">
        <f>VLOOKUP(A147,Adr!A:B,2,FALSE)</f>
        <v>Slovenský atletický zväz</v>
      </c>
      <c r="C147" s="269" t="s">
        <v>1814</v>
      </c>
      <c r="D147" s="252">
        <v>16000.0</v>
      </c>
      <c r="E147" s="263">
        <v>0.0</v>
      </c>
      <c r="F147" s="259" t="s">
        <v>369</v>
      </c>
      <c r="G147" s="261" t="s">
        <v>346</v>
      </c>
      <c r="H147" s="261" t="s">
        <v>1647</v>
      </c>
      <c r="I147" s="235" t="str">
        <f t="shared" si="1"/>
        <v>36063835d</v>
      </c>
      <c r="J147" s="236" t="str">
        <f t="shared" si="2"/>
        <v>36063835026 03</v>
      </c>
      <c r="K147" s="264"/>
      <c r="L147" s="236" t="str">
        <f t="shared" si="3"/>
        <v>36063835026 03B</v>
      </c>
      <c r="M147" s="264" t="str">
        <f t="shared" si="4"/>
        <v>Slovenský atletický zväzdBForster Viktória</v>
      </c>
      <c r="N147" s="265" t="str">
        <f t="shared" si="5"/>
        <v>36063835dB</v>
      </c>
      <c r="O147" s="265"/>
      <c r="P147" s="265"/>
      <c r="Q147" s="265"/>
      <c r="R147" s="265"/>
      <c r="S147" s="265"/>
      <c r="T147" s="265"/>
      <c r="U147" s="265"/>
      <c r="V147" s="265"/>
      <c r="W147" s="265"/>
      <c r="X147" s="265"/>
      <c r="Y147" s="265"/>
      <c r="Z147" s="265"/>
    </row>
    <row r="148" ht="10.5" customHeight="1">
      <c r="A148" s="259" t="s">
        <v>1177</v>
      </c>
      <c r="B148" s="260" t="str">
        <f>VLOOKUP(A148,Adr!A:B,2,FALSE)</f>
        <v>Slovenský atletický zväz</v>
      </c>
      <c r="C148" s="241" t="s">
        <v>1815</v>
      </c>
      <c r="D148" s="138">
        <v>8000.0</v>
      </c>
      <c r="E148" s="268">
        <v>0.0</v>
      </c>
      <c r="F148" s="259" t="s">
        <v>369</v>
      </c>
      <c r="G148" s="261" t="s">
        <v>346</v>
      </c>
      <c r="H148" s="261" t="s">
        <v>1647</v>
      </c>
      <c r="I148" s="235" t="str">
        <f t="shared" si="1"/>
        <v>36063835d</v>
      </c>
      <c r="J148" s="236" t="str">
        <f t="shared" si="2"/>
        <v>36063835026 03</v>
      </c>
      <c r="K148" s="264"/>
      <c r="L148" s="236" t="str">
        <f t="shared" si="3"/>
        <v>36063835026 03B</v>
      </c>
      <c r="M148" s="264" t="str">
        <f t="shared" si="4"/>
        <v>Slovenský atletický zväzdBFrličková Laura</v>
      </c>
      <c r="N148" s="265" t="str">
        <f t="shared" si="5"/>
        <v>36063835dB</v>
      </c>
      <c r="O148" s="265"/>
      <c r="P148" s="265"/>
      <c r="Q148" s="265"/>
      <c r="R148" s="265"/>
      <c r="S148" s="265"/>
      <c r="T148" s="265"/>
      <c r="U148" s="265"/>
      <c r="V148" s="265"/>
      <c r="W148" s="265"/>
      <c r="X148" s="265"/>
      <c r="Y148" s="265"/>
      <c r="Z148" s="265"/>
    </row>
    <row r="149" ht="10.5" customHeight="1">
      <c r="A149" s="259" t="s">
        <v>1177</v>
      </c>
      <c r="B149" s="260" t="str">
        <f>VLOOKUP(A149,Adr!A:B,2,FALSE)</f>
        <v>Slovenský atletický zväz</v>
      </c>
      <c r="C149" s="269" t="s">
        <v>1816</v>
      </c>
      <c r="D149" s="267">
        <v>42000.0</v>
      </c>
      <c r="E149" s="263">
        <v>0.0</v>
      </c>
      <c r="F149" s="259" t="s">
        <v>369</v>
      </c>
      <c r="G149" s="261" t="s">
        <v>346</v>
      </c>
      <c r="H149" s="261" t="s">
        <v>1647</v>
      </c>
      <c r="I149" s="235" t="str">
        <f t="shared" si="1"/>
        <v>36063835d</v>
      </c>
      <c r="J149" s="236" t="str">
        <f t="shared" si="2"/>
        <v>36063835026 03</v>
      </c>
      <c r="K149" s="264"/>
      <c r="L149" s="236" t="str">
        <f t="shared" si="3"/>
        <v>36063835026 03B</v>
      </c>
      <c r="M149" s="264" t="str">
        <f t="shared" si="4"/>
        <v>Slovenský atletický zväzdBGajanová Gabriela</v>
      </c>
      <c r="N149" s="265" t="str">
        <f t="shared" si="5"/>
        <v>36063835dB</v>
      </c>
      <c r="O149" s="265"/>
      <c r="P149" s="265"/>
      <c r="Q149" s="265"/>
      <c r="R149" s="265"/>
      <c r="S149" s="265"/>
      <c r="T149" s="265"/>
      <c r="U149" s="265"/>
      <c r="V149" s="265"/>
      <c r="W149" s="265"/>
      <c r="X149" s="265"/>
      <c r="Y149" s="265"/>
      <c r="Z149" s="265"/>
    </row>
    <row r="150" ht="10.5" customHeight="1">
      <c r="A150" s="259" t="s">
        <v>1177</v>
      </c>
      <c r="B150" s="260" t="str">
        <f>VLOOKUP(A150,Adr!A:B,2,FALSE)</f>
        <v>Slovenský atletický zväz</v>
      </c>
      <c r="C150" s="241" t="s">
        <v>1817</v>
      </c>
      <c r="D150" s="138">
        <v>8000.0</v>
      </c>
      <c r="E150" s="268">
        <v>0.0</v>
      </c>
      <c r="F150" s="259" t="s">
        <v>369</v>
      </c>
      <c r="G150" s="261" t="s">
        <v>346</v>
      </c>
      <c r="H150" s="261" t="s">
        <v>1647</v>
      </c>
      <c r="I150" s="235" t="str">
        <f t="shared" si="1"/>
        <v>36063835d</v>
      </c>
      <c r="J150" s="236" t="str">
        <f t="shared" si="2"/>
        <v>36063835026 03</v>
      </c>
      <c r="K150" s="264"/>
      <c r="L150" s="236" t="str">
        <f t="shared" si="3"/>
        <v>36063835026 03B</v>
      </c>
      <c r="M150" s="264" t="str">
        <f t="shared" si="4"/>
        <v>Slovenský atletický zväzdBGymerská Lenka</v>
      </c>
      <c r="N150" s="265" t="str">
        <f t="shared" si="5"/>
        <v>36063835dB</v>
      </c>
      <c r="O150" s="265"/>
      <c r="P150" s="265"/>
      <c r="Q150" s="265"/>
      <c r="R150" s="265"/>
      <c r="S150" s="265"/>
      <c r="T150" s="265"/>
      <c r="U150" s="265"/>
      <c r="V150" s="265"/>
      <c r="W150" s="265"/>
      <c r="X150" s="265"/>
      <c r="Y150" s="265"/>
      <c r="Z150" s="265"/>
    </row>
    <row r="151" ht="10.5" customHeight="1">
      <c r="A151" s="235" t="s">
        <v>1177</v>
      </c>
      <c r="B151" s="260" t="str">
        <f>VLOOKUP(A151,Adr!A:B,2,FALSE)</f>
        <v>Slovenský atletický zväz</v>
      </c>
      <c r="C151" s="261" t="s">
        <v>1818</v>
      </c>
      <c r="D151" s="262">
        <v>8000.0</v>
      </c>
      <c r="E151" s="263">
        <v>0.0</v>
      </c>
      <c r="F151" s="259" t="s">
        <v>369</v>
      </c>
      <c r="G151" s="261" t="s">
        <v>346</v>
      </c>
      <c r="H151" s="261" t="s">
        <v>1647</v>
      </c>
      <c r="I151" s="235" t="str">
        <f t="shared" si="1"/>
        <v>36063835d</v>
      </c>
      <c r="J151" s="236" t="str">
        <f t="shared" si="2"/>
        <v>36063835026 03</v>
      </c>
      <c r="K151" s="264"/>
      <c r="L151" s="236" t="str">
        <f t="shared" si="3"/>
        <v>36063835026 03B</v>
      </c>
      <c r="M151" s="264" t="str">
        <f t="shared" si="4"/>
        <v>Slovenský atletický zväzdBHejčíková Nina</v>
      </c>
      <c r="N151" s="265" t="str">
        <f t="shared" si="5"/>
        <v>36063835dB</v>
      </c>
      <c r="O151" s="265"/>
      <c r="P151" s="265"/>
      <c r="Q151" s="265"/>
      <c r="R151" s="265"/>
      <c r="S151" s="265"/>
      <c r="T151" s="265"/>
      <c r="U151" s="265"/>
      <c r="V151" s="265"/>
      <c r="W151" s="265"/>
      <c r="X151" s="265"/>
      <c r="Y151" s="265"/>
      <c r="Z151" s="265"/>
    </row>
    <row r="152" ht="10.5" customHeight="1">
      <c r="A152" s="235" t="s">
        <v>1177</v>
      </c>
      <c r="B152" s="260" t="str">
        <f>VLOOKUP(A152,Adr!A:B,2,FALSE)</f>
        <v>Slovenský atletický zväz</v>
      </c>
      <c r="C152" s="269" t="s">
        <v>1819</v>
      </c>
      <c r="D152" s="138">
        <v>16000.0</v>
      </c>
      <c r="E152" s="268">
        <v>0.0</v>
      </c>
      <c r="F152" s="259" t="s">
        <v>369</v>
      </c>
      <c r="G152" s="261" t="s">
        <v>346</v>
      </c>
      <c r="H152" s="261" t="s">
        <v>1647</v>
      </c>
      <c r="I152" s="235" t="str">
        <f t="shared" si="1"/>
        <v>36063835d</v>
      </c>
      <c r="J152" s="236" t="str">
        <f t="shared" si="2"/>
        <v>36063835026 03</v>
      </c>
      <c r="K152" s="264"/>
      <c r="L152" s="236" t="str">
        <f t="shared" si="3"/>
        <v>36063835026 03B</v>
      </c>
      <c r="M152" s="264" t="str">
        <f t="shared" si="4"/>
        <v>Slovenský atletický zväzdBLedecká Daniela</v>
      </c>
      <c r="N152" s="265" t="str">
        <f t="shared" si="5"/>
        <v>36063835dB</v>
      </c>
      <c r="O152" s="265"/>
      <c r="P152" s="265"/>
      <c r="Q152" s="265"/>
      <c r="R152" s="265"/>
      <c r="S152" s="265"/>
      <c r="T152" s="265"/>
      <c r="U152" s="265"/>
      <c r="V152" s="265"/>
      <c r="W152" s="265"/>
      <c r="X152" s="265"/>
      <c r="Y152" s="265"/>
      <c r="Z152" s="265"/>
    </row>
    <row r="153" ht="10.5" customHeight="1">
      <c r="A153" s="259" t="s">
        <v>1177</v>
      </c>
      <c r="B153" s="260" t="str">
        <f>VLOOKUP(A153,Adr!A:B,2,FALSE)</f>
        <v>Slovenský atletický zväz</v>
      </c>
      <c r="C153" s="241" t="s">
        <v>1820</v>
      </c>
      <c r="D153" s="138">
        <v>8000.0</v>
      </c>
      <c r="E153" s="263">
        <v>0.0</v>
      </c>
      <c r="F153" s="259" t="s">
        <v>369</v>
      </c>
      <c r="G153" s="261" t="s">
        <v>346</v>
      </c>
      <c r="H153" s="261" t="s">
        <v>1647</v>
      </c>
      <c r="I153" s="235" t="str">
        <f t="shared" si="1"/>
        <v>36063835d</v>
      </c>
      <c r="J153" s="236" t="str">
        <f t="shared" si="2"/>
        <v>36063835026 03</v>
      </c>
      <c r="K153" s="264"/>
      <c r="L153" s="236" t="str">
        <f t="shared" si="3"/>
        <v>36063835026 03B</v>
      </c>
      <c r="M153" s="264" t="str">
        <f t="shared" si="4"/>
        <v>Slovenský atletický zväzdBPerončíková Paula</v>
      </c>
      <c r="N153" s="265" t="str">
        <f t="shared" si="5"/>
        <v>36063835dB</v>
      </c>
      <c r="O153" s="265"/>
      <c r="P153" s="265"/>
      <c r="Q153" s="265"/>
      <c r="R153" s="265"/>
      <c r="S153" s="265"/>
      <c r="T153" s="265"/>
      <c r="U153" s="265"/>
      <c r="V153" s="265"/>
      <c r="W153" s="265"/>
      <c r="X153" s="265"/>
      <c r="Y153" s="265"/>
      <c r="Z153" s="265"/>
    </row>
    <row r="154" ht="10.5" customHeight="1">
      <c r="A154" s="259" t="s">
        <v>1177</v>
      </c>
      <c r="B154" s="260" t="str">
        <f>VLOOKUP(A154,Adr!A:B,2,FALSE)</f>
        <v>Slovenský atletický zväz</v>
      </c>
      <c r="C154" s="266" t="s">
        <v>1821</v>
      </c>
      <c r="D154" s="252">
        <v>8000.0</v>
      </c>
      <c r="E154" s="268">
        <v>0.0</v>
      </c>
      <c r="F154" s="259" t="s">
        <v>369</v>
      </c>
      <c r="G154" s="261" t="s">
        <v>346</v>
      </c>
      <c r="H154" s="261" t="s">
        <v>1647</v>
      </c>
      <c r="I154" s="235" t="str">
        <f t="shared" si="1"/>
        <v>36063835d</v>
      </c>
      <c r="J154" s="236" t="str">
        <f t="shared" si="2"/>
        <v>36063835026 03</v>
      </c>
      <c r="K154" s="264"/>
      <c r="L154" s="236" t="str">
        <f t="shared" si="3"/>
        <v>36063835026 03B</v>
      </c>
      <c r="M154" s="264" t="str">
        <f t="shared" si="4"/>
        <v>Slovenský atletický zväzdBSlezáková Rebecca</v>
      </c>
      <c r="N154" s="265" t="str">
        <f t="shared" si="5"/>
        <v>36063835dB</v>
      </c>
      <c r="O154" s="265"/>
      <c r="P154" s="265"/>
      <c r="Q154" s="265"/>
      <c r="R154" s="265"/>
      <c r="S154" s="265"/>
      <c r="T154" s="265"/>
      <c r="U154" s="265"/>
      <c r="V154" s="265"/>
      <c r="W154" s="265"/>
      <c r="X154" s="265"/>
      <c r="Y154" s="265"/>
      <c r="Z154" s="265"/>
    </row>
    <row r="155" ht="10.5" customHeight="1">
      <c r="A155" s="235" t="s">
        <v>1177</v>
      </c>
      <c r="B155" s="260" t="str">
        <f>VLOOKUP(A155,Adr!A:B,2,FALSE)</f>
        <v>Slovenský atletický zväz</v>
      </c>
      <c r="C155" s="261" t="s">
        <v>1822</v>
      </c>
      <c r="D155" s="270">
        <v>62000.0</v>
      </c>
      <c r="E155" s="263">
        <v>0.0</v>
      </c>
      <c r="F155" s="259" t="s">
        <v>369</v>
      </c>
      <c r="G155" s="261" t="s">
        <v>346</v>
      </c>
      <c r="H155" s="261" t="s">
        <v>1647</v>
      </c>
      <c r="I155" s="235" t="str">
        <f t="shared" si="1"/>
        <v>36063835d</v>
      </c>
      <c r="J155" s="236" t="str">
        <f t="shared" si="2"/>
        <v>36063835026 03</v>
      </c>
      <c r="K155" s="264"/>
      <c r="L155" s="236" t="str">
        <f t="shared" si="3"/>
        <v>36063835026 03B</v>
      </c>
      <c r="M155" s="264" t="str">
        <f t="shared" si="4"/>
        <v>Slovenský atletický zväzdBZapletalová Emma</v>
      </c>
      <c r="N155" s="265" t="str">
        <f t="shared" si="5"/>
        <v>36063835dB</v>
      </c>
      <c r="O155" s="265"/>
      <c r="P155" s="265"/>
      <c r="Q155" s="265"/>
      <c r="R155" s="265"/>
      <c r="S155" s="265"/>
      <c r="T155" s="265"/>
      <c r="U155" s="265"/>
      <c r="V155" s="265"/>
      <c r="W155" s="265"/>
      <c r="X155" s="265"/>
      <c r="Y155" s="265"/>
      <c r="Z155" s="265"/>
    </row>
    <row r="156" ht="10.5" customHeight="1">
      <c r="A156" s="259" t="s">
        <v>1185</v>
      </c>
      <c r="B156" s="260" t="str">
        <f>VLOOKUP(A156,Adr!A:B,2,FALSE)</f>
        <v>Slovenský biliardový zväz</v>
      </c>
      <c r="C156" s="241" t="s">
        <v>1823</v>
      </c>
      <c r="D156" s="138">
        <v>56308.0</v>
      </c>
      <c r="E156" s="268">
        <v>0.0</v>
      </c>
      <c r="F156" s="259" t="s">
        <v>363</v>
      </c>
      <c r="G156" s="261" t="s">
        <v>344</v>
      </c>
      <c r="H156" s="261" t="s">
        <v>1647</v>
      </c>
      <c r="I156" s="235" t="str">
        <f t="shared" si="1"/>
        <v>31753825a</v>
      </c>
      <c r="J156" s="236" t="str">
        <f t="shared" si="2"/>
        <v>31753825026 02</v>
      </c>
      <c r="K156" s="264" t="s">
        <v>1824</v>
      </c>
      <c r="L156" s="236" t="str">
        <f t="shared" si="3"/>
        <v>31753825026 02B</v>
      </c>
      <c r="M156" s="264" t="str">
        <f t="shared" si="4"/>
        <v>Slovenský biliardový zväzaBbiliard - bežné transfery</v>
      </c>
      <c r="N156" s="265" t="str">
        <f t="shared" si="5"/>
        <v>31753825aB</v>
      </c>
      <c r="O156" s="265"/>
      <c r="P156" s="265"/>
      <c r="Q156" s="265"/>
      <c r="R156" s="265"/>
      <c r="S156" s="265"/>
      <c r="T156" s="265"/>
      <c r="U156" s="265"/>
      <c r="V156" s="265"/>
      <c r="W156" s="265"/>
      <c r="X156" s="265"/>
      <c r="Y156" s="265"/>
      <c r="Z156" s="265"/>
    </row>
    <row r="157" ht="10.5" customHeight="1">
      <c r="A157" s="259" t="s">
        <v>1191</v>
      </c>
      <c r="B157" s="260" t="str">
        <f>VLOOKUP(A157,Adr!A:B,2,FALSE)</f>
        <v>Slovenský bowlingový zväz</v>
      </c>
      <c r="C157" s="241" t="s">
        <v>1825</v>
      </c>
      <c r="D157" s="267">
        <v>71548.0</v>
      </c>
      <c r="E157" s="263">
        <v>0.0</v>
      </c>
      <c r="F157" s="259" t="s">
        <v>363</v>
      </c>
      <c r="G157" s="261" t="s">
        <v>344</v>
      </c>
      <c r="H157" s="261" t="s">
        <v>1647</v>
      </c>
      <c r="I157" s="235" t="str">
        <f t="shared" si="1"/>
        <v>36128147a</v>
      </c>
      <c r="J157" s="236" t="str">
        <f t="shared" si="2"/>
        <v>36128147026 02</v>
      </c>
      <c r="K157" s="264" t="s">
        <v>1826</v>
      </c>
      <c r="L157" s="236" t="str">
        <f t="shared" si="3"/>
        <v>36128147026 02B</v>
      </c>
      <c r="M157" s="264" t="str">
        <f t="shared" si="4"/>
        <v>Slovenský bowlingový zväzaBbowling - bežné transfery</v>
      </c>
      <c r="N157" s="265" t="str">
        <f t="shared" si="5"/>
        <v>36128147aB</v>
      </c>
      <c r="O157" s="265"/>
      <c r="P157" s="265"/>
      <c r="Q157" s="265"/>
      <c r="R157" s="265"/>
      <c r="S157" s="265"/>
      <c r="T157" s="265"/>
      <c r="U157" s="265"/>
      <c r="V157" s="265"/>
      <c r="W157" s="265"/>
      <c r="X157" s="265"/>
      <c r="Y157" s="265"/>
      <c r="Z157" s="265"/>
    </row>
    <row r="158" ht="10.5" customHeight="1">
      <c r="A158" s="240" t="s">
        <v>1200</v>
      </c>
      <c r="B158" s="260" t="str">
        <f>VLOOKUP(A158,Adr!A:B,2,FALSE)</f>
        <v>Slovenský bridžový zväz</v>
      </c>
      <c r="C158" s="241" t="s">
        <v>1827</v>
      </c>
      <c r="D158" s="267">
        <v>32930.0</v>
      </c>
      <c r="E158" s="268">
        <v>0.0</v>
      </c>
      <c r="F158" s="259" t="s">
        <v>363</v>
      </c>
      <c r="G158" s="261" t="s">
        <v>344</v>
      </c>
      <c r="H158" s="261" t="s">
        <v>1647</v>
      </c>
      <c r="I158" s="235" t="str">
        <f t="shared" si="1"/>
        <v>31770908a</v>
      </c>
      <c r="J158" s="236" t="str">
        <f t="shared" si="2"/>
        <v>31770908026 02</v>
      </c>
      <c r="K158" s="264" t="s">
        <v>1828</v>
      </c>
      <c r="L158" s="236" t="str">
        <f t="shared" si="3"/>
        <v>31770908026 02B</v>
      </c>
      <c r="M158" s="264" t="str">
        <f t="shared" si="4"/>
        <v>Slovenský bridžový zväzaBbridž - bežné transfery</v>
      </c>
      <c r="N158" s="265" t="str">
        <f t="shared" si="5"/>
        <v>31770908aB</v>
      </c>
      <c r="O158" s="265"/>
      <c r="P158" s="265"/>
      <c r="Q158" s="265"/>
      <c r="R158" s="265"/>
      <c r="S158" s="265"/>
      <c r="T158" s="265"/>
      <c r="U158" s="265"/>
      <c r="V158" s="265"/>
      <c r="W158" s="265"/>
      <c r="X158" s="265"/>
      <c r="Y158" s="265"/>
      <c r="Z158" s="265"/>
    </row>
    <row r="159" ht="10.5" customHeight="1">
      <c r="A159" s="259" t="s">
        <v>1209</v>
      </c>
      <c r="B159" s="260" t="str">
        <f>VLOOKUP(A159,Adr!A:B,2,FALSE)</f>
        <v>Slovenský curlingový zväz</v>
      </c>
      <c r="C159" s="269" t="s">
        <v>1829</v>
      </c>
      <c r="D159" s="267">
        <v>37906.0</v>
      </c>
      <c r="E159" s="263">
        <v>0.0</v>
      </c>
      <c r="F159" s="259" t="s">
        <v>363</v>
      </c>
      <c r="G159" s="261" t="s">
        <v>344</v>
      </c>
      <c r="H159" s="261" t="s">
        <v>1647</v>
      </c>
      <c r="I159" s="235" t="str">
        <f t="shared" si="1"/>
        <v>37841866a</v>
      </c>
      <c r="J159" s="236" t="str">
        <f t="shared" si="2"/>
        <v>37841866026 02</v>
      </c>
      <c r="K159" s="264" t="s">
        <v>1830</v>
      </c>
      <c r="L159" s="236" t="str">
        <f t="shared" si="3"/>
        <v>37841866026 02B</v>
      </c>
      <c r="M159" s="264" t="str">
        <f t="shared" si="4"/>
        <v>Slovenský curlingový zväzaBcurling - bežné transfery</v>
      </c>
      <c r="N159" s="265" t="str">
        <f t="shared" si="5"/>
        <v>37841866aB</v>
      </c>
      <c r="O159" s="265"/>
      <c r="P159" s="265"/>
      <c r="Q159" s="265"/>
      <c r="R159" s="265"/>
      <c r="S159" s="265"/>
      <c r="T159" s="265"/>
      <c r="U159" s="265"/>
      <c r="V159" s="265"/>
      <c r="W159" s="265"/>
      <c r="X159" s="265"/>
      <c r="Y159" s="265"/>
      <c r="Z159" s="265"/>
    </row>
    <row r="160" ht="10.5" customHeight="1">
      <c r="A160" s="259" t="s">
        <v>1217</v>
      </c>
      <c r="B160" s="260" t="str">
        <f>VLOOKUP(A160,Adr!A:B,2,FALSE)</f>
        <v>Slovenský futbalový zväz</v>
      </c>
      <c r="C160" s="241" t="s">
        <v>1831</v>
      </c>
      <c r="D160" s="138">
        <v>1.3795401E7</v>
      </c>
      <c r="E160" s="268">
        <v>0.0</v>
      </c>
      <c r="F160" s="259" t="s">
        <v>363</v>
      </c>
      <c r="G160" s="261" t="s">
        <v>344</v>
      </c>
      <c r="H160" s="261" t="s">
        <v>1647</v>
      </c>
      <c r="I160" s="235" t="str">
        <f t="shared" si="1"/>
        <v>00687308a</v>
      </c>
      <c r="J160" s="236" t="str">
        <f t="shared" si="2"/>
        <v>00687308026 02</v>
      </c>
      <c r="K160" s="264" t="s">
        <v>1832</v>
      </c>
      <c r="L160" s="236" t="str">
        <f t="shared" si="3"/>
        <v>00687308026 02B</v>
      </c>
      <c r="M160" s="264" t="str">
        <f t="shared" si="4"/>
        <v>Slovenský futbalový zväzaBfutbal - bežné transfery</v>
      </c>
      <c r="N160" s="265" t="str">
        <f t="shared" si="5"/>
        <v>00687308aB</v>
      </c>
      <c r="O160" s="265"/>
      <c r="P160" s="265"/>
      <c r="Q160" s="265"/>
      <c r="R160" s="265"/>
      <c r="S160" s="265"/>
      <c r="T160" s="265"/>
      <c r="U160" s="265"/>
      <c r="V160" s="265"/>
      <c r="W160" s="265"/>
      <c r="X160" s="265"/>
      <c r="Y160" s="265"/>
      <c r="Z160" s="265"/>
    </row>
    <row r="161" ht="10.5" customHeight="1">
      <c r="A161" s="235" t="s">
        <v>1217</v>
      </c>
      <c r="B161" s="260" t="str">
        <f>VLOOKUP(A161,Adr!A:B,2,FALSE)</f>
        <v>Slovenský futbalový zväz</v>
      </c>
      <c r="C161" s="261" t="s">
        <v>1833</v>
      </c>
      <c r="D161" s="270">
        <v>200000.0</v>
      </c>
      <c r="E161" s="263">
        <v>0.0</v>
      </c>
      <c r="F161" s="259" t="s">
        <v>363</v>
      </c>
      <c r="G161" s="261" t="s">
        <v>344</v>
      </c>
      <c r="H161" s="261" t="s">
        <v>1675</v>
      </c>
      <c r="I161" s="235" t="str">
        <f t="shared" si="1"/>
        <v>00687308a</v>
      </c>
      <c r="J161" s="236" t="str">
        <f t="shared" si="2"/>
        <v>00687308026 02</v>
      </c>
      <c r="K161" s="264" t="s">
        <v>1832</v>
      </c>
      <c r="L161" s="236" t="str">
        <f t="shared" si="3"/>
        <v>00687308026 02K</v>
      </c>
      <c r="M161" s="264" t="str">
        <f t="shared" si="4"/>
        <v>Slovenský futbalový zväzaKfutbal - kapitálové transfery</v>
      </c>
      <c r="N161" s="265" t="str">
        <f t="shared" si="5"/>
        <v>00687308aK</v>
      </c>
      <c r="O161" s="265"/>
      <c r="P161" s="265"/>
      <c r="Q161" s="265"/>
      <c r="R161" s="265"/>
      <c r="S161" s="265"/>
      <c r="T161" s="265"/>
      <c r="U161" s="265"/>
      <c r="V161" s="265"/>
      <c r="W161" s="265"/>
      <c r="X161" s="265"/>
      <c r="Y161" s="265"/>
      <c r="Z161" s="265"/>
    </row>
    <row r="162" ht="10.5" customHeight="1">
      <c r="A162" s="259" t="s">
        <v>1225</v>
      </c>
      <c r="B162" s="260" t="str">
        <f>VLOOKUP(A162,Adr!A:B,2,FALSE)</f>
        <v>Slovenský horolezecký spolok JAMES</v>
      </c>
      <c r="C162" s="241" t="s">
        <v>1834</v>
      </c>
      <c r="D162" s="138">
        <v>119676.0</v>
      </c>
      <c r="E162" s="268">
        <v>0.0</v>
      </c>
      <c r="F162" s="259" t="s">
        <v>363</v>
      </c>
      <c r="G162" s="261" t="s">
        <v>344</v>
      </c>
      <c r="H162" s="261" t="s">
        <v>1647</v>
      </c>
      <c r="I162" s="235" t="str">
        <f t="shared" si="1"/>
        <v>00586455a</v>
      </c>
      <c r="J162" s="236" t="str">
        <f t="shared" si="2"/>
        <v>00586455026 02</v>
      </c>
      <c r="K162" s="264" t="s">
        <v>1835</v>
      </c>
      <c r="L162" s="236" t="str">
        <f t="shared" si="3"/>
        <v>00586455026 02B</v>
      </c>
      <c r="M162" s="264" t="str">
        <f t="shared" si="4"/>
        <v>Slovenský horolezecký spolok JAMESaBhorolezectvo - bežné transfery</v>
      </c>
      <c r="N162" s="265" t="str">
        <f t="shared" si="5"/>
        <v>00586455aB</v>
      </c>
      <c r="O162" s="265"/>
      <c r="P162" s="265"/>
      <c r="Q162" s="265"/>
      <c r="R162" s="265"/>
      <c r="S162" s="265"/>
      <c r="T162" s="265"/>
      <c r="U162" s="265"/>
      <c r="V162" s="265"/>
      <c r="W162" s="265"/>
      <c r="X162" s="265"/>
      <c r="Y162" s="265"/>
      <c r="Z162" s="265"/>
    </row>
    <row r="163" ht="10.5" customHeight="1">
      <c r="A163" s="259" t="s">
        <v>1225</v>
      </c>
      <c r="B163" s="260" t="str">
        <f>VLOOKUP(A163,Adr!A:B,2,FALSE)</f>
        <v>Slovenský horolezecký spolok JAMES</v>
      </c>
      <c r="C163" s="132" t="s">
        <v>1836</v>
      </c>
      <c r="D163" s="262">
        <v>57523.0</v>
      </c>
      <c r="E163" s="263">
        <v>0.0</v>
      </c>
      <c r="F163" s="259" t="s">
        <v>363</v>
      </c>
      <c r="G163" s="261" t="s">
        <v>344</v>
      </c>
      <c r="H163" s="261" t="s">
        <v>1647</v>
      </c>
      <c r="I163" s="235" t="str">
        <f t="shared" si="1"/>
        <v>00586455a</v>
      </c>
      <c r="J163" s="236" t="str">
        <f t="shared" si="2"/>
        <v>00586455026 02</v>
      </c>
      <c r="K163" s="264" t="s">
        <v>1837</v>
      </c>
      <c r="L163" s="236" t="str">
        <f t="shared" si="3"/>
        <v>00586455026 02B</v>
      </c>
      <c r="M163" s="264" t="str">
        <f t="shared" si="4"/>
        <v>Slovenský horolezecký spolok JAMESaBšportové lezenie - bežné transfery</v>
      </c>
      <c r="N163" s="265" t="str">
        <f t="shared" si="5"/>
        <v>00586455aB</v>
      </c>
      <c r="O163" s="265"/>
      <c r="P163" s="265"/>
      <c r="Q163" s="265"/>
      <c r="R163" s="265"/>
      <c r="S163" s="265"/>
      <c r="T163" s="265"/>
      <c r="U163" s="265"/>
      <c r="V163" s="265"/>
      <c r="W163" s="265"/>
      <c r="X163" s="265"/>
      <c r="Y163" s="265"/>
      <c r="Z163" s="265"/>
    </row>
    <row r="164" ht="10.5" customHeight="1">
      <c r="A164" s="259" t="s">
        <v>1225</v>
      </c>
      <c r="B164" s="260" t="str">
        <f>VLOOKUP(A164,Adr!A:B,2,FALSE)</f>
        <v>Slovenský horolezecký spolok JAMES</v>
      </c>
      <c r="C164" s="241" t="s">
        <v>1838</v>
      </c>
      <c r="D164" s="138">
        <v>8326.0</v>
      </c>
      <c r="E164" s="268">
        <v>0.0</v>
      </c>
      <c r="F164" s="259" t="s">
        <v>367</v>
      </c>
      <c r="G164" s="261" t="s">
        <v>346</v>
      </c>
      <c r="H164" s="261" t="s">
        <v>1647</v>
      </c>
      <c r="I164" s="235" t="str">
        <f t="shared" si="1"/>
        <v>00586455c</v>
      </c>
      <c r="J164" s="236" t="str">
        <f t="shared" si="2"/>
        <v>00586455026 03</v>
      </c>
      <c r="K164" s="264"/>
      <c r="L164" s="236" t="str">
        <f t="shared" si="3"/>
        <v>00586455026 03B</v>
      </c>
      <c r="M164" s="264" t="str">
        <f t="shared" si="4"/>
        <v>Slovenský horolezecký spolok JAMEScBzabezpečenie a rozvoj športu para lezenie zdravotne postihnutých športovcov</v>
      </c>
      <c r="N164" s="265" t="str">
        <f t="shared" si="5"/>
        <v>00586455cB</v>
      </c>
      <c r="O164" s="265"/>
      <c r="P164" s="265"/>
      <c r="Q164" s="265"/>
      <c r="R164" s="265"/>
      <c r="S164" s="265"/>
      <c r="T164" s="265"/>
      <c r="U164" s="265"/>
      <c r="V164" s="265"/>
      <c r="W164" s="265"/>
      <c r="X164" s="265"/>
      <c r="Y164" s="265"/>
      <c r="Z164" s="265"/>
    </row>
    <row r="165" ht="10.5" customHeight="1">
      <c r="A165" s="259" t="s">
        <v>1225</v>
      </c>
      <c r="B165" s="260" t="str">
        <f>VLOOKUP(A165,Adr!A:B,2,FALSE)</f>
        <v>Slovenský horolezecký spolok JAMES</v>
      </c>
      <c r="C165" s="269" t="s">
        <v>1839</v>
      </c>
      <c r="D165" s="267">
        <v>8000.0</v>
      </c>
      <c r="E165" s="268">
        <v>0.0</v>
      </c>
      <c r="F165" s="259" t="s">
        <v>369</v>
      </c>
      <c r="G165" s="261" t="s">
        <v>346</v>
      </c>
      <c r="H165" s="261" t="s">
        <v>1647</v>
      </c>
      <c r="I165" s="235" t="str">
        <f t="shared" si="1"/>
        <v>00586455d</v>
      </c>
      <c r="J165" s="236" t="str">
        <f t="shared" si="2"/>
        <v>00586455026 03</v>
      </c>
      <c r="K165" s="264"/>
      <c r="L165" s="236" t="str">
        <f t="shared" si="3"/>
        <v>00586455026 03B</v>
      </c>
      <c r="M165" s="264" t="str">
        <f t="shared" si="4"/>
        <v>Slovenský horolezecký spolok JAMESdBBuršíková Martina</v>
      </c>
      <c r="N165" s="265" t="str">
        <f t="shared" si="5"/>
        <v>00586455dB</v>
      </c>
      <c r="O165" s="265"/>
      <c r="P165" s="265"/>
      <c r="Q165" s="265"/>
      <c r="R165" s="265"/>
      <c r="S165" s="265"/>
      <c r="T165" s="265"/>
      <c r="U165" s="265"/>
      <c r="V165" s="265"/>
      <c r="W165" s="265"/>
      <c r="X165" s="265"/>
      <c r="Y165" s="265"/>
      <c r="Z165" s="265"/>
    </row>
    <row r="166" ht="10.5" customHeight="1">
      <c r="A166" s="259" t="s">
        <v>1225</v>
      </c>
      <c r="B166" s="260" t="str">
        <f>VLOOKUP(A166,Adr!A:B,2,FALSE)</f>
        <v>Slovenský horolezecký spolok JAMES</v>
      </c>
      <c r="C166" s="241" t="s">
        <v>1840</v>
      </c>
      <c r="D166" s="138">
        <v>8000.0</v>
      </c>
      <c r="E166" s="263">
        <v>0.0</v>
      </c>
      <c r="F166" s="259" t="s">
        <v>369</v>
      </c>
      <c r="G166" s="261" t="s">
        <v>346</v>
      </c>
      <c r="H166" s="261" t="s">
        <v>1647</v>
      </c>
      <c r="I166" s="235" t="str">
        <f t="shared" si="1"/>
        <v>00586455d</v>
      </c>
      <c r="J166" s="236" t="str">
        <f t="shared" si="2"/>
        <v>00586455026 03</v>
      </c>
      <c r="K166" s="264"/>
      <c r="L166" s="236" t="str">
        <f t="shared" si="3"/>
        <v>00586455026 03B</v>
      </c>
      <c r="M166" s="264" t="str">
        <f t="shared" si="4"/>
        <v>Slovenský horolezecký spolok JAMESdBMatejička Filip</v>
      </c>
      <c r="N166" s="265" t="str">
        <f t="shared" si="5"/>
        <v>00586455dB</v>
      </c>
      <c r="O166" s="265"/>
      <c r="P166" s="265"/>
      <c r="Q166" s="265"/>
      <c r="R166" s="265"/>
      <c r="S166" s="265"/>
      <c r="T166" s="265"/>
      <c r="U166" s="265"/>
      <c r="V166" s="265"/>
      <c r="W166" s="265"/>
      <c r="X166" s="265"/>
      <c r="Y166" s="265"/>
      <c r="Z166" s="265"/>
    </row>
    <row r="167" ht="10.5" customHeight="1">
      <c r="A167" s="259">
        <v>3.1771688E7</v>
      </c>
      <c r="B167" s="260" t="str">
        <f>VLOOKUP(A167,Adr!A:B,2,FALSE)</f>
        <v>Slovenský kolkársky zväz</v>
      </c>
      <c r="C167" s="132" t="s">
        <v>376</v>
      </c>
      <c r="D167" s="262">
        <v>38900.0</v>
      </c>
      <c r="E167" s="263">
        <v>0.0</v>
      </c>
      <c r="F167" s="259" t="s">
        <v>375</v>
      </c>
      <c r="G167" s="261" t="s">
        <v>346</v>
      </c>
      <c r="H167" s="261" t="s">
        <v>1647</v>
      </c>
      <c r="I167" s="235" t="str">
        <f t="shared" si="1"/>
        <v>31771688g</v>
      </c>
      <c r="J167" s="236" t="str">
        <f t="shared" si="2"/>
        <v>31771688026 03</v>
      </c>
      <c r="K167" s="264"/>
      <c r="L167" s="236" t="str">
        <f t="shared" si="3"/>
        <v>31771688026 03B</v>
      </c>
      <c r="M167" s="264" t="str">
        <f t="shared" si="4"/>
        <v>Slovenský kolkársky zväzgBrozvoj športov, ktoré nie sú uznanými podľa zákona č. 440/2015 Z. z.</v>
      </c>
      <c r="N167" s="265" t="str">
        <f t="shared" si="5"/>
        <v>31771688gB</v>
      </c>
      <c r="O167" s="265"/>
      <c r="P167" s="265"/>
      <c r="Q167" s="265"/>
      <c r="R167" s="265"/>
      <c r="S167" s="265"/>
      <c r="T167" s="265"/>
      <c r="U167" s="265"/>
      <c r="V167" s="265"/>
      <c r="W167" s="265"/>
      <c r="X167" s="265"/>
      <c r="Y167" s="265"/>
      <c r="Z167" s="265"/>
    </row>
    <row r="168" ht="10.5" customHeight="1">
      <c r="A168" s="235" t="s">
        <v>1240</v>
      </c>
      <c r="B168" s="260" t="str">
        <f>VLOOKUP(A168,Adr!A:B,2,FALSE)</f>
        <v>Slovenský krasokorčuliarsky zväz</v>
      </c>
      <c r="C168" s="261" t="s">
        <v>1841</v>
      </c>
      <c r="D168" s="262">
        <v>291198.0</v>
      </c>
      <c r="E168" s="268">
        <v>0.0</v>
      </c>
      <c r="F168" s="259" t="s">
        <v>363</v>
      </c>
      <c r="G168" s="261" t="s">
        <v>344</v>
      </c>
      <c r="H168" s="261" t="s">
        <v>1647</v>
      </c>
      <c r="I168" s="235" t="str">
        <f t="shared" si="1"/>
        <v>31805540a</v>
      </c>
      <c r="J168" s="236" t="str">
        <f t="shared" si="2"/>
        <v>31805540026 02</v>
      </c>
      <c r="K168" s="264" t="s">
        <v>1842</v>
      </c>
      <c r="L168" s="236" t="str">
        <f t="shared" si="3"/>
        <v>31805540026 02B</v>
      </c>
      <c r="M168" s="264" t="str">
        <f t="shared" si="4"/>
        <v>Slovenský krasokorčuliarsky zväzaBkrasokorčuľovanie - bežné transfery</v>
      </c>
      <c r="N168" s="265" t="str">
        <f t="shared" si="5"/>
        <v>31805540aB</v>
      </c>
      <c r="O168" s="265"/>
      <c r="P168" s="265"/>
      <c r="Q168" s="265"/>
      <c r="R168" s="265"/>
      <c r="S168" s="265"/>
      <c r="T168" s="265"/>
      <c r="U168" s="265"/>
      <c r="V168" s="265"/>
      <c r="W168" s="265"/>
      <c r="X168" s="265"/>
      <c r="Y168" s="265"/>
      <c r="Z168" s="265"/>
    </row>
    <row r="169" ht="10.5" customHeight="1">
      <c r="A169" s="240" t="s">
        <v>1240</v>
      </c>
      <c r="B169" s="260" t="str">
        <f>VLOOKUP(A169,Adr!A:B,2,FALSE)</f>
        <v>Slovenský krasokorčuliarsky zväz</v>
      </c>
      <c r="C169" s="241" t="s">
        <v>1843</v>
      </c>
      <c r="D169" s="138">
        <v>26000.0</v>
      </c>
      <c r="E169" s="268">
        <v>0.0</v>
      </c>
      <c r="F169" s="259" t="s">
        <v>369</v>
      </c>
      <c r="G169" s="261" t="s">
        <v>346</v>
      </c>
      <c r="H169" s="261" t="s">
        <v>1647</v>
      </c>
      <c r="I169" s="235" t="str">
        <f t="shared" si="1"/>
        <v>31805540d</v>
      </c>
      <c r="J169" s="236" t="str">
        <f t="shared" si="2"/>
        <v>31805540026 03</v>
      </c>
      <c r="K169" s="264"/>
      <c r="L169" s="236" t="str">
        <f t="shared" si="3"/>
        <v>31805540026 03B</v>
      </c>
      <c r="M169" s="264" t="str">
        <f t="shared" si="4"/>
        <v>Slovenský krasokorčuliarsky zväzdBHagara Adam</v>
      </c>
      <c r="N169" s="265" t="str">
        <f t="shared" si="5"/>
        <v>31805540dB</v>
      </c>
      <c r="O169" s="265"/>
      <c r="P169" s="265"/>
      <c r="Q169" s="265"/>
      <c r="R169" s="265"/>
      <c r="S169" s="265"/>
      <c r="T169" s="265"/>
      <c r="U169" s="265"/>
      <c r="V169" s="265"/>
      <c r="W169" s="265"/>
      <c r="X169" s="265"/>
      <c r="Y169" s="265"/>
      <c r="Z169" s="265"/>
    </row>
    <row r="170" ht="10.5" customHeight="1">
      <c r="A170" s="259" t="s">
        <v>1248</v>
      </c>
      <c r="B170" s="260" t="str">
        <f>VLOOKUP(A170,Adr!A:B,2,FALSE)</f>
        <v>Slovenský lukostrelecký zväz</v>
      </c>
      <c r="C170" s="241" t="s">
        <v>1844</v>
      </c>
      <c r="D170" s="138">
        <v>258917.0</v>
      </c>
      <c r="E170" s="263">
        <v>0.0</v>
      </c>
      <c r="F170" s="259" t="s">
        <v>363</v>
      </c>
      <c r="G170" s="261" t="s">
        <v>344</v>
      </c>
      <c r="H170" s="261" t="s">
        <v>1647</v>
      </c>
      <c r="I170" s="235" t="str">
        <f t="shared" si="1"/>
        <v>30793009a</v>
      </c>
      <c r="J170" s="236" t="str">
        <f t="shared" si="2"/>
        <v>30793009026 02</v>
      </c>
      <c r="K170" s="264" t="s">
        <v>1845</v>
      </c>
      <c r="L170" s="236" t="str">
        <f t="shared" si="3"/>
        <v>30793009026 02B</v>
      </c>
      <c r="M170" s="264" t="str">
        <f t="shared" si="4"/>
        <v>Slovenský lukostrelecký zväzaBlukostreľba - bežné transfery</v>
      </c>
      <c r="N170" s="265" t="str">
        <f t="shared" si="5"/>
        <v>30793009aB</v>
      </c>
      <c r="O170" s="265"/>
      <c r="P170" s="265"/>
      <c r="Q170" s="265"/>
      <c r="R170" s="265"/>
      <c r="S170" s="265"/>
      <c r="T170" s="265"/>
      <c r="U170" s="265"/>
      <c r="V170" s="265"/>
      <c r="W170" s="265"/>
      <c r="X170" s="265"/>
      <c r="Y170" s="265"/>
      <c r="Z170" s="265"/>
    </row>
    <row r="171" ht="10.5" customHeight="1">
      <c r="A171" s="259" t="s">
        <v>1248</v>
      </c>
      <c r="B171" s="260" t="str">
        <f>VLOOKUP(A171,Adr!A:B,2,FALSE)</f>
        <v>Slovenský lukostrelecký zväz</v>
      </c>
      <c r="C171" s="261" t="s">
        <v>1846</v>
      </c>
      <c r="D171" s="262">
        <v>36000.0</v>
      </c>
      <c r="E171" s="263">
        <v>0.0</v>
      </c>
      <c r="F171" s="259" t="s">
        <v>369</v>
      </c>
      <c r="G171" s="261" t="s">
        <v>346</v>
      </c>
      <c r="H171" s="261" t="s">
        <v>1647</v>
      </c>
      <c r="I171" s="235" t="str">
        <f t="shared" si="1"/>
        <v>30793009d</v>
      </c>
      <c r="J171" s="236" t="str">
        <f t="shared" si="2"/>
        <v>30793009026 03</v>
      </c>
      <c r="K171" s="264"/>
      <c r="L171" s="236" t="str">
        <f t="shared" si="3"/>
        <v>30793009026 03B</v>
      </c>
      <c r="M171" s="264" t="str">
        <f t="shared" si="4"/>
        <v>Slovenský lukostrelecký zväzdBBaránková Denisa</v>
      </c>
      <c r="N171" s="265" t="str">
        <f t="shared" si="5"/>
        <v>30793009dB</v>
      </c>
      <c r="O171" s="265"/>
      <c r="P171" s="265"/>
      <c r="Q171" s="265"/>
      <c r="R171" s="265"/>
      <c r="S171" s="265"/>
      <c r="T171" s="265"/>
      <c r="U171" s="265"/>
      <c r="V171" s="265"/>
      <c r="W171" s="265"/>
      <c r="X171" s="265"/>
      <c r="Y171" s="265"/>
      <c r="Z171" s="265"/>
    </row>
    <row r="172" ht="10.5" customHeight="1">
      <c r="A172" s="259" t="s">
        <v>1254</v>
      </c>
      <c r="B172" s="260" t="str">
        <f>VLOOKUP(A172,Adr!A:B,2,FALSE)</f>
        <v>Slovenský národný aeroklub generála Milana Rastislava Štefánika</v>
      </c>
      <c r="C172" s="261" t="s">
        <v>1847</v>
      </c>
      <c r="D172" s="262">
        <v>138662.0</v>
      </c>
      <c r="E172" s="268">
        <v>0.0</v>
      </c>
      <c r="F172" s="259" t="s">
        <v>363</v>
      </c>
      <c r="G172" s="261" t="s">
        <v>344</v>
      </c>
      <c r="H172" s="261" t="s">
        <v>1647</v>
      </c>
      <c r="I172" s="235" t="str">
        <f t="shared" si="1"/>
        <v>00677604a</v>
      </c>
      <c r="J172" s="236" t="str">
        <f t="shared" si="2"/>
        <v>00677604026 02</v>
      </c>
      <c r="K172" s="264" t="s">
        <v>1848</v>
      </c>
      <c r="L172" s="236" t="str">
        <f t="shared" si="3"/>
        <v>00677604026 02B</v>
      </c>
      <c r="M172" s="264" t="str">
        <f t="shared" si="4"/>
        <v>Slovenský národný aeroklub generála Milana Rastislava ŠtefánikaaBletecké športy - bežné transfery</v>
      </c>
      <c r="N172" s="265" t="str">
        <f t="shared" si="5"/>
        <v>00677604aB</v>
      </c>
      <c r="O172" s="265"/>
      <c r="P172" s="265"/>
      <c r="Q172" s="265"/>
      <c r="R172" s="265"/>
      <c r="S172" s="265"/>
      <c r="T172" s="265"/>
      <c r="U172" s="265"/>
      <c r="V172" s="265"/>
      <c r="W172" s="265"/>
      <c r="X172" s="265"/>
      <c r="Y172" s="265"/>
      <c r="Z172" s="265"/>
    </row>
    <row r="173" ht="10.5" customHeight="1">
      <c r="A173" s="259" t="s">
        <v>1264</v>
      </c>
      <c r="B173" s="260" t="str">
        <f>VLOOKUP(A173,Adr!A:B,2,FALSE)</f>
        <v>Slovenský olympijský a športový výbor</v>
      </c>
      <c r="C173" s="269" t="s">
        <v>1849</v>
      </c>
      <c r="D173" s="138">
        <v>2881406.0</v>
      </c>
      <c r="E173" s="268">
        <v>0.0</v>
      </c>
      <c r="F173" s="259" t="s">
        <v>365</v>
      </c>
      <c r="G173" s="261" t="s">
        <v>344</v>
      </c>
      <c r="H173" s="261" t="s">
        <v>1647</v>
      </c>
      <c r="I173" s="235" t="str">
        <f t="shared" si="1"/>
        <v>30811082b</v>
      </c>
      <c r="J173" s="236" t="str">
        <f t="shared" si="2"/>
        <v>30811082026 02</v>
      </c>
      <c r="K173" s="264"/>
      <c r="L173" s="236" t="str">
        <f t="shared" si="3"/>
        <v>30811082026 02B</v>
      </c>
      <c r="M173" s="264" t="str">
        <f t="shared" si="4"/>
        <v>Slovenský olympijský a športový výborbBčinnosť Slovenského olympijského a športového výboru</v>
      </c>
      <c r="N173" s="265" t="str">
        <f t="shared" si="5"/>
        <v>30811082bB</v>
      </c>
      <c r="O173" s="265"/>
      <c r="P173" s="265"/>
      <c r="Q173" s="265"/>
      <c r="R173" s="265"/>
      <c r="S173" s="265"/>
      <c r="T173" s="265"/>
      <c r="U173" s="265"/>
      <c r="V173" s="265"/>
      <c r="W173" s="265"/>
      <c r="X173" s="265"/>
      <c r="Y173" s="265"/>
      <c r="Z173" s="265"/>
    </row>
    <row r="174" ht="10.5" customHeight="1">
      <c r="A174" s="259" t="s">
        <v>1264</v>
      </c>
      <c r="B174" s="260" t="str">
        <f>VLOOKUP(A174,Adr!A:B,2,FALSE)</f>
        <v>Slovenský olympijský a športový výbor</v>
      </c>
      <c r="C174" s="241" t="s">
        <v>1850</v>
      </c>
      <c r="D174" s="138">
        <v>70000.0</v>
      </c>
      <c r="E174" s="268">
        <v>0.0</v>
      </c>
      <c r="F174" s="259" t="s">
        <v>371</v>
      </c>
      <c r="G174" s="261" t="s">
        <v>346</v>
      </c>
      <c r="H174" s="261" t="s">
        <v>1647</v>
      </c>
      <c r="I174" s="235" t="str">
        <f t="shared" si="1"/>
        <v>30811082e</v>
      </c>
      <c r="J174" s="236" t="str">
        <f t="shared" si="2"/>
        <v>30811082026 03</v>
      </c>
      <c r="K174" s="264"/>
      <c r="L174" s="236" t="str">
        <f t="shared" si="3"/>
        <v>30811082026 03B</v>
      </c>
      <c r="M174" s="264" t="str">
        <f t="shared" si="4"/>
        <v>Slovenský olympijský a športový výboreBOlympijské hry mládeže Dakar 2026</v>
      </c>
      <c r="N174" s="265" t="str">
        <f t="shared" si="5"/>
        <v>30811082eB</v>
      </c>
      <c r="O174" s="265"/>
      <c r="P174" s="265"/>
      <c r="Q174" s="265"/>
      <c r="R174" s="265"/>
      <c r="S174" s="265"/>
      <c r="T174" s="265"/>
      <c r="U174" s="265"/>
      <c r="V174" s="265"/>
      <c r="W174" s="265"/>
      <c r="X174" s="265"/>
      <c r="Y174" s="265"/>
      <c r="Z174" s="265"/>
    </row>
    <row r="175" ht="10.5" customHeight="1">
      <c r="A175" s="259" t="s">
        <v>1264</v>
      </c>
      <c r="B175" s="260" t="str">
        <f>VLOOKUP(A175,Adr!A:B,2,FALSE)</f>
        <v>Slovenský olympijský a športový výbor</v>
      </c>
      <c r="C175" s="269" t="s">
        <v>1851</v>
      </c>
      <c r="D175" s="267">
        <v>189700.0</v>
      </c>
      <c r="E175" s="268">
        <v>0.0</v>
      </c>
      <c r="F175" s="259" t="s">
        <v>371</v>
      </c>
      <c r="G175" s="261" t="s">
        <v>346</v>
      </c>
      <c r="H175" s="261" t="s">
        <v>1647</v>
      </c>
      <c r="I175" s="235" t="str">
        <f t="shared" si="1"/>
        <v>30811082e</v>
      </c>
      <c r="J175" s="236" t="str">
        <f t="shared" si="2"/>
        <v>30811082026 03</v>
      </c>
      <c r="K175" s="264"/>
      <c r="L175" s="236" t="str">
        <f t="shared" si="3"/>
        <v>30811082026 03B</v>
      </c>
      <c r="M175" s="264" t="str">
        <f t="shared" si="4"/>
        <v>Slovenský olympijský a športový výboreBzabezpečenie účasti reprezentantov SR na XXV. ZOH v Miláne a Cortine d´Ampezzo</v>
      </c>
      <c r="N175" s="265" t="str">
        <f t="shared" si="5"/>
        <v>30811082eB</v>
      </c>
      <c r="O175" s="265"/>
      <c r="P175" s="265"/>
      <c r="Q175" s="265"/>
      <c r="R175" s="265"/>
      <c r="S175" s="265"/>
      <c r="T175" s="265"/>
      <c r="U175" s="265"/>
      <c r="V175" s="265"/>
      <c r="W175" s="265"/>
      <c r="X175" s="265"/>
      <c r="Y175" s="265"/>
      <c r="Z175" s="265"/>
    </row>
    <row r="176" ht="10.5" customHeight="1">
      <c r="A176" s="259" t="s">
        <v>1264</v>
      </c>
      <c r="B176" s="260" t="str">
        <f>VLOOKUP(A176,Adr!A:B,2,FALSE)</f>
        <v>Slovenský olympijský a športový výbor</v>
      </c>
      <c r="C176" s="241" t="s">
        <v>1852</v>
      </c>
      <c r="D176" s="138">
        <v>90000.0</v>
      </c>
      <c r="E176" s="263">
        <v>0.0</v>
      </c>
      <c r="F176" s="259" t="s">
        <v>371</v>
      </c>
      <c r="G176" s="261" t="s">
        <v>346</v>
      </c>
      <c r="H176" s="261" t="s">
        <v>1647</v>
      </c>
      <c r="I176" s="235" t="str">
        <f t="shared" si="1"/>
        <v>30811082e</v>
      </c>
      <c r="J176" s="236" t="str">
        <f t="shared" si="2"/>
        <v>30811082026 03</v>
      </c>
      <c r="K176" s="264"/>
      <c r="L176" s="236" t="str">
        <f t="shared" si="3"/>
        <v>30811082026 03B</v>
      </c>
      <c r="M176" s="264" t="str">
        <f t="shared" si="4"/>
        <v>Slovenský olympijský a športový výboreBZimný Európsky olympijský festival mládeže Brašov 2027</v>
      </c>
      <c r="N176" s="265" t="str">
        <f t="shared" si="5"/>
        <v>30811082eB</v>
      </c>
      <c r="O176" s="265"/>
      <c r="P176" s="265"/>
      <c r="Q176" s="265"/>
      <c r="R176" s="265"/>
      <c r="S176" s="265"/>
      <c r="T176" s="265"/>
      <c r="U176" s="265"/>
      <c r="V176" s="265"/>
      <c r="W176" s="265"/>
      <c r="X176" s="265"/>
      <c r="Y176" s="265"/>
      <c r="Z176" s="265"/>
    </row>
    <row r="177" ht="10.5" customHeight="1">
      <c r="A177" s="251" t="s">
        <v>647</v>
      </c>
      <c r="B177" s="260" t="str">
        <f>VLOOKUP(A177,Adr!A:B,2,FALSE)</f>
        <v>Slovenský paralympijský výbor</v>
      </c>
      <c r="C177" s="241" t="s">
        <v>1853</v>
      </c>
      <c r="D177" s="267">
        <v>1117408.0</v>
      </c>
      <c r="E177" s="263">
        <v>0.0</v>
      </c>
      <c r="F177" s="259" t="s">
        <v>367</v>
      </c>
      <c r="G177" s="261" t="s">
        <v>346</v>
      </c>
      <c r="H177" s="261" t="s">
        <v>1647</v>
      </c>
      <c r="I177" s="235" t="str">
        <f t="shared" si="1"/>
        <v>31745661c</v>
      </c>
      <c r="J177" s="236" t="str">
        <f t="shared" si="2"/>
        <v>31745661026 03</v>
      </c>
      <c r="K177" s="264"/>
      <c r="L177" s="236" t="str">
        <f t="shared" si="3"/>
        <v>31745661026 03B</v>
      </c>
      <c r="M177" s="264" t="str">
        <f t="shared" si="4"/>
        <v>Slovenský paralympijský výborcBčinnosť Slovenského paralympijského výboru</v>
      </c>
      <c r="N177" s="265" t="str">
        <f t="shared" si="5"/>
        <v>31745661cB</v>
      </c>
      <c r="O177" s="265"/>
      <c r="P177" s="265"/>
      <c r="Q177" s="265"/>
      <c r="R177" s="265"/>
      <c r="S177" s="265"/>
      <c r="T177" s="265"/>
      <c r="U177" s="265"/>
      <c r="V177" s="265"/>
      <c r="W177" s="265"/>
      <c r="X177" s="265"/>
      <c r="Y177" s="265"/>
      <c r="Z177" s="265"/>
    </row>
    <row r="178" ht="10.5" customHeight="1">
      <c r="A178" s="240" t="s">
        <v>647</v>
      </c>
      <c r="B178" s="260" t="str">
        <f>VLOOKUP(A178,Adr!A:B,2,FALSE)</f>
        <v>Slovenský paralympijský výbor</v>
      </c>
      <c r="C178" s="241" t="s">
        <v>1854</v>
      </c>
      <c r="D178" s="138">
        <v>7000.0</v>
      </c>
      <c r="E178" s="268">
        <v>0.0</v>
      </c>
      <c r="F178" s="259" t="s">
        <v>369</v>
      </c>
      <c r="G178" s="261" t="s">
        <v>346</v>
      </c>
      <c r="H178" s="261" t="s">
        <v>1647</v>
      </c>
      <c r="I178" s="235" t="str">
        <f t="shared" si="1"/>
        <v>31745661d</v>
      </c>
      <c r="J178" s="236" t="str">
        <f t="shared" si="2"/>
        <v>31745661026 03</v>
      </c>
      <c r="K178" s="264"/>
      <c r="L178" s="236" t="str">
        <f t="shared" si="3"/>
        <v>31745661026 03B</v>
      </c>
      <c r="M178" s="264" t="str">
        <f t="shared" si="4"/>
        <v>Slovenský paralympijský výbordBBatka Martin</v>
      </c>
      <c r="N178" s="265" t="str">
        <f t="shared" si="5"/>
        <v>31745661dB</v>
      </c>
      <c r="O178" s="265"/>
      <c r="P178" s="265"/>
      <c r="Q178" s="265"/>
      <c r="R178" s="265"/>
      <c r="S178" s="265"/>
      <c r="T178" s="265"/>
      <c r="U178" s="265"/>
      <c r="V178" s="265"/>
      <c r="W178" s="265"/>
      <c r="X178" s="265"/>
      <c r="Y178" s="265"/>
      <c r="Z178" s="265"/>
    </row>
    <row r="179" ht="10.5" customHeight="1">
      <c r="A179" s="259" t="s">
        <v>647</v>
      </c>
      <c r="B179" s="260" t="str">
        <f>VLOOKUP(A179,Adr!A:B,2,FALSE)</f>
        <v>Slovenský paralympijský výbor</v>
      </c>
      <c r="C179" s="241" t="s">
        <v>1855</v>
      </c>
      <c r="D179" s="138">
        <v>22000.0</v>
      </c>
      <c r="E179" s="263">
        <v>0.0</v>
      </c>
      <c r="F179" s="259" t="s">
        <v>369</v>
      </c>
      <c r="G179" s="261" t="s">
        <v>346</v>
      </c>
      <c r="H179" s="261" t="s">
        <v>1647</v>
      </c>
      <c r="I179" s="235" t="str">
        <f t="shared" si="1"/>
        <v>31745661d</v>
      </c>
      <c r="J179" s="236" t="str">
        <f t="shared" si="2"/>
        <v>31745661026 03</v>
      </c>
      <c r="K179" s="264"/>
      <c r="L179" s="236" t="str">
        <f t="shared" si="3"/>
        <v>31745661026 03B</v>
      </c>
      <c r="M179" s="264" t="str">
        <f t="shared" si="4"/>
        <v>Slovenský paralympijský výbordBČuchran Ladislav</v>
      </c>
      <c r="N179" s="265" t="str">
        <f t="shared" si="5"/>
        <v>31745661dB</v>
      </c>
      <c r="O179" s="265"/>
      <c r="P179" s="265"/>
      <c r="Q179" s="265"/>
      <c r="R179" s="265"/>
      <c r="S179" s="265"/>
      <c r="T179" s="265"/>
      <c r="U179" s="265"/>
      <c r="V179" s="265"/>
      <c r="W179" s="265"/>
      <c r="X179" s="265"/>
      <c r="Y179" s="265"/>
      <c r="Z179" s="265"/>
    </row>
    <row r="180" ht="10.5" customHeight="1">
      <c r="A180" s="259" t="s">
        <v>647</v>
      </c>
      <c r="B180" s="260" t="str">
        <f>VLOOKUP(A180,Adr!A:B,2,FALSE)</f>
        <v>Slovenský paralympijský výbor</v>
      </c>
      <c r="C180" s="241" t="s">
        <v>1856</v>
      </c>
      <c r="D180" s="138">
        <v>37000.0</v>
      </c>
      <c r="E180" s="268">
        <v>0.0</v>
      </c>
      <c r="F180" s="259" t="s">
        <v>369</v>
      </c>
      <c r="G180" s="261" t="s">
        <v>346</v>
      </c>
      <c r="H180" s="261" t="s">
        <v>1647</v>
      </c>
      <c r="I180" s="235" t="str">
        <f t="shared" si="1"/>
        <v>31745661d</v>
      </c>
      <c r="J180" s="236" t="str">
        <f t="shared" si="2"/>
        <v>31745661026 03</v>
      </c>
      <c r="K180" s="264"/>
      <c r="L180" s="236" t="str">
        <f t="shared" si="3"/>
        <v>31745661026 03B</v>
      </c>
      <c r="M180" s="264" t="str">
        <f t="shared" si="4"/>
        <v>Slovenský paralympijský výbordBKuřeja Marián</v>
      </c>
      <c r="N180" s="265" t="str">
        <f t="shared" si="5"/>
        <v>31745661dB</v>
      </c>
      <c r="O180" s="265"/>
      <c r="P180" s="265"/>
      <c r="Q180" s="265"/>
      <c r="R180" s="265"/>
      <c r="S180" s="265"/>
      <c r="T180" s="265"/>
      <c r="U180" s="265"/>
      <c r="V180" s="265"/>
      <c r="W180" s="265"/>
      <c r="X180" s="265"/>
      <c r="Y180" s="265"/>
      <c r="Z180" s="265"/>
    </row>
    <row r="181" ht="10.5" customHeight="1">
      <c r="A181" s="259" t="s">
        <v>647</v>
      </c>
      <c r="B181" s="260" t="str">
        <f>VLOOKUP(A181,Adr!A:B,2,FALSE)</f>
        <v>Slovenský paralympijský výbor</v>
      </c>
      <c r="C181" s="241" t="s">
        <v>1857</v>
      </c>
      <c r="D181" s="138">
        <v>41000.0</v>
      </c>
      <c r="E181" s="263">
        <v>0.0</v>
      </c>
      <c r="F181" s="259" t="s">
        <v>369</v>
      </c>
      <c r="G181" s="261" t="s">
        <v>346</v>
      </c>
      <c r="H181" s="261" t="s">
        <v>1647</v>
      </c>
      <c r="I181" s="235" t="str">
        <f t="shared" si="1"/>
        <v>31745661d</v>
      </c>
      <c r="J181" s="236" t="str">
        <f t="shared" si="2"/>
        <v>31745661026 03</v>
      </c>
      <c r="K181" s="264"/>
      <c r="L181" s="236" t="str">
        <f t="shared" si="3"/>
        <v>31745661026 03B</v>
      </c>
      <c r="M181" s="264" t="str">
        <f t="shared" si="4"/>
        <v>Slovenský paralympijský výbordBLaczkó Dušan</v>
      </c>
      <c r="N181" s="265" t="str">
        <f t="shared" si="5"/>
        <v>31745661dB</v>
      </c>
      <c r="O181" s="265"/>
      <c r="P181" s="265"/>
      <c r="Q181" s="265"/>
      <c r="R181" s="265"/>
      <c r="S181" s="265"/>
      <c r="T181" s="265"/>
      <c r="U181" s="265"/>
      <c r="V181" s="265"/>
      <c r="W181" s="265"/>
      <c r="X181" s="265"/>
      <c r="Y181" s="265"/>
      <c r="Z181" s="265"/>
    </row>
    <row r="182" ht="10.5" customHeight="1">
      <c r="A182" s="235" t="s">
        <v>647</v>
      </c>
      <c r="B182" s="260" t="str">
        <f>VLOOKUP(A182,Adr!A:B,2,FALSE)</f>
        <v>Slovenský paralympijský výbor</v>
      </c>
      <c r="C182" s="269" t="s">
        <v>1858</v>
      </c>
      <c r="D182" s="138">
        <v>13000.0</v>
      </c>
      <c r="E182" s="268">
        <v>0.0</v>
      </c>
      <c r="F182" s="259" t="s">
        <v>369</v>
      </c>
      <c r="G182" s="261" t="s">
        <v>346</v>
      </c>
      <c r="H182" s="261" t="s">
        <v>1647</v>
      </c>
      <c r="I182" s="235" t="str">
        <f t="shared" si="1"/>
        <v>31745661d</v>
      </c>
      <c r="J182" s="236" t="str">
        <f t="shared" si="2"/>
        <v>31745661026 03</v>
      </c>
      <c r="K182" s="264"/>
      <c r="L182" s="236" t="str">
        <f t="shared" si="3"/>
        <v>31745661026 03B</v>
      </c>
      <c r="M182" s="264" t="str">
        <f t="shared" si="4"/>
        <v>Slovenský paralympijský výbordBMajerníková Lea</v>
      </c>
      <c r="N182" s="265" t="str">
        <f t="shared" si="5"/>
        <v>31745661dB</v>
      </c>
      <c r="O182" s="265"/>
      <c r="P182" s="265"/>
      <c r="Q182" s="265"/>
      <c r="R182" s="265"/>
      <c r="S182" s="265"/>
      <c r="T182" s="265"/>
      <c r="U182" s="265"/>
      <c r="V182" s="265"/>
      <c r="W182" s="265"/>
      <c r="X182" s="265"/>
      <c r="Y182" s="265"/>
      <c r="Z182" s="265"/>
    </row>
    <row r="183" ht="10.5" customHeight="1">
      <c r="A183" s="259" t="s">
        <v>647</v>
      </c>
      <c r="B183" s="260" t="str">
        <f>VLOOKUP(A183,Adr!A:B,2,FALSE)</f>
        <v>Slovenský paralympijský výbor</v>
      </c>
      <c r="C183" s="241" t="s">
        <v>1859</v>
      </c>
      <c r="D183" s="138">
        <v>49000.0</v>
      </c>
      <c r="E183" s="263">
        <v>0.0</v>
      </c>
      <c r="F183" s="259" t="s">
        <v>369</v>
      </c>
      <c r="G183" s="261" t="s">
        <v>346</v>
      </c>
      <c r="H183" s="261" t="s">
        <v>1647</v>
      </c>
      <c r="I183" s="235" t="str">
        <f t="shared" si="1"/>
        <v>31745661d</v>
      </c>
      <c r="J183" s="236" t="str">
        <f t="shared" si="2"/>
        <v>31745661026 03</v>
      </c>
      <c r="K183" s="264"/>
      <c r="L183" s="236" t="str">
        <f t="shared" si="3"/>
        <v>31745661026 03B</v>
      </c>
      <c r="M183" s="264" t="str">
        <f t="shared" si="4"/>
        <v>Slovenský paralympijský výbordBMalenovský Radoslav</v>
      </c>
      <c r="N183" s="265" t="str">
        <f t="shared" si="5"/>
        <v>31745661dB</v>
      </c>
      <c r="O183" s="265"/>
      <c r="P183" s="265"/>
      <c r="Q183" s="265"/>
      <c r="R183" s="265"/>
      <c r="S183" s="265"/>
      <c r="T183" s="265"/>
      <c r="U183" s="265"/>
      <c r="V183" s="265"/>
      <c r="W183" s="265"/>
      <c r="X183" s="265"/>
      <c r="Y183" s="265"/>
      <c r="Z183" s="265"/>
    </row>
    <row r="184" ht="10.5" customHeight="1">
      <c r="A184" s="259" t="s">
        <v>647</v>
      </c>
      <c r="B184" s="260" t="str">
        <f>VLOOKUP(A184,Adr!A:B,2,FALSE)</f>
        <v>Slovenský paralympijský výbor</v>
      </c>
      <c r="C184" s="241" t="s">
        <v>1860</v>
      </c>
      <c r="D184" s="138">
        <v>17000.0</v>
      </c>
      <c r="E184" s="268">
        <v>0.0</v>
      </c>
      <c r="F184" s="259" t="s">
        <v>369</v>
      </c>
      <c r="G184" s="261" t="s">
        <v>346</v>
      </c>
      <c r="H184" s="261" t="s">
        <v>1647</v>
      </c>
      <c r="I184" s="235" t="str">
        <f t="shared" si="1"/>
        <v>31745661d</v>
      </c>
      <c r="J184" s="236" t="str">
        <f t="shared" si="2"/>
        <v>31745661026 03</v>
      </c>
      <c r="K184" s="264"/>
      <c r="L184" s="236" t="str">
        <f t="shared" si="3"/>
        <v>31745661026 03B</v>
      </c>
      <c r="M184" s="264" t="str">
        <f t="shared" si="4"/>
        <v>Slovenský paralympijský výbordBPetrikovičová Karin</v>
      </c>
      <c r="N184" s="265" t="str">
        <f t="shared" si="5"/>
        <v>31745661dB</v>
      </c>
      <c r="O184" s="265"/>
      <c r="P184" s="265"/>
      <c r="Q184" s="265"/>
      <c r="R184" s="265"/>
      <c r="S184" s="265"/>
      <c r="T184" s="265"/>
      <c r="U184" s="265"/>
      <c r="V184" s="265"/>
      <c r="W184" s="265"/>
      <c r="X184" s="265"/>
      <c r="Y184" s="265"/>
      <c r="Z184" s="265"/>
    </row>
    <row r="185" ht="10.5" customHeight="1">
      <c r="A185" s="259" t="s">
        <v>647</v>
      </c>
      <c r="B185" s="260" t="str">
        <f>VLOOKUP(A185,Adr!A:B,2,FALSE)</f>
        <v>Slovenský paralympijský výbor</v>
      </c>
      <c r="C185" s="266" t="s">
        <v>1861</v>
      </c>
      <c r="D185" s="267">
        <v>54000.0</v>
      </c>
      <c r="E185" s="263">
        <v>0.0</v>
      </c>
      <c r="F185" s="259" t="s">
        <v>369</v>
      </c>
      <c r="G185" s="261" t="s">
        <v>346</v>
      </c>
      <c r="H185" s="261" t="s">
        <v>1647</v>
      </c>
      <c r="I185" s="235" t="str">
        <f t="shared" si="1"/>
        <v>31745661d</v>
      </c>
      <c r="J185" s="236" t="str">
        <f t="shared" si="2"/>
        <v>31745661026 03</v>
      </c>
      <c r="K185" s="264"/>
      <c r="L185" s="236" t="str">
        <f t="shared" si="3"/>
        <v>31745661026 03B</v>
      </c>
      <c r="M185" s="264" t="str">
        <f t="shared" si="4"/>
        <v>Slovenský paralympijský výbordBVadovičová Veronika</v>
      </c>
      <c r="N185" s="265" t="str">
        <f t="shared" si="5"/>
        <v>31745661dB</v>
      </c>
      <c r="O185" s="265"/>
      <c r="P185" s="265"/>
      <c r="Q185" s="265"/>
      <c r="R185" s="265"/>
      <c r="S185" s="265"/>
      <c r="T185" s="265"/>
      <c r="U185" s="265"/>
      <c r="V185" s="265"/>
      <c r="W185" s="265"/>
      <c r="X185" s="265"/>
      <c r="Y185" s="265"/>
      <c r="Z185" s="265"/>
    </row>
    <row r="186" ht="10.5" customHeight="1">
      <c r="A186" s="259" t="s">
        <v>647</v>
      </c>
      <c r="B186" s="260" t="str">
        <f>VLOOKUP(A186,Adr!A:B,2,FALSE)</f>
        <v>Slovenský paralympijský výbor</v>
      </c>
      <c r="C186" s="266" t="s">
        <v>1862</v>
      </c>
      <c r="D186" s="252">
        <v>213100.0</v>
      </c>
      <c r="E186" s="263">
        <v>0.0</v>
      </c>
      <c r="F186" s="259" t="s">
        <v>371</v>
      </c>
      <c r="G186" s="261" t="s">
        <v>346</v>
      </c>
      <c r="H186" s="261" t="s">
        <v>1647</v>
      </c>
      <c r="I186" s="235" t="str">
        <f t="shared" si="1"/>
        <v>31745661e</v>
      </c>
      <c r="J186" s="236" t="str">
        <f t="shared" si="2"/>
        <v>31745661026 03</v>
      </c>
      <c r="K186" s="264"/>
      <c r="L186" s="236" t="str">
        <f t="shared" si="3"/>
        <v>31745661026 03B</v>
      </c>
      <c r="M186" s="264" t="str">
        <f t="shared" si="4"/>
        <v>Slovenský paralympijský výboreBzabezpečenie účasti reprezentantov SR na XIV. ZPH v Miláne a Cortine d´Ampezzo v roku 2026</v>
      </c>
      <c r="N186" s="265" t="str">
        <f t="shared" si="5"/>
        <v>31745661eB</v>
      </c>
      <c r="O186" s="265"/>
      <c r="P186" s="265"/>
      <c r="Q186" s="265"/>
      <c r="R186" s="265"/>
      <c r="S186" s="265"/>
      <c r="T186" s="265"/>
      <c r="U186" s="265"/>
      <c r="V186" s="265"/>
      <c r="W186" s="265"/>
      <c r="X186" s="265"/>
      <c r="Y186" s="265"/>
      <c r="Z186" s="265"/>
    </row>
    <row r="187" ht="10.5" customHeight="1">
      <c r="A187" s="259" t="s">
        <v>1280</v>
      </c>
      <c r="B187" s="260" t="str">
        <f>VLOOKUP(A187,Adr!A:B,2,FALSE)</f>
        <v>Slovenský rýchlokorčuliarsky zväz</v>
      </c>
      <c r="C187" s="261" t="s">
        <v>1863</v>
      </c>
      <c r="D187" s="262">
        <v>64942.0</v>
      </c>
      <c r="E187" s="263">
        <v>0.0</v>
      </c>
      <c r="F187" s="259" t="s">
        <v>363</v>
      </c>
      <c r="G187" s="261" t="s">
        <v>344</v>
      </c>
      <c r="H187" s="261" t="s">
        <v>1647</v>
      </c>
      <c r="I187" s="235" t="str">
        <f t="shared" si="1"/>
        <v>30688060a</v>
      </c>
      <c r="J187" s="236" t="str">
        <f t="shared" si="2"/>
        <v>30688060026 02</v>
      </c>
      <c r="K187" s="264" t="s">
        <v>1864</v>
      </c>
      <c r="L187" s="236" t="str">
        <f t="shared" si="3"/>
        <v>30688060026 02B</v>
      </c>
      <c r="M187" s="264" t="str">
        <f t="shared" si="4"/>
        <v>Slovenský rýchlokorčuliarsky zväzaBrýchlokorčuľovanie - bežné transfery</v>
      </c>
      <c r="N187" s="265" t="str">
        <f t="shared" si="5"/>
        <v>30688060aB</v>
      </c>
      <c r="O187" s="265"/>
      <c r="P187" s="265"/>
      <c r="Q187" s="265"/>
      <c r="R187" s="265"/>
      <c r="S187" s="265"/>
      <c r="T187" s="265"/>
      <c r="U187" s="265"/>
      <c r="V187" s="265"/>
      <c r="W187" s="265"/>
      <c r="X187" s="265"/>
      <c r="Y187" s="265"/>
      <c r="Z187" s="265"/>
    </row>
    <row r="188" ht="10.5" customHeight="1">
      <c r="A188" s="259" t="s">
        <v>1280</v>
      </c>
      <c r="B188" s="260" t="str">
        <f>VLOOKUP(A188,Adr!A:B,2,FALSE)</f>
        <v>Slovenský rýchlokorčuliarsky zväz</v>
      </c>
      <c r="C188" s="241" t="s">
        <v>1865</v>
      </c>
      <c r="D188" s="138">
        <v>8000.0</v>
      </c>
      <c r="E188" s="268">
        <v>0.0</v>
      </c>
      <c r="F188" s="259" t="s">
        <v>369</v>
      </c>
      <c r="G188" s="261" t="s">
        <v>346</v>
      </c>
      <c r="H188" s="261" t="s">
        <v>1647</v>
      </c>
      <c r="I188" s="235" t="str">
        <f t="shared" si="1"/>
        <v>30688060d</v>
      </c>
      <c r="J188" s="236" t="str">
        <f t="shared" si="2"/>
        <v>30688060026 03</v>
      </c>
      <c r="K188" s="264"/>
      <c r="L188" s="236" t="str">
        <f t="shared" si="3"/>
        <v>30688060026 03B</v>
      </c>
      <c r="M188" s="264" t="str">
        <f t="shared" si="4"/>
        <v>Slovenský rýchlokorčuliarsky zväzdBPopovičová Lea</v>
      </c>
      <c r="N188" s="265" t="str">
        <f t="shared" si="5"/>
        <v>30688060dB</v>
      </c>
      <c r="O188" s="265"/>
      <c r="P188" s="265"/>
      <c r="Q188" s="265"/>
      <c r="R188" s="265"/>
      <c r="S188" s="265"/>
      <c r="T188" s="265"/>
      <c r="U188" s="265"/>
      <c r="V188" s="265"/>
      <c r="W188" s="265"/>
      <c r="X188" s="265"/>
      <c r="Y188" s="265"/>
      <c r="Z188" s="265"/>
    </row>
    <row r="189" ht="10.5" customHeight="1">
      <c r="A189" s="259" t="s">
        <v>1280</v>
      </c>
      <c r="B189" s="260" t="str">
        <f>VLOOKUP(A189,Adr!A:B,2,FALSE)</f>
        <v>Slovenský rýchlokorčuliarsky zväz</v>
      </c>
      <c r="C189" s="269" t="s">
        <v>1866</v>
      </c>
      <c r="D189" s="267">
        <v>8000.0</v>
      </c>
      <c r="E189" s="263">
        <v>0.0</v>
      </c>
      <c r="F189" s="259" t="s">
        <v>369</v>
      </c>
      <c r="G189" s="261" t="s">
        <v>346</v>
      </c>
      <c r="H189" s="261" t="s">
        <v>1647</v>
      </c>
      <c r="I189" s="235" t="str">
        <f t="shared" si="1"/>
        <v>30688060d</v>
      </c>
      <c r="J189" s="236" t="str">
        <f t="shared" si="2"/>
        <v>30688060026 03</v>
      </c>
      <c r="K189" s="264"/>
      <c r="L189" s="236" t="str">
        <f t="shared" si="3"/>
        <v>30688060026 03B</v>
      </c>
      <c r="M189" s="264" t="str">
        <f t="shared" si="4"/>
        <v>Slovenský rýchlokorčuliarsky zväzdBTokárová Tamara</v>
      </c>
      <c r="N189" s="265" t="str">
        <f t="shared" si="5"/>
        <v>30688060dB</v>
      </c>
      <c r="O189" s="265"/>
      <c r="P189" s="265"/>
      <c r="Q189" s="265"/>
      <c r="R189" s="265"/>
      <c r="S189" s="265"/>
      <c r="T189" s="265"/>
      <c r="U189" s="265"/>
      <c r="V189" s="265"/>
      <c r="W189" s="265"/>
      <c r="X189" s="265"/>
      <c r="Y189" s="265"/>
      <c r="Z189" s="265"/>
    </row>
    <row r="190" ht="10.5" customHeight="1">
      <c r="A190" s="259" t="s">
        <v>1290</v>
      </c>
      <c r="B190" s="260" t="str">
        <f>VLOOKUP(A190,Adr!A:B,2,FALSE)</f>
        <v>Slovenský stolnotenisový zväz</v>
      </c>
      <c r="C190" s="269" t="s">
        <v>1867</v>
      </c>
      <c r="D190" s="267">
        <v>1416890.0</v>
      </c>
      <c r="E190" s="268">
        <v>0.0</v>
      </c>
      <c r="F190" s="259" t="s">
        <v>363</v>
      </c>
      <c r="G190" s="261" t="s">
        <v>344</v>
      </c>
      <c r="H190" s="261" t="s">
        <v>1647</v>
      </c>
      <c r="I190" s="235" t="str">
        <f t="shared" si="1"/>
        <v>30806836a</v>
      </c>
      <c r="J190" s="236" t="str">
        <f t="shared" si="2"/>
        <v>30806836026 02</v>
      </c>
      <c r="K190" s="264" t="s">
        <v>1868</v>
      </c>
      <c r="L190" s="236" t="str">
        <f t="shared" si="3"/>
        <v>30806836026 02B</v>
      </c>
      <c r="M190" s="264" t="str">
        <f t="shared" si="4"/>
        <v>Slovenský stolnotenisový zväzaBstolný tenis - bežné transfery</v>
      </c>
      <c r="N190" s="265" t="str">
        <f t="shared" si="5"/>
        <v>30806836aB</v>
      </c>
      <c r="O190" s="265"/>
      <c r="P190" s="265"/>
      <c r="Q190" s="265"/>
      <c r="R190" s="265"/>
      <c r="S190" s="265"/>
      <c r="T190" s="265"/>
      <c r="U190" s="265"/>
      <c r="V190" s="265"/>
      <c r="W190" s="265"/>
      <c r="X190" s="265"/>
      <c r="Y190" s="265"/>
      <c r="Z190" s="265"/>
    </row>
    <row r="191" ht="10.5" customHeight="1">
      <c r="A191" s="259" t="s">
        <v>1290</v>
      </c>
      <c r="B191" s="260" t="str">
        <f>VLOOKUP(A191,Adr!A:B,2,FALSE)</f>
        <v>Slovenský stolnotenisový zväz</v>
      </c>
      <c r="C191" s="269" t="s">
        <v>1869</v>
      </c>
      <c r="D191" s="267">
        <v>30000.0</v>
      </c>
      <c r="E191" s="263">
        <v>0.0</v>
      </c>
      <c r="F191" s="259" t="s">
        <v>363</v>
      </c>
      <c r="G191" s="261" t="s">
        <v>344</v>
      </c>
      <c r="H191" s="261" t="s">
        <v>1675</v>
      </c>
      <c r="I191" s="235" t="str">
        <f t="shared" si="1"/>
        <v>30806836a</v>
      </c>
      <c r="J191" s="236" t="str">
        <f t="shared" si="2"/>
        <v>30806836026 02</v>
      </c>
      <c r="K191" s="264" t="s">
        <v>1868</v>
      </c>
      <c r="L191" s="236" t="str">
        <f t="shared" si="3"/>
        <v>30806836026 02K</v>
      </c>
      <c r="M191" s="264" t="str">
        <f t="shared" si="4"/>
        <v>Slovenský stolnotenisový zväzaKstolný tenis - kapitálové transfery</v>
      </c>
      <c r="N191" s="265" t="str">
        <f t="shared" si="5"/>
        <v>30806836aK</v>
      </c>
      <c r="O191" s="265"/>
      <c r="P191" s="265"/>
      <c r="Q191" s="265"/>
      <c r="R191" s="265"/>
      <c r="S191" s="265"/>
      <c r="T191" s="265"/>
      <c r="U191" s="265"/>
      <c r="V191" s="265"/>
      <c r="W191" s="265"/>
      <c r="X191" s="265"/>
      <c r="Y191" s="265"/>
      <c r="Z191" s="265"/>
    </row>
    <row r="192" ht="10.5" customHeight="1">
      <c r="A192" s="259" t="s">
        <v>1290</v>
      </c>
      <c r="B192" s="260" t="str">
        <f>VLOOKUP(A192,Adr!A:B,2,FALSE)</f>
        <v>Slovenský stolnotenisový zväz</v>
      </c>
      <c r="C192" s="266" t="s">
        <v>1870</v>
      </c>
      <c r="D192" s="267">
        <v>13000.0</v>
      </c>
      <c r="E192" s="268">
        <v>0.0</v>
      </c>
      <c r="F192" s="259" t="s">
        <v>369</v>
      </c>
      <c r="G192" s="261" t="s">
        <v>346</v>
      </c>
      <c r="H192" s="261" t="s">
        <v>1647</v>
      </c>
      <c r="I192" s="235" t="str">
        <f t="shared" si="1"/>
        <v>30806836d</v>
      </c>
      <c r="J192" s="236" t="str">
        <f t="shared" si="2"/>
        <v>30806836026 03</v>
      </c>
      <c r="K192" s="264"/>
      <c r="L192" s="236" t="str">
        <f t="shared" si="3"/>
        <v>30806836026 03B</v>
      </c>
      <c r="M192" s="264" t="str">
        <f t="shared" si="4"/>
        <v>Slovenský stolnotenisový zväzdBdružstvo - juniori </v>
      </c>
      <c r="N192" s="265" t="str">
        <f t="shared" si="5"/>
        <v>30806836dB</v>
      </c>
      <c r="O192" s="265"/>
      <c r="P192" s="265"/>
      <c r="Q192" s="265"/>
      <c r="R192" s="265"/>
      <c r="S192" s="265"/>
      <c r="T192" s="265"/>
      <c r="U192" s="265"/>
      <c r="V192" s="265"/>
      <c r="W192" s="265"/>
      <c r="X192" s="265"/>
      <c r="Y192" s="265"/>
      <c r="Z192" s="265"/>
    </row>
    <row r="193" ht="10.5" customHeight="1">
      <c r="A193" s="259" t="s">
        <v>1299</v>
      </c>
      <c r="B193" s="260" t="str">
        <f>VLOOKUP(A193,Adr!A:B,2,FALSE)</f>
        <v>SLOVENSKÝ STRELECKÝ ZVÄZ</v>
      </c>
      <c r="C193" s="241" t="s">
        <v>1871</v>
      </c>
      <c r="D193" s="138">
        <v>887926.0</v>
      </c>
      <c r="E193" s="268">
        <v>0.0</v>
      </c>
      <c r="F193" s="259" t="s">
        <v>363</v>
      </c>
      <c r="G193" s="261" t="s">
        <v>344</v>
      </c>
      <c r="H193" s="261" t="s">
        <v>1647</v>
      </c>
      <c r="I193" s="235" t="str">
        <f t="shared" si="1"/>
        <v>00603341a</v>
      </c>
      <c r="J193" s="236" t="str">
        <f t="shared" si="2"/>
        <v>00603341026 02</v>
      </c>
      <c r="K193" s="264" t="s">
        <v>1872</v>
      </c>
      <c r="L193" s="236" t="str">
        <f t="shared" si="3"/>
        <v>00603341026 02B</v>
      </c>
      <c r="M193" s="264" t="str">
        <f t="shared" si="4"/>
        <v>SLOVENSKÝ STRELECKÝ ZVÄZaBstreľba - bežné transfery</v>
      </c>
      <c r="N193" s="265" t="str">
        <f t="shared" si="5"/>
        <v>00603341aB</v>
      </c>
      <c r="O193" s="265"/>
      <c r="P193" s="265"/>
      <c r="Q193" s="265"/>
      <c r="R193" s="265"/>
      <c r="S193" s="265"/>
      <c r="T193" s="265"/>
      <c r="U193" s="265"/>
      <c r="V193" s="265"/>
      <c r="W193" s="265"/>
      <c r="X193" s="265"/>
      <c r="Y193" s="265"/>
      <c r="Z193" s="265"/>
    </row>
    <row r="194" ht="10.5" customHeight="1">
      <c r="A194" s="240" t="s">
        <v>1299</v>
      </c>
      <c r="B194" s="260" t="str">
        <f>VLOOKUP(A194,Adr!A:B,2,FALSE)</f>
        <v>SLOVENSKÝ STRELECKÝ ZVÄZ</v>
      </c>
      <c r="C194" s="241" t="s">
        <v>1873</v>
      </c>
      <c r="D194" s="138">
        <v>4700.0</v>
      </c>
      <c r="E194" s="263">
        <v>0.0</v>
      </c>
      <c r="F194" s="259" t="s">
        <v>363</v>
      </c>
      <c r="G194" s="261" t="s">
        <v>344</v>
      </c>
      <c r="H194" s="261" t="s">
        <v>1675</v>
      </c>
      <c r="I194" s="235" t="str">
        <f t="shared" si="1"/>
        <v>00603341a</v>
      </c>
      <c r="J194" s="236" t="str">
        <f t="shared" si="2"/>
        <v>00603341026 02</v>
      </c>
      <c r="K194" s="264" t="s">
        <v>1872</v>
      </c>
      <c r="L194" s="236" t="str">
        <f t="shared" si="3"/>
        <v>00603341026 02K</v>
      </c>
      <c r="M194" s="264" t="str">
        <f t="shared" si="4"/>
        <v>SLOVENSKÝ STRELECKÝ ZVÄZaKstreľba - kapitálové transfery</v>
      </c>
      <c r="N194" s="265" t="str">
        <f t="shared" si="5"/>
        <v>00603341aK</v>
      </c>
      <c r="O194" s="265"/>
      <c r="P194" s="265"/>
      <c r="Q194" s="265"/>
      <c r="R194" s="265"/>
      <c r="S194" s="265"/>
      <c r="T194" s="265"/>
      <c r="U194" s="265"/>
      <c r="V194" s="265"/>
      <c r="W194" s="265"/>
      <c r="X194" s="265"/>
      <c r="Y194" s="265"/>
      <c r="Z194" s="265"/>
    </row>
    <row r="195" ht="10.5" customHeight="1">
      <c r="A195" s="259" t="s">
        <v>1299</v>
      </c>
      <c r="B195" s="260" t="str">
        <f>VLOOKUP(A195,Adr!A:B,2,FALSE)</f>
        <v>SLOVENSKÝ STRELECKÝ ZVÄZ</v>
      </c>
      <c r="C195" s="269" t="s">
        <v>1874</v>
      </c>
      <c r="D195" s="267">
        <v>52000.0</v>
      </c>
      <c r="E195" s="268">
        <v>0.0</v>
      </c>
      <c r="F195" s="259" t="s">
        <v>369</v>
      </c>
      <c r="G195" s="261" t="s">
        <v>346</v>
      </c>
      <c r="H195" s="261" t="s">
        <v>1647</v>
      </c>
      <c r="I195" s="235" t="str">
        <f t="shared" si="1"/>
        <v>00603341d</v>
      </c>
      <c r="J195" s="236" t="str">
        <f t="shared" si="2"/>
        <v>00603341026 03</v>
      </c>
      <c r="K195" s="264"/>
      <c r="L195" s="236" t="str">
        <f t="shared" si="3"/>
        <v>00603341026 03B</v>
      </c>
      <c r="M195" s="264" t="str">
        <f t="shared" si="4"/>
        <v>SLOVENSKÝ STRELECKÝ ZVÄZdBdvojica - trap mix </v>
      </c>
      <c r="N195" s="265" t="str">
        <f t="shared" si="5"/>
        <v>00603341dB</v>
      </c>
      <c r="O195" s="265"/>
      <c r="P195" s="265"/>
      <c r="Q195" s="265"/>
      <c r="R195" s="265"/>
      <c r="S195" s="265"/>
      <c r="T195" s="265"/>
      <c r="U195" s="265"/>
      <c r="V195" s="265"/>
      <c r="W195" s="265"/>
      <c r="X195" s="265"/>
      <c r="Y195" s="265"/>
      <c r="Z195" s="265"/>
    </row>
    <row r="196" ht="10.5" customHeight="1">
      <c r="A196" s="259" t="s">
        <v>1299</v>
      </c>
      <c r="B196" s="260" t="str">
        <f>VLOOKUP(A196,Adr!A:B,2,FALSE)</f>
        <v>SLOVENSKÝ STRELECKÝ ZVÄZ</v>
      </c>
      <c r="C196" s="266" t="s">
        <v>1875</v>
      </c>
      <c r="D196" s="267">
        <v>16000.0</v>
      </c>
      <c r="E196" s="263">
        <v>0.0</v>
      </c>
      <c r="F196" s="259" t="s">
        <v>369</v>
      </c>
      <c r="G196" s="261" t="s">
        <v>346</v>
      </c>
      <c r="H196" s="261" t="s">
        <v>1647</v>
      </c>
      <c r="I196" s="235" t="str">
        <f t="shared" si="1"/>
        <v>00603341d</v>
      </c>
      <c r="J196" s="236" t="str">
        <f t="shared" si="2"/>
        <v>00603341026 03</v>
      </c>
      <c r="K196" s="264"/>
      <c r="L196" s="236" t="str">
        <f t="shared" si="3"/>
        <v>00603341026 03B</v>
      </c>
      <c r="M196" s="264" t="str">
        <f t="shared" si="4"/>
        <v>SLOVENSKÝ STRELECKÝ ZVÄZdBdvojica - VzPu mix </v>
      </c>
      <c r="N196" s="265" t="str">
        <f t="shared" si="5"/>
        <v>00603341dB</v>
      </c>
      <c r="O196" s="265"/>
      <c r="P196" s="265"/>
      <c r="Q196" s="265"/>
      <c r="R196" s="265"/>
      <c r="S196" s="265"/>
      <c r="T196" s="265"/>
      <c r="U196" s="265"/>
      <c r="V196" s="265"/>
      <c r="W196" s="265"/>
      <c r="X196" s="265"/>
      <c r="Y196" s="265"/>
      <c r="Z196" s="265"/>
    </row>
    <row r="197" ht="10.5" customHeight="1">
      <c r="A197" s="259" t="s">
        <v>1299</v>
      </c>
      <c r="B197" s="260" t="str">
        <f>VLOOKUP(A197,Adr!A:B,2,FALSE)</f>
        <v>SLOVENSKÝ STRELECKÝ ZVÄZ</v>
      </c>
      <c r="C197" s="269" t="s">
        <v>1876</v>
      </c>
      <c r="D197" s="267">
        <v>8000.0</v>
      </c>
      <c r="E197" s="268">
        <v>0.0</v>
      </c>
      <c r="F197" s="259" t="s">
        <v>369</v>
      </c>
      <c r="G197" s="261" t="s">
        <v>346</v>
      </c>
      <c r="H197" s="261" t="s">
        <v>1647</v>
      </c>
      <c r="I197" s="235" t="str">
        <f t="shared" si="1"/>
        <v>00603341d</v>
      </c>
      <c r="J197" s="236" t="str">
        <f t="shared" si="2"/>
        <v>00603341026 03</v>
      </c>
      <c r="K197" s="264"/>
      <c r="L197" s="236" t="str">
        <f t="shared" si="3"/>
        <v>00603341026 03B</v>
      </c>
      <c r="M197" s="264" t="str">
        <f t="shared" si="4"/>
        <v>SLOVENSKÝ STRELECKÝ ZVÄZdBGese Teo</v>
      </c>
      <c r="N197" s="265" t="str">
        <f t="shared" si="5"/>
        <v>00603341dB</v>
      </c>
      <c r="O197" s="265"/>
      <c r="P197" s="265"/>
      <c r="Q197" s="265"/>
      <c r="R197" s="265"/>
      <c r="S197" s="265"/>
      <c r="T197" s="265"/>
      <c r="U197" s="265"/>
      <c r="V197" s="265"/>
      <c r="W197" s="265"/>
      <c r="X197" s="265"/>
      <c r="Y197" s="265"/>
      <c r="Z197" s="265"/>
    </row>
    <row r="198" ht="10.5" customHeight="1">
      <c r="A198" s="259" t="s">
        <v>1299</v>
      </c>
      <c r="B198" s="260" t="str">
        <f>VLOOKUP(A198,Adr!A:B,2,FALSE)</f>
        <v>SLOVENSKÝ STRELECKÝ ZVÄZ</v>
      </c>
      <c r="C198" s="266" t="s">
        <v>1877</v>
      </c>
      <c r="D198" s="267">
        <v>8000.0</v>
      </c>
      <c r="E198" s="268">
        <v>0.0</v>
      </c>
      <c r="F198" s="259" t="s">
        <v>369</v>
      </c>
      <c r="G198" s="261" t="s">
        <v>346</v>
      </c>
      <c r="H198" s="261" t="s">
        <v>1647</v>
      </c>
      <c r="I198" s="235" t="str">
        <f t="shared" si="1"/>
        <v>00603341d</v>
      </c>
      <c r="J198" s="236" t="str">
        <f t="shared" si="2"/>
        <v>00603341026 03</v>
      </c>
      <c r="K198" s="264"/>
      <c r="L198" s="236" t="str">
        <f t="shared" si="3"/>
        <v>00603341026 03B</v>
      </c>
      <c r="M198" s="264" t="str">
        <f t="shared" si="4"/>
        <v>SLOVENSKÝ STRELECKÝ ZVÄZdBHocková Miroslava</v>
      </c>
      <c r="N198" s="265" t="str">
        <f t="shared" si="5"/>
        <v>00603341dB</v>
      </c>
      <c r="O198" s="265"/>
      <c r="P198" s="265"/>
      <c r="Q198" s="265"/>
      <c r="R198" s="265"/>
      <c r="S198" s="265"/>
      <c r="T198" s="265"/>
      <c r="U198" s="265"/>
      <c r="V198" s="265"/>
      <c r="W198" s="265"/>
      <c r="X198" s="265"/>
      <c r="Y198" s="265"/>
      <c r="Z198" s="265"/>
    </row>
    <row r="199" ht="10.5" customHeight="1">
      <c r="A199" s="251" t="s">
        <v>1299</v>
      </c>
      <c r="B199" s="260" t="str">
        <f>VLOOKUP(A199,Adr!A:B,2,FALSE)</f>
        <v>SLOVENSKÝ STRELECKÝ ZVÄZ</v>
      </c>
      <c r="C199" s="241" t="s">
        <v>1878</v>
      </c>
      <c r="D199" s="262">
        <v>52000.0</v>
      </c>
      <c r="E199" s="263">
        <v>0.0</v>
      </c>
      <c r="F199" s="259" t="s">
        <v>369</v>
      </c>
      <c r="G199" s="261" t="s">
        <v>346</v>
      </c>
      <c r="H199" s="261" t="s">
        <v>1647</v>
      </c>
      <c r="I199" s="235" t="str">
        <f t="shared" si="1"/>
        <v>00603341d</v>
      </c>
      <c r="J199" s="236" t="str">
        <f t="shared" si="2"/>
        <v>00603341026 03</v>
      </c>
      <c r="K199" s="264"/>
      <c r="L199" s="236" t="str">
        <f t="shared" si="3"/>
        <v>00603341026 03B</v>
      </c>
      <c r="M199" s="264" t="str">
        <f t="shared" si="4"/>
        <v>SLOVENSKÝ STRELECKÝ ZVÄZdBHocková Vanesa</v>
      </c>
      <c r="N199" s="265" t="str">
        <f t="shared" si="5"/>
        <v>00603341dB</v>
      </c>
      <c r="O199" s="265"/>
      <c r="P199" s="265"/>
      <c r="Q199" s="265"/>
      <c r="R199" s="265"/>
      <c r="S199" s="265"/>
      <c r="T199" s="265"/>
      <c r="U199" s="265"/>
      <c r="V199" s="265"/>
      <c r="W199" s="265"/>
      <c r="X199" s="265"/>
      <c r="Y199" s="265"/>
      <c r="Z199" s="265"/>
    </row>
    <row r="200" ht="10.5" customHeight="1">
      <c r="A200" s="240" t="s">
        <v>1299</v>
      </c>
      <c r="B200" s="260" t="str">
        <f>VLOOKUP(A200,Adr!A:B,2,FALSE)</f>
        <v>SLOVENSKÝ STRELECKÝ ZVÄZ</v>
      </c>
      <c r="C200" s="269" t="s">
        <v>1879</v>
      </c>
      <c r="D200" s="267">
        <v>42000.0</v>
      </c>
      <c r="E200" s="263">
        <v>0.0</v>
      </c>
      <c r="F200" s="259" t="s">
        <v>369</v>
      </c>
      <c r="G200" s="261" t="s">
        <v>346</v>
      </c>
      <c r="H200" s="261" t="s">
        <v>1647</v>
      </c>
      <c r="I200" s="235" t="str">
        <f t="shared" si="1"/>
        <v>00603341d</v>
      </c>
      <c r="J200" s="236" t="str">
        <f t="shared" si="2"/>
        <v>00603341026 03</v>
      </c>
      <c r="K200" s="264"/>
      <c r="L200" s="236" t="str">
        <f t="shared" si="3"/>
        <v>00603341026 03B</v>
      </c>
      <c r="M200" s="264" t="str">
        <f t="shared" si="4"/>
        <v>SLOVENSKÝ STRELECKÝ ZVÄZdBHrbeková Danka</v>
      </c>
      <c r="N200" s="265" t="str">
        <f t="shared" si="5"/>
        <v>00603341dB</v>
      </c>
      <c r="O200" s="265"/>
      <c r="P200" s="265"/>
      <c r="Q200" s="265"/>
      <c r="R200" s="265"/>
      <c r="S200" s="265"/>
      <c r="T200" s="265"/>
      <c r="U200" s="265"/>
      <c r="V200" s="265"/>
      <c r="W200" s="265"/>
      <c r="X200" s="265"/>
      <c r="Y200" s="265"/>
      <c r="Z200" s="265"/>
    </row>
    <row r="201" ht="10.5" customHeight="1">
      <c r="A201" s="259" t="s">
        <v>1299</v>
      </c>
      <c r="B201" s="260" t="str">
        <f>VLOOKUP(A201,Adr!A:B,2,FALSE)</f>
        <v>SLOVENSKÝ STRELECKÝ ZVÄZ</v>
      </c>
      <c r="C201" s="241" t="s">
        <v>1880</v>
      </c>
      <c r="D201" s="138">
        <v>52000.0</v>
      </c>
      <c r="E201" s="263">
        <v>0.0</v>
      </c>
      <c r="F201" s="259" t="s">
        <v>369</v>
      </c>
      <c r="G201" s="261" t="s">
        <v>346</v>
      </c>
      <c r="H201" s="261" t="s">
        <v>1647</v>
      </c>
      <c r="I201" s="235" t="str">
        <f t="shared" si="1"/>
        <v>00603341d</v>
      </c>
      <c r="J201" s="236" t="str">
        <f t="shared" si="2"/>
        <v>00603341026 03</v>
      </c>
      <c r="K201" s="264"/>
      <c r="L201" s="236" t="str">
        <f t="shared" si="3"/>
        <v>00603341026 03B</v>
      </c>
      <c r="M201" s="264" t="str">
        <f t="shared" si="4"/>
        <v>SLOVENSKÝ STRELECKÝ ZVÄZdBJány Patrik</v>
      </c>
      <c r="N201" s="265" t="str">
        <f t="shared" si="5"/>
        <v>00603341dB</v>
      </c>
      <c r="O201" s="265"/>
      <c r="P201" s="265"/>
      <c r="Q201" s="265"/>
      <c r="R201" s="265"/>
      <c r="S201" s="265"/>
      <c r="T201" s="265"/>
      <c r="U201" s="265"/>
      <c r="V201" s="265"/>
      <c r="W201" s="265"/>
      <c r="X201" s="265"/>
      <c r="Y201" s="265"/>
      <c r="Z201" s="265"/>
    </row>
    <row r="202" ht="10.5" customHeight="1">
      <c r="A202" s="259" t="s">
        <v>1299</v>
      </c>
      <c r="B202" s="260" t="str">
        <f>VLOOKUP(A202,Adr!A:B,2,FALSE)</f>
        <v>SLOVENSKÝ STRELECKÝ ZVÄZ</v>
      </c>
      <c r="C202" s="241" t="s">
        <v>1881</v>
      </c>
      <c r="D202" s="138">
        <v>8000.0</v>
      </c>
      <c r="E202" s="268">
        <v>0.0</v>
      </c>
      <c r="F202" s="259" t="s">
        <v>369</v>
      </c>
      <c r="G202" s="261" t="s">
        <v>346</v>
      </c>
      <c r="H202" s="261" t="s">
        <v>1647</v>
      </c>
      <c r="I202" s="235" t="str">
        <f t="shared" si="1"/>
        <v>00603341d</v>
      </c>
      <c r="J202" s="236" t="str">
        <f t="shared" si="2"/>
        <v>00603341026 03</v>
      </c>
      <c r="K202" s="264"/>
      <c r="L202" s="236" t="str">
        <f t="shared" si="3"/>
        <v>00603341026 03B</v>
      </c>
      <c r="M202" s="264" t="str">
        <f t="shared" si="4"/>
        <v>SLOVENSKÝ STRELECKÝ ZVÄZdBNovotná Kamila</v>
      </c>
      <c r="N202" s="265" t="str">
        <f t="shared" si="5"/>
        <v>00603341dB</v>
      </c>
      <c r="O202" s="265"/>
      <c r="P202" s="265"/>
      <c r="Q202" s="265"/>
      <c r="R202" s="265"/>
      <c r="S202" s="265"/>
      <c r="T202" s="265"/>
      <c r="U202" s="265"/>
      <c r="V202" s="265"/>
      <c r="W202" s="265"/>
      <c r="X202" s="265"/>
      <c r="Y202" s="265"/>
      <c r="Z202" s="265"/>
    </row>
    <row r="203" ht="10.5" customHeight="1">
      <c r="A203" s="240" t="s">
        <v>1299</v>
      </c>
      <c r="B203" s="260" t="str">
        <f>VLOOKUP(A203,Adr!A:B,2,FALSE)</f>
        <v>SLOVENSKÝ STRELECKÝ ZVÄZ</v>
      </c>
      <c r="C203" s="269" t="s">
        <v>1882</v>
      </c>
      <c r="D203" s="138">
        <v>42000.0</v>
      </c>
      <c r="E203" s="263">
        <v>0.0</v>
      </c>
      <c r="F203" s="259" t="s">
        <v>369</v>
      </c>
      <c r="G203" s="261" t="s">
        <v>346</v>
      </c>
      <c r="H203" s="261" t="s">
        <v>1647</v>
      </c>
      <c r="I203" s="235" t="str">
        <f t="shared" si="1"/>
        <v>00603341d</v>
      </c>
      <c r="J203" s="236" t="str">
        <f t="shared" si="2"/>
        <v>00603341026 03</v>
      </c>
      <c r="K203" s="264"/>
      <c r="L203" s="236" t="str">
        <f t="shared" si="3"/>
        <v>00603341026 03B</v>
      </c>
      <c r="M203" s="264" t="str">
        <f t="shared" si="4"/>
        <v>SLOVENSKÝ STRELECKÝ ZVÄZdBŠtefečeková Rehák Zuzana</v>
      </c>
      <c r="N203" s="265" t="str">
        <f t="shared" si="5"/>
        <v>00603341dB</v>
      </c>
      <c r="O203" s="265"/>
      <c r="P203" s="265"/>
      <c r="Q203" s="265"/>
      <c r="R203" s="265"/>
      <c r="S203" s="265"/>
      <c r="T203" s="265"/>
      <c r="U203" s="265"/>
      <c r="V203" s="265"/>
      <c r="W203" s="265"/>
      <c r="X203" s="265"/>
      <c r="Y203" s="265"/>
      <c r="Z203" s="265"/>
    </row>
    <row r="204" ht="10.5" customHeight="1">
      <c r="A204" s="259" t="s">
        <v>1299</v>
      </c>
      <c r="B204" s="260" t="str">
        <f>VLOOKUP(A204,Adr!A:B,2,FALSE)</f>
        <v>SLOVENSKÝ STRELECKÝ ZVÄZ</v>
      </c>
      <c r="C204" s="269" t="s">
        <v>1883</v>
      </c>
      <c r="D204" s="267">
        <v>16000.0</v>
      </c>
      <c r="E204" s="268">
        <v>0.0</v>
      </c>
      <c r="F204" s="259" t="s">
        <v>369</v>
      </c>
      <c r="G204" s="261" t="s">
        <v>346</v>
      </c>
      <c r="H204" s="261" t="s">
        <v>1647</v>
      </c>
      <c r="I204" s="235" t="str">
        <f t="shared" si="1"/>
        <v>00603341d</v>
      </c>
      <c r="J204" s="236" t="str">
        <f t="shared" si="2"/>
        <v>00603341026 03</v>
      </c>
      <c r="K204" s="264"/>
      <c r="L204" s="236" t="str">
        <f t="shared" si="3"/>
        <v>00603341026 03B</v>
      </c>
      <c r="M204" s="264" t="str">
        <f t="shared" si="4"/>
        <v>SLOVENSKÝ STRELECKÝ ZVÄZdBŠtibravá Monika</v>
      </c>
      <c r="N204" s="265" t="str">
        <f t="shared" si="5"/>
        <v>00603341dB</v>
      </c>
      <c r="O204" s="265"/>
      <c r="P204" s="265"/>
      <c r="Q204" s="265"/>
      <c r="R204" s="265"/>
      <c r="S204" s="265"/>
      <c r="T204" s="265"/>
      <c r="U204" s="265"/>
      <c r="V204" s="265"/>
      <c r="W204" s="265"/>
      <c r="X204" s="265"/>
      <c r="Y204" s="265"/>
      <c r="Z204" s="265"/>
    </row>
    <row r="205" ht="10.5" customHeight="1">
      <c r="A205" s="259" t="s">
        <v>1299</v>
      </c>
      <c r="B205" s="260" t="str">
        <f>VLOOKUP(A205,Adr!A:B,2,FALSE)</f>
        <v>SLOVENSKÝ STRELECKÝ ZVÄZ</v>
      </c>
      <c r="C205" s="269" t="s">
        <v>1884</v>
      </c>
      <c r="D205" s="267">
        <v>52000.0</v>
      </c>
      <c r="E205" s="263">
        <v>0.0</v>
      </c>
      <c r="F205" s="259" t="s">
        <v>369</v>
      </c>
      <c r="G205" s="261" t="s">
        <v>346</v>
      </c>
      <c r="H205" s="261" t="s">
        <v>1647</v>
      </c>
      <c r="I205" s="235" t="str">
        <f t="shared" si="1"/>
        <v>00603341d</v>
      </c>
      <c r="J205" s="236" t="str">
        <f t="shared" si="2"/>
        <v>00603341026 03</v>
      </c>
      <c r="K205" s="264"/>
      <c r="L205" s="236" t="str">
        <f t="shared" si="3"/>
        <v>00603341026 03B</v>
      </c>
      <c r="M205" s="264" t="str">
        <f t="shared" si="4"/>
        <v>SLOVENSKÝ STRELECKÝ ZVÄZdBTužinský Juraj</v>
      </c>
      <c r="N205" s="265" t="str">
        <f t="shared" si="5"/>
        <v>00603341dB</v>
      </c>
      <c r="O205" s="265"/>
      <c r="P205" s="265"/>
      <c r="Q205" s="265"/>
      <c r="R205" s="265"/>
      <c r="S205" s="265"/>
      <c r="T205" s="265"/>
      <c r="U205" s="265"/>
      <c r="V205" s="265"/>
      <c r="W205" s="265"/>
      <c r="X205" s="265"/>
      <c r="Y205" s="265"/>
      <c r="Z205" s="265"/>
    </row>
    <row r="206" ht="10.5" customHeight="1">
      <c r="A206" s="259" t="s">
        <v>1308</v>
      </c>
      <c r="B206" s="260" t="str">
        <f>VLOOKUP(A206,Adr!A:B,2,FALSE)</f>
        <v>Slovenský šachový zväz</v>
      </c>
      <c r="C206" s="266" t="s">
        <v>1885</v>
      </c>
      <c r="D206" s="267">
        <v>697192.0</v>
      </c>
      <c r="E206" s="268">
        <v>0.0</v>
      </c>
      <c r="F206" s="259" t="s">
        <v>363</v>
      </c>
      <c r="G206" s="261" t="s">
        <v>344</v>
      </c>
      <c r="H206" s="261" t="s">
        <v>1647</v>
      </c>
      <c r="I206" s="235" t="str">
        <f t="shared" si="1"/>
        <v>17310571a</v>
      </c>
      <c r="J206" s="236" t="str">
        <f t="shared" si="2"/>
        <v>17310571026 02</v>
      </c>
      <c r="K206" s="264" t="s">
        <v>1886</v>
      </c>
      <c r="L206" s="236" t="str">
        <f t="shared" si="3"/>
        <v>17310571026 02B</v>
      </c>
      <c r="M206" s="264" t="str">
        <f t="shared" si="4"/>
        <v>Slovenský šachový zväzaBšach - bežné transfery</v>
      </c>
      <c r="N206" s="265" t="str">
        <f t="shared" si="5"/>
        <v>17310571aB</v>
      </c>
      <c r="O206" s="265"/>
      <c r="P206" s="265"/>
      <c r="Q206" s="265"/>
      <c r="R206" s="265"/>
      <c r="S206" s="265"/>
      <c r="T206" s="265"/>
      <c r="U206" s="265"/>
      <c r="V206" s="265"/>
      <c r="W206" s="265"/>
      <c r="X206" s="265"/>
      <c r="Y206" s="265"/>
      <c r="Z206" s="265"/>
    </row>
    <row r="207" ht="10.5" customHeight="1">
      <c r="A207" s="259" t="s">
        <v>1308</v>
      </c>
      <c r="B207" s="260" t="str">
        <f>VLOOKUP(A207,Adr!A:B,2,FALSE)</f>
        <v>Slovenský šachový zväz</v>
      </c>
      <c r="C207" s="241" t="s">
        <v>1887</v>
      </c>
      <c r="D207" s="138">
        <v>5955.0</v>
      </c>
      <c r="E207" s="268">
        <v>0.0</v>
      </c>
      <c r="F207" s="259" t="s">
        <v>367</v>
      </c>
      <c r="G207" s="261" t="s">
        <v>346</v>
      </c>
      <c r="H207" s="261" t="s">
        <v>1647</v>
      </c>
      <c r="I207" s="235" t="str">
        <f t="shared" si="1"/>
        <v>17310571c</v>
      </c>
      <c r="J207" s="236" t="str">
        <f t="shared" si="2"/>
        <v>17310571026 03</v>
      </c>
      <c r="K207" s="264"/>
      <c r="L207" s="236" t="str">
        <f t="shared" si="3"/>
        <v>17310571026 03B</v>
      </c>
      <c r="M207" s="264" t="str">
        <f t="shared" si="4"/>
        <v>Slovenský šachový zväzcBzabezpečenie a rozvoj športu šach zdravotne postihnutých športovcov</v>
      </c>
      <c r="N207" s="265" t="str">
        <f t="shared" si="5"/>
        <v>17310571cB</v>
      </c>
      <c r="O207" s="265"/>
      <c r="P207" s="265"/>
      <c r="Q207" s="265"/>
      <c r="R207" s="265"/>
      <c r="S207" s="265"/>
      <c r="T207" s="265"/>
      <c r="U207" s="265"/>
      <c r="V207" s="265"/>
      <c r="W207" s="265"/>
      <c r="X207" s="265"/>
      <c r="Y207" s="265"/>
      <c r="Z207" s="265"/>
    </row>
    <row r="208" ht="10.5" customHeight="1">
      <c r="A208" s="259" t="s">
        <v>1318</v>
      </c>
      <c r="B208" s="260" t="str">
        <f>VLOOKUP(A208,Adr!A:B,2,FALSE)</f>
        <v>Slovenský šermiarsky zväz</v>
      </c>
      <c r="C208" s="132" t="s">
        <v>1888</v>
      </c>
      <c r="D208" s="262">
        <v>137764.0</v>
      </c>
      <c r="E208" s="263">
        <v>0.0</v>
      </c>
      <c r="F208" s="259" t="s">
        <v>363</v>
      </c>
      <c r="G208" s="261" t="s">
        <v>344</v>
      </c>
      <c r="H208" s="261" t="s">
        <v>1647</v>
      </c>
      <c r="I208" s="235" t="str">
        <f t="shared" si="1"/>
        <v>30806437a</v>
      </c>
      <c r="J208" s="236" t="str">
        <f t="shared" si="2"/>
        <v>30806437026 02</v>
      </c>
      <c r="K208" s="264" t="s">
        <v>1889</v>
      </c>
      <c r="L208" s="236" t="str">
        <f t="shared" si="3"/>
        <v>30806437026 02B</v>
      </c>
      <c r="M208" s="264" t="str">
        <f t="shared" si="4"/>
        <v>Slovenský šermiarsky zväzaBšerm - bežné transfery</v>
      </c>
      <c r="N208" s="265" t="str">
        <f t="shared" si="5"/>
        <v>30806437aB</v>
      </c>
      <c r="O208" s="265"/>
      <c r="P208" s="265"/>
      <c r="Q208" s="265"/>
      <c r="R208" s="265"/>
      <c r="S208" s="265"/>
      <c r="T208" s="265"/>
      <c r="U208" s="265"/>
      <c r="V208" s="265"/>
      <c r="W208" s="265"/>
      <c r="X208" s="265"/>
      <c r="Y208" s="265"/>
      <c r="Z208" s="265"/>
    </row>
    <row r="209" ht="10.5" customHeight="1">
      <c r="A209" s="259" t="s">
        <v>1318</v>
      </c>
      <c r="B209" s="260" t="str">
        <f>VLOOKUP(A209,Adr!A:B,2,FALSE)</f>
        <v>Slovenský šermiarsky zväz</v>
      </c>
      <c r="C209" s="241" t="s">
        <v>1890</v>
      </c>
      <c r="D209" s="138">
        <v>8000.0</v>
      </c>
      <c r="E209" s="268">
        <v>0.0</v>
      </c>
      <c r="F209" s="259" t="s">
        <v>369</v>
      </c>
      <c r="G209" s="261" t="s">
        <v>346</v>
      </c>
      <c r="H209" s="261" t="s">
        <v>1647</v>
      </c>
      <c r="I209" s="235" t="str">
        <f t="shared" si="1"/>
        <v>30806437d</v>
      </c>
      <c r="J209" s="236" t="str">
        <f t="shared" si="2"/>
        <v>30806437026 03</v>
      </c>
      <c r="K209" s="264"/>
      <c r="L209" s="236" t="str">
        <f t="shared" si="3"/>
        <v>30806437026 03B</v>
      </c>
      <c r="M209" s="264" t="str">
        <f t="shared" si="4"/>
        <v>Slovenský šermiarsky zväzdBdružstvo - juniori - fleuret</v>
      </c>
      <c r="N209" s="265" t="str">
        <f t="shared" si="5"/>
        <v>30806437dB</v>
      </c>
      <c r="O209" s="265"/>
      <c r="P209" s="265"/>
      <c r="Q209" s="265"/>
      <c r="R209" s="265"/>
      <c r="S209" s="265"/>
      <c r="T209" s="265"/>
      <c r="U209" s="265"/>
      <c r="V209" s="265"/>
      <c r="W209" s="265"/>
      <c r="X209" s="265"/>
      <c r="Y209" s="265"/>
      <c r="Z209" s="265"/>
    </row>
    <row r="210" ht="10.5" customHeight="1">
      <c r="A210" s="259" t="s">
        <v>1326</v>
      </c>
      <c r="B210" s="260" t="str">
        <f>VLOOKUP(A210,Adr!A:B,2,FALSE)</f>
        <v>Slovenský tenisový zväz</v>
      </c>
      <c r="C210" s="132" t="s">
        <v>1891</v>
      </c>
      <c r="D210" s="262">
        <v>4921834.0</v>
      </c>
      <c r="E210" s="268">
        <v>0.0</v>
      </c>
      <c r="F210" s="259" t="s">
        <v>363</v>
      </c>
      <c r="G210" s="261" t="s">
        <v>344</v>
      </c>
      <c r="H210" s="261" t="s">
        <v>1647</v>
      </c>
      <c r="I210" s="235" t="str">
        <f t="shared" si="1"/>
        <v>30811384a</v>
      </c>
      <c r="J210" s="236" t="str">
        <f t="shared" si="2"/>
        <v>30811384026 02</v>
      </c>
      <c r="K210" s="264" t="s">
        <v>1892</v>
      </c>
      <c r="L210" s="236" t="str">
        <f t="shared" si="3"/>
        <v>30811384026 02B</v>
      </c>
      <c r="M210" s="264" t="str">
        <f t="shared" si="4"/>
        <v>Slovenský tenisový zväzaBtenis - bežné transfery</v>
      </c>
      <c r="N210" s="265" t="str">
        <f t="shared" si="5"/>
        <v>30811384aB</v>
      </c>
      <c r="O210" s="265"/>
      <c r="P210" s="265"/>
      <c r="Q210" s="265"/>
      <c r="R210" s="265"/>
      <c r="S210" s="265"/>
      <c r="T210" s="265"/>
      <c r="U210" s="265"/>
      <c r="V210" s="265"/>
      <c r="W210" s="265"/>
      <c r="X210" s="265"/>
      <c r="Y210" s="265"/>
      <c r="Z210" s="265"/>
    </row>
    <row r="211" ht="10.5" customHeight="1">
      <c r="A211" s="235" t="s">
        <v>1326</v>
      </c>
      <c r="B211" s="260" t="str">
        <f>VLOOKUP(A211,Adr!A:B,2,FALSE)</f>
        <v>Slovenský tenisový zväz</v>
      </c>
      <c r="C211" s="261" t="s">
        <v>1893</v>
      </c>
      <c r="D211" s="262">
        <v>75000.0</v>
      </c>
      <c r="E211" s="263">
        <v>0.0</v>
      </c>
      <c r="F211" s="259" t="s">
        <v>363</v>
      </c>
      <c r="G211" s="261" t="s">
        <v>344</v>
      </c>
      <c r="H211" s="261" t="s">
        <v>1675</v>
      </c>
      <c r="I211" s="235" t="str">
        <f t="shared" si="1"/>
        <v>30811384a</v>
      </c>
      <c r="J211" s="236" t="str">
        <f t="shared" si="2"/>
        <v>30811384026 02</v>
      </c>
      <c r="K211" s="264" t="s">
        <v>1892</v>
      </c>
      <c r="L211" s="236" t="str">
        <f t="shared" si="3"/>
        <v>30811384026 02K</v>
      </c>
      <c r="M211" s="264" t="str">
        <f t="shared" si="4"/>
        <v>Slovenský tenisový zväzaKtenis - kapitálové transfery</v>
      </c>
      <c r="N211" s="265" t="str">
        <f t="shared" si="5"/>
        <v>30811384aK</v>
      </c>
      <c r="O211" s="265"/>
      <c r="P211" s="265"/>
      <c r="Q211" s="265"/>
      <c r="R211" s="265"/>
      <c r="S211" s="265"/>
      <c r="T211" s="265"/>
      <c r="U211" s="265"/>
      <c r="V211" s="265"/>
      <c r="W211" s="265"/>
      <c r="X211" s="265"/>
      <c r="Y211" s="265"/>
      <c r="Z211" s="265"/>
    </row>
    <row r="212" ht="10.5" customHeight="1">
      <c r="A212" s="259" t="s">
        <v>1326</v>
      </c>
      <c r="B212" s="260" t="str">
        <f>VLOOKUP(A212,Adr!A:B,2,FALSE)</f>
        <v>Slovenský tenisový zväz</v>
      </c>
      <c r="C212" s="269" t="s">
        <v>1894</v>
      </c>
      <c r="D212" s="267">
        <v>23000.0</v>
      </c>
      <c r="E212" s="263">
        <v>0.0</v>
      </c>
      <c r="F212" s="259" t="s">
        <v>369</v>
      </c>
      <c r="G212" s="261" t="s">
        <v>346</v>
      </c>
      <c r="H212" s="261" t="s">
        <v>1647</v>
      </c>
      <c r="I212" s="235" t="str">
        <f t="shared" si="1"/>
        <v>30811384d</v>
      </c>
      <c r="J212" s="236" t="str">
        <f t="shared" si="2"/>
        <v>30811384026 03</v>
      </c>
      <c r="K212" s="264"/>
      <c r="L212" s="236" t="str">
        <f t="shared" si="3"/>
        <v>30811384026 03B</v>
      </c>
      <c r="M212" s="264" t="str">
        <f t="shared" si="4"/>
        <v>Slovenský tenisový zväzdBJamrichová Renáta</v>
      </c>
      <c r="N212" s="265" t="str">
        <f t="shared" si="5"/>
        <v>30811384dB</v>
      </c>
      <c r="O212" s="265"/>
      <c r="P212" s="265"/>
      <c r="Q212" s="265"/>
      <c r="R212" s="265"/>
      <c r="S212" s="265"/>
      <c r="T212" s="265"/>
      <c r="U212" s="265"/>
      <c r="V212" s="265"/>
      <c r="W212" s="265"/>
      <c r="X212" s="265"/>
      <c r="Y212" s="265"/>
      <c r="Z212" s="265"/>
    </row>
    <row r="213" ht="10.5" customHeight="1">
      <c r="A213" s="259" t="s">
        <v>1326</v>
      </c>
      <c r="B213" s="260" t="str">
        <f>VLOOKUP(A213,Adr!A:B,2,FALSE)</f>
        <v>Slovenský tenisový zväz</v>
      </c>
      <c r="C213" s="269" t="s">
        <v>1895</v>
      </c>
      <c r="D213" s="267">
        <v>23000.0</v>
      </c>
      <c r="E213" s="268">
        <v>0.0</v>
      </c>
      <c r="F213" s="259" t="s">
        <v>369</v>
      </c>
      <c r="G213" s="261" t="s">
        <v>346</v>
      </c>
      <c r="H213" s="261" t="s">
        <v>1647</v>
      </c>
      <c r="I213" s="235" t="str">
        <f t="shared" si="1"/>
        <v>30811384d</v>
      </c>
      <c r="J213" s="236" t="str">
        <f t="shared" si="2"/>
        <v>30811384026 03</v>
      </c>
      <c r="K213" s="264"/>
      <c r="L213" s="236" t="str">
        <f t="shared" si="3"/>
        <v>30811384026 03B</v>
      </c>
      <c r="M213" s="264" t="str">
        <f t="shared" si="4"/>
        <v>Slovenský tenisový zväzdBPohánková Mia</v>
      </c>
      <c r="N213" s="265" t="str">
        <f t="shared" si="5"/>
        <v>30811384dB</v>
      </c>
      <c r="O213" s="265"/>
      <c r="P213" s="265"/>
      <c r="Q213" s="265"/>
      <c r="R213" s="265"/>
      <c r="S213" s="265"/>
      <c r="T213" s="265"/>
      <c r="U213" s="265"/>
      <c r="V213" s="265"/>
      <c r="W213" s="265"/>
      <c r="X213" s="265"/>
      <c r="Y213" s="265"/>
      <c r="Z213" s="265"/>
    </row>
    <row r="214" ht="10.5" customHeight="1">
      <c r="A214" s="259" t="s">
        <v>1326</v>
      </c>
      <c r="B214" s="260" t="str">
        <f>VLOOKUP(A214,Adr!A:B,2,FALSE)</f>
        <v>Slovenský tenisový zväz</v>
      </c>
      <c r="C214" s="269" t="s">
        <v>1896</v>
      </c>
      <c r="D214" s="267">
        <v>52000.0</v>
      </c>
      <c r="E214" s="263">
        <v>0.0</v>
      </c>
      <c r="F214" s="259" t="s">
        <v>369</v>
      </c>
      <c r="G214" s="261" t="s">
        <v>346</v>
      </c>
      <c r="H214" s="261" t="s">
        <v>1647</v>
      </c>
      <c r="I214" s="235" t="str">
        <f t="shared" si="1"/>
        <v>30811384d</v>
      </c>
      <c r="J214" s="236" t="str">
        <f t="shared" si="2"/>
        <v>30811384026 03</v>
      </c>
      <c r="K214" s="264"/>
      <c r="L214" s="236" t="str">
        <f t="shared" si="3"/>
        <v>30811384026 03B</v>
      </c>
      <c r="M214" s="264" t="str">
        <f t="shared" si="4"/>
        <v>Slovenský tenisový zväzdBSchmiedlová Karolína Anna (MD)</v>
      </c>
      <c r="N214" s="265" t="str">
        <f t="shared" si="5"/>
        <v>30811384dB</v>
      </c>
      <c r="O214" s="265"/>
      <c r="P214" s="265"/>
      <c r="Q214" s="265"/>
      <c r="R214" s="265"/>
      <c r="S214" s="265"/>
      <c r="T214" s="265"/>
      <c r="U214" s="265"/>
      <c r="V214" s="265"/>
      <c r="W214" s="265"/>
      <c r="X214" s="265"/>
      <c r="Y214" s="265"/>
      <c r="Z214" s="265"/>
    </row>
    <row r="215" ht="10.5" customHeight="1">
      <c r="A215" s="259" t="s">
        <v>1326</v>
      </c>
      <c r="B215" s="260" t="str">
        <f>VLOOKUP(A215,Adr!A:B,2,FALSE)</f>
        <v>Slovenský tenisový zväz</v>
      </c>
      <c r="C215" s="241" t="s">
        <v>1897</v>
      </c>
      <c r="D215" s="138">
        <v>6000.0</v>
      </c>
      <c r="E215" s="268">
        <v>0.0</v>
      </c>
      <c r="F215" s="259" t="s">
        <v>369</v>
      </c>
      <c r="G215" s="261" t="s">
        <v>346</v>
      </c>
      <c r="H215" s="261" t="s">
        <v>1647</v>
      </c>
      <c r="I215" s="235" t="str">
        <f t="shared" si="1"/>
        <v>30811384d</v>
      </c>
      <c r="J215" s="236" t="str">
        <f t="shared" si="2"/>
        <v>30811384026 03</v>
      </c>
      <c r="K215" s="264"/>
      <c r="L215" s="236" t="str">
        <f t="shared" si="3"/>
        <v>30811384026 03B</v>
      </c>
      <c r="M215" s="264" t="str">
        <f t="shared" si="4"/>
        <v>Slovenský tenisový zväzdBŠupová Kali</v>
      </c>
      <c r="N215" s="265" t="str">
        <f t="shared" si="5"/>
        <v>30811384dB</v>
      </c>
      <c r="O215" s="265"/>
      <c r="P215" s="265"/>
      <c r="Q215" s="265"/>
      <c r="R215" s="265"/>
      <c r="S215" s="265"/>
      <c r="T215" s="265"/>
      <c r="U215" s="265"/>
      <c r="V215" s="265"/>
      <c r="W215" s="265"/>
      <c r="X215" s="265"/>
      <c r="Y215" s="265"/>
      <c r="Z215" s="265"/>
    </row>
    <row r="216" ht="10.5" customHeight="1">
      <c r="A216" s="240" t="s">
        <v>1326</v>
      </c>
      <c r="B216" s="260" t="str">
        <f>VLOOKUP(A216,Adr!A:B,2,FALSE)</f>
        <v>Slovenský tenisový zväz</v>
      </c>
      <c r="C216" s="241" t="s">
        <v>1898</v>
      </c>
      <c r="D216" s="138">
        <v>6000.0</v>
      </c>
      <c r="E216" s="263">
        <v>0.0</v>
      </c>
      <c r="F216" s="259" t="s">
        <v>369</v>
      </c>
      <c r="G216" s="261" t="s">
        <v>346</v>
      </c>
      <c r="H216" s="261" t="s">
        <v>1647</v>
      </c>
      <c r="I216" s="235" t="str">
        <f t="shared" si="1"/>
        <v>30811384d</v>
      </c>
      <c r="J216" s="236" t="str">
        <f t="shared" si="2"/>
        <v>30811384026 03</v>
      </c>
      <c r="K216" s="264"/>
      <c r="L216" s="236" t="str">
        <f t="shared" si="3"/>
        <v>30811384026 03B</v>
      </c>
      <c r="M216" s="264" t="str">
        <f t="shared" si="4"/>
        <v>Slovenský tenisový zväzdBŽabková Kiara</v>
      </c>
      <c r="N216" s="265" t="str">
        <f t="shared" si="5"/>
        <v>30811384dB</v>
      </c>
      <c r="O216" s="265"/>
      <c r="P216" s="265"/>
      <c r="Q216" s="265"/>
      <c r="R216" s="265"/>
      <c r="S216" s="265"/>
      <c r="T216" s="265"/>
      <c r="U216" s="265"/>
      <c r="V216" s="265"/>
      <c r="W216" s="265"/>
      <c r="X216" s="265"/>
      <c r="Y216" s="265"/>
      <c r="Z216" s="265"/>
    </row>
    <row r="217" ht="10.5" customHeight="1">
      <c r="A217" s="235" t="s">
        <v>1334</v>
      </c>
      <c r="B217" s="260" t="str">
        <f>VLOOKUP(A217,Adr!A:B,2,FALSE)</f>
        <v>Slovenský veslársky zväz</v>
      </c>
      <c r="C217" s="269" t="s">
        <v>1899</v>
      </c>
      <c r="D217" s="138">
        <v>123033.0</v>
      </c>
      <c r="E217" s="268">
        <v>0.0</v>
      </c>
      <c r="F217" s="259" t="s">
        <v>363</v>
      </c>
      <c r="G217" s="261" t="s">
        <v>344</v>
      </c>
      <c r="H217" s="261" t="s">
        <v>1647</v>
      </c>
      <c r="I217" s="235" t="str">
        <f t="shared" si="1"/>
        <v>00688304a</v>
      </c>
      <c r="J217" s="236" t="str">
        <f t="shared" si="2"/>
        <v>00688304026 02</v>
      </c>
      <c r="K217" s="264" t="s">
        <v>1900</v>
      </c>
      <c r="L217" s="236" t="str">
        <f t="shared" si="3"/>
        <v>00688304026 02B</v>
      </c>
      <c r="M217" s="264" t="str">
        <f t="shared" si="4"/>
        <v>Slovenský veslársky zväzaBveslovanie - bežné transfery</v>
      </c>
      <c r="N217" s="265" t="str">
        <f t="shared" si="5"/>
        <v>00688304aB</v>
      </c>
      <c r="O217" s="265"/>
      <c r="P217" s="265"/>
      <c r="Q217" s="265"/>
      <c r="R217" s="265"/>
      <c r="S217" s="265"/>
      <c r="T217" s="265"/>
      <c r="U217" s="265"/>
      <c r="V217" s="265"/>
      <c r="W217" s="265"/>
      <c r="X217" s="265"/>
      <c r="Y217" s="265"/>
      <c r="Z217" s="265"/>
    </row>
    <row r="218" ht="10.5" customHeight="1">
      <c r="A218" s="259" t="s">
        <v>1334</v>
      </c>
      <c r="B218" s="260" t="str">
        <f>VLOOKUP(A218,Adr!A:B,2,FALSE)</f>
        <v>Slovenský veslársky zväz</v>
      </c>
      <c r="C218" s="269" t="s">
        <v>1901</v>
      </c>
      <c r="D218" s="138">
        <v>7038.0</v>
      </c>
      <c r="E218" s="263">
        <v>0.0</v>
      </c>
      <c r="F218" s="259" t="s">
        <v>367</v>
      </c>
      <c r="G218" s="261" t="s">
        <v>346</v>
      </c>
      <c r="H218" s="261" t="s">
        <v>1647</v>
      </c>
      <c r="I218" s="235" t="str">
        <f t="shared" si="1"/>
        <v>00688304c</v>
      </c>
      <c r="J218" s="236" t="str">
        <f t="shared" si="2"/>
        <v>00688304026 03</v>
      </c>
      <c r="K218" s="264"/>
      <c r="L218" s="236" t="str">
        <f t="shared" si="3"/>
        <v>00688304026 03B</v>
      </c>
      <c r="M218" s="264" t="str">
        <f t="shared" si="4"/>
        <v>Slovenský veslársky zväzcBzabezpečenie a rozvoj športu veslovanie zdravotne postihnutých športovcov</v>
      </c>
      <c r="N218" s="265" t="str">
        <f t="shared" si="5"/>
        <v>00688304cB</v>
      </c>
      <c r="O218" s="265"/>
      <c r="P218" s="265"/>
      <c r="Q218" s="265"/>
      <c r="R218" s="265"/>
      <c r="S218" s="265"/>
      <c r="T218" s="265"/>
      <c r="U218" s="265"/>
      <c r="V218" s="265"/>
      <c r="W218" s="265"/>
      <c r="X218" s="265"/>
      <c r="Y218" s="265"/>
      <c r="Z218" s="265"/>
    </row>
    <row r="219" ht="10.5" customHeight="1">
      <c r="A219" s="240" t="s">
        <v>1334</v>
      </c>
      <c r="B219" s="260" t="str">
        <f>VLOOKUP(A219,Adr!A:B,2,FALSE)</f>
        <v>Slovenský veslársky zväz</v>
      </c>
      <c r="C219" s="241" t="s">
        <v>1902</v>
      </c>
      <c r="D219" s="138">
        <v>8000.0</v>
      </c>
      <c r="E219" s="268">
        <v>0.0</v>
      </c>
      <c r="F219" s="259" t="s">
        <v>369</v>
      </c>
      <c r="G219" s="261" t="s">
        <v>346</v>
      </c>
      <c r="H219" s="261" t="s">
        <v>1647</v>
      </c>
      <c r="I219" s="235" t="str">
        <f t="shared" si="1"/>
        <v>00688304d</v>
      </c>
      <c r="J219" s="236" t="str">
        <f t="shared" si="2"/>
        <v>00688304026 03</v>
      </c>
      <c r="K219" s="264"/>
      <c r="L219" s="236" t="str">
        <f t="shared" si="3"/>
        <v>00688304026 03B</v>
      </c>
      <c r="M219" s="264" t="str">
        <f t="shared" si="4"/>
        <v>Slovenský veslársky zväzdBJurga Viktor</v>
      </c>
      <c r="N219" s="265" t="str">
        <f t="shared" si="5"/>
        <v>00688304dB</v>
      </c>
      <c r="O219" s="265"/>
      <c r="P219" s="265"/>
      <c r="Q219" s="265"/>
      <c r="R219" s="265"/>
      <c r="S219" s="265"/>
      <c r="T219" s="265"/>
      <c r="U219" s="265"/>
      <c r="V219" s="265"/>
      <c r="W219" s="265"/>
      <c r="X219" s="265"/>
      <c r="Y219" s="265"/>
      <c r="Z219" s="265"/>
    </row>
    <row r="220" ht="10.5" customHeight="1">
      <c r="A220" s="259" t="s">
        <v>1334</v>
      </c>
      <c r="B220" s="260" t="str">
        <f>VLOOKUP(A220,Adr!A:B,2,FALSE)</f>
        <v>Slovenský veslársky zväz</v>
      </c>
      <c r="C220" s="261" t="s">
        <v>1903</v>
      </c>
      <c r="D220" s="267">
        <v>9700.0</v>
      </c>
      <c r="E220" s="263">
        <v>0.0</v>
      </c>
      <c r="F220" s="259" t="s">
        <v>369</v>
      </c>
      <c r="G220" s="261" t="s">
        <v>346</v>
      </c>
      <c r="H220" s="261" t="s">
        <v>1647</v>
      </c>
      <c r="I220" s="235" t="str">
        <f t="shared" si="1"/>
        <v>00688304d</v>
      </c>
      <c r="J220" s="236" t="str">
        <f t="shared" si="2"/>
        <v>00688304026 03</v>
      </c>
      <c r="K220" s="264"/>
      <c r="L220" s="236" t="str">
        <f t="shared" si="3"/>
        <v>00688304026 03B</v>
      </c>
      <c r="M220" s="264" t="str">
        <f t="shared" si="4"/>
        <v>Slovenský veslársky zväzdBŠimek Oliver</v>
      </c>
      <c r="N220" s="265" t="str">
        <f t="shared" si="5"/>
        <v>00688304dB</v>
      </c>
      <c r="O220" s="265"/>
      <c r="P220" s="265"/>
      <c r="Q220" s="265"/>
      <c r="R220" s="265"/>
      <c r="S220" s="265"/>
      <c r="T220" s="265"/>
      <c r="U220" s="265"/>
      <c r="V220" s="265"/>
      <c r="W220" s="265"/>
      <c r="X220" s="265"/>
      <c r="Y220" s="265"/>
      <c r="Z220" s="265"/>
    </row>
    <row r="221" ht="10.5" customHeight="1">
      <c r="A221" s="259" t="s">
        <v>1334</v>
      </c>
      <c r="B221" s="260" t="str">
        <f>VLOOKUP(A221,Adr!A:B,2,FALSE)</f>
        <v>Slovenský veslársky zväz</v>
      </c>
      <c r="C221" s="269" t="s">
        <v>1904</v>
      </c>
      <c r="D221" s="267">
        <v>9700.0</v>
      </c>
      <c r="E221" s="268">
        <v>0.0</v>
      </c>
      <c r="F221" s="259" t="s">
        <v>369</v>
      </c>
      <c r="G221" s="261" t="s">
        <v>346</v>
      </c>
      <c r="H221" s="261" t="s">
        <v>1647</v>
      </c>
      <c r="I221" s="235" t="str">
        <f t="shared" si="1"/>
        <v>00688304d</v>
      </c>
      <c r="J221" s="236" t="str">
        <f t="shared" si="2"/>
        <v>00688304026 03</v>
      </c>
      <c r="K221" s="264"/>
      <c r="L221" s="236" t="str">
        <f t="shared" si="3"/>
        <v>00688304026 03B</v>
      </c>
      <c r="M221" s="264" t="str">
        <f t="shared" si="4"/>
        <v>Slovenský veslársky zväzdBŽemla Michal</v>
      </c>
      <c r="N221" s="265" t="str">
        <f t="shared" si="5"/>
        <v>00688304dB</v>
      </c>
      <c r="O221" s="265"/>
      <c r="P221" s="265"/>
      <c r="Q221" s="265"/>
      <c r="R221" s="265"/>
      <c r="S221" s="265"/>
      <c r="T221" s="265"/>
      <c r="U221" s="265"/>
      <c r="V221" s="265"/>
      <c r="W221" s="265"/>
      <c r="X221" s="265"/>
      <c r="Y221" s="265"/>
      <c r="Z221" s="265"/>
    </row>
    <row r="222" ht="10.5" customHeight="1">
      <c r="A222" s="240" t="s">
        <v>1342</v>
      </c>
      <c r="B222" s="260" t="str">
        <f>VLOOKUP(A222,Adr!A:B,2,FALSE)</f>
        <v>SLOVENSKÝ ZÁPASNÍCKY ZVÄZ</v>
      </c>
      <c r="C222" s="241" t="s">
        <v>1905</v>
      </c>
      <c r="D222" s="138">
        <v>325208.0</v>
      </c>
      <c r="E222" s="263">
        <v>0.0</v>
      </c>
      <c r="F222" s="259" t="s">
        <v>363</v>
      </c>
      <c r="G222" s="261" t="s">
        <v>344</v>
      </c>
      <c r="H222" s="261" t="s">
        <v>1647</v>
      </c>
      <c r="I222" s="235" t="str">
        <f t="shared" si="1"/>
        <v>31791981a</v>
      </c>
      <c r="J222" s="236" t="str">
        <f t="shared" si="2"/>
        <v>31791981026 02</v>
      </c>
      <c r="K222" s="264" t="s">
        <v>1906</v>
      </c>
      <c r="L222" s="236" t="str">
        <f t="shared" si="3"/>
        <v>31791981026 02B</v>
      </c>
      <c r="M222" s="264" t="str">
        <f t="shared" si="4"/>
        <v>SLOVENSKÝ ZÁPASNÍCKY ZVÄZaBzápasenie - bežné transfery</v>
      </c>
      <c r="N222" s="265" t="str">
        <f t="shared" si="5"/>
        <v>31791981aB</v>
      </c>
      <c r="O222" s="265"/>
      <c r="P222" s="265"/>
      <c r="Q222" s="265"/>
      <c r="R222" s="265"/>
      <c r="S222" s="265"/>
      <c r="T222" s="265"/>
      <c r="U222" s="265"/>
      <c r="V222" s="265"/>
      <c r="W222" s="265"/>
      <c r="X222" s="265"/>
      <c r="Y222" s="265"/>
      <c r="Z222" s="265"/>
    </row>
    <row r="223" ht="10.5" customHeight="1">
      <c r="A223" s="240" t="s">
        <v>1342</v>
      </c>
      <c r="B223" s="260" t="str">
        <f>VLOOKUP(A223,Adr!A:B,2,FALSE)</f>
        <v>SLOVENSKÝ ZÁPASNÍCKY ZVÄZ</v>
      </c>
      <c r="C223" s="241" t="s">
        <v>1907</v>
      </c>
      <c r="D223" s="138">
        <v>8000.0</v>
      </c>
      <c r="E223" s="263">
        <v>0.0</v>
      </c>
      <c r="F223" s="259" t="s">
        <v>369</v>
      </c>
      <c r="G223" s="261" t="s">
        <v>346</v>
      </c>
      <c r="H223" s="261" t="s">
        <v>1647</v>
      </c>
      <c r="I223" s="235" t="str">
        <f t="shared" si="1"/>
        <v>31791981d</v>
      </c>
      <c r="J223" s="236" t="str">
        <f t="shared" si="2"/>
        <v>31791981026 03</v>
      </c>
      <c r="K223" s="264"/>
      <c r="L223" s="236" t="str">
        <f t="shared" si="3"/>
        <v>31791981026 03B</v>
      </c>
      <c r="M223" s="264" t="str">
        <f t="shared" si="4"/>
        <v>SLOVENSKÝ ZÁPASNÍCKY ZVÄZdBGörcs Lara</v>
      </c>
      <c r="N223" s="265" t="str">
        <f t="shared" si="5"/>
        <v>31791981dB</v>
      </c>
      <c r="O223" s="265"/>
      <c r="P223" s="265"/>
      <c r="Q223" s="265"/>
      <c r="R223" s="265"/>
      <c r="S223" s="265"/>
      <c r="T223" s="265"/>
      <c r="U223" s="265"/>
      <c r="V223" s="265"/>
      <c r="W223" s="265"/>
      <c r="X223" s="265"/>
      <c r="Y223" s="265"/>
      <c r="Z223" s="265"/>
    </row>
    <row r="224" ht="10.5" customHeight="1">
      <c r="A224" s="259" t="s">
        <v>1342</v>
      </c>
      <c r="B224" s="260" t="str">
        <f>VLOOKUP(A224,Adr!A:B,2,FALSE)</f>
        <v>SLOVENSKÝ ZÁPASNÍCKY ZVÄZ</v>
      </c>
      <c r="C224" s="241" t="s">
        <v>1908</v>
      </c>
      <c r="D224" s="138">
        <v>8000.0</v>
      </c>
      <c r="E224" s="268">
        <v>0.0</v>
      </c>
      <c r="F224" s="259" t="s">
        <v>369</v>
      </c>
      <c r="G224" s="261" t="s">
        <v>346</v>
      </c>
      <c r="H224" s="261" t="s">
        <v>1647</v>
      </c>
      <c r="I224" s="235" t="str">
        <f t="shared" si="1"/>
        <v>31791981d</v>
      </c>
      <c r="J224" s="236" t="str">
        <f t="shared" si="2"/>
        <v>31791981026 03</v>
      </c>
      <c r="K224" s="264"/>
      <c r="L224" s="236" t="str">
        <f t="shared" si="3"/>
        <v>31791981026 03B</v>
      </c>
      <c r="M224" s="264" t="str">
        <f t="shared" si="4"/>
        <v>SLOVENSKÝ ZÁPASNÍCKY ZVÄZdBHegedus Réka</v>
      </c>
      <c r="N224" s="265" t="str">
        <f t="shared" si="5"/>
        <v>31791981dB</v>
      </c>
      <c r="O224" s="265"/>
      <c r="P224" s="265"/>
      <c r="Q224" s="265"/>
      <c r="R224" s="265"/>
      <c r="S224" s="265"/>
      <c r="T224" s="265"/>
      <c r="U224" s="265"/>
      <c r="V224" s="265"/>
      <c r="W224" s="265"/>
      <c r="X224" s="265"/>
      <c r="Y224" s="265"/>
      <c r="Z224" s="265"/>
    </row>
    <row r="225" ht="10.5" customHeight="1">
      <c r="A225" s="259" t="s">
        <v>1342</v>
      </c>
      <c r="B225" s="260" t="str">
        <f>VLOOKUP(A225,Adr!A:B,2,FALSE)</f>
        <v>SLOVENSKÝ ZÁPASNÍCKY ZVÄZ</v>
      </c>
      <c r="C225" s="269" t="s">
        <v>1909</v>
      </c>
      <c r="D225" s="267">
        <v>18000.0</v>
      </c>
      <c r="E225" s="263">
        <v>0.0</v>
      </c>
      <c r="F225" s="259" t="s">
        <v>369</v>
      </c>
      <c r="G225" s="261" t="s">
        <v>346</v>
      </c>
      <c r="H225" s="261" t="s">
        <v>1647</v>
      </c>
      <c r="I225" s="235" t="str">
        <f t="shared" si="1"/>
        <v>31791981d</v>
      </c>
      <c r="J225" s="236" t="str">
        <f t="shared" si="2"/>
        <v>31791981026 03</v>
      </c>
      <c r="K225" s="264"/>
      <c r="L225" s="236" t="str">
        <f t="shared" si="3"/>
        <v>31791981026 03B</v>
      </c>
      <c r="M225" s="264" t="str">
        <f t="shared" si="4"/>
        <v>SLOVENSKÝ ZÁPASNÍCKY ZVÄZdBJakšík Adam</v>
      </c>
      <c r="N225" s="265" t="str">
        <f t="shared" si="5"/>
        <v>31791981dB</v>
      </c>
      <c r="O225" s="265"/>
      <c r="P225" s="265"/>
      <c r="Q225" s="265"/>
      <c r="R225" s="265"/>
      <c r="S225" s="265"/>
      <c r="T225" s="265"/>
      <c r="U225" s="265"/>
      <c r="V225" s="265"/>
      <c r="W225" s="265"/>
      <c r="X225" s="265"/>
      <c r="Y225" s="265"/>
      <c r="Z225" s="265"/>
    </row>
    <row r="226" ht="10.5" customHeight="1">
      <c r="A226" s="259" t="s">
        <v>1342</v>
      </c>
      <c r="B226" s="260" t="str">
        <f>VLOOKUP(A226,Adr!A:B,2,FALSE)</f>
        <v>SLOVENSKÝ ZÁPASNÍCKY ZVÄZ</v>
      </c>
      <c r="C226" s="269" t="s">
        <v>1910</v>
      </c>
      <c r="D226" s="267">
        <v>16000.0</v>
      </c>
      <c r="E226" s="268">
        <v>0.0</v>
      </c>
      <c r="F226" s="259" t="s">
        <v>369</v>
      </c>
      <c r="G226" s="261" t="s">
        <v>346</v>
      </c>
      <c r="H226" s="261" t="s">
        <v>1647</v>
      </c>
      <c r="I226" s="235" t="str">
        <f t="shared" si="1"/>
        <v>31791981d</v>
      </c>
      <c r="J226" s="236" t="str">
        <f t="shared" si="2"/>
        <v>31791981026 03</v>
      </c>
      <c r="K226" s="264"/>
      <c r="L226" s="236" t="str">
        <f t="shared" si="3"/>
        <v>31791981026 03B</v>
      </c>
      <c r="M226" s="264" t="str">
        <f t="shared" si="4"/>
        <v>SLOVENSKÝ ZÁPASNÍCKY ZVÄZdBMolnár Zsuzsanna</v>
      </c>
      <c r="N226" s="265" t="str">
        <f t="shared" si="5"/>
        <v>31791981dB</v>
      </c>
      <c r="O226" s="265"/>
      <c r="P226" s="265"/>
      <c r="Q226" s="265"/>
      <c r="R226" s="265"/>
      <c r="S226" s="265"/>
      <c r="T226" s="265"/>
      <c r="U226" s="265"/>
      <c r="V226" s="265"/>
      <c r="W226" s="265"/>
      <c r="X226" s="265"/>
      <c r="Y226" s="265"/>
      <c r="Z226" s="265"/>
    </row>
    <row r="227" ht="10.5" customHeight="1">
      <c r="A227" s="235" t="s">
        <v>1342</v>
      </c>
      <c r="B227" s="260" t="str">
        <f>VLOOKUP(A227,Adr!A:B,2,FALSE)</f>
        <v>SLOVENSKÝ ZÁPASNÍCKY ZVÄZ</v>
      </c>
      <c r="C227" s="241" t="s">
        <v>1911</v>
      </c>
      <c r="D227" s="138">
        <v>62000.0</v>
      </c>
      <c r="E227" s="263">
        <v>0.0</v>
      </c>
      <c r="F227" s="259" t="s">
        <v>369</v>
      </c>
      <c r="G227" s="261" t="s">
        <v>346</v>
      </c>
      <c r="H227" s="261" t="s">
        <v>1647</v>
      </c>
      <c r="I227" s="235" t="str">
        <f t="shared" si="1"/>
        <v>31791981d</v>
      </c>
      <c r="J227" s="236" t="str">
        <f t="shared" si="2"/>
        <v>31791981026 03</v>
      </c>
      <c r="K227" s="264"/>
      <c r="L227" s="236" t="str">
        <f t="shared" si="3"/>
        <v>31791981026 03B</v>
      </c>
      <c r="M227" s="264" t="str">
        <f t="shared" si="4"/>
        <v>SLOVENSKÝ ZÁPASNÍCKY ZVÄZdBSalkazanov Tajmuraz</v>
      </c>
      <c r="N227" s="265" t="str">
        <f t="shared" si="5"/>
        <v>31791981dB</v>
      </c>
      <c r="O227" s="265"/>
      <c r="P227" s="265"/>
      <c r="Q227" s="265"/>
      <c r="R227" s="265"/>
      <c r="S227" s="265"/>
      <c r="T227" s="265"/>
      <c r="U227" s="265"/>
      <c r="V227" s="265"/>
      <c r="W227" s="265"/>
      <c r="X227" s="265"/>
      <c r="Y227" s="265"/>
      <c r="Z227" s="265"/>
    </row>
    <row r="228" ht="10.5" customHeight="1">
      <c r="A228" s="235" t="s">
        <v>1342</v>
      </c>
      <c r="B228" s="260" t="str">
        <f>VLOOKUP(A228,Adr!A:B,2,FALSE)</f>
        <v>SLOVENSKÝ ZÁPASNÍCKY ZVÄZ</v>
      </c>
      <c r="C228" s="261" t="s">
        <v>1912</v>
      </c>
      <c r="D228" s="262">
        <v>26000.0</v>
      </c>
      <c r="E228" s="268">
        <v>0.0</v>
      </c>
      <c r="F228" s="259" t="s">
        <v>369</v>
      </c>
      <c r="G228" s="261" t="s">
        <v>346</v>
      </c>
      <c r="H228" s="261" t="s">
        <v>1647</v>
      </c>
      <c r="I228" s="235" t="str">
        <f t="shared" si="1"/>
        <v>31791981d</v>
      </c>
      <c r="J228" s="236" t="str">
        <f t="shared" si="2"/>
        <v>31791981026 03</v>
      </c>
      <c r="K228" s="264"/>
      <c r="L228" s="236" t="str">
        <f t="shared" si="3"/>
        <v>31791981026 03B</v>
      </c>
      <c r="M228" s="264" t="str">
        <f t="shared" si="4"/>
        <v>SLOVENSKÝ ZÁPASNÍCKY ZVÄZdBTsakulov Batyrbek</v>
      </c>
      <c r="N228" s="265" t="str">
        <f t="shared" si="5"/>
        <v>31791981dB</v>
      </c>
      <c r="O228" s="265"/>
      <c r="P228" s="265"/>
      <c r="Q228" s="265"/>
      <c r="R228" s="265"/>
      <c r="S228" s="265"/>
      <c r="T228" s="265"/>
      <c r="U228" s="265"/>
      <c r="V228" s="265"/>
      <c r="W228" s="265"/>
      <c r="X228" s="265"/>
      <c r="Y228" s="265"/>
      <c r="Z228" s="265"/>
    </row>
    <row r="229" ht="10.5" customHeight="1">
      <c r="A229" s="259" t="s">
        <v>1349</v>
      </c>
      <c r="B229" s="260" t="str">
        <f>VLOOKUP(A229,Adr!A:B,2,FALSE)</f>
        <v>Slovenský zväz bedmintonu</v>
      </c>
      <c r="C229" s="269" t="s">
        <v>1913</v>
      </c>
      <c r="D229" s="267">
        <v>619126.0</v>
      </c>
      <c r="E229" s="268">
        <v>0.0</v>
      </c>
      <c r="F229" s="259" t="s">
        <v>363</v>
      </c>
      <c r="G229" s="261" t="s">
        <v>344</v>
      </c>
      <c r="H229" s="261" t="s">
        <v>1647</v>
      </c>
      <c r="I229" s="235" t="str">
        <f t="shared" si="1"/>
        <v>30811546a</v>
      </c>
      <c r="J229" s="236" t="str">
        <f t="shared" si="2"/>
        <v>30811546026 02</v>
      </c>
      <c r="K229" s="264" t="s">
        <v>1914</v>
      </c>
      <c r="L229" s="236" t="str">
        <f t="shared" si="3"/>
        <v>30811546026 02B</v>
      </c>
      <c r="M229" s="264" t="str">
        <f t="shared" si="4"/>
        <v>Slovenský zväz bedmintonuaBbedminton - bežné transfery</v>
      </c>
      <c r="N229" s="265" t="str">
        <f t="shared" si="5"/>
        <v>30811546aB</v>
      </c>
      <c r="O229" s="265"/>
      <c r="P229" s="265"/>
      <c r="Q229" s="265"/>
      <c r="R229" s="265"/>
      <c r="S229" s="265"/>
      <c r="T229" s="265"/>
      <c r="U229" s="265"/>
      <c r="V229" s="265"/>
      <c r="W229" s="265"/>
      <c r="X229" s="265"/>
      <c r="Y229" s="265"/>
      <c r="Z229" s="265"/>
    </row>
    <row r="230" ht="10.5" customHeight="1">
      <c r="A230" s="259" t="s">
        <v>1349</v>
      </c>
      <c r="B230" s="260" t="str">
        <f>VLOOKUP(A230,Adr!A:B,2,FALSE)</f>
        <v>Slovenský zväz bedmintonu</v>
      </c>
      <c r="C230" s="241" t="s">
        <v>1915</v>
      </c>
      <c r="D230" s="138">
        <v>10001.0</v>
      </c>
      <c r="E230" s="268">
        <v>0.0</v>
      </c>
      <c r="F230" s="259" t="s">
        <v>367</v>
      </c>
      <c r="G230" s="261" t="s">
        <v>346</v>
      </c>
      <c r="H230" s="261" t="s">
        <v>1647</v>
      </c>
      <c r="I230" s="235" t="str">
        <f t="shared" si="1"/>
        <v>30811546c</v>
      </c>
      <c r="J230" s="236" t="str">
        <f t="shared" si="2"/>
        <v>30811546026 03</v>
      </c>
      <c r="K230" s="264"/>
      <c r="L230" s="236" t="str">
        <f t="shared" si="3"/>
        <v>30811546026 03B</v>
      </c>
      <c r="M230" s="264" t="str">
        <f t="shared" si="4"/>
        <v>Slovenský zväz bedmintonucBzabezpečenie a rozvoj športu bedminton zdravotne postihnutých športovcov</v>
      </c>
      <c r="N230" s="265" t="str">
        <f t="shared" si="5"/>
        <v>30811546cB</v>
      </c>
      <c r="O230" s="265"/>
      <c r="P230" s="265"/>
      <c r="Q230" s="265"/>
      <c r="R230" s="265"/>
      <c r="S230" s="265"/>
      <c r="T230" s="265"/>
      <c r="U230" s="265"/>
      <c r="V230" s="265"/>
      <c r="W230" s="265"/>
      <c r="X230" s="265"/>
      <c r="Y230" s="265"/>
      <c r="Z230" s="265"/>
    </row>
    <row r="231" ht="10.5" customHeight="1">
      <c r="A231" s="235" t="s">
        <v>1358</v>
      </c>
      <c r="B231" s="260" t="str">
        <f>VLOOKUP(A231,Adr!A:B,2,FALSE)</f>
        <v>Slovenský zväz biatlonu</v>
      </c>
      <c r="C231" s="261" t="s">
        <v>1916</v>
      </c>
      <c r="D231" s="262">
        <v>559549.0</v>
      </c>
      <c r="E231" s="263">
        <v>0.0</v>
      </c>
      <c r="F231" s="259" t="s">
        <v>363</v>
      </c>
      <c r="G231" s="261" t="s">
        <v>344</v>
      </c>
      <c r="H231" s="261" t="s">
        <v>1647</v>
      </c>
      <c r="I231" s="235" t="str">
        <f t="shared" si="1"/>
        <v>35656743a</v>
      </c>
      <c r="J231" s="236" t="str">
        <f t="shared" si="2"/>
        <v>35656743026 02</v>
      </c>
      <c r="K231" s="264" t="s">
        <v>1917</v>
      </c>
      <c r="L231" s="236" t="str">
        <f t="shared" si="3"/>
        <v>35656743026 02B</v>
      </c>
      <c r="M231" s="264" t="str">
        <f t="shared" si="4"/>
        <v>Slovenský zväz biatlonuaBbiatlon - bežné transfery</v>
      </c>
      <c r="N231" s="265" t="str">
        <f t="shared" si="5"/>
        <v>35656743aB</v>
      </c>
      <c r="O231" s="265"/>
      <c r="P231" s="265"/>
      <c r="Q231" s="265"/>
      <c r="R231" s="265"/>
      <c r="S231" s="265"/>
      <c r="T231" s="265"/>
      <c r="U231" s="265"/>
      <c r="V231" s="265"/>
      <c r="W231" s="265"/>
      <c r="X231" s="265"/>
      <c r="Y231" s="265"/>
      <c r="Z231" s="265"/>
    </row>
    <row r="232" ht="10.5" customHeight="1">
      <c r="A232" s="259" t="s">
        <v>1358</v>
      </c>
      <c r="B232" s="260" t="str">
        <f>VLOOKUP(A232,Adr!A:B,2,FALSE)</f>
        <v>Slovenský zväz biatlonu</v>
      </c>
      <c r="C232" s="269" t="s">
        <v>1918</v>
      </c>
      <c r="D232" s="267">
        <v>46000.0</v>
      </c>
      <c r="E232" s="268">
        <v>0.0</v>
      </c>
      <c r="F232" s="259" t="s">
        <v>363</v>
      </c>
      <c r="G232" s="261" t="s">
        <v>344</v>
      </c>
      <c r="H232" s="261" t="s">
        <v>1675</v>
      </c>
      <c r="I232" s="235" t="str">
        <f t="shared" si="1"/>
        <v>35656743a</v>
      </c>
      <c r="J232" s="236" t="str">
        <f t="shared" si="2"/>
        <v>35656743026 02</v>
      </c>
      <c r="K232" s="264" t="s">
        <v>1917</v>
      </c>
      <c r="L232" s="236" t="str">
        <f t="shared" si="3"/>
        <v>35656743026 02K</v>
      </c>
      <c r="M232" s="264" t="str">
        <f t="shared" si="4"/>
        <v>Slovenský zväz biatlonuaKbiatlon - kapitálové transfery</v>
      </c>
      <c r="N232" s="265" t="str">
        <f t="shared" si="5"/>
        <v>35656743aK</v>
      </c>
      <c r="O232" s="265"/>
      <c r="P232" s="265"/>
      <c r="Q232" s="265"/>
      <c r="R232" s="265"/>
      <c r="S232" s="265"/>
      <c r="T232" s="265"/>
      <c r="U232" s="265"/>
      <c r="V232" s="265"/>
      <c r="W232" s="265"/>
      <c r="X232" s="265"/>
      <c r="Y232" s="265"/>
      <c r="Z232" s="265"/>
    </row>
    <row r="233" ht="10.5" customHeight="1">
      <c r="A233" s="259" t="s">
        <v>1358</v>
      </c>
      <c r="B233" s="260" t="str">
        <f>VLOOKUP(A233,Adr!A:B,2,FALSE)</f>
        <v>Slovenský zväz biatlonu</v>
      </c>
      <c r="C233" s="266" t="s">
        <v>1919</v>
      </c>
      <c r="D233" s="267">
        <v>8000.0</v>
      </c>
      <c r="E233" s="263">
        <v>0.0</v>
      </c>
      <c r="F233" s="259" t="s">
        <v>369</v>
      </c>
      <c r="G233" s="261" t="s">
        <v>346</v>
      </c>
      <c r="H233" s="261" t="s">
        <v>1647</v>
      </c>
      <c r="I233" s="235" t="str">
        <f t="shared" si="1"/>
        <v>35656743d</v>
      </c>
      <c r="J233" s="236" t="str">
        <f t="shared" si="2"/>
        <v>35656743026 03</v>
      </c>
      <c r="K233" s="264"/>
      <c r="L233" s="236" t="str">
        <f t="shared" si="3"/>
        <v>35656743026 03B</v>
      </c>
      <c r="M233" s="264" t="str">
        <f t="shared" si="4"/>
        <v>Slovenský zväz biatlonudBAdamov Šimon</v>
      </c>
      <c r="N233" s="265" t="str">
        <f t="shared" si="5"/>
        <v>35656743dB</v>
      </c>
      <c r="O233" s="265"/>
      <c r="P233" s="265"/>
      <c r="Q233" s="265"/>
      <c r="R233" s="265"/>
      <c r="S233" s="265"/>
      <c r="T233" s="265"/>
      <c r="U233" s="265"/>
      <c r="V233" s="265"/>
      <c r="W233" s="265"/>
      <c r="X233" s="265"/>
      <c r="Y233" s="265"/>
      <c r="Z233" s="265"/>
    </row>
    <row r="234" ht="10.5" customHeight="1">
      <c r="A234" s="235" t="s">
        <v>1358</v>
      </c>
      <c r="B234" s="260" t="str">
        <f>VLOOKUP(A234,Adr!A:B,2,FALSE)</f>
        <v>Slovenský zväz biatlonu</v>
      </c>
      <c r="C234" s="269" t="s">
        <v>1920</v>
      </c>
      <c r="D234" s="267">
        <v>32000.0</v>
      </c>
      <c r="E234" s="268">
        <v>0.0</v>
      </c>
      <c r="F234" s="259" t="s">
        <v>369</v>
      </c>
      <c r="G234" s="261" t="s">
        <v>346</v>
      </c>
      <c r="H234" s="261" t="s">
        <v>1647</v>
      </c>
      <c r="I234" s="235" t="str">
        <f t="shared" si="1"/>
        <v>35656743d</v>
      </c>
      <c r="J234" s="236" t="str">
        <f t="shared" si="2"/>
        <v>35656743026 03</v>
      </c>
      <c r="K234" s="264"/>
      <c r="L234" s="236" t="str">
        <f t="shared" si="3"/>
        <v>35656743026 03B</v>
      </c>
      <c r="M234" s="264" t="str">
        <f t="shared" si="4"/>
        <v>Slovenský zväz biatlonudBBátovská Fialková Paulína</v>
      </c>
      <c r="N234" s="265" t="str">
        <f t="shared" si="5"/>
        <v>35656743dB</v>
      </c>
      <c r="O234" s="265"/>
      <c r="P234" s="265"/>
      <c r="Q234" s="265"/>
      <c r="R234" s="265"/>
      <c r="S234" s="265"/>
      <c r="T234" s="265"/>
      <c r="U234" s="265"/>
      <c r="V234" s="265"/>
      <c r="W234" s="265"/>
      <c r="X234" s="265"/>
      <c r="Y234" s="265"/>
      <c r="Z234" s="265"/>
    </row>
    <row r="235" ht="10.5" customHeight="1">
      <c r="A235" s="259" t="s">
        <v>1358</v>
      </c>
      <c r="B235" s="260" t="str">
        <f>VLOOKUP(A235,Adr!A:B,2,FALSE)</f>
        <v>Slovenský zväz biatlonu</v>
      </c>
      <c r="C235" s="269" t="s">
        <v>1921</v>
      </c>
      <c r="D235" s="267">
        <v>18000.0</v>
      </c>
      <c r="E235" s="263">
        <v>0.0</v>
      </c>
      <c r="F235" s="259" t="s">
        <v>369</v>
      </c>
      <c r="G235" s="261" t="s">
        <v>346</v>
      </c>
      <c r="H235" s="261" t="s">
        <v>1647</v>
      </c>
      <c r="I235" s="235" t="str">
        <f t="shared" si="1"/>
        <v>35656743d</v>
      </c>
      <c r="J235" s="236" t="str">
        <f t="shared" si="2"/>
        <v>35656743026 03</v>
      </c>
      <c r="K235" s="264"/>
      <c r="L235" s="236" t="str">
        <f t="shared" si="3"/>
        <v>35656743026 03B</v>
      </c>
      <c r="M235" s="264" t="str">
        <f t="shared" si="4"/>
        <v>Slovenský zväz biatlonudBBorguľa Jakub</v>
      </c>
      <c r="N235" s="265" t="str">
        <f t="shared" si="5"/>
        <v>35656743dB</v>
      </c>
      <c r="O235" s="265"/>
      <c r="P235" s="265"/>
      <c r="Q235" s="265"/>
      <c r="R235" s="265"/>
      <c r="S235" s="265"/>
      <c r="T235" s="265"/>
      <c r="U235" s="265"/>
      <c r="V235" s="265"/>
      <c r="W235" s="265"/>
      <c r="X235" s="265"/>
      <c r="Y235" s="265"/>
      <c r="Z235" s="265"/>
    </row>
    <row r="236" ht="10.5" customHeight="1">
      <c r="A236" s="259" t="s">
        <v>1358</v>
      </c>
      <c r="B236" s="260" t="str">
        <f>VLOOKUP(A236,Adr!A:B,2,FALSE)</f>
        <v>Slovenský zväz biatlonu</v>
      </c>
      <c r="C236" s="269" t="s">
        <v>1922</v>
      </c>
      <c r="D236" s="138">
        <v>8000.0</v>
      </c>
      <c r="E236" s="268">
        <v>0.0</v>
      </c>
      <c r="F236" s="259" t="s">
        <v>369</v>
      </c>
      <c r="G236" s="261" t="s">
        <v>346</v>
      </c>
      <c r="H236" s="261" t="s">
        <v>1647</v>
      </c>
      <c r="I236" s="235" t="str">
        <f t="shared" si="1"/>
        <v>35656743d</v>
      </c>
      <c r="J236" s="236" t="str">
        <f t="shared" si="2"/>
        <v>35656743026 03</v>
      </c>
      <c r="K236" s="264"/>
      <c r="L236" s="236" t="str">
        <f t="shared" si="3"/>
        <v>35656743026 03B</v>
      </c>
      <c r="M236" s="264" t="str">
        <f t="shared" si="4"/>
        <v>Slovenský zväz biatlonudBIskhakov Arthur</v>
      </c>
      <c r="N236" s="265" t="str">
        <f t="shared" si="5"/>
        <v>35656743dB</v>
      </c>
      <c r="O236" s="265"/>
      <c r="P236" s="265"/>
      <c r="Q236" s="265"/>
      <c r="R236" s="265"/>
      <c r="S236" s="265"/>
      <c r="T236" s="265"/>
      <c r="U236" s="265"/>
      <c r="V236" s="265"/>
      <c r="W236" s="265"/>
      <c r="X236" s="265"/>
      <c r="Y236" s="265"/>
      <c r="Z236" s="265"/>
    </row>
    <row r="237" ht="10.5" customHeight="1">
      <c r="A237" s="259" t="s">
        <v>1358</v>
      </c>
      <c r="B237" s="260" t="str">
        <f>VLOOKUP(A237,Adr!A:B,2,FALSE)</f>
        <v>Slovenský zväz biatlonu</v>
      </c>
      <c r="C237" s="241" t="s">
        <v>1923</v>
      </c>
      <c r="D237" s="267">
        <v>42000.0</v>
      </c>
      <c r="E237" s="263">
        <v>0.0</v>
      </c>
      <c r="F237" s="259" t="s">
        <v>369</v>
      </c>
      <c r="G237" s="261" t="s">
        <v>346</v>
      </c>
      <c r="H237" s="261" t="s">
        <v>1647</v>
      </c>
      <c r="I237" s="235" t="str">
        <f t="shared" si="1"/>
        <v>35656743d</v>
      </c>
      <c r="J237" s="236" t="str">
        <f t="shared" si="2"/>
        <v>35656743026 03</v>
      </c>
      <c r="K237" s="264"/>
      <c r="L237" s="236" t="str">
        <f t="shared" si="3"/>
        <v>35656743026 03B</v>
      </c>
      <c r="M237" s="264" t="str">
        <f t="shared" si="4"/>
        <v>Slovenský zväz biatlonudBKapustová Ema</v>
      </c>
      <c r="N237" s="265" t="str">
        <f t="shared" si="5"/>
        <v>35656743dB</v>
      </c>
      <c r="O237" s="265"/>
      <c r="P237" s="265"/>
      <c r="Q237" s="265"/>
      <c r="R237" s="265"/>
      <c r="S237" s="265"/>
      <c r="T237" s="265"/>
      <c r="U237" s="265"/>
      <c r="V237" s="265"/>
      <c r="W237" s="265"/>
      <c r="X237" s="265"/>
      <c r="Y237" s="265"/>
      <c r="Z237" s="265"/>
    </row>
    <row r="238" ht="10.5" customHeight="1">
      <c r="A238" s="235" t="s">
        <v>1358</v>
      </c>
      <c r="B238" s="260" t="str">
        <f>VLOOKUP(A238,Adr!A:B,2,FALSE)</f>
        <v>Slovenský zväz biatlonu</v>
      </c>
      <c r="C238" s="261" t="s">
        <v>1924</v>
      </c>
      <c r="D238" s="262">
        <v>16000.0</v>
      </c>
      <c r="E238" s="268">
        <v>0.0</v>
      </c>
      <c r="F238" s="259" t="s">
        <v>369</v>
      </c>
      <c r="G238" s="261" t="s">
        <v>346</v>
      </c>
      <c r="H238" s="261" t="s">
        <v>1647</v>
      </c>
      <c r="I238" s="235" t="str">
        <f t="shared" si="1"/>
        <v>35656743d</v>
      </c>
      <c r="J238" s="236" t="str">
        <f t="shared" si="2"/>
        <v>35656743026 03</v>
      </c>
      <c r="K238" s="264"/>
      <c r="L238" s="236" t="str">
        <f t="shared" si="3"/>
        <v>35656743026 03B</v>
      </c>
      <c r="M238" s="264" t="str">
        <f t="shared" si="4"/>
        <v>Slovenský zväz biatlonudBKuzmina Anastasia</v>
      </c>
      <c r="N238" s="265" t="str">
        <f t="shared" si="5"/>
        <v>35656743dB</v>
      </c>
      <c r="O238" s="265"/>
      <c r="P238" s="265"/>
      <c r="Q238" s="265"/>
      <c r="R238" s="265"/>
      <c r="S238" s="265"/>
      <c r="T238" s="265"/>
      <c r="U238" s="265"/>
      <c r="V238" s="265"/>
      <c r="W238" s="265"/>
      <c r="X238" s="265"/>
      <c r="Y238" s="265"/>
      <c r="Z238" s="265"/>
    </row>
    <row r="239" ht="10.5" customHeight="1">
      <c r="A239" s="235" t="s">
        <v>1358</v>
      </c>
      <c r="B239" s="260" t="str">
        <f>VLOOKUP(A239,Adr!A:B,2,FALSE)</f>
        <v>Slovenský zväz biatlonu</v>
      </c>
      <c r="C239" s="269" t="s">
        <v>1925</v>
      </c>
      <c r="D239" s="267">
        <v>8000.0</v>
      </c>
      <c r="E239" s="263">
        <v>0.0</v>
      </c>
      <c r="F239" s="259" t="s">
        <v>369</v>
      </c>
      <c r="G239" s="261" t="s">
        <v>346</v>
      </c>
      <c r="H239" s="261" t="s">
        <v>1647</v>
      </c>
      <c r="I239" s="235" t="str">
        <f t="shared" si="1"/>
        <v>35656743d</v>
      </c>
      <c r="J239" s="236" t="str">
        <f t="shared" si="2"/>
        <v>35656743026 03</v>
      </c>
      <c r="K239" s="264"/>
      <c r="L239" s="236" t="str">
        <f t="shared" si="3"/>
        <v>35656743026 03B</v>
      </c>
      <c r="M239" s="264" t="str">
        <f t="shared" si="4"/>
        <v>Slovenský zväz biatlonudBRemeňová Mária</v>
      </c>
      <c r="N239" s="265" t="str">
        <f t="shared" si="5"/>
        <v>35656743dB</v>
      </c>
      <c r="O239" s="265"/>
      <c r="P239" s="265"/>
      <c r="Q239" s="265"/>
      <c r="R239" s="265"/>
      <c r="S239" s="265"/>
      <c r="T239" s="265"/>
      <c r="U239" s="265"/>
      <c r="V239" s="265"/>
      <c r="W239" s="265"/>
      <c r="X239" s="265"/>
      <c r="Y239" s="265"/>
      <c r="Z239" s="265"/>
    </row>
    <row r="240" ht="10.5" customHeight="1">
      <c r="A240" s="259" t="s">
        <v>1358</v>
      </c>
      <c r="B240" s="260" t="str">
        <f>VLOOKUP(A240,Adr!A:B,2,FALSE)</f>
        <v>Slovenský zväz biatlonu</v>
      </c>
      <c r="C240" s="241" t="s">
        <v>1926</v>
      </c>
      <c r="D240" s="138">
        <v>8000.0</v>
      </c>
      <c r="E240" s="268">
        <v>0.0</v>
      </c>
      <c r="F240" s="259" t="s">
        <v>369</v>
      </c>
      <c r="G240" s="261" t="s">
        <v>346</v>
      </c>
      <c r="H240" s="261" t="s">
        <v>1647</v>
      </c>
      <c r="I240" s="235" t="str">
        <f t="shared" si="1"/>
        <v>35656743d</v>
      </c>
      <c r="J240" s="236" t="str">
        <f t="shared" si="2"/>
        <v>35656743026 03</v>
      </c>
      <c r="K240" s="264"/>
      <c r="L240" s="236" t="str">
        <f t="shared" si="3"/>
        <v>35656743026 03B</v>
      </c>
      <c r="M240" s="264" t="str">
        <f t="shared" si="4"/>
        <v>Slovenský zväz biatlonudBStraková Michaela</v>
      </c>
      <c r="N240" s="265" t="str">
        <f t="shared" si="5"/>
        <v>35656743dB</v>
      </c>
      <c r="O240" s="265"/>
      <c r="P240" s="265"/>
      <c r="Q240" s="265"/>
      <c r="R240" s="265"/>
      <c r="S240" s="265"/>
      <c r="T240" s="265"/>
      <c r="U240" s="265"/>
      <c r="V240" s="265"/>
      <c r="W240" s="265"/>
      <c r="X240" s="265"/>
      <c r="Y240" s="265"/>
      <c r="Z240" s="265"/>
    </row>
    <row r="241" ht="10.5" customHeight="1">
      <c r="A241" s="259" t="s">
        <v>1358</v>
      </c>
      <c r="B241" s="260" t="str">
        <f>VLOOKUP(A241,Adr!A:B,2,FALSE)</f>
        <v>Slovenský zväz biatlonu</v>
      </c>
      <c r="C241" s="241" t="s">
        <v>1927</v>
      </c>
      <c r="D241" s="138">
        <v>8000.0</v>
      </c>
      <c r="E241" s="263">
        <v>0.0</v>
      </c>
      <c r="F241" s="259" t="s">
        <v>369</v>
      </c>
      <c r="G241" s="261" t="s">
        <v>346</v>
      </c>
      <c r="H241" s="261" t="s">
        <v>1647</v>
      </c>
      <c r="I241" s="235" t="str">
        <f t="shared" si="1"/>
        <v>35656743d</v>
      </c>
      <c r="J241" s="236" t="str">
        <f t="shared" si="2"/>
        <v>35656743026 03</v>
      </c>
      <c r="K241" s="264"/>
      <c r="L241" s="236" t="str">
        <f t="shared" si="3"/>
        <v>35656743026 03B</v>
      </c>
      <c r="M241" s="264" t="str">
        <f t="shared" si="4"/>
        <v>Slovenský zväz biatlonudBštafeta - biatlon - juniori</v>
      </c>
      <c r="N241" s="265" t="str">
        <f t="shared" si="5"/>
        <v>35656743dB</v>
      </c>
      <c r="O241" s="265"/>
      <c r="P241" s="265"/>
      <c r="Q241" s="265"/>
      <c r="R241" s="265"/>
      <c r="S241" s="265"/>
      <c r="T241" s="265"/>
      <c r="U241" s="265"/>
      <c r="V241" s="265"/>
      <c r="W241" s="265"/>
      <c r="X241" s="265"/>
      <c r="Y241" s="265"/>
      <c r="Z241" s="265"/>
    </row>
    <row r="242" ht="10.5" customHeight="1">
      <c r="A242" s="259" t="s">
        <v>1358</v>
      </c>
      <c r="B242" s="260" t="str">
        <f>VLOOKUP(A242,Adr!A:B,2,FALSE)</f>
        <v>Slovenský zväz biatlonu</v>
      </c>
      <c r="C242" s="269" t="s">
        <v>1928</v>
      </c>
      <c r="D242" s="267">
        <v>8000.0</v>
      </c>
      <c r="E242" s="268">
        <v>0.0</v>
      </c>
      <c r="F242" s="259" t="s">
        <v>369</v>
      </c>
      <c r="G242" s="261" t="s">
        <v>346</v>
      </c>
      <c r="H242" s="261" t="s">
        <v>1647</v>
      </c>
      <c r="I242" s="235" t="str">
        <f t="shared" si="1"/>
        <v>35656743d</v>
      </c>
      <c r="J242" s="236" t="str">
        <f t="shared" si="2"/>
        <v>35656743026 03</v>
      </c>
      <c r="K242" s="264"/>
      <c r="L242" s="236" t="str">
        <f t="shared" si="3"/>
        <v>35656743026 03B</v>
      </c>
      <c r="M242" s="264" t="str">
        <f t="shared" si="4"/>
        <v>Slovenský zväz biatlonudBštafeta - biatlon - juniorky</v>
      </c>
      <c r="N242" s="265" t="str">
        <f t="shared" si="5"/>
        <v>35656743dB</v>
      </c>
      <c r="O242" s="265"/>
      <c r="P242" s="265"/>
      <c r="Q242" s="265"/>
      <c r="R242" s="265"/>
      <c r="S242" s="265"/>
      <c r="T242" s="265"/>
      <c r="U242" s="265"/>
      <c r="V242" s="265"/>
      <c r="W242" s="265"/>
      <c r="X242" s="265"/>
      <c r="Y242" s="265"/>
      <c r="Z242" s="265"/>
    </row>
    <row r="243" ht="10.5" customHeight="1">
      <c r="A243" s="259" t="s">
        <v>1358</v>
      </c>
      <c r="B243" s="260" t="str">
        <f>VLOOKUP(A243,Adr!A:B,2,FALSE)</f>
        <v>Slovenský zväz biatlonu</v>
      </c>
      <c r="C243" s="241" t="s">
        <v>1929</v>
      </c>
      <c r="D243" s="138">
        <v>8000.0</v>
      </c>
      <c r="E243" s="263">
        <v>0.0</v>
      </c>
      <c r="F243" s="259" t="s">
        <v>369</v>
      </c>
      <c r="G243" s="261" t="s">
        <v>346</v>
      </c>
      <c r="H243" s="261" t="s">
        <v>1647</v>
      </c>
      <c r="I243" s="235" t="str">
        <f t="shared" si="1"/>
        <v>35656743d</v>
      </c>
      <c r="J243" s="236" t="str">
        <f t="shared" si="2"/>
        <v>35656743026 03</v>
      </c>
      <c r="K243" s="264"/>
      <c r="L243" s="236" t="str">
        <f t="shared" si="3"/>
        <v>35656743026 03B</v>
      </c>
      <c r="M243" s="264" t="str">
        <f t="shared" si="4"/>
        <v>Slovenský zväz biatlonudBštafeta - biatlon - single mix</v>
      </c>
      <c r="N243" s="265" t="str">
        <f t="shared" si="5"/>
        <v>35656743dB</v>
      </c>
      <c r="O243" s="265"/>
      <c r="P243" s="265"/>
      <c r="Q243" s="265"/>
      <c r="R243" s="265"/>
      <c r="S243" s="265"/>
      <c r="T243" s="265"/>
      <c r="U243" s="265"/>
      <c r="V243" s="265"/>
      <c r="W243" s="265"/>
      <c r="X243" s="265"/>
      <c r="Y243" s="265"/>
      <c r="Z243" s="265"/>
    </row>
    <row r="244" ht="10.5" customHeight="1">
      <c r="A244" s="235" t="s">
        <v>1358</v>
      </c>
      <c r="B244" s="260" t="str">
        <f>VLOOKUP(A244,Adr!A:B,2,FALSE)</f>
        <v>Slovenský zväz biatlonu</v>
      </c>
      <c r="C244" s="241" t="s">
        <v>1930</v>
      </c>
      <c r="D244" s="138">
        <v>42000.0</v>
      </c>
      <c r="E244" s="268">
        <v>0.0</v>
      </c>
      <c r="F244" s="259" t="s">
        <v>369</v>
      </c>
      <c r="G244" s="261" t="s">
        <v>346</v>
      </c>
      <c r="H244" s="261" t="s">
        <v>1647</v>
      </c>
      <c r="I244" s="235" t="str">
        <f t="shared" si="1"/>
        <v>35656743d</v>
      </c>
      <c r="J244" s="236" t="str">
        <f t="shared" si="2"/>
        <v>35656743026 03</v>
      </c>
      <c r="K244" s="264"/>
      <c r="L244" s="236" t="str">
        <f t="shared" si="3"/>
        <v>35656743026 03B</v>
      </c>
      <c r="M244" s="264" t="str">
        <f t="shared" si="4"/>
        <v>Slovenský zväz biatlonudBštafeta - biatlon - ženy</v>
      </c>
      <c r="N244" s="265" t="str">
        <f t="shared" si="5"/>
        <v>35656743dB</v>
      </c>
      <c r="O244" s="265"/>
      <c r="P244" s="265"/>
      <c r="Q244" s="265"/>
      <c r="R244" s="265"/>
      <c r="S244" s="265"/>
      <c r="T244" s="265"/>
      <c r="U244" s="265"/>
      <c r="V244" s="265"/>
      <c r="W244" s="265"/>
      <c r="X244" s="265"/>
      <c r="Y244" s="265"/>
      <c r="Z244" s="265"/>
    </row>
    <row r="245" ht="10.5" customHeight="1">
      <c r="A245" s="235" t="s">
        <v>1368</v>
      </c>
      <c r="B245" s="260" t="str">
        <f>VLOOKUP(A245,Adr!A:B,2,FALSE)</f>
        <v>Slovenský zväz bobistov</v>
      </c>
      <c r="C245" s="241" t="s">
        <v>1931</v>
      </c>
      <c r="D245" s="138">
        <v>83796.0</v>
      </c>
      <c r="E245" s="263">
        <v>0.0</v>
      </c>
      <c r="F245" s="259" t="s">
        <v>363</v>
      </c>
      <c r="G245" s="261" t="s">
        <v>344</v>
      </c>
      <c r="H245" s="261" t="s">
        <v>1647</v>
      </c>
      <c r="I245" s="235" t="str">
        <f t="shared" si="1"/>
        <v>36067580a</v>
      </c>
      <c r="J245" s="236" t="str">
        <f t="shared" si="2"/>
        <v>36067580026 02</v>
      </c>
      <c r="K245" s="264" t="s">
        <v>1932</v>
      </c>
      <c r="L245" s="236" t="str">
        <f t="shared" si="3"/>
        <v>36067580026 02B</v>
      </c>
      <c r="M245" s="264" t="str">
        <f t="shared" si="4"/>
        <v>Slovenský zväz bobistovaBboby a skeleton - bežné transfery</v>
      </c>
      <c r="N245" s="265" t="str">
        <f t="shared" si="5"/>
        <v>36067580aB</v>
      </c>
      <c r="O245" s="265"/>
      <c r="P245" s="265"/>
      <c r="Q245" s="265"/>
      <c r="R245" s="265"/>
      <c r="S245" s="265"/>
      <c r="T245" s="265"/>
      <c r="U245" s="265"/>
      <c r="V245" s="265"/>
      <c r="W245" s="265"/>
      <c r="X245" s="265"/>
      <c r="Y245" s="265"/>
      <c r="Z245" s="265"/>
    </row>
    <row r="246" ht="10.5" customHeight="1">
      <c r="A246" s="259" t="s">
        <v>1368</v>
      </c>
      <c r="B246" s="260" t="str">
        <f>VLOOKUP(A246,Adr!A:B,2,FALSE)</f>
        <v>Slovenský zväz bobistov</v>
      </c>
      <c r="C246" s="241" t="s">
        <v>1933</v>
      </c>
      <c r="D246" s="138">
        <v>8000.0</v>
      </c>
      <c r="E246" s="263">
        <v>0.0</v>
      </c>
      <c r="F246" s="259" t="s">
        <v>369</v>
      </c>
      <c r="G246" s="261" t="s">
        <v>346</v>
      </c>
      <c r="H246" s="261" t="s">
        <v>1647</v>
      </c>
      <c r="I246" s="235" t="str">
        <f t="shared" si="1"/>
        <v>36067580d</v>
      </c>
      <c r="J246" s="236" t="str">
        <f t="shared" si="2"/>
        <v>36067580026 03</v>
      </c>
      <c r="K246" s="264"/>
      <c r="L246" s="236" t="str">
        <f t="shared" si="3"/>
        <v>36067580026 03B</v>
      </c>
      <c r="M246" s="264" t="str">
        <f t="shared" si="4"/>
        <v>Slovenský zväz bobistovdBČerňanská Viktória</v>
      </c>
      <c r="N246" s="265" t="str">
        <f t="shared" si="5"/>
        <v>36067580dB</v>
      </c>
      <c r="O246" s="265"/>
      <c r="P246" s="265"/>
      <c r="Q246" s="265"/>
      <c r="R246" s="265"/>
      <c r="S246" s="265"/>
      <c r="T246" s="265"/>
      <c r="U246" s="265"/>
      <c r="V246" s="265"/>
      <c r="W246" s="265"/>
      <c r="X246" s="265"/>
      <c r="Y246" s="265"/>
      <c r="Z246" s="265"/>
    </row>
    <row r="247" ht="10.5" customHeight="1">
      <c r="A247" s="235" t="s">
        <v>1368</v>
      </c>
      <c r="B247" s="260" t="str">
        <f>VLOOKUP(A247,Adr!A:B,2,FALSE)</f>
        <v>Slovenský zväz bobistov</v>
      </c>
      <c r="C247" s="241" t="s">
        <v>1934</v>
      </c>
      <c r="D247" s="138">
        <v>8000.0</v>
      </c>
      <c r="E247" s="268">
        <v>0.0</v>
      </c>
      <c r="F247" s="259" t="s">
        <v>369</v>
      </c>
      <c r="G247" s="261" t="s">
        <v>346</v>
      </c>
      <c r="H247" s="261" t="s">
        <v>1647</v>
      </c>
      <c r="I247" s="235" t="str">
        <f t="shared" si="1"/>
        <v>36067580d</v>
      </c>
      <c r="J247" s="236" t="str">
        <f t="shared" si="2"/>
        <v>36067580026 03</v>
      </c>
      <c r="K247" s="264"/>
      <c r="L247" s="236" t="str">
        <f t="shared" si="3"/>
        <v>36067580026 03B</v>
      </c>
      <c r="M247" s="264" t="str">
        <f t="shared" si="4"/>
        <v>Slovenský zväz bobistovdBMokrášová Lucia</v>
      </c>
      <c r="N247" s="265" t="str">
        <f t="shared" si="5"/>
        <v>36067580dB</v>
      </c>
      <c r="O247" s="265"/>
      <c r="P247" s="265"/>
      <c r="Q247" s="265"/>
      <c r="R247" s="265"/>
      <c r="S247" s="265"/>
      <c r="T247" s="265"/>
      <c r="U247" s="265"/>
      <c r="V247" s="265"/>
      <c r="W247" s="265"/>
      <c r="X247" s="265"/>
      <c r="Y247" s="265"/>
      <c r="Z247" s="265"/>
    </row>
    <row r="248" ht="10.5" customHeight="1">
      <c r="A248" s="259" t="s">
        <v>1377</v>
      </c>
      <c r="B248" s="260" t="str">
        <f>VLOOKUP(A248,Adr!A:B,2,FALSE)</f>
        <v>Slovenský zväz cyklistiky</v>
      </c>
      <c r="C248" s="269" t="s">
        <v>1935</v>
      </c>
      <c r="D248" s="267">
        <v>2856269.0</v>
      </c>
      <c r="E248" s="268">
        <v>0.0</v>
      </c>
      <c r="F248" s="259" t="s">
        <v>363</v>
      </c>
      <c r="G248" s="261" t="s">
        <v>344</v>
      </c>
      <c r="H248" s="261" t="s">
        <v>1647</v>
      </c>
      <c r="I248" s="235" t="str">
        <f t="shared" si="1"/>
        <v>00684112a</v>
      </c>
      <c r="J248" s="236" t="str">
        <f t="shared" si="2"/>
        <v>00684112026 02</v>
      </c>
      <c r="K248" s="264" t="s">
        <v>1936</v>
      </c>
      <c r="L248" s="236" t="str">
        <f t="shared" si="3"/>
        <v>00684112026 02B</v>
      </c>
      <c r="M248" s="264" t="str">
        <f t="shared" si="4"/>
        <v>Slovenský zväz cyklistikyaBcyklistika - bežné transfery</v>
      </c>
      <c r="N248" s="265" t="str">
        <f t="shared" si="5"/>
        <v>00684112aB</v>
      </c>
      <c r="O248" s="265"/>
      <c r="P248" s="265"/>
      <c r="Q248" s="265"/>
      <c r="R248" s="265"/>
      <c r="S248" s="265"/>
      <c r="T248" s="265"/>
      <c r="U248" s="265"/>
      <c r="V248" s="265"/>
      <c r="W248" s="265"/>
      <c r="X248" s="265"/>
      <c r="Y248" s="265"/>
      <c r="Z248" s="265"/>
    </row>
    <row r="249" ht="10.5" customHeight="1">
      <c r="A249" s="259" t="s">
        <v>1377</v>
      </c>
      <c r="B249" s="260" t="str">
        <f>VLOOKUP(A249,Adr!A:B,2,FALSE)</f>
        <v>Slovenský zväz cyklistiky</v>
      </c>
      <c r="C249" s="269" t="s">
        <v>1937</v>
      </c>
      <c r="D249" s="267">
        <v>60635.0</v>
      </c>
      <c r="E249" s="263">
        <v>0.0</v>
      </c>
      <c r="F249" s="259" t="s">
        <v>367</v>
      </c>
      <c r="G249" s="261" t="s">
        <v>346</v>
      </c>
      <c r="H249" s="261" t="s">
        <v>1647</v>
      </c>
      <c r="I249" s="235" t="str">
        <f t="shared" si="1"/>
        <v>00684112c</v>
      </c>
      <c r="J249" s="236" t="str">
        <f t="shared" si="2"/>
        <v>00684112026 03</v>
      </c>
      <c r="K249" s="264"/>
      <c r="L249" s="236" t="str">
        <f t="shared" si="3"/>
        <v>00684112026 03B</v>
      </c>
      <c r="M249" s="264" t="str">
        <f t="shared" si="4"/>
        <v>Slovenský zväz cyklistikycBzabezpečenie a rozvoj športu cyklistika zdravotne postihnutých športovcov</v>
      </c>
      <c r="N249" s="265" t="str">
        <f t="shared" si="5"/>
        <v>00684112cB</v>
      </c>
      <c r="O249" s="265"/>
      <c r="P249" s="265"/>
      <c r="Q249" s="265"/>
      <c r="R249" s="265"/>
      <c r="S249" s="265"/>
      <c r="T249" s="265"/>
      <c r="U249" s="265"/>
      <c r="V249" s="265"/>
      <c r="W249" s="265"/>
      <c r="X249" s="265"/>
      <c r="Y249" s="265"/>
      <c r="Z249" s="265"/>
    </row>
    <row r="250" ht="10.5" customHeight="1">
      <c r="A250" s="259" t="s">
        <v>1377</v>
      </c>
      <c r="B250" s="260" t="str">
        <f>VLOOKUP(A250,Adr!A:B,2,FALSE)</f>
        <v>Slovenský zväz cyklistiky</v>
      </c>
      <c r="C250" s="241" t="s">
        <v>1938</v>
      </c>
      <c r="D250" s="267">
        <v>22000.0</v>
      </c>
      <c r="E250" s="263">
        <v>0.0</v>
      </c>
      <c r="F250" s="259" t="s">
        <v>369</v>
      </c>
      <c r="G250" s="261" t="s">
        <v>346</v>
      </c>
      <c r="H250" s="261" t="s">
        <v>1647</v>
      </c>
      <c r="I250" s="235" t="str">
        <f t="shared" si="1"/>
        <v>00684112d</v>
      </c>
      <c r="J250" s="236" t="str">
        <f t="shared" si="2"/>
        <v>00684112026 03</v>
      </c>
      <c r="K250" s="264"/>
      <c r="L250" s="236" t="str">
        <f t="shared" si="3"/>
        <v>00684112026 03B</v>
      </c>
      <c r="M250" s="264" t="str">
        <f t="shared" si="4"/>
        <v>Slovenský zväz cyklistikydBČorej Jozef</v>
      </c>
      <c r="N250" s="265" t="str">
        <f t="shared" si="5"/>
        <v>00684112dB</v>
      </c>
      <c r="O250" s="265"/>
      <c r="P250" s="265"/>
      <c r="Q250" s="265"/>
      <c r="R250" s="265"/>
      <c r="S250" s="265"/>
      <c r="T250" s="265"/>
      <c r="U250" s="265"/>
      <c r="V250" s="265"/>
      <c r="W250" s="265"/>
      <c r="X250" s="265"/>
      <c r="Y250" s="265"/>
      <c r="Z250" s="265"/>
    </row>
    <row r="251" ht="10.5" customHeight="1">
      <c r="A251" s="259" t="s">
        <v>1377</v>
      </c>
      <c r="B251" s="260" t="str">
        <f>VLOOKUP(A251,Adr!A:B,2,FALSE)</f>
        <v>Slovenský zväz cyklistiky</v>
      </c>
      <c r="C251" s="241" t="s">
        <v>1939</v>
      </c>
      <c r="D251" s="138">
        <v>23000.0</v>
      </c>
      <c r="E251" s="268">
        <v>0.0</v>
      </c>
      <c r="F251" s="259" t="s">
        <v>369</v>
      </c>
      <c r="G251" s="261" t="s">
        <v>346</v>
      </c>
      <c r="H251" s="261" t="s">
        <v>1647</v>
      </c>
      <c r="I251" s="235" t="str">
        <f t="shared" si="1"/>
        <v>00684112d</v>
      </c>
      <c r="J251" s="236" t="str">
        <f t="shared" si="2"/>
        <v>00684112026 03</v>
      </c>
      <c r="K251" s="264"/>
      <c r="L251" s="236" t="str">
        <f t="shared" si="3"/>
        <v>00684112026 03B</v>
      </c>
      <c r="M251" s="264" t="str">
        <f t="shared" si="4"/>
        <v>Slovenský zväz cyklistikydBChladoňová Viktória</v>
      </c>
      <c r="N251" s="265" t="str">
        <f t="shared" si="5"/>
        <v>00684112dB</v>
      </c>
      <c r="O251" s="265"/>
      <c r="P251" s="265"/>
      <c r="Q251" s="265"/>
      <c r="R251" s="265"/>
      <c r="S251" s="265"/>
      <c r="T251" s="265"/>
      <c r="U251" s="265"/>
      <c r="V251" s="265"/>
      <c r="W251" s="265"/>
      <c r="X251" s="265"/>
      <c r="Y251" s="265"/>
      <c r="Z251" s="265"/>
    </row>
    <row r="252" ht="10.5" customHeight="1">
      <c r="A252" s="240" t="s">
        <v>1377</v>
      </c>
      <c r="B252" s="260" t="str">
        <f>VLOOKUP(A252,Adr!A:B,2,FALSE)</f>
        <v>Slovenský zväz cyklistiky</v>
      </c>
      <c r="C252" s="241" t="s">
        <v>1940</v>
      </c>
      <c r="D252" s="242">
        <v>21000.0</v>
      </c>
      <c r="E252" s="263">
        <v>0.0</v>
      </c>
      <c r="F252" s="240" t="s">
        <v>369</v>
      </c>
      <c r="G252" s="241" t="s">
        <v>346</v>
      </c>
      <c r="H252" s="241" t="s">
        <v>1647</v>
      </c>
      <c r="I252" s="235" t="str">
        <f t="shared" si="1"/>
        <v>00684112d</v>
      </c>
      <c r="J252" s="236" t="str">
        <f t="shared" si="2"/>
        <v>00684112026 03</v>
      </c>
      <c r="K252" s="264"/>
      <c r="L252" s="236" t="str">
        <f t="shared" si="3"/>
        <v>00684112026 03B</v>
      </c>
      <c r="M252" s="264" t="str">
        <f t="shared" si="4"/>
        <v>Slovenský zväz cyklistikydBManiková Dominika</v>
      </c>
      <c r="N252" s="265" t="str">
        <f t="shared" si="5"/>
        <v>00684112dB</v>
      </c>
      <c r="O252" s="265"/>
      <c r="P252" s="265"/>
      <c r="Q252" s="265"/>
      <c r="R252" s="265"/>
      <c r="S252" s="265"/>
      <c r="T252" s="265"/>
      <c r="U252" s="265"/>
      <c r="V252" s="265"/>
      <c r="W252" s="265"/>
      <c r="X252" s="265"/>
      <c r="Y252" s="265"/>
      <c r="Z252" s="265"/>
    </row>
    <row r="253" ht="10.5" customHeight="1">
      <c r="A253" s="259" t="s">
        <v>1377</v>
      </c>
      <c r="B253" s="260" t="str">
        <f>VLOOKUP(A253,Adr!A:B,2,FALSE)</f>
        <v>Slovenský zväz cyklistiky</v>
      </c>
      <c r="C253" s="269" t="s">
        <v>1941</v>
      </c>
      <c r="D253" s="138">
        <v>54000.0</v>
      </c>
      <c r="E253" s="268">
        <v>0.0</v>
      </c>
      <c r="F253" s="259" t="s">
        <v>369</v>
      </c>
      <c r="G253" s="261" t="s">
        <v>346</v>
      </c>
      <c r="H253" s="261" t="s">
        <v>1647</v>
      </c>
      <c r="I253" s="235" t="str">
        <f t="shared" si="1"/>
        <v>00684112d</v>
      </c>
      <c r="J253" s="236" t="str">
        <f t="shared" si="2"/>
        <v>00684112026 03</v>
      </c>
      <c r="K253" s="264"/>
      <c r="L253" s="236" t="str">
        <f t="shared" si="3"/>
        <v>00684112026 03B</v>
      </c>
      <c r="M253" s="264" t="str">
        <f t="shared" si="4"/>
        <v>Slovenský zväz cyklistikydBMetelka Jozef</v>
      </c>
      <c r="N253" s="265" t="str">
        <f t="shared" si="5"/>
        <v>00684112dB</v>
      </c>
      <c r="O253" s="265"/>
      <c r="P253" s="265"/>
      <c r="Q253" s="265"/>
      <c r="R253" s="265"/>
      <c r="S253" s="265"/>
      <c r="T253" s="265"/>
      <c r="U253" s="265"/>
      <c r="V253" s="265"/>
      <c r="W253" s="265"/>
      <c r="X253" s="265"/>
      <c r="Y253" s="265"/>
      <c r="Z253" s="265"/>
    </row>
    <row r="254" ht="10.5" customHeight="1">
      <c r="A254" s="235" t="s">
        <v>1377</v>
      </c>
      <c r="B254" s="260" t="str">
        <f>VLOOKUP(A254,Adr!A:B,2,FALSE)</f>
        <v>Slovenský zväz cyklistiky</v>
      </c>
      <c r="C254" s="261" t="s">
        <v>1942</v>
      </c>
      <c r="D254" s="262">
        <v>18000.0</v>
      </c>
      <c r="E254" s="263">
        <v>0.0</v>
      </c>
      <c r="F254" s="259" t="s">
        <v>369</v>
      </c>
      <c r="G254" s="261" t="s">
        <v>346</v>
      </c>
      <c r="H254" s="261" t="s">
        <v>1647</v>
      </c>
      <c r="I254" s="235" t="str">
        <f t="shared" si="1"/>
        <v>00684112d</v>
      </c>
      <c r="J254" s="236" t="str">
        <f t="shared" si="2"/>
        <v>00684112026 03</v>
      </c>
      <c r="K254" s="264"/>
      <c r="L254" s="236" t="str">
        <f t="shared" si="3"/>
        <v>00684112026 03B</v>
      </c>
      <c r="M254" s="264" t="str">
        <f t="shared" si="4"/>
        <v>Slovenský zväz cyklistikydBSvrček Martin</v>
      </c>
      <c r="N254" s="265" t="str">
        <f t="shared" si="5"/>
        <v>00684112dB</v>
      </c>
      <c r="O254" s="265"/>
      <c r="P254" s="265"/>
      <c r="Q254" s="265"/>
      <c r="R254" s="265"/>
      <c r="S254" s="265"/>
      <c r="T254" s="265"/>
      <c r="U254" s="265"/>
      <c r="V254" s="265"/>
      <c r="W254" s="265"/>
      <c r="X254" s="265"/>
      <c r="Y254" s="265"/>
      <c r="Z254" s="265"/>
    </row>
    <row r="255" ht="10.5" customHeight="1">
      <c r="A255" s="259" t="s">
        <v>1385</v>
      </c>
      <c r="B255" s="260" t="str">
        <f>VLOOKUP(A255,Adr!A:B,2,FALSE)</f>
        <v>Slovenský zväz dráhového golfu</v>
      </c>
      <c r="C255" s="266" t="s">
        <v>1943</v>
      </c>
      <c r="D255" s="267">
        <v>32930.0</v>
      </c>
      <c r="E255" s="263">
        <v>0.0</v>
      </c>
      <c r="F255" s="259" t="s">
        <v>363</v>
      </c>
      <c r="G255" s="261" t="s">
        <v>344</v>
      </c>
      <c r="H255" s="261" t="s">
        <v>1647</v>
      </c>
      <c r="I255" s="235" t="str">
        <f t="shared" si="1"/>
        <v>31806431a</v>
      </c>
      <c r="J255" s="236" t="str">
        <f t="shared" si="2"/>
        <v>31806431026 02</v>
      </c>
      <c r="K255" s="264" t="s">
        <v>1944</v>
      </c>
      <c r="L255" s="236" t="str">
        <f t="shared" si="3"/>
        <v>31806431026 02B</v>
      </c>
      <c r="M255" s="264" t="str">
        <f t="shared" si="4"/>
        <v>Slovenský zväz dráhového golfuaBdráhový golf - bežné transfery</v>
      </c>
      <c r="N255" s="265" t="str">
        <f t="shared" si="5"/>
        <v>31806431aB</v>
      </c>
      <c r="O255" s="265"/>
      <c r="P255" s="265"/>
      <c r="Q255" s="265"/>
      <c r="R255" s="265"/>
      <c r="S255" s="265"/>
      <c r="T255" s="265"/>
      <c r="U255" s="265"/>
      <c r="V255" s="265"/>
      <c r="W255" s="265"/>
      <c r="X255" s="265"/>
      <c r="Y255" s="265"/>
      <c r="Z255" s="265"/>
    </row>
    <row r="256" ht="10.5" customHeight="1">
      <c r="A256" s="259" t="s">
        <v>1392</v>
      </c>
      <c r="B256" s="260" t="str">
        <f>VLOOKUP(A256,Adr!A:B,2,FALSE)</f>
        <v>Slovenský zväz florbalu</v>
      </c>
      <c r="C256" s="261" t="s">
        <v>1945</v>
      </c>
      <c r="D256" s="262">
        <v>1051890.0</v>
      </c>
      <c r="E256" s="268">
        <v>0.0</v>
      </c>
      <c r="F256" s="259" t="s">
        <v>363</v>
      </c>
      <c r="G256" s="261" t="s">
        <v>344</v>
      </c>
      <c r="H256" s="261" t="s">
        <v>1647</v>
      </c>
      <c r="I256" s="235" t="str">
        <f t="shared" si="1"/>
        <v>31795421a</v>
      </c>
      <c r="J256" s="236" t="str">
        <f t="shared" si="2"/>
        <v>31795421026 02</v>
      </c>
      <c r="K256" s="264" t="s">
        <v>1946</v>
      </c>
      <c r="L256" s="236" t="str">
        <f t="shared" si="3"/>
        <v>31795421026 02B</v>
      </c>
      <c r="M256" s="264" t="str">
        <f t="shared" si="4"/>
        <v>Slovenský zväz florbaluaBflorbal - bežné transfery</v>
      </c>
      <c r="N256" s="265" t="str">
        <f t="shared" si="5"/>
        <v>31795421aB</v>
      </c>
      <c r="O256" s="265"/>
      <c r="P256" s="265"/>
      <c r="Q256" s="265"/>
      <c r="R256" s="265"/>
      <c r="S256" s="265"/>
      <c r="T256" s="265"/>
      <c r="U256" s="265"/>
      <c r="V256" s="265"/>
      <c r="W256" s="265"/>
      <c r="X256" s="265"/>
      <c r="Y256" s="265"/>
      <c r="Z256" s="265"/>
    </row>
    <row r="257" ht="10.5" customHeight="1">
      <c r="A257" s="259" t="s">
        <v>1398</v>
      </c>
      <c r="B257" s="260" t="str">
        <f>VLOOKUP(A257,Adr!A:B,2,FALSE)</f>
        <v>Slovenský zväz hádzanej</v>
      </c>
      <c r="C257" s="266" t="s">
        <v>1947</v>
      </c>
      <c r="D257" s="267">
        <v>2558042.0</v>
      </c>
      <c r="E257" s="263">
        <v>0.0</v>
      </c>
      <c r="F257" s="259" t="s">
        <v>363</v>
      </c>
      <c r="G257" s="261" t="s">
        <v>344</v>
      </c>
      <c r="H257" s="261" t="s">
        <v>1647</v>
      </c>
      <c r="I257" s="235" t="str">
        <f t="shared" si="1"/>
        <v>30774772a</v>
      </c>
      <c r="J257" s="236" t="str">
        <f t="shared" si="2"/>
        <v>30774772026 02</v>
      </c>
      <c r="K257" s="264" t="s">
        <v>1948</v>
      </c>
      <c r="L257" s="236" t="str">
        <f t="shared" si="3"/>
        <v>30774772026 02B</v>
      </c>
      <c r="M257" s="264" t="str">
        <f t="shared" si="4"/>
        <v>Slovenský zväz hádzanejaBhádzaná - bežné transfery</v>
      </c>
      <c r="N257" s="265" t="str">
        <f t="shared" si="5"/>
        <v>30774772aB</v>
      </c>
      <c r="O257" s="265"/>
      <c r="P257" s="265"/>
      <c r="Q257" s="265"/>
      <c r="R257" s="265"/>
      <c r="S257" s="265"/>
      <c r="T257" s="265"/>
      <c r="U257" s="265"/>
      <c r="V257" s="265"/>
      <c r="W257" s="265"/>
      <c r="X257" s="265"/>
      <c r="Y257" s="265"/>
      <c r="Z257" s="265"/>
    </row>
    <row r="258" ht="10.5" customHeight="1">
      <c r="A258" s="235">
        <v>4.23908E7</v>
      </c>
      <c r="B258" s="260" t="str">
        <f>VLOOKUP(A258,Adr!A:B,2,FALSE)</f>
        <v>Slovenský zväz hasičského športu</v>
      </c>
      <c r="C258" s="261" t="s">
        <v>376</v>
      </c>
      <c r="D258" s="262">
        <v>18300.0</v>
      </c>
      <c r="E258" s="268">
        <v>0.0</v>
      </c>
      <c r="F258" s="259" t="s">
        <v>375</v>
      </c>
      <c r="G258" s="261" t="s">
        <v>346</v>
      </c>
      <c r="H258" s="261" t="s">
        <v>1647</v>
      </c>
      <c r="I258" s="235" t="str">
        <f t="shared" si="1"/>
        <v>42390800g</v>
      </c>
      <c r="J258" s="236" t="str">
        <f t="shared" si="2"/>
        <v>42390800026 03</v>
      </c>
      <c r="K258" s="264"/>
      <c r="L258" s="236" t="str">
        <f t="shared" si="3"/>
        <v>42390800026 03B</v>
      </c>
      <c r="M258" s="264" t="str">
        <f t="shared" si="4"/>
        <v>Slovenský zväz hasičského športugBrozvoj športov, ktoré nie sú uznanými podľa zákona č. 440/2015 Z. z.</v>
      </c>
      <c r="N258" s="265" t="str">
        <f t="shared" si="5"/>
        <v>42390800gB</v>
      </c>
      <c r="O258" s="265"/>
      <c r="P258" s="265"/>
      <c r="Q258" s="265"/>
      <c r="R258" s="265"/>
      <c r="S258" s="265"/>
      <c r="T258" s="265"/>
      <c r="U258" s="265"/>
      <c r="V258" s="265"/>
      <c r="W258" s="265"/>
      <c r="X258" s="265"/>
      <c r="Y258" s="265"/>
      <c r="Z258" s="265"/>
    </row>
    <row r="259" ht="10.5" customHeight="1">
      <c r="A259" s="259" t="s">
        <v>1412</v>
      </c>
      <c r="B259" s="260" t="str">
        <f>VLOOKUP(A259,Adr!A:B,2,FALSE)</f>
        <v>Slovenský zväz integrovaného tanca a tanečného športu</v>
      </c>
      <c r="C259" s="241" t="s">
        <v>376</v>
      </c>
      <c r="D259" s="138">
        <v>47100.0</v>
      </c>
      <c r="E259" s="263">
        <v>0.0</v>
      </c>
      <c r="F259" s="259" t="s">
        <v>375</v>
      </c>
      <c r="G259" s="261" t="s">
        <v>346</v>
      </c>
      <c r="H259" s="261" t="s">
        <v>1647</v>
      </c>
      <c r="I259" s="235" t="str">
        <f t="shared" si="1"/>
        <v>36070351g</v>
      </c>
      <c r="J259" s="236" t="str">
        <f t="shared" si="2"/>
        <v>36070351026 03</v>
      </c>
      <c r="K259" s="264"/>
      <c r="L259" s="236" t="str">
        <f t="shared" si="3"/>
        <v>36070351026 03B</v>
      </c>
      <c r="M259" s="264" t="str">
        <f t="shared" si="4"/>
        <v>Slovenský zväz integrovaného tanca a tanečného športugBrozvoj športov, ktoré nie sú uznanými podľa zákona č. 440/2015 Z. z.</v>
      </c>
      <c r="N259" s="265" t="str">
        <f t="shared" si="5"/>
        <v>36070351gB</v>
      </c>
      <c r="O259" s="265"/>
      <c r="P259" s="265"/>
      <c r="Q259" s="265"/>
      <c r="R259" s="265"/>
      <c r="S259" s="265"/>
      <c r="T259" s="265"/>
      <c r="U259" s="265"/>
      <c r="V259" s="265"/>
      <c r="W259" s="265"/>
      <c r="X259" s="265"/>
      <c r="Y259" s="265"/>
      <c r="Z259" s="265"/>
    </row>
    <row r="260" ht="10.5" customHeight="1">
      <c r="A260" s="235" t="s">
        <v>1420</v>
      </c>
      <c r="B260" s="260" t="str">
        <f>VLOOKUP(A260,Adr!A:B,2,FALSE)</f>
        <v>Slovenský zväz jachtingu</v>
      </c>
      <c r="C260" s="269" t="s">
        <v>1949</v>
      </c>
      <c r="D260" s="138">
        <v>86190.0</v>
      </c>
      <c r="E260" s="268">
        <v>0.0</v>
      </c>
      <c r="F260" s="259" t="s">
        <v>363</v>
      </c>
      <c r="G260" s="261" t="s">
        <v>344</v>
      </c>
      <c r="H260" s="261" t="s">
        <v>1647</v>
      </c>
      <c r="I260" s="235" t="str">
        <f t="shared" si="1"/>
        <v>30793211a</v>
      </c>
      <c r="J260" s="236" t="str">
        <f t="shared" si="2"/>
        <v>30793211026 02</v>
      </c>
      <c r="K260" s="264" t="s">
        <v>1950</v>
      </c>
      <c r="L260" s="236" t="str">
        <f t="shared" si="3"/>
        <v>30793211026 02B</v>
      </c>
      <c r="M260" s="264" t="str">
        <f t="shared" si="4"/>
        <v>Slovenský zväz jachtinguaBjachting - bežné transfery</v>
      </c>
      <c r="N260" s="265" t="str">
        <f t="shared" si="5"/>
        <v>30793211aB</v>
      </c>
      <c r="O260" s="265"/>
      <c r="P260" s="265"/>
      <c r="Q260" s="265"/>
      <c r="R260" s="265"/>
      <c r="S260" s="265"/>
      <c r="T260" s="265"/>
      <c r="U260" s="265"/>
      <c r="V260" s="265"/>
      <c r="W260" s="265"/>
      <c r="X260" s="265"/>
      <c r="Y260" s="265"/>
      <c r="Z260" s="265"/>
    </row>
    <row r="261" ht="10.5" customHeight="1">
      <c r="A261" s="259" t="s">
        <v>1427</v>
      </c>
      <c r="B261" s="260" t="str">
        <f>VLOOKUP(A261,Adr!A:B,2,FALSE)</f>
        <v>Slovenský zväz Judo</v>
      </c>
      <c r="C261" s="241" t="s">
        <v>1951</v>
      </c>
      <c r="D261" s="138">
        <v>284697.0</v>
      </c>
      <c r="E261" s="263">
        <v>0.0</v>
      </c>
      <c r="F261" s="259" t="s">
        <v>363</v>
      </c>
      <c r="G261" s="261" t="s">
        <v>344</v>
      </c>
      <c r="H261" s="261" t="s">
        <v>1647</v>
      </c>
      <c r="I261" s="235" t="str">
        <f t="shared" si="1"/>
        <v>17308518a</v>
      </c>
      <c r="J261" s="236" t="str">
        <f t="shared" si="2"/>
        <v>17308518026 02</v>
      </c>
      <c r="K261" s="264" t="s">
        <v>1952</v>
      </c>
      <c r="L261" s="236" t="str">
        <f t="shared" si="3"/>
        <v>17308518026 02B</v>
      </c>
      <c r="M261" s="264" t="str">
        <f t="shared" si="4"/>
        <v>Slovenský zväz JudoaBjudo - bežné transfery</v>
      </c>
      <c r="N261" s="265" t="str">
        <f t="shared" si="5"/>
        <v>17308518aB</v>
      </c>
      <c r="O261" s="265"/>
      <c r="P261" s="265"/>
      <c r="Q261" s="265"/>
      <c r="R261" s="265"/>
      <c r="S261" s="265"/>
      <c r="T261" s="265"/>
      <c r="U261" s="265"/>
      <c r="V261" s="265"/>
      <c r="W261" s="265"/>
      <c r="X261" s="265"/>
      <c r="Y261" s="265"/>
      <c r="Z261" s="265"/>
    </row>
    <row r="262" ht="10.5" customHeight="1">
      <c r="A262" s="235" t="s">
        <v>1427</v>
      </c>
      <c r="B262" s="260" t="str">
        <f>VLOOKUP(A262,Adr!A:B,2,FALSE)</f>
        <v>Slovenský zväz Judo</v>
      </c>
      <c r="C262" s="261" t="s">
        <v>1953</v>
      </c>
      <c r="D262" s="267">
        <v>42000.0</v>
      </c>
      <c r="E262" s="268">
        <v>0.0</v>
      </c>
      <c r="F262" s="259" t="s">
        <v>369</v>
      </c>
      <c r="G262" s="261" t="s">
        <v>346</v>
      </c>
      <c r="H262" s="261" t="s">
        <v>1647</v>
      </c>
      <c r="I262" s="235" t="str">
        <f t="shared" si="1"/>
        <v>17308518d</v>
      </c>
      <c r="J262" s="236" t="str">
        <f t="shared" si="2"/>
        <v>17308518026 03</v>
      </c>
      <c r="K262" s="264"/>
      <c r="L262" s="236" t="str">
        <f t="shared" si="3"/>
        <v>17308518026 03B</v>
      </c>
      <c r="M262" s="264" t="str">
        <f t="shared" si="4"/>
        <v>Slovenský zväz JudodBFízeľ Márius</v>
      </c>
      <c r="N262" s="265" t="str">
        <f t="shared" si="5"/>
        <v>17308518dB</v>
      </c>
      <c r="O262" s="265"/>
      <c r="P262" s="265"/>
      <c r="Q262" s="265"/>
      <c r="R262" s="265"/>
      <c r="S262" s="265"/>
      <c r="T262" s="265"/>
      <c r="U262" s="265"/>
      <c r="V262" s="265"/>
      <c r="W262" s="265"/>
      <c r="X262" s="265"/>
      <c r="Y262" s="265"/>
      <c r="Z262" s="265"/>
    </row>
    <row r="263" ht="10.5" customHeight="1">
      <c r="A263" s="235" t="s">
        <v>1427</v>
      </c>
      <c r="B263" s="260" t="str">
        <f>VLOOKUP(A263,Adr!A:B,2,FALSE)</f>
        <v>Slovenský zväz Judo</v>
      </c>
      <c r="C263" s="241" t="s">
        <v>1954</v>
      </c>
      <c r="D263" s="138">
        <v>8000.0</v>
      </c>
      <c r="E263" s="263">
        <v>0.0</v>
      </c>
      <c r="F263" s="259" t="s">
        <v>369</v>
      </c>
      <c r="G263" s="261" t="s">
        <v>346</v>
      </c>
      <c r="H263" s="261" t="s">
        <v>1647</v>
      </c>
      <c r="I263" s="235" t="str">
        <f t="shared" si="1"/>
        <v>17308518d</v>
      </c>
      <c r="J263" s="236" t="str">
        <f t="shared" si="2"/>
        <v>17308518026 03</v>
      </c>
      <c r="K263" s="264"/>
      <c r="L263" s="236" t="str">
        <f t="shared" si="3"/>
        <v>17308518026 03B</v>
      </c>
      <c r="M263" s="264" t="str">
        <f t="shared" si="4"/>
        <v>Slovenský zväz JudodBFízeľová Ema</v>
      </c>
      <c r="N263" s="265" t="str">
        <f t="shared" si="5"/>
        <v>17308518dB</v>
      </c>
      <c r="O263" s="265"/>
      <c r="P263" s="265"/>
      <c r="Q263" s="265"/>
      <c r="R263" s="265"/>
      <c r="S263" s="265"/>
      <c r="T263" s="265"/>
      <c r="U263" s="265"/>
      <c r="V263" s="265"/>
      <c r="W263" s="265"/>
      <c r="X263" s="265"/>
      <c r="Y263" s="265"/>
      <c r="Z263" s="265"/>
    </row>
    <row r="264" ht="10.5" customHeight="1">
      <c r="A264" s="240" t="s">
        <v>1427</v>
      </c>
      <c r="B264" s="260" t="str">
        <f>VLOOKUP(A264,Adr!A:B,2,FALSE)</f>
        <v>Slovenský zväz Judo</v>
      </c>
      <c r="C264" s="241" t="s">
        <v>1955</v>
      </c>
      <c r="D264" s="138">
        <v>13000.0</v>
      </c>
      <c r="E264" s="268">
        <v>0.0</v>
      </c>
      <c r="F264" s="259" t="s">
        <v>369</v>
      </c>
      <c r="G264" s="261" t="s">
        <v>346</v>
      </c>
      <c r="H264" s="261" t="s">
        <v>1647</v>
      </c>
      <c r="I264" s="235" t="str">
        <f t="shared" si="1"/>
        <v>17308518d</v>
      </c>
      <c r="J264" s="236" t="str">
        <f t="shared" si="2"/>
        <v>17308518026 03</v>
      </c>
      <c r="K264" s="264"/>
      <c r="L264" s="236" t="str">
        <f t="shared" si="3"/>
        <v>17308518026 03B</v>
      </c>
      <c r="M264" s="264" t="str">
        <f t="shared" si="4"/>
        <v>Slovenský zväz JudodBMaťašeje Benjamín</v>
      </c>
      <c r="N264" s="265" t="str">
        <f t="shared" si="5"/>
        <v>17308518dB</v>
      </c>
      <c r="O264" s="265"/>
      <c r="P264" s="265"/>
      <c r="Q264" s="265"/>
      <c r="R264" s="265"/>
      <c r="S264" s="265"/>
      <c r="T264" s="265"/>
      <c r="U264" s="265"/>
      <c r="V264" s="265"/>
      <c r="W264" s="265"/>
      <c r="X264" s="265"/>
      <c r="Y264" s="265"/>
      <c r="Z264" s="265"/>
    </row>
    <row r="265" ht="10.5" customHeight="1">
      <c r="A265" s="240" t="s">
        <v>1427</v>
      </c>
      <c r="B265" s="260" t="str">
        <f>VLOOKUP(A265,Adr!A:B,2,FALSE)</f>
        <v>Slovenský zväz Judo</v>
      </c>
      <c r="C265" s="261" t="s">
        <v>1956</v>
      </c>
      <c r="D265" s="262">
        <v>8000.0</v>
      </c>
      <c r="E265" s="263">
        <v>0.0</v>
      </c>
      <c r="F265" s="259" t="s">
        <v>369</v>
      </c>
      <c r="G265" s="261" t="s">
        <v>346</v>
      </c>
      <c r="H265" s="261" t="s">
        <v>1647</v>
      </c>
      <c r="I265" s="235" t="str">
        <f t="shared" si="1"/>
        <v>17308518d</v>
      </c>
      <c r="J265" s="236" t="str">
        <f t="shared" si="2"/>
        <v>17308518026 03</v>
      </c>
      <c r="K265" s="264"/>
      <c r="L265" s="236" t="str">
        <f t="shared" si="3"/>
        <v>17308518026 03B</v>
      </c>
      <c r="M265" s="264" t="str">
        <f t="shared" si="4"/>
        <v>Slovenský zväz JudodBScheffel Oliver</v>
      </c>
      <c r="N265" s="265" t="str">
        <f t="shared" si="5"/>
        <v>17308518dB</v>
      </c>
      <c r="O265" s="265"/>
      <c r="P265" s="265"/>
      <c r="Q265" s="265"/>
      <c r="R265" s="265"/>
      <c r="S265" s="265"/>
      <c r="T265" s="265"/>
      <c r="U265" s="265"/>
      <c r="V265" s="265"/>
      <c r="W265" s="265"/>
      <c r="X265" s="265"/>
      <c r="Y265" s="265"/>
      <c r="Z265" s="265"/>
    </row>
    <row r="266" ht="10.5" customHeight="1">
      <c r="A266" s="259" t="s">
        <v>1427</v>
      </c>
      <c r="B266" s="260" t="str">
        <f>VLOOKUP(A266,Adr!A:B,2,FALSE)</f>
        <v>Slovenský zväz Judo</v>
      </c>
      <c r="C266" s="269" t="s">
        <v>1957</v>
      </c>
      <c r="D266" s="267">
        <v>16000.0</v>
      </c>
      <c r="E266" s="268">
        <v>0.0</v>
      </c>
      <c r="F266" s="259" t="s">
        <v>369</v>
      </c>
      <c r="G266" s="261" t="s">
        <v>346</v>
      </c>
      <c r="H266" s="261" t="s">
        <v>1647</v>
      </c>
      <c r="I266" s="235" t="str">
        <f t="shared" si="1"/>
        <v>17308518d</v>
      </c>
      <c r="J266" s="236" t="str">
        <f t="shared" si="2"/>
        <v>17308518026 03</v>
      </c>
      <c r="K266" s="264"/>
      <c r="L266" s="236" t="str">
        <f t="shared" si="3"/>
        <v>17308518026 03B</v>
      </c>
      <c r="M266" s="264" t="str">
        <f t="shared" si="4"/>
        <v>Slovenský zväz JudodBTománková Patrícia</v>
      </c>
      <c r="N266" s="265" t="str">
        <f t="shared" si="5"/>
        <v>17308518dB</v>
      </c>
      <c r="O266" s="265"/>
      <c r="P266" s="265"/>
      <c r="Q266" s="265"/>
      <c r="R266" s="265"/>
      <c r="S266" s="265"/>
      <c r="T266" s="265"/>
      <c r="U266" s="265"/>
      <c r="V266" s="265"/>
      <c r="W266" s="265"/>
      <c r="X266" s="265"/>
      <c r="Y266" s="265"/>
      <c r="Z266" s="265"/>
    </row>
    <row r="267" ht="10.5" customHeight="1">
      <c r="A267" s="240" t="s">
        <v>1436</v>
      </c>
      <c r="B267" s="260" t="str">
        <f>VLOOKUP(A267,Adr!A:B,2,FALSE)</f>
        <v>Slovenský Zväz Karate</v>
      </c>
      <c r="C267" s="241" t="s">
        <v>1958</v>
      </c>
      <c r="D267" s="138">
        <v>1141958.0</v>
      </c>
      <c r="E267" s="268">
        <v>0.0</v>
      </c>
      <c r="F267" s="259" t="s">
        <v>363</v>
      </c>
      <c r="G267" s="261" t="s">
        <v>344</v>
      </c>
      <c r="H267" s="261" t="s">
        <v>1647</v>
      </c>
      <c r="I267" s="235" t="str">
        <f t="shared" si="1"/>
        <v>30811571a</v>
      </c>
      <c r="J267" s="236" t="str">
        <f t="shared" si="2"/>
        <v>30811571026 02</v>
      </c>
      <c r="K267" s="264" t="s">
        <v>1959</v>
      </c>
      <c r="L267" s="236" t="str">
        <f t="shared" si="3"/>
        <v>30811571026 02B</v>
      </c>
      <c r="M267" s="264" t="str">
        <f t="shared" si="4"/>
        <v>Slovenský Zväz KarateaBkarate - bežné transfery</v>
      </c>
      <c r="N267" s="265" t="str">
        <f t="shared" si="5"/>
        <v>30811571aB</v>
      </c>
      <c r="O267" s="265"/>
      <c r="P267" s="265"/>
      <c r="Q267" s="265"/>
      <c r="R267" s="265"/>
      <c r="S267" s="265"/>
      <c r="T267" s="265"/>
      <c r="U267" s="265"/>
      <c r="V267" s="265"/>
      <c r="W267" s="265"/>
      <c r="X267" s="265"/>
      <c r="Y267" s="265"/>
      <c r="Z267" s="265"/>
    </row>
    <row r="268" ht="10.5" customHeight="1">
      <c r="A268" s="259" t="s">
        <v>1436</v>
      </c>
      <c r="B268" s="260" t="str">
        <f>VLOOKUP(A268,Adr!A:B,2,FALSE)</f>
        <v>Slovenský Zväz Karate</v>
      </c>
      <c r="C268" s="241" t="s">
        <v>1960</v>
      </c>
      <c r="D268" s="138">
        <v>15000.0</v>
      </c>
      <c r="E268" s="263">
        <v>0.0</v>
      </c>
      <c r="F268" s="259" t="s">
        <v>363</v>
      </c>
      <c r="G268" s="261" t="s">
        <v>344</v>
      </c>
      <c r="H268" s="261" t="s">
        <v>1675</v>
      </c>
      <c r="I268" s="235" t="str">
        <f t="shared" si="1"/>
        <v>30811571a</v>
      </c>
      <c r="J268" s="236" t="str">
        <f t="shared" si="2"/>
        <v>30811571026 02</v>
      </c>
      <c r="K268" s="264" t="s">
        <v>1959</v>
      </c>
      <c r="L268" s="236" t="str">
        <f t="shared" si="3"/>
        <v>30811571026 02K</v>
      </c>
      <c r="M268" s="264" t="str">
        <f t="shared" si="4"/>
        <v>Slovenský Zväz KarateaKkarate - kapitálové transfery</v>
      </c>
      <c r="N268" s="265" t="str">
        <f t="shared" si="5"/>
        <v>30811571aK</v>
      </c>
      <c r="O268" s="265"/>
      <c r="P268" s="265"/>
      <c r="Q268" s="265"/>
      <c r="R268" s="265"/>
      <c r="S268" s="265"/>
      <c r="T268" s="265"/>
      <c r="U268" s="265"/>
      <c r="V268" s="265"/>
      <c r="W268" s="265"/>
      <c r="X268" s="265"/>
      <c r="Y268" s="265"/>
      <c r="Z268" s="265"/>
    </row>
    <row r="269" ht="10.5" customHeight="1">
      <c r="A269" s="259" t="s">
        <v>1436</v>
      </c>
      <c r="B269" s="260" t="str">
        <f>VLOOKUP(A269,Adr!A:B,2,FALSE)</f>
        <v>Slovenský Zväz Karate</v>
      </c>
      <c r="C269" s="261" t="s">
        <v>1961</v>
      </c>
      <c r="D269" s="262">
        <v>9203.0</v>
      </c>
      <c r="E269" s="268">
        <v>0.0</v>
      </c>
      <c r="F269" s="259" t="s">
        <v>367</v>
      </c>
      <c r="G269" s="261" t="s">
        <v>346</v>
      </c>
      <c r="H269" s="261" t="s">
        <v>1647</v>
      </c>
      <c r="I269" s="235" t="str">
        <f t="shared" si="1"/>
        <v>30811571c</v>
      </c>
      <c r="J269" s="236" t="str">
        <f t="shared" si="2"/>
        <v>30811571026 03</v>
      </c>
      <c r="K269" s="264"/>
      <c r="L269" s="236" t="str">
        <f t="shared" si="3"/>
        <v>30811571026 03B</v>
      </c>
      <c r="M269" s="264" t="str">
        <f t="shared" si="4"/>
        <v>Slovenský Zväz KaratecBzabezpečenie a rozvoj športu karate zdravotne postihnutých športovcov</v>
      </c>
      <c r="N269" s="265" t="str">
        <f t="shared" si="5"/>
        <v>30811571cB</v>
      </c>
      <c r="O269" s="265"/>
      <c r="P269" s="265"/>
      <c r="Q269" s="265"/>
      <c r="R269" s="265"/>
      <c r="S269" s="265"/>
      <c r="T269" s="265"/>
      <c r="U269" s="265"/>
      <c r="V269" s="265"/>
      <c r="W269" s="265"/>
      <c r="X269" s="265"/>
      <c r="Y269" s="265"/>
      <c r="Z269" s="265"/>
    </row>
    <row r="270" ht="10.5" customHeight="1">
      <c r="A270" s="259" t="s">
        <v>1443</v>
      </c>
      <c r="B270" s="260" t="str">
        <f>VLOOKUP(A270,Adr!A:B,2,FALSE)</f>
        <v>Slovenský zväz kickboxu</v>
      </c>
      <c r="C270" s="241" t="s">
        <v>1962</v>
      </c>
      <c r="D270" s="138">
        <v>145660.0</v>
      </c>
      <c r="E270" s="268">
        <v>0.0</v>
      </c>
      <c r="F270" s="259" t="s">
        <v>363</v>
      </c>
      <c r="G270" s="261" t="s">
        <v>344</v>
      </c>
      <c r="H270" s="261" t="s">
        <v>1647</v>
      </c>
      <c r="I270" s="235" t="str">
        <f t="shared" si="1"/>
        <v>31119247a</v>
      </c>
      <c r="J270" s="236" t="str">
        <f t="shared" si="2"/>
        <v>31119247026 02</v>
      </c>
      <c r="K270" s="264" t="s">
        <v>1963</v>
      </c>
      <c r="L270" s="236" t="str">
        <f t="shared" si="3"/>
        <v>31119247026 02B</v>
      </c>
      <c r="M270" s="264" t="str">
        <f t="shared" si="4"/>
        <v>Slovenský zväz kickboxuaBkickbox - bežné transfery</v>
      </c>
      <c r="N270" s="265" t="str">
        <f t="shared" si="5"/>
        <v>31119247aB</v>
      </c>
      <c r="O270" s="265"/>
      <c r="P270" s="265"/>
      <c r="Q270" s="265"/>
      <c r="R270" s="265"/>
      <c r="S270" s="265"/>
      <c r="T270" s="265"/>
      <c r="U270" s="265"/>
      <c r="V270" s="265"/>
      <c r="W270" s="265"/>
      <c r="X270" s="265"/>
      <c r="Y270" s="265"/>
      <c r="Z270" s="265"/>
    </row>
    <row r="271" ht="10.5" customHeight="1">
      <c r="A271" s="259" t="s">
        <v>1443</v>
      </c>
      <c r="B271" s="260" t="str">
        <f>VLOOKUP(A271,Adr!A:B,2,FALSE)</f>
        <v>Slovenský zväz kickboxu</v>
      </c>
      <c r="C271" s="241" t="s">
        <v>1964</v>
      </c>
      <c r="D271" s="138">
        <v>31000.0</v>
      </c>
      <c r="E271" s="263">
        <v>0.0</v>
      </c>
      <c r="F271" s="259" t="s">
        <v>369</v>
      </c>
      <c r="G271" s="261" t="s">
        <v>346</v>
      </c>
      <c r="H271" s="261" t="s">
        <v>1647</v>
      </c>
      <c r="I271" s="235" t="str">
        <f t="shared" si="1"/>
        <v>31119247d</v>
      </c>
      <c r="J271" s="236" t="str">
        <f t="shared" si="2"/>
        <v>31119247026 03</v>
      </c>
      <c r="K271" s="264"/>
      <c r="L271" s="236" t="str">
        <f t="shared" si="3"/>
        <v>31119247026 03B</v>
      </c>
      <c r="M271" s="264" t="str">
        <f t="shared" si="4"/>
        <v>Slovenský zväz kickboxudBCmárová Lucia</v>
      </c>
      <c r="N271" s="265" t="str">
        <f t="shared" si="5"/>
        <v>31119247dB</v>
      </c>
      <c r="O271" s="265"/>
      <c r="P271" s="265"/>
      <c r="Q271" s="265"/>
      <c r="R271" s="265"/>
      <c r="S271" s="265"/>
      <c r="T271" s="265"/>
      <c r="U271" s="265"/>
      <c r="V271" s="265"/>
      <c r="W271" s="265"/>
      <c r="X271" s="265"/>
      <c r="Y271" s="265"/>
      <c r="Z271" s="265"/>
    </row>
    <row r="272" ht="10.5" customHeight="1">
      <c r="A272" s="259" t="s">
        <v>1450</v>
      </c>
      <c r="B272" s="260" t="str">
        <f>VLOOKUP(A272,Adr!A:B,2,FALSE)</f>
        <v>Slovenský zväz ľadového hokeja</v>
      </c>
      <c r="C272" s="241" t="s">
        <v>1965</v>
      </c>
      <c r="D272" s="138">
        <v>1.0479065E7</v>
      </c>
      <c r="E272" s="263">
        <v>0.0</v>
      </c>
      <c r="F272" s="259" t="s">
        <v>363</v>
      </c>
      <c r="G272" s="261" t="s">
        <v>344</v>
      </c>
      <c r="H272" s="261" t="s">
        <v>1647</v>
      </c>
      <c r="I272" s="235" t="str">
        <f t="shared" si="1"/>
        <v>30845386a</v>
      </c>
      <c r="J272" s="236" t="str">
        <f t="shared" si="2"/>
        <v>30845386026 02</v>
      </c>
      <c r="K272" s="264" t="s">
        <v>1966</v>
      </c>
      <c r="L272" s="236" t="str">
        <f t="shared" si="3"/>
        <v>30845386026 02B</v>
      </c>
      <c r="M272" s="264" t="str">
        <f t="shared" si="4"/>
        <v>Slovenský zväz ľadového hokejaaBľadový hokej - bežné transfery</v>
      </c>
      <c r="N272" s="265" t="str">
        <f t="shared" si="5"/>
        <v>30845386aB</v>
      </c>
      <c r="O272" s="265"/>
      <c r="P272" s="265"/>
      <c r="Q272" s="265"/>
      <c r="R272" s="265"/>
      <c r="S272" s="265"/>
      <c r="T272" s="265"/>
      <c r="U272" s="265"/>
      <c r="V272" s="265"/>
      <c r="W272" s="265"/>
      <c r="X272" s="265"/>
      <c r="Y272" s="265"/>
      <c r="Z272" s="265"/>
    </row>
    <row r="273" ht="10.5" customHeight="1">
      <c r="A273" s="259" t="s">
        <v>1450</v>
      </c>
      <c r="B273" s="260" t="str">
        <f>VLOOKUP(A273,Adr!A:B,2,FALSE)</f>
        <v>Slovenský zväz ľadového hokeja</v>
      </c>
      <c r="C273" s="241" t="s">
        <v>1967</v>
      </c>
      <c r="D273" s="138">
        <v>223300.0</v>
      </c>
      <c r="E273" s="268">
        <v>0.0</v>
      </c>
      <c r="F273" s="259" t="s">
        <v>363</v>
      </c>
      <c r="G273" s="261" t="s">
        <v>344</v>
      </c>
      <c r="H273" s="261" t="s">
        <v>1675</v>
      </c>
      <c r="I273" s="235" t="str">
        <f t="shared" si="1"/>
        <v>30845386a</v>
      </c>
      <c r="J273" s="236" t="str">
        <f t="shared" si="2"/>
        <v>30845386026 02</v>
      </c>
      <c r="K273" s="264" t="s">
        <v>1966</v>
      </c>
      <c r="L273" s="236" t="str">
        <f t="shared" si="3"/>
        <v>30845386026 02K</v>
      </c>
      <c r="M273" s="264" t="str">
        <f t="shared" si="4"/>
        <v>Slovenský zväz ľadového hokejaaKľadový hokej - kapitálové transfery</v>
      </c>
      <c r="N273" s="265" t="str">
        <f t="shared" si="5"/>
        <v>30845386aK</v>
      </c>
      <c r="O273" s="265"/>
      <c r="P273" s="265"/>
      <c r="Q273" s="265"/>
      <c r="R273" s="265"/>
      <c r="S273" s="265"/>
      <c r="T273" s="265"/>
      <c r="U273" s="265"/>
      <c r="V273" s="265"/>
      <c r="W273" s="265"/>
      <c r="X273" s="265"/>
      <c r="Y273" s="265"/>
      <c r="Z273" s="265"/>
    </row>
    <row r="274" ht="10.5" customHeight="1">
      <c r="A274" s="259">
        <v>3.086593E7</v>
      </c>
      <c r="B274" s="260" t="str">
        <f>VLOOKUP(A274,Adr!A:B,2,FALSE)</f>
        <v>Slovenský zväz malého futbalu</v>
      </c>
      <c r="C274" s="241" t="s">
        <v>376</v>
      </c>
      <c r="D274" s="138">
        <v>288300.0</v>
      </c>
      <c r="E274" s="268">
        <v>0.0</v>
      </c>
      <c r="F274" s="259" t="s">
        <v>375</v>
      </c>
      <c r="G274" s="261" t="s">
        <v>346</v>
      </c>
      <c r="H274" s="261" t="s">
        <v>1647</v>
      </c>
      <c r="I274" s="235" t="str">
        <f t="shared" si="1"/>
        <v>30865930g</v>
      </c>
      <c r="J274" s="236" t="str">
        <f t="shared" si="2"/>
        <v>30865930026 03</v>
      </c>
      <c r="K274" s="264"/>
      <c r="L274" s="236" t="str">
        <f t="shared" si="3"/>
        <v>30865930026 03B</v>
      </c>
      <c r="M274" s="264" t="str">
        <f t="shared" si="4"/>
        <v>Slovenský zväz malého futbalugBrozvoj športov, ktoré nie sú uznanými podľa zákona č. 440/2015 Z. z.</v>
      </c>
      <c r="N274" s="265" t="str">
        <f t="shared" si="5"/>
        <v>30865930gB</v>
      </c>
      <c r="O274" s="265"/>
      <c r="P274" s="265"/>
      <c r="Q274" s="265"/>
      <c r="R274" s="265"/>
      <c r="S274" s="265"/>
      <c r="T274" s="265"/>
      <c r="U274" s="265"/>
      <c r="V274" s="265"/>
      <c r="W274" s="265"/>
      <c r="X274" s="265"/>
      <c r="Y274" s="265"/>
      <c r="Z274" s="265"/>
    </row>
    <row r="275" ht="10.5" customHeight="1">
      <c r="A275" s="240" t="s">
        <v>1464</v>
      </c>
      <c r="B275" s="260" t="str">
        <f>VLOOKUP(A275,Adr!A:B,2,FALSE)</f>
        <v>Slovenský zväz moderného päťboja</v>
      </c>
      <c r="C275" s="241" t="s">
        <v>1968</v>
      </c>
      <c r="D275" s="138">
        <v>104147.0</v>
      </c>
      <c r="E275" s="263">
        <v>0.0</v>
      </c>
      <c r="F275" s="259" t="s">
        <v>363</v>
      </c>
      <c r="G275" s="261" t="s">
        <v>344</v>
      </c>
      <c r="H275" s="261" t="s">
        <v>1647</v>
      </c>
      <c r="I275" s="235" t="str">
        <f t="shared" si="1"/>
        <v>30788714a</v>
      </c>
      <c r="J275" s="236" t="str">
        <f t="shared" si="2"/>
        <v>30788714026 02</v>
      </c>
      <c r="K275" s="264" t="s">
        <v>1969</v>
      </c>
      <c r="L275" s="236" t="str">
        <f t="shared" si="3"/>
        <v>30788714026 02B</v>
      </c>
      <c r="M275" s="264" t="str">
        <f t="shared" si="4"/>
        <v>Slovenský zväz moderného päťbojaaBmoderný päťboj - bežné transfery</v>
      </c>
      <c r="N275" s="265" t="str">
        <f t="shared" si="5"/>
        <v>30788714aB</v>
      </c>
      <c r="O275" s="265"/>
      <c r="P275" s="265"/>
      <c r="Q275" s="265"/>
      <c r="R275" s="265"/>
      <c r="S275" s="265"/>
      <c r="T275" s="265"/>
      <c r="U275" s="265"/>
      <c r="V275" s="265"/>
      <c r="W275" s="265"/>
      <c r="X275" s="265"/>
      <c r="Y275" s="265"/>
      <c r="Z275" s="265"/>
    </row>
    <row r="276" ht="10.5" customHeight="1">
      <c r="A276" s="259" t="s">
        <v>1471</v>
      </c>
      <c r="B276" s="260" t="str">
        <f>VLOOKUP(A276,Adr!A:B,2,FALSE)</f>
        <v>Slovenský zväz orientačných športov</v>
      </c>
      <c r="C276" s="241" t="s">
        <v>1970</v>
      </c>
      <c r="D276" s="138">
        <v>51056.0</v>
      </c>
      <c r="E276" s="268">
        <v>0.0</v>
      </c>
      <c r="F276" s="259" t="s">
        <v>363</v>
      </c>
      <c r="G276" s="261" t="s">
        <v>344</v>
      </c>
      <c r="H276" s="261" t="s">
        <v>1647</v>
      </c>
      <c r="I276" s="235" t="str">
        <f t="shared" si="1"/>
        <v>30806518a</v>
      </c>
      <c r="J276" s="236" t="str">
        <f t="shared" si="2"/>
        <v>30806518026 02</v>
      </c>
      <c r="K276" s="264" t="s">
        <v>1971</v>
      </c>
      <c r="L276" s="236" t="str">
        <f t="shared" si="3"/>
        <v>30806518026 02B</v>
      </c>
      <c r="M276" s="264" t="str">
        <f t="shared" si="4"/>
        <v>Slovenský zväz orientačných športovaBorientačné športy - bežné transfery</v>
      </c>
      <c r="N276" s="265" t="str">
        <f t="shared" si="5"/>
        <v>30806518aB</v>
      </c>
      <c r="O276" s="265"/>
      <c r="P276" s="265"/>
      <c r="Q276" s="265"/>
      <c r="R276" s="265"/>
      <c r="S276" s="265"/>
      <c r="T276" s="265"/>
      <c r="U276" s="265"/>
      <c r="V276" s="265"/>
      <c r="W276" s="265"/>
      <c r="X276" s="265"/>
      <c r="Y276" s="265"/>
      <c r="Z276" s="265"/>
    </row>
    <row r="277" ht="10.5" customHeight="1">
      <c r="A277" s="235" t="s">
        <v>1471</v>
      </c>
      <c r="B277" s="260" t="str">
        <f>VLOOKUP(A277,Adr!A:B,2,FALSE)</f>
        <v>Slovenský zväz orientačných športov</v>
      </c>
      <c r="C277" s="241" t="s">
        <v>1972</v>
      </c>
      <c r="D277" s="138">
        <v>31000.0</v>
      </c>
      <c r="E277" s="268">
        <v>0.0</v>
      </c>
      <c r="F277" s="259" t="s">
        <v>369</v>
      </c>
      <c r="G277" s="261" t="s">
        <v>346</v>
      </c>
      <c r="H277" s="261" t="s">
        <v>1647</v>
      </c>
      <c r="I277" s="235" t="str">
        <f t="shared" si="1"/>
        <v>30806518d</v>
      </c>
      <c r="J277" s="236" t="str">
        <f t="shared" si="2"/>
        <v>30806518026 03</v>
      </c>
      <c r="K277" s="264"/>
      <c r="L277" s="236" t="str">
        <f t="shared" si="3"/>
        <v>30806518026 03B</v>
      </c>
      <c r="M277" s="264" t="str">
        <f t="shared" si="4"/>
        <v>Slovenský zväz orientačných športovdBŠmelíková Tamara</v>
      </c>
      <c r="N277" s="265" t="str">
        <f t="shared" si="5"/>
        <v>30806518dB</v>
      </c>
      <c r="O277" s="265"/>
      <c r="P277" s="265"/>
      <c r="Q277" s="265"/>
      <c r="R277" s="265"/>
      <c r="S277" s="265"/>
      <c r="T277" s="265"/>
      <c r="U277" s="265"/>
      <c r="V277" s="265"/>
      <c r="W277" s="265"/>
      <c r="X277" s="265"/>
      <c r="Y277" s="265"/>
      <c r="Z277" s="265"/>
    </row>
    <row r="278" ht="10.5" customHeight="1">
      <c r="A278" s="259" t="s">
        <v>1478</v>
      </c>
      <c r="B278" s="260" t="str">
        <f>VLOOKUP(A278,Adr!A:B,2,FALSE)</f>
        <v>Slovenský zväz pozemného hokeja</v>
      </c>
      <c r="C278" s="269" t="s">
        <v>1973</v>
      </c>
      <c r="D278" s="267">
        <v>143383.0</v>
      </c>
      <c r="E278" s="263">
        <v>0.0</v>
      </c>
      <c r="F278" s="259" t="s">
        <v>363</v>
      </c>
      <c r="G278" s="261" t="s">
        <v>344</v>
      </c>
      <c r="H278" s="261" t="s">
        <v>1647</v>
      </c>
      <c r="I278" s="235" t="str">
        <f t="shared" si="1"/>
        <v>31751075a</v>
      </c>
      <c r="J278" s="236" t="str">
        <f t="shared" si="2"/>
        <v>31751075026 02</v>
      </c>
      <c r="K278" s="264" t="s">
        <v>1974</v>
      </c>
      <c r="L278" s="236" t="str">
        <f t="shared" si="3"/>
        <v>31751075026 02B</v>
      </c>
      <c r="M278" s="264" t="str">
        <f t="shared" si="4"/>
        <v>Slovenský zväz pozemného hokejaaBpozemný hokej - bežné transfery</v>
      </c>
      <c r="N278" s="265" t="str">
        <f t="shared" si="5"/>
        <v>31751075aB</v>
      </c>
      <c r="O278" s="265"/>
      <c r="P278" s="265"/>
      <c r="Q278" s="265"/>
      <c r="R278" s="265"/>
      <c r="S278" s="265"/>
      <c r="T278" s="265"/>
      <c r="U278" s="265"/>
      <c r="V278" s="265"/>
      <c r="W278" s="265"/>
      <c r="X278" s="265"/>
      <c r="Y278" s="265"/>
      <c r="Z278" s="265"/>
    </row>
    <row r="279" ht="10.5" customHeight="1">
      <c r="A279" s="259" t="s">
        <v>1486</v>
      </c>
      <c r="B279" s="260" t="str">
        <f>VLOOKUP(A279,Adr!A:B,2,FALSE)</f>
        <v>Slovenský zväz psích záprahov</v>
      </c>
      <c r="C279" s="269" t="s">
        <v>1975</v>
      </c>
      <c r="D279" s="267">
        <v>36700.0</v>
      </c>
      <c r="E279" s="268">
        <v>0.0</v>
      </c>
      <c r="F279" s="259" t="s">
        <v>363</v>
      </c>
      <c r="G279" s="261" t="s">
        <v>344</v>
      </c>
      <c r="H279" s="261" t="s">
        <v>1647</v>
      </c>
      <c r="I279" s="235" t="str">
        <f t="shared" si="1"/>
        <v>37818058a</v>
      </c>
      <c r="J279" s="236" t="str">
        <f t="shared" si="2"/>
        <v>37818058026 02</v>
      </c>
      <c r="K279" s="264" t="s">
        <v>1976</v>
      </c>
      <c r="L279" s="236" t="str">
        <f t="shared" si="3"/>
        <v>37818058026 02B</v>
      </c>
      <c r="M279" s="264" t="str">
        <f t="shared" si="4"/>
        <v>Slovenský zväz psích záprahovaBpsie záprahy - bežné transfery</v>
      </c>
      <c r="N279" s="265" t="str">
        <f t="shared" si="5"/>
        <v>37818058aB</v>
      </c>
      <c r="O279" s="265"/>
      <c r="P279" s="265"/>
      <c r="Q279" s="265"/>
      <c r="R279" s="265"/>
      <c r="S279" s="265"/>
      <c r="T279" s="265"/>
      <c r="U279" s="265"/>
      <c r="V279" s="265"/>
      <c r="W279" s="265"/>
      <c r="X279" s="265"/>
      <c r="Y279" s="265"/>
      <c r="Z279" s="265"/>
    </row>
    <row r="280" ht="10.5" customHeight="1">
      <c r="A280" s="259" t="s">
        <v>1496</v>
      </c>
      <c r="B280" s="260" t="str">
        <f>VLOOKUP(A280,Adr!A:B,2,FALSE)</f>
        <v>Slovenský zväz rybolovnej techniky</v>
      </c>
      <c r="C280" s="132" t="s">
        <v>1977</v>
      </c>
      <c r="D280" s="267">
        <v>73238.0</v>
      </c>
      <c r="E280" s="263">
        <v>0.0</v>
      </c>
      <c r="F280" s="259" t="s">
        <v>363</v>
      </c>
      <c r="G280" s="261" t="s">
        <v>344</v>
      </c>
      <c r="H280" s="261" t="s">
        <v>1647</v>
      </c>
      <c r="I280" s="235" t="str">
        <f t="shared" si="1"/>
        <v>31871526a</v>
      </c>
      <c r="J280" s="236" t="str">
        <f t="shared" si="2"/>
        <v>31871526026 02</v>
      </c>
      <c r="K280" s="264" t="s">
        <v>1978</v>
      </c>
      <c r="L280" s="236" t="str">
        <f t="shared" si="3"/>
        <v>31871526026 02B</v>
      </c>
      <c r="M280" s="264" t="str">
        <f t="shared" si="4"/>
        <v>Slovenský zväz rybolovnej technikyaBrybolovná technika - bežné transfery</v>
      </c>
      <c r="N280" s="265" t="str">
        <f t="shared" si="5"/>
        <v>31871526aB</v>
      </c>
      <c r="O280" s="265"/>
      <c r="P280" s="265"/>
      <c r="Q280" s="265"/>
      <c r="R280" s="265"/>
      <c r="S280" s="265"/>
      <c r="T280" s="265"/>
      <c r="U280" s="265"/>
      <c r="V280" s="265"/>
      <c r="W280" s="265"/>
      <c r="X280" s="265"/>
      <c r="Y280" s="265"/>
      <c r="Z280" s="265"/>
    </row>
    <row r="281" ht="10.5" customHeight="1">
      <c r="A281" s="240" t="s">
        <v>1505</v>
      </c>
      <c r="B281" s="260" t="str">
        <f>VLOOKUP(A281,Adr!A:B,2,FALSE)</f>
        <v>Slovenský zväz sánkarov</v>
      </c>
      <c r="C281" s="261" t="s">
        <v>1979</v>
      </c>
      <c r="D281" s="262">
        <v>123898.0</v>
      </c>
      <c r="E281" s="268">
        <v>0.0</v>
      </c>
      <c r="F281" s="259" t="s">
        <v>363</v>
      </c>
      <c r="G281" s="261" t="s">
        <v>344</v>
      </c>
      <c r="H281" s="261" t="s">
        <v>1647</v>
      </c>
      <c r="I281" s="235" t="str">
        <f t="shared" si="1"/>
        <v>31989373a</v>
      </c>
      <c r="J281" s="236" t="str">
        <f t="shared" si="2"/>
        <v>31989373026 02</v>
      </c>
      <c r="K281" s="264" t="s">
        <v>1980</v>
      </c>
      <c r="L281" s="236" t="str">
        <f t="shared" si="3"/>
        <v>31989373026 02B</v>
      </c>
      <c r="M281" s="264" t="str">
        <f t="shared" si="4"/>
        <v>Slovenský zväz sánkarovaBsánkovanie - bežné transfery</v>
      </c>
      <c r="N281" s="265" t="str">
        <f t="shared" si="5"/>
        <v>31989373aB</v>
      </c>
      <c r="O281" s="265"/>
      <c r="P281" s="265"/>
      <c r="Q281" s="265"/>
      <c r="R281" s="265"/>
      <c r="S281" s="265"/>
      <c r="T281" s="265"/>
      <c r="U281" s="265"/>
      <c r="V281" s="265"/>
      <c r="W281" s="265"/>
      <c r="X281" s="265"/>
      <c r="Y281" s="265"/>
      <c r="Z281" s="265"/>
    </row>
    <row r="282" ht="10.5" customHeight="1">
      <c r="A282" s="259" t="s">
        <v>1505</v>
      </c>
      <c r="B282" s="260" t="str">
        <f>VLOOKUP(A282,Adr!A:B,2,FALSE)</f>
        <v>Slovenský zväz sánkarov</v>
      </c>
      <c r="C282" s="241" t="s">
        <v>1981</v>
      </c>
      <c r="D282" s="138">
        <v>8000.0</v>
      </c>
      <c r="E282" s="263">
        <v>0.0</v>
      </c>
      <c r="F282" s="259" t="s">
        <v>369</v>
      </c>
      <c r="G282" s="261" t="s">
        <v>346</v>
      </c>
      <c r="H282" s="261" t="s">
        <v>1647</v>
      </c>
      <c r="I282" s="235" t="str">
        <f t="shared" si="1"/>
        <v>31989373d</v>
      </c>
      <c r="J282" s="236" t="str">
        <f t="shared" si="2"/>
        <v>31989373026 03</v>
      </c>
      <c r="K282" s="264"/>
      <c r="L282" s="236" t="str">
        <f t="shared" si="3"/>
        <v>31989373026 03B</v>
      </c>
      <c r="M282" s="264" t="str">
        <f t="shared" si="4"/>
        <v>Slovenský zväz sánkarovdBBosman Christían</v>
      </c>
      <c r="N282" s="265" t="str">
        <f t="shared" si="5"/>
        <v>31989373dB</v>
      </c>
      <c r="O282" s="265"/>
      <c r="P282" s="265"/>
      <c r="Q282" s="265"/>
      <c r="R282" s="265"/>
      <c r="S282" s="265"/>
      <c r="T282" s="265"/>
      <c r="U282" s="265"/>
      <c r="V282" s="265"/>
      <c r="W282" s="265"/>
      <c r="X282" s="265"/>
      <c r="Y282" s="265"/>
      <c r="Z282" s="265"/>
    </row>
    <row r="283" ht="10.5" customHeight="1">
      <c r="A283" s="259" t="s">
        <v>1505</v>
      </c>
      <c r="B283" s="260" t="str">
        <f>VLOOKUP(A283,Adr!A:B,2,FALSE)</f>
        <v>Slovenský zväz sánkarov</v>
      </c>
      <c r="C283" s="269" t="s">
        <v>1982</v>
      </c>
      <c r="D283" s="267">
        <v>8000.0</v>
      </c>
      <c r="E283" s="268">
        <v>0.0</v>
      </c>
      <c r="F283" s="259" t="s">
        <v>369</v>
      </c>
      <c r="G283" s="261" t="s">
        <v>346</v>
      </c>
      <c r="H283" s="261" t="s">
        <v>1647</v>
      </c>
      <c r="I283" s="235" t="str">
        <f t="shared" si="1"/>
        <v>31989373d</v>
      </c>
      <c r="J283" s="236" t="str">
        <f t="shared" si="2"/>
        <v>31989373026 03</v>
      </c>
      <c r="K283" s="264"/>
      <c r="L283" s="236" t="str">
        <f t="shared" si="3"/>
        <v>31989373026 03B</v>
      </c>
      <c r="M283" s="264" t="str">
        <f t="shared" si="4"/>
        <v>Slovenský zväz sánkarovdBMick Bruno</v>
      </c>
      <c r="N283" s="265" t="str">
        <f t="shared" si="5"/>
        <v>31989373dB</v>
      </c>
      <c r="O283" s="265"/>
      <c r="P283" s="265"/>
      <c r="Q283" s="265"/>
      <c r="R283" s="265"/>
      <c r="S283" s="265"/>
      <c r="T283" s="265"/>
      <c r="U283" s="265"/>
      <c r="V283" s="265"/>
      <c r="W283" s="265"/>
      <c r="X283" s="265"/>
      <c r="Y283" s="265"/>
      <c r="Z283" s="265"/>
    </row>
    <row r="284" ht="10.5" customHeight="1">
      <c r="A284" s="259" t="s">
        <v>1505</v>
      </c>
      <c r="B284" s="260" t="str">
        <f>VLOOKUP(A284,Adr!A:B,2,FALSE)</f>
        <v>Slovenský zväz sánkarov</v>
      </c>
      <c r="C284" s="261" t="s">
        <v>1983</v>
      </c>
      <c r="D284" s="262">
        <v>8000.0</v>
      </c>
      <c r="E284" s="263">
        <v>0.0</v>
      </c>
      <c r="F284" s="259" t="s">
        <v>369</v>
      </c>
      <c r="G284" s="261" t="s">
        <v>346</v>
      </c>
      <c r="H284" s="261" t="s">
        <v>1647</v>
      </c>
      <c r="I284" s="235" t="str">
        <f t="shared" si="1"/>
        <v>31989373d</v>
      </c>
      <c r="J284" s="236" t="str">
        <f t="shared" si="2"/>
        <v>31989373026 03</v>
      </c>
      <c r="K284" s="264"/>
      <c r="L284" s="236" t="str">
        <f t="shared" si="3"/>
        <v>31989373026 03B</v>
      </c>
      <c r="M284" s="264" t="str">
        <f t="shared" si="4"/>
        <v>Slovenský zväz sánkarovdBNinis Jozef</v>
      </c>
      <c r="N284" s="265" t="str">
        <f t="shared" si="5"/>
        <v>31989373dB</v>
      </c>
      <c r="O284" s="265"/>
      <c r="P284" s="265"/>
      <c r="Q284" s="265"/>
      <c r="R284" s="265"/>
      <c r="S284" s="265"/>
      <c r="T284" s="265"/>
      <c r="U284" s="265"/>
      <c r="V284" s="265"/>
      <c r="W284" s="265"/>
      <c r="X284" s="265"/>
      <c r="Y284" s="265"/>
      <c r="Z284" s="265"/>
    </row>
    <row r="285" ht="10.5" customHeight="1">
      <c r="A285" s="235" t="s">
        <v>1505</v>
      </c>
      <c r="B285" s="260" t="str">
        <f>VLOOKUP(A285,Adr!A:B,2,FALSE)</f>
        <v>Slovenský zväz sánkarov</v>
      </c>
      <c r="C285" s="261" t="s">
        <v>1984</v>
      </c>
      <c r="D285" s="262">
        <v>8000.0</v>
      </c>
      <c r="E285" s="268">
        <v>0.0</v>
      </c>
      <c r="F285" s="259" t="s">
        <v>369</v>
      </c>
      <c r="G285" s="261" t="s">
        <v>346</v>
      </c>
      <c r="H285" s="261" t="s">
        <v>1647</v>
      </c>
      <c r="I285" s="235" t="str">
        <f t="shared" si="1"/>
        <v>31989373d</v>
      </c>
      <c r="J285" s="236" t="str">
        <f t="shared" si="2"/>
        <v>31989373026 03</v>
      </c>
      <c r="K285" s="264"/>
      <c r="L285" s="236" t="str">
        <f t="shared" si="3"/>
        <v>31989373026 03B</v>
      </c>
      <c r="M285" s="264" t="str">
        <f t="shared" si="4"/>
        <v>Slovenský zväz sánkarovdBPraxová Viktória</v>
      </c>
      <c r="N285" s="265" t="str">
        <f t="shared" si="5"/>
        <v>31989373dB</v>
      </c>
      <c r="O285" s="265"/>
      <c r="P285" s="265"/>
      <c r="Q285" s="265"/>
      <c r="R285" s="265"/>
      <c r="S285" s="265"/>
      <c r="T285" s="265"/>
      <c r="U285" s="265"/>
      <c r="V285" s="265"/>
      <c r="W285" s="265"/>
      <c r="X285" s="265"/>
      <c r="Y285" s="265"/>
      <c r="Z285" s="265"/>
    </row>
    <row r="286" ht="10.5" customHeight="1">
      <c r="A286" s="235" t="s">
        <v>1505</v>
      </c>
      <c r="B286" s="260" t="str">
        <f>VLOOKUP(A286,Adr!A:B,2,FALSE)</f>
        <v>Slovenský zväz sánkarov</v>
      </c>
      <c r="C286" s="241" t="s">
        <v>1985</v>
      </c>
      <c r="D286" s="138">
        <v>8000.0</v>
      </c>
      <c r="E286" s="263">
        <v>0.0</v>
      </c>
      <c r="F286" s="259" t="s">
        <v>369</v>
      </c>
      <c r="G286" s="261" t="s">
        <v>346</v>
      </c>
      <c r="H286" s="261" t="s">
        <v>1647</v>
      </c>
      <c r="I286" s="235" t="str">
        <f t="shared" si="1"/>
        <v>31989373d</v>
      </c>
      <c r="J286" s="236" t="str">
        <f t="shared" si="2"/>
        <v>31989373026 03</v>
      </c>
      <c r="K286" s="264"/>
      <c r="L286" s="236" t="str">
        <f t="shared" si="3"/>
        <v>31989373026 03B</v>
      </c>
      <c r="M286" s="264" t="str">
        <f t="shared" si="4"/>
        <v>Slovenský zväz sánkarovdBŠpitzová Desana</v>
      </c>
      <c r="N286" s="265" t="str">
        <f t="shared" si="5"/>
        <v>31989373dB</v>
      </c>
      <c r="O286" s="265"/>
      <c r="P286" s="265"/>
      <c r="Q286" s="265"/>
      <c r="R286" s="265"/>
      <c r="S286" s="265"/>
      <c r="T286" s="265"/>
      <c r="U286" s="265"/>
      <c r="V286" s="265"/>
      <c r="W286" s="265"/>
      <c r="X286" s="265"/>
      <c r="Y286" s="265"/>
      <c r="Z286" s="265"/>
    </row>
    <row r="287" ht="10.5" customHeight="1">
      <c r="A287" s="259" t="s">
        <v>1514</v>
      </c>
      <c r="B287" s="260" t="str">
        <f>VLOOKUP(A287,Adr!A:B,2,FALSE)</f>
        <v>Slovenský zväz športovcov s mentálnym postihnutím</v>
      </c>
      <c r="C287" s="241" t="s">
        <v>1648</v>
      </c>
      <c r="D287" s="138">
        <v>10828.0</v>
      </c>
      <c r="E287" s="263">
        <v>0.0</v>
      </c>
      <c r="F287" s="259" t="s">
        <v>367</v>
      </c>
      <c r="G287" s="261" t="s">
        <v>346</v>
      </c>
      <c r="H287" s="261" t="s">
        <v>1647</v>
      </c>
      <c r="I287" s="235" t="str">
        <f t="shared" si="1"/>
        <v>17326087c</v>
      </c>
      <c r="J287" s="236" t="str">
        <f t="shared" si="2"/>
        <v>17326087026 03</v>
      </c>
      <c r="K287" s="264"/>
      <c r="L287" s="236" t="str">
        <f t="shared" si="3"/>
        <v>17326087026 03B</v>
      </c>
      <c r="M287" s="264" t="str">
        <f t="shared" si="4"/>
        <v>Slovenský zväz športovcov s mentálnym postihnutímcBzabezpečenie činnosti a úloh v roku 2025</v>
      </c>
      <c r="N287" s="265" t="str">
        <f t="shared" si="5"/>
        <v>17326087cB</v>
      </c>
      <c r="O287" s="265"/>
      <c r="P287" s="265"/>
      <c r="Q287" s="265"/>
      <c r="R287" s="265"/>
      <c r="S287" s="265"/>
      <c r="T287" s="265"/>
      <c r="U287" s="265"/>
      <c r="V287" s="265"/>
      <c r="W287" s="265"/>
      <c r="X287" s="265"/>
      <c r="Y287" s="265"/>
      <c r="Z287" s="265"/>
    </row>
    <row r="288" ht="10.5" customHeight="1">
      <c r="A288" s="259" t="s">
        <v>1522</v>
      </c>
      <c r="B288" s="260" t="str">
        <f>VLOOKUP(A288,Adr!A:B,2,FALSE)</f>
        <v>Slovenský zväz športového ju-jitsu</v>
      </c>
      <c r="C288" s="261" t="s">
        <v>1986</v>
      </c>
      <c r="D288" s="262">
        <v>32930.0</v>
      </c>
      <c r="E288" s="263">
        <v>0.0</v>
      </c>
      <c r="F288" s="259" t="s">
        <v>363</v>
      </c>
      <c r="G288" s="261" t="s">
        <v>344</v>
      </c>
      <c r="H288" s="261" t="s">
        <v>1647</v>
      </c>
      <c r="I288" s="235" t="str">
        <f t="shared" si="1"/>
        <v>42219922a</v>
      </c>
      <c r="J288" s="236" t="str">
        <f t="shared" si="2"/>
        <v>42219922026 02</v>
      </c>
      <c r="K288" s="264" t="s">
        <v>1987</v>
      </c>
      <c r="L288" s="236" t="str">
        <f t="shared" si="3"/>
        <v>42219922026 02B</v>
      </c>
      <c r="M288" s="264" t="str">
        <f t="shared" si="4"/>
        <v>Slovenský zväz športového ju-jitsuaBju-jitsu - bežné transfery</v>
      </c>
      <c r="N288" s="265" t="str">
        <f t="shared" si="5"/>
        <v>42219922aB</v>
      </c>
      <c r="O288" s="265"/>
      <c r="P288" s="265"/>
      <c r="Q288" s="265"/>
      <c r="R288" s="265"/>
      <c r="S288" s="265"/>
      <c r="T288" s="265"/>
      <c r="U288" s="265"/>
      <c r="V288" s="265"/>
      <c r="W288" s="265"/>
      <c r="X288" s="265"/>
      <c r="Y288" s="265"/>
      <c r="Z288" s="265"/>
    </row>
    <row r="289" ht="10.5" customHeight="1">
      <c r="A289" s="259" t="s">
        <v>1531</v>
      </c>
      <c r="B289" s="260" t="str">
        <f>VLOOKUP(A289,Adr!A:B,2,FALSE)</f>
        <v>Slovenský zväz športového rybolovu</v>
      </c>
      <c r="C289" s="269" t="s">
        <v>1988</v>
      </c>
      <c r="D289" s="267">
        <v>136484.0</v>
      </c>
      <c r="E289" s="268">
        <v>0.0</v>
      </c>
      <c r="F289" s="259" t="s">
        <v>363</v>
      </c>
      <c r="G289" s="261" t="s">
        <v>344</v>
      </c>
      <c r="H289" s="261" t="s">
        <v>1647</v>
      </c>
      <c r="I289" s="235" t="str">
        <f t="shared" si="1"/>
        <v>51118831a</v>
      </c>
      <c r="J289" s="236" t="str">
        <f t="shared" si="2"/>
        <v>51118831026 02</v>
      </c>
      <c r="K289" s="264" t="s">
        <v>1989</v>
      </c>
      <c r="L289" s="236" t="str">
        <f t="shared" si="3"/>
        <v>51118831026 02B</v>
      </c>
      <c r="M289" s="264" t="str">
        <f t="shared" si="4"/>
        <v>Slovenský zväz športového rybolovuaBšportové rybárstvo - bežné transfery</v>
      </c>
      <c r="N289" s="265" t="str">
        <f t="shared" si="5"/>
        <v>51118831aB</v>
      </c>
      <c r="O289" s="265"/>
      <c r="P289" s="265"/>
      <c r="Q289" s="265"/>
      <c r="R289" s="265"/>
      <c r="S289" s="265"/>
      <c r="T289" s="265"/>
      <c r="U289" s="265"/>
      <c r="V289" s="265"/>
      <c r="W289" s="265"/>
      <c r="X289" s="265"/>
      <c r="Y289" s="265"/>
      <c r="Z289" s="265"/>
    </row>
    <row r="290" ht="10.5" customHeight="1">
      <c r="A290" s="259" t="s">
        <v>1539</v>
      </c>
      <c r="B290" s="260" t="str">
        <f>VLOOKUP(A290,Adr!A:B,2,FALSE)</f>
        <v>Slovenský zväz Taekwon-Do ITF</v>
      </c>
      <c r="C290" s="261" t="s">
        <v>376</v>
      </c>
      <c r="D290" s="262">
        <v>62100.0</v>
      </c>
      <c r="E290" s="263">
        <v>0.0</v>
      </c>
      <c r="F290" s="259" t="s">
        <v>375</v>
      </c>
      <c r="G290" s="261" t="s">
        <v>346</v>
      </c>
      <c r="H290" s="261" t="s">
        <v>1647</v>
      </c>
      <c r="I290" s="235" t="str">
        <f t="shared" si="1"/>
        <v>37938941g</v>
      </c>
      <c r="J290" s="236" t="str">
        <f t="shared" si="2"/>
        <v>37938941026 03</v>
      </c>
      <c r="K290" s="264"/>
      <c r="L290" s="236" t="str">
        <f t="shared" si="3"/>
        <v>37938941026 03B</v>
      </c>
      <c r="M290" s="264" t="str">
        <f t="shared" si="4"/>
        <v>Slovenský zväz Taekwon-Do ITFgBrozvoj športov, ktoré nie sú uznanými podľa zákona č. 440/2015 Z. z.</v>
      </c>
      <c r="N290" s="265" t="str">
        <f t="shared" si="5"/>
        <v>37938941gB</v>
      </c>
      <c r="O290" s="265"/>
      <c r="P290" s="265"/>
      <c r="Q290" s="265"/>
      <c r="R290" s="265"/>
      <c r="S290" s="265"/>
      <c r="T290" s="265"/>
      <c r="U290" s="265"/>
      <c r="V290" s="265"/>
      <c r="W290" s="265"/>
      <c r="X290" s="265"/>
      <c r="Y290" s="265"/>
      <c r="Z290" s="265"/>
    </row>
    <row r="291" ht="10.5" customHeight="1">
      <c r="A291" s="235" t="s">
        <v>1548</v>
      </c>
      <c r="B291" s="260" t="str">
        <f>VLOOKUP(A291,Adr!A:B,2,FALSE)</f>
        <v>Slovenský zväz tanečných športov</v>
      </c>
      <c r="C291" s="241" t="s">
        <v>1990</v>
      </c>
      <c r="D291" s="138">
        <v>762264.0</v>
      </c>
      <c r="E291" s="263">
        <v>0.0</v>
      </c>
      <c r="F291" s="259" t="s">
        <v>363</v>
      </c>
      <c r="G291" s="261" t="s">
        <v>344</v>
      </c>
      <c r="H291" s="261" t="s">
        <v>1647</v>
      </c>
      <c r="I291" s="235" t="str">
        <f t="shared" si="1"/>
        <v>00684767a</v>
      </c>
      <c r="J291" s="236" t="str">
        <f t="shared" si="2"/>
        <v>00684767026 02</v>
      </c>
      <c r="K291" s="264" t="s">
        <v>1991</v>
      </c>
      <c r="L291" s="236" t="str">
        <f t="shared" si="3"/>
        <v>00684767026 02B</v>
      </c>
      <c r="M291" s="264" t="str">
        <f t="shared" si="4"/>
        <v>Slovenský zväz tanečných športovaBtanečný šport - bežné transfery</v>
      </c>
      <c r="N291" s="265" t="str">
        <f t="shared" si="5"/>
        <v>00684767aB</v>
      </c>
      <c r="O291" s="265"/>
      <c r="P291" s="265"/>
      <c r="Q291" s="265"/>
      <c r="R291" s="265"/>
      <c r="S291" s="265"/>
      <c r="T291" s="265"/>
      <c r="U291" s="265"/>
      <c r="V291" s="265"/>
      <c r="W291" s="265"/>
      <c r="X291" s="265"/>
      <c r="Y291" s="265"/>
      <c r="Z291" s="265"/>
    </row>
    <row r="292" ht="10.5" customHeight="1">
      <c r="A292" s="259" t="s">
        <v>1554</v>
      </c>
      <c r="B292" s="260" t="str">
        <f>VLOOKUP(A292,Adr!A:B,2,FALSE)</f>
        <v>Slovenský zväz telesne postihnutých športovcov</v>
      </c>
      <c r="C292" s="269" t="s">
        <v>1992</v>
      </c>
      <c r="D292" s="267">
        <v>544628.0</v>
      </c>
      <c r="E292" s="268">
        <v>0.0</v>
      </c>
      <c r="F292" s="259" t="s">
        <v>367</v>
      </c>
      <c r="G292" s="261" t="s">
        <v>346</v>
      </c>
      <c r="H292" s="261" t="s">
        <v>1647</v>
      </c>
      <c r="I292" s="235" t="str">
        <f t="shared" si="1"/>
        <v>22665234c</v>
      </c>
      <c r="J292" s="236" t="str">
        <f t="shared" si="2"/>
        <v>22665234026 03</v>
      </c>
      <c r="K292" s="264"/>
      <c r="L292" s="236" t="str">
        <f t="shared" si="3"/>
        <v>22665234026 03B</v>
      </c>
      <c r="M292" s="264" t="str">
        <f t="shared" si="4"/>
        <v>Slovenský zväz telesne postihnutých športovcovcBzabezpečenie činnosti a úloh SZTPŠ v roku 2025</v>
      </c>
      <c r="N292" s="265" t="str">
        <f t="shared" si="5"/>
        <v>22665234cB</v>
      </c>
      <c r="O292" s="265"/>
      <c r="P292" s="265"/>
      <c r="Q292" s="265"/>
      <c r="R292" s="265"/>
      <c r="S292" s="265"/>
      <c r="T292" s="265"/>
      <c r="U292" s="265"/>
      <c r="V292" s="265"/>
      <c r="W292" s="265"/>
      <c r="X292" s="265"/>
      <c r="Y292" s="265"/>
      <c r="Z292" s="265"/>
    </row>
    <row r="293" ht="10.5" customHeight="1">
      <c r="A293" s="240" t="s">
        <v>1554</v>
      </c>
      <c r="B293" s="260" t="str">
        <f>VLOOKUP(A293,Adr!A:B,2,FALSE)</f>
        <v>Slovenský zväz telesne postihnutých športovcov</v>
      </c>
      <c r="C293" s="241" t="s">
        <v>1993</v>
      </c>
      <c r="D293" s="138">
        <v>26000.0</v>
      </c>
      <c r="E293" s="268">
        <v>0.0</v>
      </c>
      <c r="F293" s="259" t="s">
        <v>369</v>
      </c>
      <c r="G293" s="261" t="s">
        <v>346</v>
      </c>
      <c r="H293" s="261" t="s">
        <v>1647</v>
      </c>
      <c r="I293" s="235" t="str">
        <f t="shared" si="1"/>
        <v>22665234d</v>
      </c>
      <c r="J293" s="236" t="str">
        <f t="shared" si="2"/>
        <v>22665234026 03</v>
      </c>
      <c r="K293" s="264"/>
      <c r="L293" s="236" t="str">
        <f t="shared" si="3"/>
        <v>22665234026 03B</v>
      </c>
      <c r="M293" s="264" t="str">
        <f t="shared" si="4"/>
        <v>Slovenský zväz telesne postihnutých športovcovdBdružstvo - boccia (BC1-2)</v>
      </c>
      <c r="N293" s="265" t="str">
        <f t="shared" si="5"/>
        <v>22665234dB</v>
      </c>
      <c r="O293" s="265"/>
      <c r="P293" s="265"/>
      <c r="Q293" s="265"/>
      <c r="R293" s="265"/>
      <c r="S293" s="265"/>
      <c r="T293" s="265"/>
      <c r="U293" s="265"/>
      <c r="V293" s="265"/>
      <c r="W293" s="265"/>
      <c r="X293" s="265"/>
      <c r="Y293" s="265"/>
      <c r="Z293" s="265"/>
    </row>
    <row r="294" ht="10.5" customHeight="1">
      <c r="A294" s="259" t="s">
        <v>1554</v>
      </c>
      <c r="B294" s="260" t="str">
        <f>VLOOKUP(A294,Adr!A:B,2,FALSE)</f>
        <v>Slovenský zväz telesne postihnutých športovcov</v>
      </c>
      <c r="C294" s="269" t="s">
        <v>1994</v>
      </c>
      <c r="D294" s="267">
        <v>17000.0</v>
      </c>
      <c r="E294" s="263">
        <v>0.0</v>
      </c>
      <c r="F294" s="259" t="s">
        <v>369</v>
      </c>
      <c r="G294" s="261" t="s">
        <v>346</v>
      </c>
      <c r="H294" s="261" t="s">
        <v>1647</v>
      </c>
      <c r="I294" s="235" t="str">
        <f t="shared" si="1"/>
        <v>22665234d</v>
      </c>
      <c r="J294" s="236" t="str">
        <f t="shared" si="2"/>
        <v>22665234026 03</v>
      </c>
      <c r="K294" s="264"/>
      <c r="L294" s="236" t="str">
        <f t="shared" si="3"/>
        <v>22665234026 03B</v>
      </c>
      <c r="M294" s="264" t="str">
        <f t="shared" si="4"/>
        <v>Slovenský zväz telesne postihnutých športovcovdBdružstvo - boccia (BC4)</v>
      </c>
      <c r="N294" s="265" t="str">
        <f t="shared" si="5"/>
        <v>22665234dB</v>
      </c>
      <c r="O294" s="265"/>
      <c r="P294" s="265"/>
      <c r="Q294" s="265"/>
      <c r="R294" s="265"/>
      <c r="S294" s="265"/>
      <c r="T294" s="265"/>
      <c r="U294" s="265"/>
      <c r="V294" s="265"/>
      <c r="W294" s="265"/>
      <c r="X294" s="265"/>
      <c r="Y294" s="265"/>
      <c r="Z294" s="265"/>
    </row>
    <row r="295" ht="10.5" customHeight="1">
      <c r="A295" s="259" t="s">
        <v>1554</v>
      </c>
      <c r="B295" s="260" t="str">
        <f>VLOOKUP(A295,Adr!A:B,2,FALSE)</f>
        <v>Slovenský zväz telesne postihnutých športovcov</v>
      </c>
      <c r="C295" s="269" t="s">
        <v>1995</v>
      </c>
      <c r="D295" s="267">
        <v>27000.0</v>
      </c>
      <c r="E295" s="268">
        <v>0.0</v>
      </c>
      <c r="F295" s="259" t="s">
        <v>369</v>
      </c>
      <c r="G295" s="261" t="s">
        <v>346</v>
      </c>
      <c r="H295" s="261" t="s">
        <v>1647</v>
      </c>
      <c r="I295" s="235" t="str">
        <f t="shared" si="1"/>
        <v>22665234d</v>
      </c>
      <c r="J295" s="236" t="str">
        <f t="shared" si="2"/>
        <v>22665234026 03</v>
      </c>
      <c r="K295" s="264"/>
      <c r="L295" s="236" t="str">
        <f t="shared" si="3"/>
        <v>22665234026 03B</v>
      </c>
      <c r="M295" s="264" t="str">
        <f t="shared" si="4"/>
        <v>Slovenský zväz telesne postihnutých športovcovdBIvan Dávid</v>
      </c>
      <c r="N295" s="265" t="str">
        <f t="shared" si="5"/>
        <v>22665234dB</v>
      </c>
      <c r="O295" s="265"/>
      <c r="P295" s="265"/>
      <c r="Q295" s="265"/>
      <c r="R295" s="265"/>
      <c r="S295" s="265"/>
      <c r="T295" s="265"/>
      <c r="U295" s="265"/>
      <c r="V295" s="265"/>
      <c r="W295" s="265"/>
      <c r="X295" s="265"/>
      <c r="Y295" s="265"/>
      <c r="Z295" s="265"/>
    </row>
    <row r="296" ht="10.5" customHeight="1">
      <c r="A296" s="240" t="s">
        <v>1554</v>
      </c>
      <c r="B296" s="260" t="str">
        <f>VLOOKUP(A296,Adr!A:B,2,FALSE)</f>
        <v>Slovenský zväz telesne postihnutých športovcov</v>
      </c>
      <c r="C296" s="241" t="s">
        <v>1996</v>
      </c>
      <c r="D296" s="242">
        <v>14000.0</v>
      </c>
      <c r="E296" s="263">
        <v>0.0</v>
      </c>
      <c r="F296" s="240" t="s">
        <v>369</v>
      </c>
      <c r="G296" s="241" t="s">
        <v>346</v>
      </c>
      <c r="H296" s="241" t="s">
        <v>1647</v>
      </c>
      <c r="I296" s="235" t="str">
        <f t="shared" si="1"/>
        <v>22665234d</v>
      </c>
      <c r="J296" s="236" t="str">
        <f t="shared" si="2"/>
        <v>22665234026 03</v>
      </c>
      <c r="K296" s="264"/>
      <c r="L296" s="236" t="str">
        <f t="shared" si="3"/>
        <v>22665234026 03B</v>
      </c>
      <c r="M296" s="264" t="str">
        <f t="shared" si="4"/>
        <v>Slovenský zväz telesne postihnutých športovcovdBIvan Denis</v>
      </c>
      <c r="N296" s="265" t="str">
        <f t="shared" si="5"/>
        <v>22665234dB</v>
      </c>
      <c r="O296" s="265"/>
      <c r="P296" s="265"/>
      <c r="Q296" s="265"/>
      <c r="R296" s="265"/>
      <c r="S296" s="265"/>
      <c r="T296" s="265"/>
      <c r="U296" s="265"/>
      <c r="V296" s="265"/>
      <c r="W296" s="265"/>
      <c r="X296" s="265"/>
      <c r="Y296" s="265"/>
      <c r="Z296" s="265"/>
    </row>
    <row r="297" ht="10.5" customHeight="1">
      <c r="A297" s="259" t="s">
        <v>1554</v>
      </c>
      <c r="B297" s="260" t="str">
        <f>VLOOKUP(A297,Adr!A:B,2,FALSE)</f>
        <v>Slovenský zväz telesne postihnutých športovcov</v>
      </c>
      <c r="C297" s="241" t="s">
        <v>1997</v>
      </c>
      <c r="D297" s="138">
        <v>14000.0</v>
      </c>
      <c r="E297" s="268">
        <v>0.0</v>
      </c>
      <c r="F297" s="259" t="s">
        <v>369</v>
      </c>
      <c r="G297" s="261" t="s">
        <v>346</v>
      </c>
      <c r="H297" s="261" t="s">
        <v>1647</v>
      </c>
      <c r="I297" s="235" t="str">
        <f t="shared" si="1"/>
        <v>22665234d</v>
      </c>
      <c r="J297" s="236" t="str">
        <f t="shared" si="2"/>
        <v>22665234026 03</v>
      </c>
      <c r="K297" s="264"/>
      <c r="L297" s="236" t="str">
        <f t="shared" si="3"/>
        <v>22665234026 03B</v>
      </c>
      <c r="M297" s="264" t="str">
        <f t="shared" si="4"/>
        <v>Slovenský zväz telesne postihnutých športovcovdBJankechová Eliška</v>
      </c>
      <c r="N297" s="265" t="str">
        <f t="shared" si="5"/>
        <v>22665234dB</v>
      </c>
      <c r="O297" s="265"/>
      <c r="P297" s="265"/>
      <c r="Q297" s="265"/>
      <c r="R297" s="265"/>
      <c r="S297" s="265"/>
      <c r="T297" s="265"/>
      <c r="U297" s="265"/>
      <c r="V297" s="265"/>
      <c r="W297" s="265"/>
      <c r="X297" s="265"/>
      <c r="Y297" s="265"/>
      <c r="Z297" s="265"/>
    </row>
    <row r="298" ht="10.5" customHeight="1">
      <c r="A298" s="235" t="s">
        <v>1554</v>
      </c>
      <c r="B298" s="260" t="str">
        <f>VLOOKUP(A298,Adr!A:B,2,FALSE)</f>
        <v>Slovenský zväz telesne postihnutých športovcov</v>
      </c>
      <c r="C298" s="261" t="s">
        <v>1998</v>
      </c>
      <c r="D298" s="262">
        <v>23200.0</v>
      </c>
      <c r="E298" s="263">
        <v>0.0</v>
      </c>
      <c r="F298" s="259" t="s">
        <v>369</v>
      </c>
      <c r="G298" s="261" t="s">
        <v>346</v>
      </c>
      <c r="H298" s="261" t="s">
        <v>1647</v>
      </c>
      <c r="I298" s="235" t="str">
        <f t="shared" si="1"/>
        <v>22665234d</v>
      </c>
      <c r="J298" s="236" t="str">
        <f t="shared" si="2"/>
        <v>22665234026 03</v>
      </c>
      <c r="K298" s="264"/>
      <c r="L298" s="236" t="str">
        <f t="shared" si="3"/>
        <v>22665234026 03B</v>
      </c>
      <c r="M298" s="264" t="str">
        <f t="shared" si="4"/>
        <v>Slovenský zväz telesne postihnutých športovcovdBKánová Alena</v>
      </c>
      <c r="N298" s="265" t="str">
        <f t="shared" si="5"/>
        <v>22665234dB</v>
      </c>
      <c r="O298" s="265"/>
      <c r="P298" s="265"/>
      <c r="Q298" s="265"/>
      <c r="R298" s="265"/>
      <c r="S298" s="265"/>
      <c r="T298" s="265"/>
      <c r="U298" s="265"/>
      <c r="V298" s="265"/>
      <c r="W298" s="265"/>
      <c r="X298" s="265"/>
      <c r="Y298" s="265"/>
      <c r="Z298" s="265"/>
    </row>
    <row r="299" ht="10.5" customHeight="1">
      <c r="A299" s="240" t="s">
        <v>1554</v>
      </c>
      <c r="B299" s="260" t="str">
        <f>VLOOKUP(A299,Adr!A:B,2,FALSE)</f>
        <v>Slovenský zväz telesne postihnutých športovcov</v>
      </c>
      <c r="C299" s="241" t="s">
        <v>1999</v>
      </c>
      <c r="D299" s="242">
        <v>26000.0</v>
      </c>
      <c r="E299" s="268">
        <v>0.0</v>
      </c>
      <c r="F299" s="240" t="s">
        <v>369</v>
      </c>
      <c r="G299" s="241" t="s">
        <v>346</v>
      </c>
      <c r="H299" s="241" t="s">
        <v>1647</v>
      </c>
      <c r="I299" s="235" t="str">
        <f t="shared" si="1"/>
        <v>22665234d</v>
      </c>
      <c r="J299" s="236" t="str">
        <f t="shared" si="2"/>
        <v>22665234026 03</v>
      </c>
      <c r="K299" s="264"/>
      <c r="L299" s="236" t="str">
        <f t="shared" si="3"/>
        <v>22665234026 03B</v>
      </c>
      <c r="M299" s="264" t="str">
        <f t="shared" si="4"/>
        <v>Slovenský zväz telesne postihnutých športovcovdBKrál Tomáš</v>
      </c>
      <c r="N299" s="265" t="str">
        <f t="shared" si="5"/>
        <v>22665234dB</v>
      </c>
      <c r="O299" s="265"/>
      <c r="P299" s="265"/>
      <c r="Q299" s="265"/>
      <c r="R299" s="265"/>
      <c r="S299" s="265"/>
      <c r="T299" s="265"/>
      <c r="U299" s="265"/>
      <c r="V299" s="265"/>
      <c r="W299" s="265"/>
      <c r="X299" s="265"/>
      <c r="Y299" s="265"/>
      <c r="Z299" s="265"/>
    </row>
    <row r="300" ht="10.5" customHeight="1">
      <c r="A300" s="235" t="s">
        <v>1554</v>
      </c>
      <c r="B300" s="260" t="str">
        <f>VLOOKUP(A300,Adr!A:B,2,FALSE)</f>
        <v>Slovenský zväz telesne postihnutých športovcov</v>
      </c>
      <c r="C300" s="261" t="s">
        <v>2000</v>
      </c>
      <c r="D300" s="262">
        <v>12000.0</v>
      </c>
      <c r="E300" s="263">
        <v>0.0</v>
      </c>
      <c r="F300" s="259" t="s">
        <v>369</v>
      </c>
      <c r="G300" s="261" t="s">
        <v>346</v>
      </c>
      <c r="H300" s="261" t="s">
        <v>1647</v>
      </c>
      <c r="I300" s="235" t="str">
        <f t="shared" si="1"/>
        <v>22665234d</v>
      </c>
      <c r="J300" s="236" t="str">
        <f t="shared" si="2"/>
        <v>22665234026 03</v>
      </c>
      <c r="K300" s="264"/>
      <c r="L300" s="236" t="str">
        <f t="shared" si="3"/>
        <v>22665234026 03B</v>
      </c>
      <c r="M300" s="264" t="str">
        <f t="shared" si="4"/>
        <v>Slovenský zväz telesne postihnutých športovcovdBLacová Lilian</v>
      </c>
      <c r="N300" s="265" t="str">
        <f t="shared" si="5"/>
        <v>22665234dB</v>
      </c>
      <c r="O300" s="265"/>
      <c r="P300" s="265"/>
      <c r="Q300" s="265"/>
      <c r="R300" s="265"/>
      <c r="S300" s="265"/>
      <c r="T300" s="265"/>
      <c r="U300" s="265"/>
      <c r="V300" s="265"/>
      <c r="W300" s="265"/>
      <c r="X300" s="265"/>
      <c r="Y300" s="265"/>
      <c r="Z300" s="265"/>
    </row>
    <row r="301" ht="10.5" customHeight="1">
      <c r="A301" s="240" t="s">
        <v>1554</v>
      </c>
      <c r="B301" s="260" t="str">
        <f>VLOOKUP(A301,Adr!A:B,2,FALSE)</f>
        <v>Slovenský zväz telesne postihnutých športovcov</v>
      </c>
      <c r="C301" s="241" t="s">
        <v>2001</v>
      </c>
      <c r="D301" s="242">
        <v>40500.0</v>
      </c>
      <c r="E301" s="268">
        <v>0.0</v>
      </c>
      <c r="F301" s="240" t="s">
        <v>369</v>
      </c>
      <c r="G301" s="241" t="s">
        <v>346</v>
      </c>
      <c r="H301" s="241" t="s">
        <v>1647</v>
      </c>
      <c r="I301" s="235" t="str">
        <f t="shared" si="1"/>
        <v>22665234d</v>
      </c>
      <c r="J301" s="236" t="str">
        <f t="shared" si="2"/>
        <v>22665234026 03</v>
      </c>
      <c r="K301" s="264"/>
      <c r="L301" s="236" t="str">
        <f t="shared" si="3"/>
        <v>22665234026 03B</v>
      </c>
      <c r="M301" s="264" t="str">
        <f t="shared" si="4"/>
        <v>Slovenský zväz telesne postihnutých športovcovdBLovaš Peter</v>
      </c>
      <c r="N301" s="265" t="str">
        <f t="shared" si="5"/>
        <v>22665234dB</v>
      </c>
      <c r="O301" s="265"/>
      <c r="P301" s="265"/>
      <c r="Q301" s="265"/>
      <c r="R301" s="265"/>
      <c r="S301" s="265"/>
      <c r="T301" s="265"/>
      <c r="U301" s="265"/>
      <c r="V301" s="265"/>
      <c r="W301" s="265"/>
      <c r="X301" s="265"/>
      <c r="Y301" s="265"/>
      <c r="Z301" s="265"/>
    </row>
    <row r="302" ht="10.5" customHeight="1">
      <c r="A302" s="240" t="s">
        <v>1554</v>
      </c>
      <c r="B302" s="260" t="str">
        <f>VLOOKUP(A302,Adr!A:B,2,FALSE)</f>
        <v>Slovenský zväz telesne postihnutých športovcov</v>
      </c>
      <c r="C302" s="241" t="s">
        <v>2002</v>
      </c>
      <c r="D302" s="138">
        <v>9000.0</v>
      </c>
      <c r="E302" s="263">
        <v>0.0</v>
      </c>
      <c r="F302" s="259" t="s">
        <v>369</v>
      </c>
      <c r="G302" s="261" t="s">
        <v>346</v>
      </c>
      <c r="H302" s="261" t="s">
        <v>1647</v>
      </c>
      <c r="I302" s="235" t="str">
        <f t="shared" si="1"/>
        <v>22665234d</v>
      </c>
      <c r="J302" s="236" t="str">
        <f t="shared" si="2"/>
        <v>22665234026 03</v>
      </c>
      <c r="K302" s="264"/>
      <c r="L302" s="236" t="str">
        <f t="shared" si="3"/>
        <v>22665234026 03B</v>
      </c>
      <c r="M302" s="264" t="str">
        <f t="shared" si="4"/>
        <v>Slovenský zväz telesne postihnutých športovcovdBMelicherová Nina</v>
      </c>
      <c r="N302" s="265" t="str">
        <f t="shared" si="5"/>
        <v>22665234dB</v>
      </c>
      <c r="O302" s="265"/>
      <c r="P302" s="265"/>
      <c r="Q302" s="265"/>
      <c r="R302" s="265"/>
      <c r="S302" s="265"/>
      <c r="T302" s="265"/>
      <c r="U302" s="265"/>
      <c r="V302" s="265"/>
      <c r="W302" s="265"/>
      <c r="X302" s="265"/>
      <c r="Y302" s="265"/>
      <c r="Z302" s="265"/>
    </row>
    <row r="303" ht="10.5" customHeight="1">
      <c r="A303" s="259" t="s">
        <v>1554</v>
      </c>
      <c r="B303" s="260" t="str">
        <f>VLOOKUP(A303,Adr!A:B,2,FALSE)</f>
        <v>Slovenský zväz telesne postihnutých športovcov</v>
      </c>
      <c r="C303" s="269" t="s">
        <v>2003</v>
      </c>
      <c r="D303" s="138">
        <v>36000.0</v>
      </c>
      <c r="E303" s="268">
        <v>0.0</v>
      </c>
      <c r="F303" s="259" t="s">
        <v>369</v>
      </c>
      <c r="G303" s="261" t="s">
        <v>346</v>
      </c>
      <c r="H303" s="261" t="s">
        <v>1647</v>
      </c>
      <c r="I303" s="235" t="str">
        <f t="shared" si="1"/>
        <v>22665234d</v>
      </c>
      <c r="J303" s="236" t="str">
        <f t="shared" si="2"/>
        <v>22665234026 03</v>
      </c>
      <c r="K303" s="264"/>
      <c r="L303" s="236" t="str">
        <f t="shared" si="3"/>
        <v>22665234026 03B</v>
      </c>
      <c r="M303" s="264" t="str">
        <f t="shared" si="4"/>
        <v>Slovenský zväz telesne postihnutých športovcovdBMezík Róbert</v>
      </c>
      <c r="N303" s="265" t="str">
        <f t="shared" si="5"/>
        <v>22665234dB</v>
      </c>
      <c r="O303" s="265"/>
      <c r="P303" s="265"/>
      <c r="Q303" s="265"/>
      <c r="R303" s="265"/>
      <c r="S303" s="265"/>
      <c r="T303" s="265"/>
      <c r="U303" s="265"/>
      <c r="V303" s="265"/>
      <c r="W303" s="265"/>
      <c r="X303" s="265"/>
      <c r="Y303" s="265"/>
      <c r="Z303" s="265"/>
    </row>
    <row r="304" ht="10.5" customHeight="1">
      <c r="A304" s="259" t="s">
        <v>1554</v>
      </c>
      <c r="B304" s="260" t="str">
        <f>VLOOKUP(A304,Adr!A:B,2,FALSE)</f>
        <v>Slovenský zväz telesne postihnutých športovcov</v>
      </c>
      <c r="C304" s="261" t="s">
        <v>2004</v>
      </c>
      <c r="D304" s="262">
        <v>22000.0</v>
      </c>
      <c r="E304" s="263">
        <v>0.0</v>
      </c>
      <c r="F304" s="259" t="s">
        <v>369</v>
      </c>
      <c r="G304" s="261" t="s">
        <v>346</v>
      </c>
      <c r="H304" s="261" t="s">
        <v>1647</v>
      </c>
      <c r="I304" s="235" t="str">
        <f t="shared" si="1"/>
        <v>22665234d</v>
      </c>
      <c r="J304" s="236" t="str">
        <f t="shared" si="2"/>
        <v>22665234026 03</v>
      </c>
      <c r="K304" s="264"/>
      <c r="L304" s="236" t="str">
        <f t="shared" si="3"/>
        <v>22665234026 03B</v>
      </c>
      <c r="M304" s="264" t="str">
        <f t="shared" si="4"/>
        <v>Slovenský zväz telesne postihnutých športovcovdBPavlík Marcel</v>
      </c>
      <c r="N304" s="265" t="str">
        <f t="shared" si="5"/>
        <v>22665234dB</v>
      </c>
      <c r="O304" s="265"/>
      <c r="P304" s="265"/>
      <c r="Q304" s="265"/>
      <c r="R304" s="265"/>
      <c r="S304" s="265"/>
      <c r="T304" s="265"/>
      <c r="U304" s="265"/>
      <c r="V304" s="265"/>
      <c r="W304" s="265"/>
      <c r="X304" s="265"/>
      <c r="Y304" s="265"/>
      <c r="Z304" s="265"/>
    </row>
    <row r="305" ht="10.5" customHeight="1">
      <c r="A305" s="259" t="s">
        <v>1554</v>
      </c>
      <c r="B305" s="260" t="str">
        <f>VLOOKUP(A305,Adr!A:B,2,FALSE)</f>
        <v>Slovenský zväz telesne postihnutých športovcov</v>
      </c>
      <c r="C305" s="266" t="s">
        <v>2005</v>
      </c>
      <c r="D305" s="267">
        <v>40500.0</v>
      </c>
      <c r="E305" s="268">
        <v>0.0</v>
      </c>
      <c r="F305" s="259" t="s">
        <v>369</v>
      </c>
      <c r="G305" s="261" t="s">
        <v>346</v>
      </c>
      <c r="H305" s="261" t="s">
        <v>1647</v>
      </c>
      <c r="I305" s="235" t="str">
        <f t="shared" si="1"/>
        <v>22665234d</v>
      </c>
      <c r="J305" s="236" t="str">
        <f t="shared" si="2"/>
        <v>22665234026 03</v>
      </c>
      <c r="K305" s="264"/>
      <c r="L305" s="236" t="str">
        <f t="shared" si="3"/>
        <v>22665234026 03B</v>
      </c>
      <c r="M305" s="264" t="str">
        <f t="shared" si="4"/>
        <v>Slovenský zväz telesne postihnutých športovcovdBRiapoš Ján</v>
      </c>
      <c r="N305" s="265" t="str">
        <f t="shared" si="5"/>
        <v>22665234dB</v>
      </c>
      <c r="O305" s="265"/>
      <c r="P305" s="265"/>
      <c r="Q305" s="265"/>
      <c r="R305" s="265"/>
      <c r="S305" s="265"/>
      <c r="T305" s="265"/>
      <c r="U305" s="265"/>
      <c r="V305" s="265"/>
      <c r="W305" s="265"/>
      <c r="X305" s="265"/>
      <c r="Y305" s="265"/>
      <c r="Z305" s="265"/>
    </row>
    <row r="306" ht="10.5" customHeight="1">
      <c r="A306" s="259" t="s">
        <v>1554</v>
      </c>
      <c r="B306" s="260" t="str">
        <f>VLOOKUP(A306,Adr!A:B,2,FALSE)</f>
        <v>Slovenský zväz telesne postihnutých športovcov</v>
      </c>
      <c r="C306" s="269" t="s">
        <v>2006</v>
      </c>
      <c r="D306" s="267">
        <v>28000.0</v>
      </c>
      <c r="E306" s="263">
        <v>0.0</v>
      </c>
      <c r="F306" s="259" t="s">
        <v>369</v>
      </c>
      <c r="G306" s="261" t="s">
        <v>346</v>
      </c>
      <c r="H306" s="261" t="s">
        <v>1647</v>
      </c>
      <c r="I306" s="235" t="str">
        <f t="shared" si="1"/>
        <v>22665234d</v>
      </c>
      <c r="J306" s="236" t="str">
        <f t="shared" si="2"/>
        <v>22665234026 03</v>
      </c>
      <c r="K306" s="264"/>
      <c r="L306" s="236" t="str">
        <f t="shared" si="3"/>
        <v>22665234026 03B</v>
      </c>
      <c r="M306" s="264" t="str">
        <f t="shared" si="4"/>
        <v>Slovenský zväz telesne postihnutých športovcovdBTrávníček Boris</v>
      </c>
      <c r="N306" s="265" t="str">
        <f t="shared" si="5"/>
        <v>22665234dB</v>
      </c>
      <c r="O306" s="265"/>
      <c r="P306" s="265"/>
      <c r="Q306" s="265"/>
      <c r="R306" s="265"/>
      <c r="S306" s="265"/>
      <c r="T306" s="265"/>
      <c r="U306" s="265"/>
      <c r="V306" s="265"/>
      <c r="W306" s="265"/>
      <c r="X306" s="265"/>
      <c r="Y306" s="265"/>
      <c r="Z306" s="265"/>
    </row>
    <row r="307" ht="10.5" customHeight="1">
      <c r="A307" s="259" t="s">
        <v>1561</v>
      </c>
      <c r="B307" s="260" t="str">
        <f>VLOOKUP(A307,Adr!A:B,2,FALSE)</f>
        <v>Slovenský zväz vodného lyžovania a wakeboardingu</v>
      </c>
      <c r="C307" s="269" t="s">
        <v>2007</v>
      </c>
      <c r="D307" s="267">
        <v>57112.0</v>
      </c>
      <c r="E307" s="268">
        <v>0.0</v>
      </c>
      <c r="F307" s="259" t="s">
        <v>363</v>
      </c>
      <c r="G307" s="261" t="s">
        <v>344</v>
      </c>
      <c r="H307" s="261" t="s">
        <v>1647</v>
      </c>
      <c r="I307" s="235" t="str">
        <f t="shared" si="1"/>
        <v>30793203a</v>
      </c>
      <c r="J307" s="236" t="str">
        <f t="shared" si="2"/>
        <v>30793203026 02</v>
      </c>
      <c r="K307" s="264" t="s">
        <v>2008</v>
      </c>
      <c r="L307" s="236" t="str">
        <f t="shared" si="3"/>
        <v>30793203026 02B</v>
      </c>
      <c r="M307" s="264" t="str">
        <f t="shared" si="4"/>
        <v>Slovenský zväz vodného lyžovania a wakeboardinguaBvodné lyžovanie - bežné transfery</v>
      </c>
      <c r="N307" s="265" t="str">
        <f t="shared" si="5"/>
        <v>30793203aB</v>
      </c>
      <c r="O307" s="265"/>
      <c r="P307" s="265"/>
      <c r="Q307" s="265"/>
      <c r="R307" s="265"/>
      <c r="S307" s="265"/>
      <c r="T307" s="265"/>
      <c r="U307" s="265"/>
      <c r="V307" s="265"/>
      <c r="W307" s="265"/>
      <c r="X307" s="265"/>
      <c r="Y307" s="265"/>
      <c r="Z307" s="265"/>
    </row>
    <row r="308" ht="10.5" customHeight="1">
      <c r="A308" s="235" t="s">
        <v>1569</v>
      </c>
      <c r="B308" s="260" t="str">
        <f>VLOOKUP(A308,Adr!A:B,2,FALSE)</f>
        <v>Slovenský zväz vodného motorizmu</v>
      </c>
      <c r="C308" s="269" t="s">
        <v>2009</v>
      </c>
      <c r="D308" s="138">
        <v>32930.0</v>
      </c>
      <c r="E308" s="263">
        <v>0.0</v>
      </c>
      <c r="F308" s="259" t="s">
        <v>363</v>
      </c>
      <c r="G308" s="261" t="s">
        <v>344</v>
      </c>
      <c r="H308" s="261" t="s">
        <v>1647</v>
      </c>
      <c r="I308" s="235" t="str">
        <f t="shared" si="1"/>
        <v>00681768a</v>
      </c>
      <c r="J308" s="236" t="str">
        <f t="shared" si="2"/>
        <v>00681768026 02</v>
      </c>
      <c r="K308" s="264" t="s">
        <v>2010</v>
      </c>
      <c r="L308" s="236" t="str">
        <f t="shared" si="3"/>
        <v>00681768026 02B</v>
      </c>
      <c r="M308" s="264" t="str">
        <f t="shared" si="4"/>
        <v>Slovenský zväz vodného motorizmuaBvodný motorizmus - bežné transfery</v>
      </c>
      <c r="N308" s="265" t="str">
        <f t="shared" si="5"/>
        <v>00681768aB</v>
      </c>
      <c r="O308" s="265"/>
      <c r="P308" s="265"/>
      <c r="Q308" s="265"/>
      <c r="R308" s="265"/>
      <c r="S308" s="265"/>
      <c r="T308" s="265"/>
      <c r="U308" s="265"/>
      <c r="V308" s="265"/>
      <c r="W308" s="265"/>
      <c r="X308" s="265"/>
      <c r="Y308" s="265"/>
      <c r="Z308" s="265"/>
    </row>
    <row r="309" ht="10.5" customHeight="1">
      <c r="A309" s="259" t="s">
        <v>1569</v>
      </c>
      <c r="B309" s="260" t="str">
        <f>VLOOKUP(A309,Adr!A:B,2,FALSE)</f>
        <v>Slovenský zväz vodného motorizmu</v>
      </c>
      <c r="C309" s="241" t="s">
        <v>2011</v>
      </c>
      <c r="D309" s="138">
        <v>31000.0</v>
      </c>
      <c r="E309" s="268">
        <v>0.0</v>
      </c>
      <c r="F309" s="259" t="s">
        <v>369</v>
      </c>
      <c r="G309" s="261" t="s">
        <v>346</v>
      </c>
      <c r="H309" s="261" t="s">
        <v>1647</v>
      </c>
      <c r="I309" s="235" t="str">
        <f t="shared" si="1"/>
        <v>00681768d</v>
      </c>
      <c r="J309" s="236" t="str">
        <f t="shared" si="2"/>
        <v>00681768026 03</v>
      </c>
      <c r="K309" s="264"/>
      <c r="L309" s="236" t="str">
        <f t="shared" si="3"/>
        <v>00681768026 03B</v>
      </c>
      <c r="M309" s="264" t="str">
        <f t="shared" si="4"/>
        <v>Slovenský zväz vodného motorizmudBdvojica - mix</v>
      </c>
      <c r="N309" s="265" t="str">
        <f t="shared" si="5"/>
        <v>00681768dB</v>
      </c>
      <c r="O309" s="265"/>
      <c r="P309" s="265"/>
      <c r="Q309" s="265"/>
      <c r="R309" s="265"/>
      <c r="S309" s="265"/>
      <c r="T309" s="265"/>
      <c r="U309" s="265"/>
      <c r="V309" s="265"/>
      <c r="W309" s="265"/>
      <c r="X309" s="265"/>
      <c r="Y309" s="265"/>
      <c r="Z309" s="265"/>
    </row>
    <row r="310" ht="10.5" customHeight="1">
      <c r="A310" s="259" t="s">
        <v>1569</v>
      </c>
      <c r="B310" s="260" t="str">
        <f>VLOOKUP(A310,Adr!A:B,2,FALSE)</f>
        <v>Slovenský zväz vodného motorizmu</v>
      </c>
      <c r="C310" s="269" t="s">
        <v>2012</v>
      </c>
      <c r="D310" s="267">
        <v>31000.0</v>
      </c>
      <c r="E310" s="263">
        <v>0.0</v>
      </c>
      <c r="F310" s="259" t="s">
        <v>369</v>
      </c>
      <c r="G310" s="261" t="s">
        <v>346</v>
      </c>
      <c r="H310" s="261" t="s">
        <v>1647</v>
      </c>
      <c r="I310" s="235" t="str">
        <f t="shared" si="1"/>
        <v>00681768d</v>
      </c>
      <c r="J310" s="236" t="str">
        <f t="shared" si="2"/>
        <v>00681768026 03</v>
      </c>
      <c r="K310" s="264"/>
      <c r="L310" s="236" t="str">
        <f t="shared" si="3"/>
        <v>00681768026 03B</v>
      </c>
      <c r="M310" s="264" t="str">
        <f t="shared" si="4"/>
        <v>Slovenský zväz vodného motorizmudBStrculová Emma</v>
      </c>
      <c r="N310" s="265" t="str">
        <f t="shared" si="5"/>
        <v>00681768dB</v>
      </c>
      <c r="O310" s="265"/>
      <c r="P310" s="265"/>
      <c r="Q310" s="265"/>
      <c r="R310" s="265"/>
      <c r="S310" s="265"/>
      <c r="T310" s="265"/>
      <c r="U310" s="265"/>
      <c r="V310" s="265"/>
      <c r="W310" s="265"/>
      <c r="X310" s="265"/>
      <c r="Y310" s="265"/>
      <c r="Z310" s="265"/>
    </row>
    <row r="311" ht="10.5" customHeight="1">
      <c r="A311" s="259" t="s">
        <v>1577</v>
      </c>
      <c r="B311" s="260" t="str">
        <f>VLOOKUP(A311,Adr!A:B,2,FALSE)</f>
        <v>Slovenský zväz vzpierania</v>
      </c>
      <c r="C311" s="261" t="s">
        <v>2013</v>
      </c>
      <c r="D311" s="262">
        <v>431762.0</v>
      </c>
      <c r="E311" s="268">
        <v>0.0</v>
      </c>
      <c r="F311" s="259" t="s">
        <v>363</v>
      </c>
      <c r="G311" s="261" t="s">
        <v>344</v>
      </c>
      <c r="H311" s="261" t="s">
        <v>1647</v>
      </c>
      <c r="I311" s="235" t="str">
        <f t="shared" si="1"/>
        <v>31796079a</v>
      </c>
      <c r="J311" s="236" t="str">
        <f t="shared" si="2"/>
        <v>31796079026 02</v>
      </c>
      <c r="K311" s="264" t="s">
        <v>2014</v>
      </c>
      <c r="L311" s="236" t="str">
        <f t="shared" si="3"/>
        <v>31796079026 02B</v>
      </c>
      <c r="M311" s="264" t="str">
        <f t="shared" si="4"/>
        <v>Slovenský zväz vzpieraniaaBvzpieranie - bežné transfery</v>
      </c>
      <c r="N311" s="265" t="str">
        <f t="shared" si="5"/>
        <v>31796079aB</v>
      </c>
      <c r="O311" s="265"/>
      <c r="P311" s="265"/>
      <c r="Q311" s="265"/>
      <c r="R311" s="265"/>
      <c r="S311" s="265"/>
      <c r="T311" s="265"/>
      <c r="U311" s="265"/>
      <c r="V311" s="265"/>
      <c r="W311" s="265"/>
      <c r="X311" s="265"/>
      <c r="Y311" s="265"/>
      <c r="Z311" s="265"/>
    </row>
    <row r="312" ht="10.5" customHeight="1">
      <c r="A312" s="259" t="s">
        <v>1583</v>
      </c>
      <c r="B312" s="260" t="str">
        <f>VLOOKUP(A312,Adr!A:B,2,FALSE)</f>
        <v>Špeciálne olympiády Slovensko</v>
      </c>
      <c r="C312" s="269" t="s">
        <v>1648</v>
      </c>
      <c r="D312" s="267">
        <v>453676.0</v>
      </c>
      <c r="E312" s="263">
        <v>0.0</v>
      </c>
      <c r="F312" s="259" t="s">
        <v>367</v>
      </c>
      <c r="G312" s="261" t="s">
        <v>346</v>
      </c>
      <c r="H312" s="261" t="s">
        <v>1647</v>
      </c>
      <c r="I312" s="235" t="str">
        <f t="shared" si="1"/>
        <v>30811406c</v>
      </c>
      <c r="J312" s="236" t="str">
        <f t="shared" si="2"/>
        <v>30811406026 03</v>
      </c>
      <c r="K312" s="264"/>
      <c r="L312" s="236" t="str">
        <f t="shared" si="3"/>
        <v>30811406026 03B</v>
      </c>
      <c r="M312" s="264" t="str">
        <f t="shared" si="4"/>
        <v>Špeciálne olympiády SlovenskocBzabezpečenie činnosti a úloh v roku 2025</v>
      </c>
      <c r="N312" s="265" t="str">
        <f t="shared" si="5"/>
        <v>30811406cB</v>
      </c>
      <c r="O312" s="265"/>
      <c r="P312" s="265"/>
      <c r="Q312" s="265"/>
      <c r="R312" s="265"/>
      <c r="S312" s="265"/>
      <c r="T312" s="265"/>
      <c r="U312" s="265"/>
      <c r="V312" s="265"/>
      <c r="W312" s="265"/>
      <c r="X312" s="265"/>
      <c r="Y312" s="265"/>
      <c r="Z312" s="265"/>
    </row>
    <row r="313" ht="10.5" customHeight="1">
      <c r="A313" s="240" t="s">
        <v>1590</v>
      </c>
      <c r="B313" s="260" t="str">
        <f>VLOOKUP(A313,Adr!A:B,2,FALSE)</f>
        <v>Teqballová federácia Slovenska</v>
      </c>
      <c r="C313" s="261" t="s">
        <v>2015</v>
      </c>
      <c r="D313" s="262">
        <v>24930.0</v>
      </c>
      <c r="E313" s="263">
        <v>0.0</v>
      </c>
      <c r="F313" s="259" t="s">
        <v>363</v>
      </c>
      <c r="G313" s="261" t="s">
        <v>344</v>
      </c>
      <c r="H313" s="261" t="s">
        <v>1647</v>
      </c>
      <c r="I313" s="235" t="str">
        <f t="shared" si="1"/>
        <v>53007344a</v>
      </c>
      <c r="J313" s="236" t="str">
        <f t="shared" si="2"/>
        <v>53007344026 02</v>
      </c>
      <c r="K313" s="264" t="s">
        <v>2016</v>
      </c>
      <c r="L313" s="236" t="str">
        <f t="shared" si="3"/>
        <v>53007344026 02B</v>
      </c>
      <c r="M313" s="264" t="str">
        <f t="shared" si="4"/>
        <v>Teqballová federácia SlovenskaaBteqball - bežné transfery</v>
      </c>
      <c r="N313" s="265" t="str">
        <f t="shared" si="5"/>
        <v>53007344aB</v>
      </c>
      <c r="O313" s="265"/>
      <c r="P313" s="265"/>
      <c r="Q313" s="265"/>
      <c r="R313" s="265"/>
      <c r="S313" s="265"/>
      <c r="T313" s="265"/>
      <c r="U313" s="265"/>
      <c r="V313" s="265"/>
      <c r="W313" s="265"/>
      <c r="X313" s="265"/>
      <c r="Y313" s="265"/>
      <c r="Z313" s="265"/>
    </row>
    <row r="314" ht="10.5" customHeight="1">
      <c r="A314" s="259" t="s">
        <v>1590</v>
      </c>
      <c r="B314" s="260" t="str">
        <f>VLOOKUP(A314,Adr!A:B,2,FALSE)</f>
        <v>Teqballová federácia Slovenska</v>
      </c>
      <c r="C314" s="241" t="s">
        <v>2017</v>
      </c>
      <c r="D314" s="138">
        <v>8000.0</v>
      </c>
      <c r="E314" s="268">
        <v>0.0</v>
      </c>
      <c r="F314" s="259" t="s">
        <v>363</v>
      </c>
      <c r="G314" s="261" t="s">
        <v>344</v>
      </c>
      <c r="H314" s="261" t="s">
        <v>1675</v>
      </c>
      <c r="I314" s="235" t="str">
        <f t="shared" si="1"/>
        <v>53007344a</v>
      </c>
      <c r="J314" s="236" t="str">
        <f t="shared" si="2"/>
        <v>53007344026 02</v>
      </c>
      <c r="K314" s="264" t="s">
        <v>2016</v>
      </c>
      <c r="L314" s="236" t="str">
        <f t="shared" si="3"/>
        <v>53007344026 02K</v>
      </c>
      <c r="M314" s="264" t="str">
        <f t="shared" si="4"/>
        <v>Teqballová federácia SlovenskaaKteqball - kapitálové transfery</v>
      </c>
      <c r="N314" s="265" t="str">
        <f t="shared" si="5"/>
        <v>53007344aK</v>
      </c>
      <c r="O314" s="265"/>
      <c r="P314" s="265"/>
      <c r="Q314" s="265"/>
      <c r="R314" s="265"/>
      <c r="S314" s="265"/>
      <c r="T314" s="265"/>
      <c r="U314" s="265"/>
      <c r="V314" s="265"/>
      <c r="W314" s="265"/>
      <c r="X314" s="265"/>
      <c r="Y314" s="265"/>
      <c r="Z314" s="265"/>
    </row>
    <row r="315" ht="10.5" customHeight="1">
      <c r="A315" s="235" t="s">
        <v>1598</v>
      </c>
      <c r="B315" s="260" t="str">
        <f>VLOOKUP(A315,Adr!A:B,2,FALSE)</f>
        <v>Združenie šípkarských organizácií</v>
      </c>
      <c r="C315" s="261" t="s">
        <v>2018</v>
      </c>
      <c r="D315" s="262">
        <v>101678.0</v>
      </c>
      <c r="E315" s="263">
        <v>0.0</v>
      </c>
      <c r="F315" s="259" t="s">
        <v>363</v>
      </c>
      <c r="G315" s="261" t="s">
        <v>344</v>
      </c>
      <c r="H315" s="261" t="s">
        <v>1647</v>
      </c>
      <c r="I315" s="235" t="str">
        <f t="shared" si="1"/>
        <v>35538015a</v>
      </c>
      <c r="J315" s="236" t="str">
        <f t="shared" si="2"/>
        <v>35538015026 02</v>
      </c>
      <c r="K315" s="264" t="s">
        <v>2019</v>
      </c>
      <c r="L315" s="236" t="str">
        <f t="shared" si="3"/>
        <v>35538015026 02B</v>
      </c>
      <c r="M315" s="264" t="str">
        <f t="shared" si="4"/>
        <v>Združenie šípkarských organizáciíaBšípky - bežné transfery</v>
      </c>
      <c r="N315" s="265" t="str">
        <f t="shared" si="5"/>
        <v>35538015aB</v>
      </c>
      <c r="O315" s="265"/>
      <c r="P315" s="265"/>
      <c r="Q315" s="265"/>
      <c r="R315" s="265"/>
      <c r="S315" s="265"/>
      <c r="T315" s="265"/>
      <c r="U315" s="265"/>
      <c r="V315" s="265"/>
      <c r="W315" s="265"/>
      <c r="X315" s="265"/>
      <c r="Y315" s="265"/>
      <c r="Z315" s="265"/>
    </row>
    <row r="316" ht="10.5" customHeight="1">
      <c r="A316" s="235" t="s">
        <v>1598</v>
      </c>
      <c r="B316" s="260" t="str">
        <f>VLOOKUP(A316,Adr!A:B,2,FALSE)</f>
        <v>Združenie šípkarských organizácií</v>
      </c>
      <c r="C316" s="261" t="s">
        <v>2020</v>
      </c>
      <c r="D316" s="262">
        <v>8800.0</v>
      </c>
      <c r="E316" s="268">
        <v>0.0</v>
      </c>
      <c r="F316" s="259" t="s">
        <v>363</v>
      </c>
      <c r="G316" s="261" t="s">
        <v>344</v>
      </c>
      <c r="H316" s="261" t="s">
        <v>1675</v>
      </c>
      <c r="I316" s="235" t="str">
        <f t="shared" si="1"/>
        <v>35538015a</v>
      </c>
      <c r="J316" s="236" t="str">
        <f t="shared" si="2"/>
        <v>35538015026 02</v>
      </c>
      <c r="K316" s="264" t="s">
        <v>2019</v>
      </c>
      <c r="L316" s="236" t="str">
        <f t="shared" si="3"/>
        <v>35538015026 02K</v>
      </c>
      <c r="M316" s="264" t="str">
        <f t="shared" si="4"/>
        <v>Združenie šípkarských organizáciíaKšípky - kapitálové transfery</v>
      </c>
      <c r="N316" s="265" t="str">
        <f t="shared" si="5"/>
        <v>35538015aK</v>
      </c>
      <c r="O316" s="265"/>
      <c r="P316" s="265"/>
      <c r="Q316" s="265"/>
      <c r="R316" s="265"/>
      <c r="S316" s="265"/>
      <c r="T316" s="265"/>
      <c r="U316" s="265"/>
      <c r="V316" s="265"/>
      <c r="W316" s="265"/>
      <c r="X316" s="265"/>
      <c r="Y316" s="265"/>
      <c r="Z316" s="265"/>
    </row>
    <row r="317" ht="10.5" customHeight="1">
      <c r="A317" s="235" t="s">
        <v>1605</v>
      </c>
      <c r="B317" s="260" t="str">
        <f>VLOOKUP(A317,Adr!A:B,2,FALSE)</f>
        <v>Zväz potápačov Slovenska</v>
      </c>
      <c r="C317" s="269" t="s">
        <v>2021</v>
      </c>
      <c r="D317" s="138">
        <v>90707.0</v>
      </c>
      <c r="E317" s="263">
        <v>0.0</v>
      </c>
      <c r="F317" s="259" t="s">
        <v>363</v>
      </c>
      <c r="G317" s="261" t="s">
        <v>344</v>
      </c>
      <c r="H317" s="261" t="s">
        <v>1647</v>
      </c>
      <c r="I317" s="235" t="str">
        <f t="shared" si="1"/>
        <v>00585319a</v>
      </c>
      <c r="J317" s="236" t="str">
        <f t="shared" si="2"/>
        <v>00585319026 02</v>
      </c>
      <c r="K317" s="264" t="s">
        <v>2022</v>
      </c>
      <c r="L317" s="236" t="str">
        <f t="shared" si="3"/>
        <v>00585319026 02B</v>
      </c>
      <c r="M317" s="264" t="str">
        <f t="shared" si="4"/>
        <v>Zväz potápačov SlovenskaaBpotápačské športy - bežné transfery</v>
      </c>
      <c r="N317" s="265" t="str">
        <f t="shared" si="5"/>
        <v>00585319aB</v>
      </c>
      <c r="O317" s="265"/>
      <c r="P317" s="265"/>
      <c r="Q317" s="265"/>
      <c r="R317" s="265"/>
      <c r="S317" s="265"/>
      <c r="T317" s="265"/>
      <c r="U317" s="265"/>
      <c r="V317" s="265"/>
      <c r="W317" s="265"/>
      <c r="X317" s="265"/>
      <c r="Y317" s="265"/>
      <c r="Z317" s="265"/>
    </row>
    <row r="318" ht="10.5" customHeight="1">
      <c r="A318" s="259" t="s">
        <v>1613</v>
      </c>
      <c r="B318" s="260" t="str">
        <f>VLOOKUP(A318,Adr!A:B,2,FALSE)</f>
        <v>Zväz slovenského kolieskového korčuľovania</v>
      </c>
      <c r="C318" s="269" t="s">
        <v>2023</v>
      </c>
      <c r="D318" s="138">
        <v>218579.0</v>
      </c>
      <c r="E318" s="268">
        <v>0.0</v>
      </c>
      <c r="F318" s="259" t="s">
        <v>363</v>
      </c>
      <c r="G318" s="261" t="s">
        <v>344</v>
      </c>
      <c r="H318" s="261" t="s">
        <v>1647</v>
      </c>
      <c r="I318" s="235" t="str">
        <f t="shared" si="1"/>
        <v>42132690a</v>
      </c>
      <c r="J318" s="236" t="str">
        <f t="shared" si="2"/>
        <v>42132690026 02</v>
      </c>
      <c r="K318" s="264" t="s">
        <v>2024</v>
      </c>
      <c r="L318" s="236" t="str">
        <f t="shared" si="3"/>
        <v>42132690026 02B</v>
      </c>
      <c r="M318" s="264" t="str">
        <f t="shared" si="4"/>
        <v>Zväz slovenského kolieskového korčuľovaniaaBkolieskové korčuľovanie - bežné transfery</v>
      </c>
      <c r="N318" s="265" t="str">
        <f t="shared" si="5"/>
        <v>42132690aB</v>
      </c>
      <c r="O318" s="265"/>
      <c r="P318" s="265"/>
      <c r="Q318" s="265"/>
      <c r="R318" s="265"/>
      <c r="S318" s="265"/>
      <c r="T318" s="265"/>
      <c r="U318" s="265"/>
      <c r="V318" s="265"/>
      <c r="W318" s="265"/>
      <c r="X318" s="265"/>
      <c r="Y318" s="265"/>
      <c r="Z318" s="265"/>
    </row>
    <row r="319" ht="10.5" customHeight="1">
      <c r="A319" s="259" t="s">
        <v>1613</v>
      </c>
      <c r="B319" s="260" t="str">
        <f>VLOOKUP(A319,Adr!A:B,2,FALSE)</f>
        <v>Zväz slovenského kolieskového korčuľovania</v>
      </c>
      <c r="C319" s="269" t="s">
        <v>2025</v>
      </c>
      <c r="D319" s="267">
        <v>42000.0</v>
      </c>
      <c r="E319" s="268">
        <v>0.0</v>
      </c>
      <c r="F319" s="259" t="s">
        <v>369</v>
      </c>
      <c r="G319" s="261" t="s">
        <v>346</v>
      </c>
      <c r="H319" s="261" t="s">
        <v>1647</v>
      </c>
      <c r="I319" s="235" t="str">
        <f t="shared" si="1"/>
        <v>42132690d</v>
      </c>
      <c r="J319" s="236" t="str">
        <f t="shared" si="2"/>
        <v>42132690026 03</v>
      </c>
      <c r="K319" s="264"/>
      <c r="L319" s="236" t="str">
        <f t="shared" si="3"/>
        <v>42132690026 03B</v>
      </c>
      <c r="M319" s="264" t="str">
        <f t="shared" si="4"/>
        <v>Zväz slovenského kolieskového korčuľovaniadBTury Richard</v>
      </c>
      <c r="N319" s="265" t="str">
        <f t="shared" si="5"/>
        <v>42132690dB</v>
      </c>
      <c r="O319" s="265"/>
      <c r="P319" s="265"/>
      <c r="Q319" s="265"/>
      <c r="R319" s="265"/>
      <c r="S319" s="265"/>
      <c r="T319" s="265"/>
      <c r="U319" s="265"/>
      <c r="V319" s="265"/>
      <c r="W319" s="265"/>
      <c r="X319" s="265"/>
      <c r="Y319" s="265"/>
      <c r="Z319" s="265"/>
    </row>
    <row r="320" ht="10.5" customHeight="1">
      <c r="A320" s="259" t="s">
        <v>1620</v>
      </c>
      <c r="B320" s="260" t="str">
        <f>VLOOKUP(A320,Adr!A:B,2,FALSE)</f>
        <v>Zväz slovenského lyžovania</v>
      </c>
      <c r="C320" s="241" t="s">
        <v>2026</v>
      </c>
      <c r="D320" s="138">
        <v>2135940.0</v>
      </c>
      <c r="E320" s="263">
        <v>0.0</v>
      </c>
      <c r="F320" s="259" t="s">
        <v>363</v>
      </c>
      <c r="G320" s="261" t="s">
        <v>344</v>
      </c>
      <c r="H320" s="261" t="s">
        <v>1647</v>
      </c>
      <c r="I320" s="235" t="str">
        <f t="shared" si="1"/>
        <v>50671669a</v>
      </c>
      <c r="J320" s="236" t="str">
        <f t="shared" si="2"/>
        <v>50671669026 02</v>
      </c>
      <c r="K320" s="264" t="s">
        <v>2027</v>
      </c>
      <c r="L320" s="236" t="str">
        <f t="shared" si="3"/>
        <v>50671669026 02B</v>
      </c>
      <c r="M320" s="264" t="str">
        <f t="shared" si="4"/>
        <v>Zväz slovenského lyžovaniaaBlyžovanie - bežné transfery</v>
      </c>
      <c r="N320" s="265" t="str">
        <f t="shared" si="5"/>
        <v>50671669aB</v>
      </c>
      <c r="O320" s="265"/>
      <c r="P320" s="265"/>
      <c r="Q320" s="265"/>
      <c r="R320" s="265"/>
      <c r="S320" s="265"/>
      <c r="T320" s="265"/>
      <c r="U320" s="265"/>
      <c r="V320" s="265"/>
      <c r="W320" s="265"/>
      <c r="X320" s="265"/>
      <c r="Y320" s="265"/>
      <c r="Z320" s="265"/>
    </row>
    <row r="321" ht="10.5" customHeight="1">
      <c r="A321" s="259" t="s">
        <v>1620</v>
      </c>
      <c r="B321" s="260" t="str">
        <f>VLOOKUP(A321,Adr!A:B,2,FALSE)</f>
        <v>Zväz slovenského lyžovania</v>
      </c>
      <c r="C321" s="269" t="s">
        <v>2028</v>
      </c>
      <c r="D321" s="267">
        <v>134262.0</v>
      </c>
      <c r="E321" s="268">
        <v>0.0</v>
      </c>
      <c r="F321" s="259" t="s">
        <v>367</v>
      </c>
      <c r="G321" s="261" t="s">
        <v>346</v>
      </c>
      <c r="H321" s="261" t="s">
        <v>1647</v>
      </c>
      <c r="I321" s="235" t="str">
        <f t="shared" si="1"/>
        <v>50671669c</v>
      </c>
      <c r="J321" s="236" t="str">
        <f t="shared" si="2"/>
        <v>50671669026 03</v>
      </c>
      <c r="K321" s="264"/>
      <c r="L321" s="236" t="str">
        <f t="shared" si="3"/>
        <v>50671669026 03B</v>
      </c>
      <c r="M321" s="264" t="str">
        <f t="shared" si="4"/>
        <v>Zväz slovenského lyžovaniacBzabezpečenie a rozvoj športu lyžovanie zdravotne postihnutých športovcov</v>
      </c>
      <c r="N321" s="265" t="str">
        <f t="shared" si="5"/>
        <v>50671669cB</v>
      </c>
      <c r="O321" s="265"/>
      <c r="P321" s="265"/>
      <c r="Q321" s="265"/>
      <c r="R321" s="265"/>
      <c r="S321" s="265"/>
      <c r="T321" s="265"/>
      <c r="U321" s="265"/>
      <c r="V321" s="265"/>
      <c r="W321" s="265"/>
      <c r="X321" s="265"/>
      <c r="Y321" s="265"/>
      <c r="Z321" s="265"/>
    </row>
    <row r="322" ht="10.5" customHeight="1">
      <c r="A322" s="259" t="s">
        <v>1620</v>
      </c>
      <c r="B322" s="260" t="str">
        <f>VLOOKUP(A322,Adr!A:B,2,FALSE)</f>
        <v>Zväz slovenského lyžovania</v>
      </c>
      <c r="C322" s="241" t="s">
        <v>2029</v>
      </c>
      <c r="D322" s="138">
        <v>8000.0</v>
      </c>
      <c r="E322" s="263">
        <v>0.0</v>
      </c>
      <c r="F322" s="259" t="s">
        <v>369</v>
      </c>
      <c r="G322" s="261" t="s">
        <v>346</v>
      </c>
      <c r="H322" s="261" t="s">
        <v>1647</v>
      </c>
      <c r="I322" s="235" t="str">
        <f t="shared" si="1"/>
        <v>50671669d</v>
      </c>
      <c r="J322" s="236" t="str">
        <f t="shared" si="2"/>
        <v>50671669026 03</v>
      </c>
      <c r="K322" s="264"/>
      <c r="L322" s="236" t="str">
        <f t="shared" si="3"/>
        <v>50671669026 03B</v>
      </c>
      <c r="M322" s="264" t="str">
        <f t="shared" si="4"/>
        <v>Zväz slovenského lyžovaniadBCenek Tomáš</v>
      </c>
      <c r="N322" s="265" t="str">
        <f t="shared" si="5"/>
        <v>50671669dB</v>
      </c>
      <c r="O322" s="265"/>
      <c r="P322" s="265"/>
      <c r="Q322" s="265"/>
      <c r="R322" s="265"/>
      <c r="S322" s="265"/>
      <c r="T322" s="265"/>
      <c r="U322" s="265"/>
      <c r="V322" s="265"/>
      <c r="W322" s="265"/>
      <c r="X322" s="265"/>
      <c r="Y322" s="265"/>
      <c r="Z322" s="265"/>
    </row>
    <row r="323" ht="10.5" customHeight="1">
      <c r="A323" s="259" t="s">
        <v>1620</v>
      </c>
      <c r="B323" s="260" t="str">
        <f>VLOOKUP(A323,Adr!A:B,2,FALSE)</f>
        <v>Zväz slovenského lyžovania</v>
      </c>
      <c r="C323" s="241" t="s">
        <v>2030</v>
      </c>
      <c r="D323" s="138">
        <v>8000.0</v>
      </c>
      <c r="E323" s="268">
        <v>0.0</v>
      </c>
      <c r="F323" s="259" t="s">
        <v>369</v>
      </c>
      <c r="G323" s="261" t="s">
        <v>346</v>
      </c>
      <c r="H323" s="261" t="s">
        <v>1647</v>
      </c>
      <c r="I323" s="235" t="str">
        <f t="shared" si="1"/>
        <v>50671669d</v>
      </c>
      <c r="J323" s="236" t="str">
        <f t="shared" si="2"/>
        <v>50671669026 03</v>
      </c>
      <c r="K323" s="264"/>
      <c r="L323" s="236" t="str">
        <f t="shared" si="3"/>
        <v>50671669026 03B</v>
      </c>
      <c r="M323" s="264" t="str">
        <f t="shared" si="4"/>
        <v>Zväz slovenského lyžovaniadBDanielová Mária</v>
      </c>
      <c r="N323" s="265" t="str">
        <f t="shared" si="5"/>
        <v>50671669dB</v>
      </c>
      <c r="O323" s="265"/>
      <c r="P323" s="265"/>
      <c r="Q323" s="265"/>
      <c r="R323" s="265"/>
      <c r="S323" s="265"/>
      <c r="T323" s="265"/>
      <c r="U323" s="265"/>
      <c r="V323" s="265"/>
      <c r="W323" s="265"/>
      <c r="X323" s="265"/>
      <c r="Y323" s="265"/>
      <c r="Z323" s="265"/>
    </row>
    <row r="324" ht="10.5" customHeight="1">
      <c r="A324" s="259" t="s">
        <v>1620</v>
      </c>
      <c r="B324" s="260" t="str">
        <f>VLOOKUP(A324,Adr!A:B,2,FALSE)</f>
        <v>Zväz slovenského lyžovania</v>
      </c>
      <c r="C324" s="269" t="s">
        <v>2031</v>
      </c>
      <c r="D324" s="267">
        <v>8000.0</v>
      </c>
      <c r="E324" s="263">
        <v>0.0</v>
      </c>
      <c r="F324" s="259" t="s">
        <v>369</v>
      </c>
      <c r="G324" s="261" t="s">
        <v>346</v>
      </c>
      <c r="H324" s="261" t="s">
        <v>1647</v>
      </c>
      <c r="I324" s="235" t="str">
        <f t="shared" si="1"/>
        <v>50671669d</v>
      </c>
      <c r="J324" s="236" t="str">
        <f t="shared" si="2"/>
        <v>50671669026 03</v>
      </c>
      <c r="K324" s="264"/>
      <c r="L324" s="236" t="str">
        <f t="shared" si="3"/>
        <v>50671669026 03B</v>
      </c>
      <c r="M324" s="264" t="str">
        <f t="shared" si="4"/>
        <v>Zväz slovenského lyžovaniadBFričová Nikola</v>
      </c>
      <c r="N324" s="265" t="str">
        <f t="shared" si="5"/>
        <v>50671669dB</v>
      </c>
      <c r="O324" s="265"/>
      <c r="P324" s="265"/>
      <c r="Q324" s="265"/>
      <c r="R324" s="265"/>
      <c r="S324" s="265"/>
      <c r="T324" s="265"/>
      <c r="U324" s="265"/>
      <c r="V324" s="265"/>
      <c r="W324" s="265"/>
      <c r="X324" s="265"/>
      <c r="Y324" s="265"/>
      <c r="Z324" s="265"/>
    </row>
    <row r="325" ht="10.5" customHeight="1">
      <c r="A325" s="259" t="s">
        <v>1620</v>
      </c>
      <c r="B325" s="260" t="str">
        <f>VLOOKUP(A325,Adr!A:B,2,FALSE)</f>
        <v>Zväz slovenského lyžovania</v>
      </c>
      <c r="C325" s="241" t="s">
        <v>2032</v>
      </c>
      <c r="D325" s="138">
        <v>43500.0</v>
      </c>
      <c r="E325" s="268">
        <v>0.0</v>
      </c>
      <c r="F325" s="259" t="s">
        <v>369</v>
      </c>
      <c r="G325" s="261" t="s">
        <v>346</v>
      </c>
      <c r="H325" s="261" t="s">
        <v>1647</v>
      </c>
      <c r="I325" s="235" t="str">
        <f t="shared" si="1"/>
        <v>50671669d</v>
      </c>
      <c r="J325" s="236" t="str">
        <f t="shared" si="2"/>
        <v>50671669026 03</v>
      </c>
      <c r="K325" s="264"/>
      <c r="L325" s="236" t="str">
        <f t="shared" si="3"/>
        <v>50671669026 03B</v>
      </c>
      <c r="M325" s="264" t="str">
        <f t="shared" si="4"/>
        <v>Zväz slovenského lyžovaniadBHaraus Miroslav + navádzač </v>
      </c>
      <c r="N325" s="265" t="str">
        <f t="shared" si="5"/>
        <v>50671669dB</v>
      </c>
      <c r="O325" s="265"/>
      <c r="P325" s="265"/>
      <c r="Q325" s="265"/>
      <c r="R325" s="265"/>
      <c r="S325" s="265"/>
      <c r="T325" s="265"/>
      <c r="U325" s="265"/>
      <c r="V325" s="265"/>
      <c r="W325" s="265"/>
      <c r="X325" s="265"/>
      <c r="Y325" s="265"/>
      <c r="Z325" s="265"/>
    </row>
    <row r="326" ht="10.5" customHeight="1">
      <c r="A326" s="259" t="s">
        <v>1620</v>
      </c>
      <c r="B326" s="260" t="str">
        <f>VLOOKUP(A326,Adr!A:B,2,FALSE)</f>
        <v>Zväz slovenského lyžovania</v>
      </c>
      <c r="C326" s="269" t="s">
        <v>2033</v>
      </c>
      <c r="D326" s="267">
        <v>8000.0</v>
      </c>
      <c r="E326" s="263">
        <v>0.0</v>
      </c>
      <c r="F326" s="259" t="s">
        <v>369</v>
      </c>
      <c r="G326" s="261" t="s">
        <v>346</v>
      </c>
      <c r="H326" s="261" t="s">
        <v>1647</v>
      </c>
      <c r="I326" s="235" t="str">
        <f t="shared" si="1"/>
        <v>50671669d</v>
      </c>
      <c r="J326" s="236" t="str">
        <f t="shared" si="2"/>
        <v>50671669026 03</v>
      </c>
      <c r="K326" s="264"/>
      <c r="L326" s="236" t="str">
        <f t="shared" si="3"/>
        <v>50671669026 03B</v>
      </c>
      <c r="M326" s="264" t="str">
        <f t="shared" si="4"/>
        <v>Zväz slovenského lyžovaniadBHinds Peter</v>
      </c>
      <c r="N326" s="265" t="str">
        <f t="shared" si="5"/>
        <v>50671669dB</v>
      </c>
      <c r="O326" s="265"/>
      <c r="P326" s="265"/>
      <c r="Q326" s="265"/>
      <c r="R326" s="265"/>
      <c r="S326" s="265"/>
      <c r="T326" s="265"/>
      <c r="U326" s="265"/>
      <c r="V326" s="265"/>
      <c r="W326" s="265"/>
      <c r="X326" s="265"/>
      <c r="Y326" s="265"/>
      <c r="Z326" s="265"/>
    </row>
    <row r="327" ht="10.5" customHeight="1">
      <c r="A327" s="259" t="s">
        <v>1620</v>
      </c>
      <c r="B327" s="260" t="str">
        <f>VLOOKUP(A327,Adr!A:B,2,FALSE)</f>
        <v>Zväz slovenského lyžovania</v>
      </c>
      <c r="C327" s="241" t="s">
        <v>2034</v>
      </c>
      <c r="D327" s="138">
        <v>8000.0</v>
      </c>
      <c r="E327" s="268">
        <v>0.0</v>
      </c>
      <c r="F327" s="259" t="s">
        <v>369</v>
      </c>
      <c r="G327" s="261" t="s">
        <v>346</v>
      </c>
      <c r="H327" s="261" t="s">
        <v>1647</v>
      </c>
      <c r="I327" s="235" t="str">
        <f t="shared" si="1"/>
        <v>50671669d</v>
      </c>
      <c r="J327" s="236" t="str">
        <f t="shared" si="2"/>
        <v>50671669026 03</v>
      </c>
      <c r="K327" s="264"/>
      <c r="L327" s="236" t="str">
        <f t="shared" si="3"/>
        <v>50671669026 03B</v>
      </c>
      <c r="M327" s="264" t="str">
        <f t="shared" si="4"/>
        <v>Zväz slovenského lyžovaniadBJančová Rebeka</v>
      </c>
      <c r="N327" s="265" t="str">
        <f t="shared" si="5"/>
        <v>50671669dB</v>
      </c>
      <c r="O327" s="265"/>
      <c r="P327" s="265"/>
      <c r="Q327" s="265"/>
      <c r="R327" s="265"/>
      <c r="S327" s="265"/>
      <c r="T327" s="265"/>
      <c r="U327" s="265"/>
      <c r="V327" s="265"/>
      <c r="W327" s="265"/>
      <c r="X327" s="265"/>
      <c r="Y327" s="265"/>
      <c r="Z327" s="265"/>
    </row>
    <row r="328" ht="10.5" customHeight="1">
      <c r="A328" s="259" t="s">
        <v>1620</v>
      </c>
      <c r="B328" s="260" t="str">
        <f>VLOOKUP(A328,Adr!A:B,2,FALSE)</f>
        <v>Zväz slovenského lyžovania</v>
      </c>
      <c r="C328" s="241" t="s">
        <v>2035</v>
      </c>
      <c r="D328" s="138">
        <v>8000.0</v>
      </c>
      <c r="E328" s="263">
        <v>0.0</v>
      </c>
      <c r="F328" s="259" t="s">
        <v>369</v>
      </c>
      <c r="G328" s="261" t="s">
        <v>346</v>
      </c>
      <c r="H328" s="261" t="s">
        <v>1647</v>
      </c>
      <c r="I328" s="235" t="str">
        <f t="shared" si="1"/>
        <v>50671669d</v>
      </c>
      <c r="J328" s="236" t="str">
        <f t="shared" si="2"/>
        <v>50671669026 03</v>
      </c>
      <c r="K328" s="264"/>
      <c r="L328" s="236" t="str">
        <f t="shared" si="3"/>
        <v>50671669026 03B</v>
      </c>
      <c r="M328" s="264" t="str">
        <f t="shared" si="4"/>
        <v>Zväz slovenského lyžovaniadBKapustík Hektor</v>
      </c>
      <c r="N328" s="265" t="str">
        <f t="shared" si="5"/>
        <v>50671669dB</v>
      </c>
      <c r="O328" s="265"/>
      <c r="P328" s="265"/>
      <c r="Q328" s="265"/>
      <c r="R328" s="265"/>
      <c r="S328" s="265"/>
      <c r="T328" s="265"/>
      <c r="U328" s="265"/>
      <c r="V328" s="265"/>
      <c r="W328" s="265"/>
      <c r="X328" s="265"/>
      <c r="Y328" s="265"/>
      <c r="Z328" s="265"/>
    </row>
    <row r="329" ht="10.5" customHeight="1">
      <c r="A329" s="259" t="s">
        <v>1620</v>
      </c>
      <c r="B329" s="260" t="str">
        <f>VLOOKUP(A329,Adr!A:B,2,FALSE)</f>
        <v>Zväz slovenského lyžovania</v>
      </c>
      <c r="C329" s="241" t="s">
        <v>2036</v>
      </c>
      <c r="D329" s="138">
        <v>8000.0</v>
      </c>
      <c r="E329" s="268">
        <v>0.0</v>
      </c>
      <c r="F329" s="259" t="s">
        <v>369</v>
      </c>
      <c r="G329" s="261" t="s">
        <v>346</v>
      </c>
      <c r="H329" s="261" t="s">
        <v>1647</v>
      </c>
      <c r="I329" s="235" t="str">
        <f t="shared" si="1"/>
        <v>50671669d</v>
      </c>
      <c r="J329" s="236" t="str">
        <f t="shared" si="2"/>
        <v>50671669026 03</v>
      </c>
      <c r="K329" s="264"/>
      <c r="L329" s="236" t="str">
        <f t="shared" si="3"/>
        <v>50671669026 03B</v>
      </c>
      <c r="M329" s="264" t="str">
        <f t="shared" si="4"/>
        <v>Zväz slovenského lyžovaniadBKapustíková Kira Mária</v>
      </c>
      <c r="N329" s="265" t="str">
        <f t="shared" si="5"/>
        <v>50671669dB</v>
      </c>
      <c r="O329" s="265"/>
      <c r="P329" s="265"/>
      <c r="Q329" s="265"/>
      <c r="R329" s="265"/>
      <c r="S329" s="265"/>
      <c r="T329" s="265"/>
      <c r="U329" s="265"/>
      <c r="V329" s="265"/>
      <c r="W329" s="265"/>
      <c r="X329" s="265"/>
      <c r="Y329" s="265"/>
      <c r="Z329" s="265"/>
    </row>
    <row r="330" ht="10.5" customHeight="1">
      <c r="A330" s="240" t="s">
        <v>1620</v>
      </c>
      <c r="B330" s="260" t="str">
        <f>VLOOKUP(A330,Adr!A:B,2,FALSE)</f>
        <v>Zväz slovenského lyžovania</v>
      </c>
      <c r="C330" s="241" t="s">
        <v>2037</v>
      </c>
      <c r="D330" s="138">
        <v>8000.0</v>
      </c>
      <c r="E330" s="263">
        <v>0.0</v>
      </c>
      <c r="F330" s="259" t="s">
        <v>369</v>
      </c>
      <c r="G330" s="261" t="s">
        <v>346</v>
      </c>
      <c r="H330" s="261" t="s">
        <v>1647</v>
      </c>
      <c r="I330" s="235" t="str">
        <f t="shared" si="1"/>
        <v>50671669d</v>
      </c>
      <c r="J330" s="236" t="str">
        <f t="shared" si="2"/>
        <v>50671669026 03</v>
      </c>
      <c r="K330" s="264"/>
      <c r="L330" s="236" t="str">
        <f t="shared" si="3"/>
        <v>50671669026 03B</v>
      </c>
      <c r="M330" s="264" t="str">
        <f t="shared" si="4"/>
        <v>Zväz slovenského lyžovaniadBMesíková Tamara</v>
      </c>
      <c r="N330" s="265" t="str">
        <f t="shared" si="5"/>
        <v>50671669dB</v>
      </c>
      <c r="O330" s="265"/>
      <c r="P330" s="265"/>
      <c r="Q330" s="265"/>
      <c r="R330" s="265"/>
      <c r="S330" s="265"/>
      <c r="T330" s="265"/>
      <c r="U330" s="265"/>
      <c r="V330" s="265"/>
      <c r="W330" s="265"/>
      <c r="X330" s="265"/>
      <c r="Y330" s="265"/>
      <c r="Z330" s="265"/>
    </row>
    <row r="331" ht="10.5" customHeight="1">
      <c r="A331" s="235" t="s">
        <v>1620</v>
      </c>
      <c r="B331" s="260" t="str">
        <f>VLOOKUP(A331,Adr!A:B,2,FALSE)</f>
        <v>Zväz slovenského lyžovania</v>
      </c>
      <c r="C331" s="261" t="s">
        <v>2038</v>
      </c>
      <c r="D331" s="262">
        <v>8000.0</v>
      </c>
      <c r="E331" s="268">
        <v>0.0</v>
      </c>
      <c r="F331" s="259" t="s">
        <v>369</v>
      </c>
      <c r="G331" s="261" t="s">
        <v>346</v>
      </c>
      <c r="H331" s="261" t="s">
        <v>1647</v>
      </c>
      <c r="I331" s="235" t="str">
        <f t="shared" si="1"/>
        <v>50671669d</v>
      </c>
      <c r="J331" s="236" t="str">
        <f t="shared" si="2"/>
        <v>50671669026 03</v>
      </c>
      <c r="K331" s="264"/>
      <c r="L331" s="236" t="str">
        <f t="shared" si="3"/>
        <v>50671669026 03B</v>
      </c>
      <c r="M331" s="264" t="str">
        <f t="shared" si="4"/>
        <v>Zväz slovenského lyžovaniadBNováček Adam</v>
      </c>
      <c r="N331" s="265" t="str">
        <f t="shared" si="5"/>
        <v>50671669dB</v>
      </c>
      <c r="O331" s="265"/>
      <c r="P331" s="265"/>
      <c r="Q331" s="265"/>
      <c r="R331" s="265"/>
      <c r="S331" s="265"/>
      <c r="T331" s="265"/>
      <c r="U331" s="265"/>
      <c r="V331" s="265"/>
      <c r="W331" s="265"/>
      <c r="X331" s="265"/>
      <c r="Y331" s="265"/>
      <c r="Z331" s="265"/>
    </row>
    <row r="332" ht="10.5" customHeight="1">
      <c r="A332" s="259" t="s">
        <v>1620</v>
      </c>
      <c r="B332" s="260" t="str">
        <f>VLOOKUP(A332,Adr!A:B,2,FALSE)</f>
        <v>Zväz slovenského lyžovania</v>
      </c>
      <c r="C332" s="269" t="s">
        <v>2039</v>
      </c>
      <c r="D332" s="267">
        <v>8000.0</v>
      </c>
      <c r="E332" s="263">
        <v>0.0</v>
      </c>
      <c r="F332" s="259" t="s">
        <v>369</v>
      </c>
      <c r="G332" s="261" t="s">
        <v>346</v>
      </c>
      <c r="H332" s="261" t="s">
        <v>1647</v>
      </c>
      <c r="I332" s="235" t="str">
        <f t="shared" si="1"/>
        <v>50671669d</v>
      </c>
      <c r="J332" s="236" t="str">
        <f t="shared" si="2"/>
        <v>50671669026 03</v>
      </c>
      <c r="K332" s="264"/>
      <c r="L332" s="236" t="str">
        <f t="shared" si="3"/>
        <v>50671669026 03B</v>
      </c>
      <c r="M332" s="264" t="str">
        <f t="shared" si="4"/>
        <v>Zväz slovenského lyžovaniadBPitoňáková Sára</v>
      </c>
      <c r="N332" s="265" t="str">
        <f t="shared" si="5"/>
        <v>50671669dB</v>
      </c>
      <c r="O332" s="265"/>
      <c r="P332" s="265"/>
      <c r="Q332" s="265"/>
      <c r="R332" s="265"/>
      <c r="S332" s="265"/>
      <c r="T332" s="265"/>
      <c r="U332" s="265"/>
      <c r="V332" s="265"/>
      <c r="W332" s="265"/>
      <c r="X332" s="265"/>
      <c r="Y332" s="265"/>
      <c r="Z332" s="265"/>
    </row>
    <row r="333" ht="10.5" customHeight="1">
      <c r="A333" s="259" t="s">
        <v>1620</v>
      </c>
      <c r="B333" s="260" t="str">
        <f>VLOOKUP(A333,Adr!A:B,2,FALSE)</f>
        <v>Zväz slovenského lyžovania</v>
      </c>
      <c r="C333" s="241" t="s">
        <v>2040</v>
      </c>
      <c r="D333" s="138">
        <v>51000.0</v>
      </c>
      <c r="E333" s="268">
        <v>0.0</v>
      </c>
      <c r="F333" s="259" t="s">
        <v>369</v>
      </c>
      <c r="G333" s="261" t="s">
        <v>346</v>
      </c>
      <c r="H333" s="261" t="s">
        <v>1647</v>
      </c>
      <c r="I333" s="235" t="str">
        <f t="shared" si="1"/>
        <v>50671669d</v>
      </c>
      <c r="J333" s="236" t="str">
        <f t="shared" si="2"/>
        <v>50671669026 03</v>
      </c>
      <c r="K333" s="264"/>
      <c r="L333" s="236" t="str">
        <f t="shared" si="3"/>
        <v>50671669026 03B</v>
      </c>
      <c r="M333" s="264" t="str">
        <f t="shared" si="4"/>
        <v>Zväz slovenského lyžovaniadBRexová Alexandra + navádzač</v>
      </c>
      <c r="N333" s="265" t="str">
        <f t="shared" si="5"/>
        <v>50671669dB</v>
      </c>
      <c r="O333" s="265"/>
      <c r="P333" s="265"/>
      <c r="Q333" s="265"/>
      <c r="R333" s="265"/>
      <c r="S333" s="265"/>
      <c r="T333" s="265"/>
      <c r="U333" s="265"/>
      <c r="V333" s="265"/>
      <c r="W333" s="265"/>
      <c r="X333" s="265"/>
      <c r="Y333" s="265"/>
      <c r="Z333" s="265"/>
    </row>
    <row r="334" ht="10.5" customHeight="1">
      <c r="A334" s="259" t="s">
        <v>1620</v>
      </c>
      <c r="B334" s="260" t="str">
        <f>VLOOKUP(A334,Adr!A:B,2,FALSE)</f>
        <v>Zväz slovenského lyžovania</v>
      </c>
      <c r="C334" s="269" t="s">
        <v>2041</v>
      </c>
      <c r="D334" s="267">
        <v>8000.0</v>
      </c>
      <c r="E334" s="263">
        <v>0.0</v>
      </c>
      <c r="F334" s="259" t="s">
        <v>369</v>
      </c>
      <c r="G334" s="261" t="s">
        <v>346</v>
      </c>
      <c r="H334" s="261" t="s">
        <v>1647</v>
      </c>
      <c r="I334" s="235" t="str">
        <f t="shared" si="1"/>
        <v>50671669d</v>
      </c>
      <c r="J334" s="236" t="str">
        <f t="shared" si="2"/>
        <v>50671669026 03</v>
      </c>
      <c r="K334" s="264"/>
      <c r="L334" s="236" t="str">
        <f t="shared" si="3"/>
        <v>50671669026 03B</v>
      </c>
      <c r="M334" s="264" t="str">
        <f t="shared" si="4"/>
        <v>Zväz slovenského lyžovaniadBSakál Samuel</v>
      </c>
      <c r="N334" s="265" t="str">
        <f t="shared" si="5"/>
        <v>50671669dB</v>
      </c>
      <c r="O334" s="265"/>
      <c r="P334" s="265"/>
      <c r="Q334" s="265"/>
      <c r="R334" s="265"/>
      <c r="S334" s="265"/>
      <c r="T334" s="265"/>
      <c r="U334" s="265"/>
      <c r="V334" s="265"/>
      <c r="W334" s="265"/>
      <c r="X334" s="265"/>
      <c r="Y334" s="265"/>
      <c r="Z334" s="265"/>
    </row>
    <row r="335" ht="10.5" customHeight="1">
      <c r="A335" s="259" t="s">
        <v>1620</v>
      </c>
      <c r="B335" s="260" t="str">
        <f>VLOOKUP(A335,Adr!A:B,2,FALSE)</f>
        <v>Zväz slovenského lyžovania</v>
      </c>
      <c r="C335" s="269" t="s">
        <v>2042</v>
      </c>
      <c r="D335" s="267">
        <v>8000.0</v>
      </c>
      <c r="E335" s="268">
        <v>0.0</v>
      </c>
      <c r="F335" s="259" t="s">
        <v>369</v>
      </c>
      <c r="G335" s="261" t="s">
        <v>346</v>
      </c>
      <c r="H335" s="261" t="s">
        <v>1647</v>
      </c>
      <c r="I335" s="235" t="str">
        <f t="shared" si="1"/>
        <v>50671669d</v>
      </c>
      <c r="J335" s="236" t="str">
        <f t="shared" si="2"/>
        <v>50671669026 03</v>
      </c>
      <c r="K335" s="264"/>
      <c r="L335" s="236" t="str">
        <f t="shared" si="3"/>
        <v>50671669026 03B</v>
      </c>
      <c r="M335" s="264" t="str">
        <f t="shared" si="4"/>
        <v>Zväz slovenského lyžovaniadBŠrobová Katarína</v>
      </c>
      <c r="N335" s="265" t="str">
        <f t="shared" si="5"/>
        <v>50671669dB</v>
      </c>
      <c r="O335" s="265"/>
      <c r="P335" s="265"/>
      <c r="Q335" s="265"/>
      <c r="R335" s="265"/>
      <c r="S335" s="265"/>
      <c r="T335" s="265"/>
      <c r="U335" s="265"/>
      <c r="V335" s="265"/>
      <c r="W335" s="265"/>
      <c r="X335" s="265"/>
      <c r="Y335" s="265"/>
      <c r="Z335" s="265"/>
    </row>
    <row r="336" ht="10.5" customHeight="1">
      <c r="A336" s="259" t="s">
        <v>1620</v>
      </c>
      <c r="B336" s="260" t="str">
        <f>VLOOKUP(A336,Adr!A:B,2,FALSE)</f>
        <v>Zväz slovenského lyžovania</v>
      </c>
      <c r="C336" s="241" t="s">
        <v>2043</v>
      </c>
      <c r="D336" s="138">
        <v>8000.0</v>
      </c>
      <c r="E336" s="263">
        <v>0.0</v>
      </c>
      <c r="F336" s="259" t="s">
        <v>369</v>
      </c>
      <c r="G336" s="261" t="s">
        <v>346</v>
      </c>
      <c r="H336" s="261" t="s">
        <v>1647</v>
      </c>
      <c r="I336" s="235" t="str">
        <f t="shared" si="1"/>
        <v>50671669d</v>
      </c>
      <c r="J336" s="236" t="str">
        <f t="shared" si="2"/>
        <v>50671669026 03</v>
      </c>
      <c r="K336" s="264"/>
      <c r="L336" s="236" t="str">
        <f t="shared" si="3"/>
        <v>50671669026 03B</v>
      </c>
      <c r="M336" s="264" t="str">
        <f t="shared" si="4"/>
        <v>Zväz slovenského lyžovaniadBVlhová Petra</v>
      </c>
      <c r="N336" s="265" t="str">
        <f t="shared" si="5"/>
        <v>50671669dB</v>
      </c>
      <c r="O336" s="265"/>
      <c r="P336" s="265"/>
      <c r="Q336" s="265"/>
      <c r="R336" s="265"/>
      <c r="S336" s="265"/>
      <c r="T336" s="265"/>
      <c r="U336" s="265"/>
      <c r="V336" s="265"/>
      <c r="W336" s="265"/>
      <c r="X336" s="265"/>
      <c r="Y336" s="265"/>
      <c r="Z336" s="265"/>
    </row>
    <row r="337" ht="10.5" customHeight="1">
      <c r="A337" s="259" t="s">
        <v>1620</v>
      </c>
      <c r="B337" s="260" t="str">
        <f>VLOOKUP(A337,Adr!A:B,2,FALSE)</f>
        <v>Zväz slovenského lyžovania</v>
      </c>
      <c r="C337" s="269" t="s">
        <v>2044</v>
      </c>
      <c r="D337" s="267">
        <v>8000.0</v>
      </c>
      <c r="E337" s="268">
        <v>0.0</v>
      </c>
      <c r="F337" s="259" t="s">
        <v>369</v>
      </c>
      <c r="G337" s="261" t="s">
        <v>346</v>
      </c>
      <c r="H337" s="261" t="s">
        <v>1647</v>
      </c>
      <c r="I337" s="235" t="str">
        <f t="shared" si="1"/>
        <v>50671669d</v>
      </c>
      <c r="J337" s="236" t="str">
        <f t="shared" si="2"/>
        <v>50671669026 03</v>
      </c>
      <c r="K337" s="264"/>
      <c r="L337" s="236" t="str">
        <f t="shared" si="3"/>
        <v>50671669026 03B</v>
      </c>
      <c r="M337" s="264" t="str">
        <f t="shared" si="4"/>
        <v>Zväz slovenského lyžovaniadBŽampa Andreas</v>
      </c>
      <c r="N337" s="265" t="str">
        <f t="shared" si="5"/>
        <v>50671669dB</v>
      </c>
      <c r="O337" s="265"/>
      <c r="P337" s="265"/>
      <c r="Q337" s="265"/>
      <c r="R337" s="265"/>
      <c r="S337" s="265"/>
      <c r="T337" s="265"/>
      <c r="U337" s="265"/>
      <c r="V337" s="265"/>
      <c r="W337" s="265"/>
      <c r="X337" s="265"/>
      <c r="Y337" s="265"/>
      <c r="Z337" s="265"/>
    </row>
    <row r="338" ht="10.5" customHeight="1">
      <c r="A338" s="235" t="s">
        <v>1629</v>
      </c>
      <c r="B338" s="260" t="str">
        <f>VLOOKUP(A338,Adr!A:B,2,FALSE)</f>
        <v>ZVÄZ ŠPORTOVEJ KYNOLÓGIE SR</v>
      </c>
      <c r="C338" s="241" t="s">
        <v>376</v>
      </c>
      <c r="D338" s="138">
        <v>18800.0</v>
      </c>
      <c r="E338" s="268">
        <v>0.0</v>
      </c>
      <c r="F338" s="259" t="s">
        <v>375</v>
      </c>
      <c r="G338" s="261" t="s">
        <v>346</v>
      </c>
      <c r="H338" s="261" t="s">
        <v>1647</v>
      </c>
      <c r="I338" s="235" t="str">
        <f t="shared" si="1"/>
        <v>31945732g</v>
      </c>
      <c r="J338" s="236" t="str">
        <f t="shared" si="2"/>
        <v>31945732026 03</v>
      </c>
      <c r="K338" s="264"/>
      <c r="L338" s="236" t="str">
        <f t="shared" si="3"/>
        <v>31945732026 03B</v>
      </c>
      <c r="M338" s="264" t="str">
        <f t="shared" si="4"/>
        <v>ZVÄZ ŠPORTOVEJ KYNOLÓGIE SRgBrozvoj športov, ktoré nie sú uznanými podľa zákona č. 440/2015 Z. z.</v>
      </c>
      <c r="N338" s="265" t="str">
        <f t="shared" si="5"/>
        <v>31945732gB</v>
      </c>
      <c r="O338" s="265"/>
      <c r="P338" s="265"/>
      <c r="Q338" s="265"/>
      <c r="R338" s="265"/>
      <c r="S338" s="265"/>
      <c r="T338" s="265"/>
      <c r="U338" s="265"/>
      <c r="V338" s="265"/>
      <c r="W338" s="265"/>
      <c r="X338" s="265"/>
      <c r="Y338" s="265"/>
      <c r="Z338" s="265"/>
    </row>
    <row r="339" ht="10.5" customHeight="1">
      <c r="A339" s="259"/>
      <c r="B339" s="260" t="str">
        <f>VLOOKUP(A339,Adr!A:B,2,FALSE)</f>
        <v>#N/A</v>
      </c>
      <c r="C339" s="241"/>
      <c r="D339" s="138"/>
      <c r="E339" s="263"/>
      <c r="F339" s="259"/>
      <c r="G339" s="261"/>
      <c r="H339" s="261"/>
      <c r="I339" s="235" t="str">
        <f t="shared" si="1"/>
        <v/>
      </c>
      <c r="J339" s="236" t="str">
        <f t="shared" si="2"/>
        <v/>
      </c>
      <c r="K339" s="264"/>
      <c r="L339" s="236" t="str">
        <f t="shared" si="3"/>
        <v/>
      </c>
      <c r="M339" s="264" t="str">
        <f t="shared" si="4"/>
        <v>#N/A</v>
      </c>
      <c r="N339" s="265" t="str">
        <f t="shared" si="5"/>
        <v/>
      </c>
      <c r="O339" s="265"/>
      <c r="P339" s="265"/>
      <c r="Q339" s="265"/>
      <c r="R339" s="265"/>
      <c r="S339" s="265"/>
      <c r="T339" s="265"/>
      <c r="U339" s="265"/>
      <c r="V339" s="265"/>
      <c r="W339" s="265"/>
      <c r="X339" s="265"/>
      <c r="Y339" s="265"/>
      <c r="Z339" s="265"/>
    </row>
    <row r="340" ht="10.5" customHeight="1">
      <c r="A340" s="259"/>
      <c r="B340" s="260" t="str">
        <f>VLOOKUP(A340,Adr!A:B,2,FALSE)</f>
        <v>#N/A</v>
      </c>
      <c r="C340" s="241"/>
      <c r="D340" s="138"/>
      <c r="E340" s="268"/>
      <c r="F340" s="259"/>
      <c r="G340" s="261"/>
      <c r="H340" s="261"/>
      <c r="I340" s="235"/>
      <c r="J340" s="236"/>
      <c r="K340" s="264"/>
      <c r="L340" s="236"/>
      <c r="M340" s="264" t="str">
        <f t="shared" si="4"/>
        <v>#N/A</v>
      </c>
      <c r="N340" s="265" t="str">
        <f t="shared" si="5"/>
        <v/>
      </c>
      <c r="O340" s="265"/>
      <c r="P340" s="265"/>
      <c r="Q340" s="265"/>
      <c r="R340" s="265"/>
      <c r="S340" s="265"/>
      <c r="T340" s="265"/>
      <c r="U340" s="265"/>
      <c r="V340" s="265"/>
      <c r="W340" s="265"/>
      <c r="X340" s="265"/>
      <c r="Y340" s="265"/>
      <c r="Z340" s="265"/>
    </row>
    <row r="341" ht="10.5" customHeight="1">
      <c r="A341" s="240"/>
      <c r="B341" s="260" t="str">
        <f>VLOOKUP(A341,Adr!A:B,2,FALSE)</f>
        <v>#N/A</v>
      </c>
      <c r="C341" s="269"/>
      <c r="D341" s="267"/>
      <c r="E341" s="263"/>
      <c r="F341" s="259"/>
      <c r="G341" s="261"/>
      <c r="H341" s="261"/>
      <c r="I341" s="235"/>
      <c r="J341" s="236"/>
      <c r="K341" s="264"/>
      <c r="L341" s="236"/>
      <c r="M341" s="264" t="str">
        <f t="shared" si="4"/>
        <v>#N/A</v>
      </c>
      <c r="N341" s="265" t="str">
        <f t="shared" si="5"/>
        <v/>
      </c>
      <c r="O341" s="265"/>
      <c r="P341" s="265"/>
      <c r="Q341" s="265"/>
      <c r="R341" s="265"/>
      <c r="S341" s="265"/>
      <c r="T341" s="265"/>
      <c r="U341" s="265"/>
      <c r="V341" s="265"/>
      <c r="W341" s="265"/>
      <c r="X341" s="265"/>
      <c r="Y341" s="265"/>
      <c r="Z341" s="265"/>
    </row>
    <row r="342" ht="10.5" customHeight="1">
      <c r="A342" s="259"/>
      <c r="B342" s="260" t="str">
        <f>VLOOKUP(A342,Adr!A:B,2,FALSE)</f>
        <v>#N/A</v>
      </c>
      <c r="C342" s="241"/>
      <c r="D342" s="138"/>
      <c r="E342" s="268"/>
      <c r="F342" s="259"/>
      <c r="G342" s="261"/>
      <c r="H342" s="261"/>
      <c r="I342" s="235"/>
      <c r="J342" s="236"/>
      <c r="K342" s="264"/>
      <c r="L342" s="236"/>
      <c r="M342" s="264" t="str">
        <f t="shared" si="4"/>
        <v>#N/A</v>
      </c>
      <c r="N342" s="265" t="str">
        <f t="shared" si="5"/>
        <v/>
      </c>
      <c r="O342" s="265"/>
      <c r="P342" s="265"/>
      <c r="Q342" s="265"/>
      <c r="R342" s="265"/>
      <c r="S342" s="265"/>
      <c r="T342" s="265"/>
      <c r="U342" s="265"/>
      <c r="V342" s="265"/>
      <c r="W342" s="265"/>
      <c r="X342" s="265"/>
      <c r="Y342" s="265"/>
      <c r="Z342" s="265"/>
    </row>
    <row r="343" ht="10.5" customHeight="1">
      <c r="A343" s="259"/>
      <c r="B343" s="260" t="str">
        <f>VLOOKUP(A343,Adr!A:B,2,FALSE)</f>
        <v>#N/A</v>
      </c>
      <c r="C343" s="269"/>
      <c r="D343" s="267"/>
      <c r="E343" s="263"/>
      <c r="F343" s="259"/>
      <c r="G343" s="261"/>
      <c r="H343" s="261"/>
      <c r="I343" s="235"/>
      <c r="J343" s="236"/>
      <c r="K343" s="264"/>
      <c r="L343" s="236"/>
      <c r="M343" s="264" t="str">
        <f t="shared" si="4"/>
        <v>#N/A</v>
      </c>
      <c r="N343" s="265" t="str">
        <f t="shared" si="5"/>
        <v/>
      </c>
      <c r="O343" s="265"/>
      <c r="P343" s="265"/>
      <c r="Q343" s="265"/>
      <c r="R343" s="265"/>
      <c r="S343" s="265"/>
      <c r="T343" s="265"/>
      <c r="U343" s="265"/>
      <c r="V343" s="265"/>
      <c r="W343" s="265"/>
      <c r="X343" s="265"/>
      <c r="Y343" s="265"/>
      <c r="Z343" s="265"/>
    </row>
    <row r="344" ht="10.5" customHeight="1">
      <c r="A344" s="240"/>
      <c r="B344" s="260" t="str">
        <f>VLOOKUP(A344,Adr!A:B,2,FALSE)</f>
        <v>#N/A</v>
      </c>
      <c r="C344" s="241"/>
      <c r="D344" s="138"/>
      <c r="E344" s="268"/>
      <c r="F344" s="259"/>
      <c r="G344" s="261"/>
      <c r="H344" s="261"/>
      <c r="I344" s="235"/>
      <c r="J344" s="236"/>
      <c r="K344" s="264"/>
      <c r="L344" s="236"/>
      <c r="M344" s="264" t="str">
        <f t="shared" si="4"/>
        <v>#N/A</v>
      </c>
      <c r="N344" s="265" t="str">
        <f t="shared" si="5"/>
        <v/>
      </c>
      <c r="O344" s="265"/>
      <c r="P344" s="265"/>
      <c r="Q344" s="265"/>
      <c r="R344" s="265"/>
      <c r="S344" s="265"/>
      <c r="T344" s="265"/>
      <c r="U344" s="265"/>
      <c r="V344" s="265"/>
      <c r="W344" s="265"/>
      <c r="X344" s="265"/>
      <c r="Y344" s="265"/>
      <c r="Z344" s="265"/>
    </row>
    <row r="345" ht="10.5" customHeight="1">
      <c r="A345" s="240"/>
      <c r="B345" s="260" t="str">
        <f>VLOOKUP(A345,Adr!A:B,2,FALSE)</f>
        <v>#N/A</v>
      </c>
      <c r="C345" s="241"/>
      <c r="D345" s="138"/>
      <c r="E345" s="263"/>
      <c r="F345" s="259"/>
      <c r="G345" s="261"/>
      <c r="H345" s="261"/>
      <c r="I345" s="235"/>
      <c r="J345" s="236"/>
      <c r="K345" s="264"/>
      <c r="L345" s="236"/>
      <c r="M345" s="264" t="str">
        <f t="shared" si="4"/>
        <v>#N/A</v>
      </c>
      <c r="N345" s="265" t="str">
        <f t="shared" si="5"/>
        <v/>
      </c>
      <c r="O345" s="265"/>
      <c r="P345" s="265"/>
      <c r="Q345" s="265"/>
      <c r="R345" s="265"/>
      <c r="S345" s="265"/>
      <c r="T345" s="265"/>
      <c r="U345" s="265"/>
      <c r="V345" s="265"/>
      <c r="W345" s="265"/>
      <c r="X345" s="265"/>
      <c r="Y345" s="265"/>
      <c r="Z345" s="265"/>
    </row>
    <row r="346" ht="10.5" customHeight="1">
      <c r="A346" s="259"/>
      <c r="B346" s="260" t="str">
        <f>VLOOKUP(A346,Adr!A:B,2,FALSE)</f>
        <v>#N/A</v>
      </c>
      <c r="C346" s="241"/>
      <c r="D346" s="138"/>
      <c r="E346" s="268"/>
      <c r="F346" s="259"/>
      <c r="G346" s="261"/>
      <c r="H346" s="261"/>
      <c r="I346" s="235"/>
      <c r="J346" s="236"/>
      <c r="K346" s="264"/>
      <c r="L346" s="236"/>
      <c r="M346" s="264" t="str">
        <f t="shared" si="4"/>
        <v>#N/A</v>
      </c>
      <c r="N346" s="265" t="str">
        <f t="shared" si="5"/>
        <v/>
      </c>
      <c r="O346" s="265"/>
      <c r="P346" s="265"/>
      <c r="Q346" s="265"/>
      <c r="R346" s="265"/>
      <c r="S346" s="265"/>
      <c r="T346" s="265"/>
      <c r="U346" s="265"/>
      <c r="V346" s="265"/>
      <c r="W346" s="265"/>
      <c r="X346" s="265"/>
      <c r="Y346" s="265"/>
      <c r="Z346" s="265"/>
    </row>
    <row r="347" ht="10.5" customHeight="1">
      <c r="A347" s="235"/>
      <c r="B347" s="260" t="str">
        <f>VLOOKUP(A347,Adr!A:B,2,FALSE)</f>
        <v>#N/A</v>
      </c>
      <c r="C347" s="241"/>
      <c r="D347" s="138"/>
      <c r="E347" s="268"/>
      <c r="F347" s="259"/>
      <c r="G347" s="261"/>
      <c r="H347" s="261"/>
      <c r="I347" s="235"/>
      <c r="J347" s="236"/>
      <c r="K347" s="264"/>
      <c r="L347" s="236"/>
      <c r="M347" s="264" t="str">
        <f t="shared" si="4"/>
        <v>#N/A</v>
      </c>
      <c r="N347" s="265" t="str">
        <f t="shared" si="5"/>
        <v/>
      </c>
      <c r="O347" s="265"/>
      <c r="P347" s="265"/>
      <c r="Q347" s="265"/>
      <c r="R347" s="265"/>
      <c r="S347" s="265"/>
      <c r="T347" s="265"/>
      <c r="U347" s="265"/>
      <c r="V347" s="265"/>
      <c r="W347" s="265"/>
      <c r="X347" s="265"/>
      <c r="Y347" s="265"/>
      <c r="Z347" s="265"/>
    </row>
    <row r="348" ht="10.5" customHeight="1">
      <c r="A348" s="259"/>
      <c r="B348" s="260" t="str">
        <f>VLOOKUP(A348,Adr!A:B,2,FALSE)</f>
        <v>#N/A</v>
      </c>
      <c r="C348" s="241"/>
      <c r="D348" s="138"/>
      <c r="E348" s="263"/>
      <c r="F348" s="259"/>
      <c r="G348" s="261"/>
      <c r="H348" s="261"/>
      <c r="I348" s="235"/>
      <c r="J348" s="236"/>
      <c r="K348" s="264"/>
      <c r="L348" s="236"/>
      <c r="M348" s="264" t="str">
        <f t="shared" si="4"/>
        <v>#N/A</v>
      </c>
      <c r="N348" s="265" t="str">
        <f t="shared" si="5"/>
        <v/>
      </c>
      <c r="O348" s="265"/>
      <c r="P348" s="265"/>
      <c r="Q348" s="265"/>
      <c r="R348" s="265"/>
      <c r="S348" s="265"/>
      <c r="T348" s="265"/>
      <c r="U348" s="265"/>
      <c r="V348" s="265"/>
      <c r="W348" s="265"/>
      <c r="X348" s="265"/>
      <c r="Y348" s="265"/>
      <c r="Z348" s="265"/>
    </row>
    <row r="349" ht="10.5" customHeight="1">
      <c r="A349" s="235"/>
      <c r="B349" s="260" t="str">
        <f>VLOOKUP(A349,Adr!A:B,2,FALSE)</f>
        <v>#N/A</v>
      </c>
      <c r="C349" s="261"/>
      <c r="D349" s="262"/>
      <c r="E349" s="263"/>
      <c r="F349" s="259"/>
      <c r="G349" s="261"/>
      <c r="H349" s="261"/>
      <c r="I349" s="235"/>
      <c r="J349" s="236"/>
      <c r="K349" s="264"/>
      <c r="L349" s="236"/>
      <c r="M349" s="264" t="str">
        <f t="shared" si="4"/>
        <v>#N/A</v>
      </c>
      <c r="N349" s="265" t="str">
        <f t="shared" si="5"/>
        <v/>
      </c>
      <c r="O349" s="265"/>
      <c r="P349" s="265"/>
      <c r="Q349" s="265"/>
      <c r="R349" s="265"/>
      <c r="S349" s="265"/>
      <c r="T349" s="265"/>
      <c r="U349" s="265"/>
      <c r="V349" s="265"/>
      <c r="W349" s="265"/>
      <c r="X349" s="265"/>
      <c r="Y349" s="265"/>
      <c r="Z349" s="265"/>
    </row>
    <row r="350" ht="10.5" customHeight="1">
      <c r="A350" s="240"/>
      <c r="B350" s="260" t="str">
        <f>VLOOKUP(A350,Adr!A:B,2,FALSE)</f>
        <v>#N/A</v>
      </c>
      <c r="C350" s="241"/>
      <c r="D350" s="138"/>
      <c r="E350" s="263"/>
      <c r="F350" s="259"/>
      <c r="G350" s="261"/>
      <c r="H350" s="261"/>
      <c r="I350" s="235"/>
      <c r="J350" s="236"/>
      <c r="K350" s="264"/>
      <c r="L350" s="236"/>
      <c r="M350" s="264" t="str">
        <f t="shared" si="4"/>
        <v>#N/A</v>
      </c>
      <c r="N350" s="265" t="str">
        <f t="shared" si="5"/>
        <v/>
      </c>
      <c r="O350" s="265"/>
      <c r="P350" s="265"/>
      <c r="Q350" s="265"/>
      <c r="R350" s="265"/>
      <c r="S350" s="265"/>
      <c r="T350" s="265"/>
      <c r="U350" s="265"/>
      <c r="V350" s="265"/>
      <c r="W350" s="265"/>
      <c r="X350" s="265"/>
      <c r="Y350" s="265"/>
      <c r="Z350" s="265"/>
    </row>
    <row r="351" ht="10.5" customHeight="1">
      <c r="A351" s="259"/>
      <c r="B351" s="260" t="str">
        <f>VLOOKUP(A351,Adr!A:B,2,FALSE)</f>
        <v>#N/A</v>
      </c>
      <c r="C351" s="269"/>
      <c r="D351" s="267"/>
      <c r="E351" s="268"/>
      <c r="F351" s="259"/>
      <c r="G351" s="261"/>
      <c r="H351" s="261"/>
      <c r="I351" s="235"/>
      <c r="J351" s="236"/>
      <c r="K351" s="264"/>
      <c r="L351" s="236"/>
      <c r="M351" s="264" t="str">
        <f t="shared" si="4"/>
        <v>#N/A</v>
      </c>
      <c r="N351" s="265" t="str">
        <f t="shared" si="5"/>
        <v/>
      </c>
      <c r="O351" s="265"/>
      <c r="P351" s="265"/>
      <c r="Q351" s="265"/>
      <c r="R351" s="265"/>
      <c r="S351" s="265"/>
      <c r="T351" s="265"/>
      <c r="U351" s="265"/>
      <c r="V351" s="265"/>
      <c r="W351" s="265"/>
      <c r="X351" s="265"/>
      <c r="Y351" s="265"/>
      <c r="Z351" s="265"/>
    </row>
    <row r="352" ht="10.5" customHeight="1">
      <c r="A352" s="259"/>
      <c r="B352" s="260" t="str">
        <f>VLOOKUP(A352,Adr!A:B,2,FALSE)</f>
        <v>#N/A</v>
      </c>
      <c r="C352" s="269"/>
      <c r="D352" s="267"/>
      <c r="E352" s="263"/>
      <c r="F352" s="259"/>
      <c r="G352" s="261"/>
      <c r="H352" s="261"/>
      <c r="I352" s="235"/>
      <c r="J352" s="236"/>
      <c r="K352" s="264"/>
      <c r="L352" s="236"/>
      <c r="M352" s="264" t="str">
        <f t="shared" si="4"/>
        <v>#N/A</v>
      </c>
      <c r="N352" s="265" t="str">
        <f t="shared" si="5"/>
        <v/>
      </c>
      <c r="O352" s="265"/>
      <c r="P352" s="265"/>
      <c r="Q352" s="265"/>
      <c r="R352" s="265"/>
      <c r="S352" s="265"/>
      <c r="T352" s="265"/>
      <c r="U352" s="265"/>
      <c r="V352" s="265"/>
      <c r="W352" s="265"/>
      <c r="X352" s="265"/>
      <c r="Y352" s="265"/>
      <c r="Z352" s="265"/>
    </row>
    <row r="353" ht="10.5" customHeight="1">
      <c r="A353" s="259"/>
      <c r="B353" s="260" t="str">
        <f>VLOOKUP(A353,Adr!A:B,2,FALSE)</f>
        <v>#N/A</v>
      </c>
      <c r="C353" s="241"/>
      <c r="D353" s="267"/>
      <c r="E353" s="268"/>
      <c r="F353" s="259"/>
      <c r="G353" s="261"/>
      <c r="H353" s="261"/>
      <c r="I353" s="235"/>
      <c r="J353" s="236"/>
      <c r="K353" s="264"/>
      <c r="L353" s="236"/>
      <c r="M353" s="264" t="str">
        <f t="shared" si="4"/>
        <v>#N/A</v>
      </c>
      <c r="N353" s="265" t="str">
        <f t="shared" si="5"/>
        <v/>
      </c>
      <c r="O353" s="265"/>
      <c r="P353" s="265"/>
      <c r="Q353" s="265"/>
      <c r="R353" s="265"/>
      <c r="S353" s="265"/>
      <c r="T353" s="265"/>
      <c r="U353" s="265"/>
      <c r="V353" s="265"/>
      <c r="W353" s="265"/>
      <c r="X353" s="265"/>
      <c r="Y353" s="265"/>
      <c r="Z353" s="265"/>
    </row>
    <row r="354" ht="10.5" customHeight="1">
      <c r="A354" s="259"/>
      <c r="B354" s="260" t="str">
        <f>VLOOKUP(A354,Adr!A:B,2,FALSE)</f>
        <v>#N/A</v>
      </c>
      <c r="C354" s="241"/>
      <c r="D354" s="138"/>
      <c r="E354" s="263"/>
      <c r="F354" s="259"/>
      <c r="G354" s="261"/>
      <c r="H354" s="261"/>
      <c r="I354" s="235"/>
      <c r="J354" s="236"/>
      <c r="K354" s="264"/>
      <c r="L354" s="236"/>
      <c r="M354" s="264" t="str">
        <f t="shared" si="4"/>
        <v>#N/A</v>
      </c>
      <c r="N354" s="265" t="str">
        <f t="shared" si="5"/>
        <v/>
      </c>
      <c r="O354" s="265"/>
      <c r="P354" s="265"/>
      <c r="Q354" s="265"/>
      <c r="R354" s="265"/>
      <c r="S354" s="265"/>
      <c r="T354" s="265"/>
      <c r="U354" s="265"/>
      <c r="V354" s="265"/>
      <c r="W354" s="265"/>
      <c r="X354" s="265"/>
      <c r="Y354" s="265"/>
      <c r="Z354" s="265"/>
    </row>
    <row r="355" ht="10.5" customHeight="1">
      <c r="A355" s="259"/>
      <c r="B355" s="260" t="str">
        <f>VLOOKUP(A355,Adr!A:B,2,FALSE)</f>
        <v>#N/A</v>
      </c>
      <c r="C355" s="266"/>
      <c r="D355" s="267"/>
      <c r="E355" s="263"/>
      <c r="F355" s="259"/>
      <c r="G355" s="261"/>
      <c r="H355" s="261"/>
      <c r="I355" s="235"/>
      <c r="J355" s="236"/>
      <c r="K355" s="264"/>
      <c r="L355" s="236"/>
      <c r="M355" s="264" t="str">
        <f t="shared" si="4"/>
        <v>#N/A</v>
      </c>
      <c r="N355" s="265" t="str">
        <f t="shared" si="5"/>
        <v/>
      </c>
      <c r="O355" s="265"/>
      <c r="P355" s="265"/>
      <c r="Q355" s="265"/>
      <c r="R355" s="265"/>
      <c r="S355" s="265"/>
      <c r="T355" s="265"/>
      <c r="U355" s="265"/>
      <c r="V355" s="265"/>
      <c r="W355" s="265"/>
      <c r="X355" s="265"/>
      <c r="Y355" s="265"/>
      <c r="Z355" s="265"/>
    </row>
    <row r="356" ht="10.5" customHeight="1">
      <c r="A356" s="259"/>
      <c r="B356" s="260" t="str">
        <f>VLOOKUP(A356,Adr!A:B,2,FALSE)</f>
        <v>#N/A</v>
      </c>
      <c r="C356" s="241"/>
      <c r="D356" s="138"/>
      <c r="E356" s="263"/>
      <c r="F356" s="259"/>
      <c r="G356" s="261"/>
      <c r="H356" s="261"/>
      <c r="I356" s="235"/>
      <c r="J356" s="236"/>
      <c r="K356" s="264"/>
      <c r="L356" s="236"/>
      <c r="M356" s="264" t="str">
        <f t="shared" si="4"/>
        <v>#N/A</v>
      </c>
      <c r="N356" s="265" t="str">
        <f t="shared" si="5"/>
        <v/>
      </c>
      <c r="O356" s="265"/>
      <c r="P356" s="265"/>
      <c r="Q356" s="265"/>
      <c r="R356" s="265"/>
      <c r="S356" s="265"/>
      <c r="T356" s="265"/>
      <c r="U356" s="265"/>
      <c r="V356" s="265"/>
      <c r="W356" s="265"/>
      <c r="X356" s="265"/>
      <c r="Y356" s="265"/>
      <c r="Z356" s="265"/>
    </row>
    <row r="357" ht="10.5" customHeight="1">
      <c r="A357" s="259"/>
      <c r="B357" s="260" t="str">
        <f>VLOOKUP(A357,Adr!A:B,2,FALSE)</f>
        <v>#N/A</v>
      </c>
      <c r="C357" s="241"/>
      <c r="D357" s="138"/>
      <c r="E357" s="263"/>
      <c r="F357" s="259"/>
      <c r="G357" s="261"/>
      <c r="H357" s="261"/>
      <c r="I357" s="235"/>
      <c r="J357" s="236"/>
      <c r="K357" s="264"/>
      <c r="L357" s="236"/>
      <c r="M357" s="264" t="str">
        <f t="shared" si="4"/>
        <v>#N/A</v>
      </c>
      <c r="N357" s="265" t="str">
        <f t="shared" si="5"/>
        <v/>
      </c>
      <c r="O357" s="265"/>
      <c r="P357" s="265"/>
      <c r="Q357" s="265"/>
      <c r="R357" s="265"/>
      <c r="S357" s="265"/>
      <c r="T357" s="265"/>
      <c r="U357" s="265"/>
      <c r="V357" s="265"/>
      <c r="W357" s="265"/>
      <c r="X357" s="265"/>
      <c r="Y357" s="265"/>
      <c r="Z357" s="265"/>
    </row>
    <row r="358" ht="10.5" customHeight="1">
      <c r="A358" s="259"/>
      <c r="B358" s="260" t="str">
        <f>VLOOKUP(A358,Adr!A:B,2,FALSE)</f>
        <v>#N/A</v>
      </c>
      <c r="C358" s="241"/>
      <c r="D358" s="138"/>
      <c r="E358" s="268"/>
      <c r="F358" s="259"/>
      <c r="G358" s="261"/>
      <c r="H358" s="261"/>
      <c r="I358" s="235"/>
      <c r="J358" s="236"/>
      <c r="K358" s="264"/>
      <c r="L358" s="236"/>
      <c r="M358" s="264" t="str">
        <f t="shared" si="4"/>
        <v>#N/A</v>
      </c>
      <c r="N358" s="265" t="str">
        <f t="shared" si="5"/>
        <v/>
      </c>
      <c r="O358" s="265"/>
      <c r="P358" s="265"/>
      <c r="Q358" s="265"/>
      <c r="R358" s="265"/>
      <c r="S358" s="265"/>
      <c r="T358" s="265"/>
      <c r="U358" s="265"/>
      <c r="V358" s="265"/>
      <c r="W358" s="265"/>
      <c r="X358" s="265"/>
      <c r="Y358" s="265"/>
      <c r="Z358" s="265"/>
    </row>
    <row r="359" ht="10.5" customHeight="1">
      <c r="A359" s="259"/>
      <c r="B359" s="260" t="str">
        <f>VLOOKUP(A359,Adr!A:B,2,FALSE)</f>
        <v>#N/A</v>
      </c>
      <c r="C359" s="241"/>
      <c r="D359" s="267"/>
      <c r="E359" s="263"/>
      <c r="F359" s="259"/>
      <c r="G359" s="261"/>
      <c r="H359" s="261"/>
      <c r="I359" s="235"/>
      <c r="J359" s="236"/>
      <c r="K359" s="264"/>
      <c r="L359" s="236"/>
      <c r="M359" s="264" t="str">
        <f t="shared" si="4"/>
        <v>#N/A</v>
      </c>
      <c r="N359" s="265" t="str">
        <f t="shared" si="5"/>
        <v/>
      </c>
      <c r="O359" s="265"/>
      <c r="P359" s="265"/>
      <c r="Q359" s="265"/>
      <c r="R359" s="265"/>
      <c r="S359" s="265"/>
      <c r="T359" s="265"/>
      <c r="U359" s="265"/>
      <c r="V359" s="265"/>
      <c r="W359" s="265"/>
      <c r="X359" s="265"/>
      <c r="Y359" s="265"/>
      <c r="Z359" s="265"/>
    </row>
    <row r="360" ht="10.5" customHeight="1">
      <c r="A360" s="259"/>
      <c r="B360" s="260" t="str">
        <f>VLOOKUP(A360,Adr!A:B,2,FALSE)</f>
        <v>#N/A</v>
      </c>
      <c r="C360" s="269"/>
      <c r="D360" s="267"/>
      <c r="E360" s="268"/>
      <c r="F360" s="259"/>
      <c r="G360" s="261"/>
      <c r="H360" s="261"/>
      <c r="I360" s="235"/>
      <c r="J360" s="236"/>
      <c r="K360" s="264"/>
      <c r="L360" s="236"/>
      <c r="M360" s="264" t="str">
        <f t="shared" si="4"/>
        <v>#N/A</v>
      </c>
      <c r="N360" s="265" t="str">
        <f t="shared" si="5"/>
        <v/>
      </c>
      <c r="O360" s="265"/>
      <c r="P360" s="265"/>
      <c r="Q360" s="265"/>
      <c r="R360" s="265"/>
      <c r="S360" s="265"/>
      <c r="T360" s="265"/>
      <c r="U360" s="265"/>
      <c r="V360" s="265"/>
      <c r="W360" s="265"/>
      <c r="X360" s="265"/>
      <c r="Y360" s="265"/>
      <c r="Z360" s="265"/>
    </row>
    <row r="361" ht="10.5" customHeight="1">
      <c r="A361" s="259"/>
      <c r="B361" s="260" t="str">
        <f>VLOOKUP(A361,Adr!A:B,2,FALSE)</f>
        <v>#N/A</v>
      </c>
      <c r="C361" s="261"/>
      <c r="D361" s="262"/>
      <c r="E361" s="268"/>
      <c r="F361" s="259"/>
      <c r="G361" s="261"/>
      <c r="H361" s="261"/>
      <c r="I361" s="235"/>
      <c r="J361" s="236"/>
      <c r="K361" s="264"/>
      <c r="L361" s="236"/>
      <c r="M361" s="264" t="str">
        <f t="shared" si="4"/>
        <v>#N/A</v>
      </c>
      <c r="N361" s="265" t="str">
        <f t="shared" si="5"/>
        <v/>
      </c>
      <c r="O361" s="265"/>
      <c r="P361" s="265"/>
      <c r="Q361" s="265"/>
      <c r="R361" s="265"/>
      <c r="S361" s="265"/>
      <c r="T361" s="265"/>
      <c r="U361" s="265"/>
      <c r="V361" s="265"/>
      <c r="W361" s="265"/>
      <c r="X361" s="265"/>
      <c r="Y361" s="265"/>
      <c r="Z361" s="265"/>
    </row>
    <row r="362" ht="10.5" customHeight="1">
      <c r="A362" s="259"/>
      <c r="B362" s="260" t="str">
        <f>VLOOKUP(A362,Adr!A:B,2,FALSE)</f>
        <v>#N/A</v>
      </c>
      <c r="C362" s="241"/>
      <c r="D362" s="138"/>
      <c r="E362" s="263"/>
      <c r="F362" s="259"/>
      <c r="G362" s="261"/>
      <c r="H362" s="261"/>
      <c r="I362" s="235"/>
      <c r="J362" s="236"/>
      <c r="K362" s="264"/>
      <c r="L362" s="236"/>
      <c r="M362" s="264" t="str">
        <f t="shared" si="4"/>
        <v>#N/A</v>
      </c>
      <c r="N362" s="265" t="str">
        <f t="shared" si="5"/>
        <v/>
      </c>
      <c r="O362" s="265"/>
      <c r="P362" s="265"/>
      <c r="Q362" s="265"/>
      <c r="R362" s="265"/>
      <c r="S362" s="265"/>
      <c r="T362" s="265"/>
      <c r="U362" s="265"/>
      <c r="V362" s="265"/>
      <c r="W362" s="265"/>
      <c r="X362" s="265"/>
      <c r="Y362" s="265"/>
      <c r="Z362" s="265"/>
    </row>
    <row r="363" ht="10.5" customHeight="1">
      <c r="A363" s="259"/>
      <c r="B363" s="260" t="str">
        <f>VLOOKUP(A363,Adr!A:B,2,FALSE)</f>
        <v>#N/A</v>
      </c>
      <c r="C363" s="241"/>
      <c r="D363" s="138"/>
      <c r="E363" s="268"/>
      <c r="F363" s="259"/>
      <c r="G363" s="261"/>
      <c r="H363" s="261"/>
      <c r="I363" s="235"/>
      <c r="J363" s="236"/>
      <c r="K363" s="264"/>
      <c r="L363" s="236"/>
      <c r="M363" s="264" t="str">
        <f t="shared" si="4"/>
        <v>#N/A</v>
      </c>
      <c r="N363" s="265" t="str">
        <f t="shared" si="5"/>
        <v/>
      </c>
      <c r="O363" s="265"/>
      <c r="P363" s="265"/>
      <c r="Q363" s="265"/>
      <c r="R363" s="265"/>
      <c r="S363" s="265"/>
      <c r="T363" s="265"/>
      <c r="U363" s="265"/>
      <c r="V363" s="265"/>
      <c r="W363" s="265"/>
      <c r="X363" s="265"/>
      <c r="Y363" s="265"/>
      <c r="Z363" s="265"/>
    </row>
    <row r="364" ht="10.5" customHeight="1">
      <c r="A364" s="259"/>
      <c r="B364" s="260" t="str">
        <f>VLOOKUP(A364,Adr!A:B,2,FALSE)</f>
        <v>#N/A</v>
      </c>
      <c r="C364" s="269"/>
      <c r="D364" s="138"/>
      <c r="E364" s="263"/>
      <c r="F364" s="259"/>
      <c r="G364" s="261"/>
      <c r="H364" s="261"/>
      <c r="I364" s="235"/>
      <c r="J364" s="236"/>
      <c r="K364" s="264"/>
      <c r="L364" s="236"/>
      <c r="M364" s="264" t="str">
        <f t="shared" si="4"/>
        <v>#N/A</v>
      </c>
      <c r="N364" s="265" t="str">
        <f t="shared" si="5"/>
        <v/>
      </c>
      <c r="O364" s="265"/>
      <c r="P364" s="265"/>
      <c r="Q364" s="265"/>
      <c r="R364" s="265"/>
      <c r="S364" s="265"/>
      <c r="T364" s="265"/>
      <c r="U364" s="265"/>
      <c r="V364" s="265"/>
      <c r="W364" s="265"/>
      <c r="X364" s="265"/>
      <c r="Y364" s="265"/>
      <c r="Z364" s="265"/>
    </row>
    <row r="365" ht="10.5" customHeight="1">
      <c r="A365" s="259"/>
      <c r="B365" s="260" t="str">
        <f>VLOOKUP(A365,Adr!A:B,2,FALSE)</f>
        <v>#N/A</v>
      </c>
      <c r="C365" s="241"/>
      <c r="D365" s="138"/>
      <c r="E365" s="268"/>
      <c r="F365" s="259"/>
      <c r="G365" s="261"/>
      <c r="H365" s="261"/>
      <c r="I365" s="235"/>
      <c r="J365" s="236"/>
      <c r="K365" s="264"/>
      <c r="L365" s="236"/>
      <c r="M365" s="264" t="str">
        <f t="shared" si="4"/>
        <v>#N/A</v>
      </c>
      <c r="N365" s="265" t="str">
        <f t="shared" si="5"/>
        <v/>
      </c>
      <c r="O365" s="265"/>
      <c r="P365" s="265"/>
      <c r="Q365" s="265"/>
      <c r="R365" s="265"/>
      <c r="S365" s="265"/>
      <c r="T365" s="265"/>
      <c r="U365" s="265"/>
      <c r="V365" s="265"/>
      <c r="W365" s="265"/>
      <c r="X365" s="265"/>
      <c r="Y365" s="265"/>
      <c r="Z365" s="265"/>
    </row>
    <row r="366" ht="10.5" customHeight="1">
      <c r="A366" s="259"/>
      <c r="B366" s="260" t="str">
        <f>VLOOKUP(A366,Adr!A:B,2,FALSE)</f>
        <v>#N/A</v>
      </c>
      <c r="C366" s="269"/>
      <c r="D366" s="267"/>
      <c r="E366" s="268"/>
      <c r="F366" s="259"/>
      <c r="G366" s="261"/>
      <c r="H366" s="261"/>
      <c r="I366" s="235"/>
      <c r="J366" s="236"/>
      <c r="K366" s="264"/>
      <c r="L366" s="236"/>
      <c r="M366" s="264" t="str">
        <f t="shared" si="4"/>
        <v>#N/A</v>
      </c>
      <c r="N366" s="265" t="str">
        <f t="shared" si="5"/>
        <v/>
      </c>
      <c r="O366" s="265"/>
      <c r="P366" s="265"/>
      <c r="Q366" s="265"/>
      <c r="R366" s="265"/>
      <c r="S366" s="265"/>
      <c r="T366" s="265"/>
      <c r="U366" s="265"/>
      <c r="V366" s="265"/>
      <c r="W366" s="265"/>
      <c r="X366" s="265"/>
      <c r="Y366" s="265"/>
      <c r="Z366" s="265"/>
    </row>
    <row r="367" ht="10.5" customHeight="1">
      <c r="A367" s="259"/>
      <c r="B367" s="260" t="str">
        <f>VLOOKUP(A367,Adr!A:B,2,FALSE)</f>
        <v>#N/A</v>
      </c>
      <c r="C367" s="241"/>
      <c r="D367" s="138"/>
      <c r="E367" s="263"/>
      <c r="F367" s="259"/>
      <c r="G367" s="261"/>
      <c r="H367" s="261"/>
      <c r="I367" s="235"/>
      <c r="J367" s="236"/>
      <c r="K367" s="264"/>
      <c r="L367" s="236"/>
      <c r="M367" s="264" t="str">
        <f t="shared" si="4"/>
        <v>#N/A</v>
      </c>
      <c r="N367" s="265" t="str">
        <f t="shared" si="5"/>
        <v/>
      </c>
      <c r="O367" s="265"/>
      <c r="P367" s="265"/>
      <c r="Q367" s="265"/>
      <c r="R367" s="265"/>
      <c r="S367" s="265"/>
      <c r="T367" s="265"/>
      <c r="U367" s="265"/>
      <c r="V367" s="265"/>
      <c r="W367" s="265"/>
      <c r="X367" s="265"/>
      <c r="Y367" s="265"/>
      <c r="Z367" s="265"/>
    </row>
    <row r="368" ht="10.5" customHeight="1">
      <c r="A368" s="251"/>
      <c r="B368" s="260" t="str">
        <f>VLOOKUP(A368,Adr!A:B,2,FALSE)</f>
        <v>#N/A</v>
      </c>
      <c r="C368" s="269"/>
      <c r="D368" s="138"/>
      <c r="E368" s="268"/>
      <c r="F368" s="259"/>
      <c r="G368" s="261"/>
      <c r="H368" s="261"/>
      <c r="I368" s="235"/>
      <c r="J368" s="236"/>
      <c r="K368" s="264"/>
      <c r="L368" s="236"/>
      <c r="M368" s="264" t="str">
        <f t="shared" si="4"/>
        <v>#N/A</v>
      </c>
      <c r="N368" s="265" t="str">
        <f t="shared" si="5"/>
        <v/>
      </c>
      <c r="O368" s="265"/>
      <c r="P368" s="265"/>
      <c r="Q368" s="265"/>
      <c r="R368" s="265"/>
      <c r="S368" s="265"/>
      <c r="T368" s="265"/>
      <c r="U368" s="265"/>
      <c r="V368" s="265"/>
      <c r="W368" s="265"/>
      <c r="X368" s="265"/>
      <c r="Y368" s="265"/>
      <c r="Z368" s="265"/>
    </row>
    <row r="369" ht="10.5" customHeight="1">
      <c r="A369" s="259"/>
      <c r="B369" s="260" t="str">
        <f>VLOOKUP(A369,Adr!A:B,2,FALSE)</f>
        <v>#N/A</v>
      </c>
      <c r="C369" s="269"/>
      <c r="D369" s="267"/>
      <c r="E369" s="263"/>
      <c r="F369" s="259"/>
      <c r="G369" s="261"/>
      <c r="H369" s="261"/>
      <c r="I369" s="235"/>
      <c r="J369" s="236"/>
      <c r="K369" s="264"/>
      <c r="L369" s="236"/>
      <c r="M369" s="264" t="str">
        <f t="shared" si="4"/>
        <v>#N/A</v>
      </c>
      <c r="N369" s="265" t="str">
        <f t="shared" si="5"/>
        <v/>
      </c>
      <c r="O369" s="265"/>
      <c r="P369" s="265"/>
      <c r="Q369" s="265"/>
      <c r="R369" s="265"/>
      <c r="S369" s="265"/>
      <c r="T369" s="265"/>
      <c r="U369" s="265"/>
      <c r="V369" s="265"/>
      <c r="W369" s="265"/>
      <c r="X369" s="265"/>
      <c r="Y369" s="265"/>
      <c r="Z369" s="265"/>
    </row>
    <row r="370" ht="10.5" customHeight="1">
      <c r="A370" s="259"/>
      <c r="B370" s="260" t="str">
        <f>VLOOKUP(A370,Adr!A:B,2,FALSE)</f>
        <v>#N/A</v>
      </c>
      <c r="C370" s="269"/>
      <c r="D370" s="242"/>
      <c r="E370" s="268"/>
      <c r="F370" s="259"/>
      <c r="G370" s="261"/>
      <c r="H370" s="261"/>
      <c r="I370" s="235"/>
      <c r="J370" s="236"/>
      <c r="K370" s="264"/>
      <c r="L370" s="236"/>
      <c r="M370" s="264" t="str">
        <f t="shared" si="4"/>
        <v>#N/A</v>
      </c>
      <c r="N370" s="265" t="str">
        <f t="shared" si="5"/>
        <v/>
      </c>
      <c r="O370" s="265"/>
      <c r="P370" s="265"/>
      <c r="Q370" s="265"/>
      <c r="R370" s="265"/>
      <c r="S370" s="265"/>
      <c r="T370" s="265"/>
      <c r="U370" s="265"/>
      <c r="V370" s="265"/>
      <c r="W370" s="265"/>
      <c r="X370" s="265"/>
      <c r="Y370" s="265"/>
      <c r="Z370" s="265"/>
    </row>
    <row r="371" ht="10.5" customHeight="1">
      <c r="A371" s="259"/>
      <c r="B371" s="260" t="str">
        <f>VLOOKUP(A371,Adr!A:B,2,FALSE)</f>
        <v>#N/A</v>
      </c>
      <c r="C371" s="132"/>
      <c r="D371" s="270"/>
      <c r="E371" s="268"/>
      <c r="F371" s="259"/>
      <c r="G371" s="261"/>
      <c r="H371" s="261"/>
      <c r="I371" s="235"/>
      <c r="J371" s="236"/>
      <c r="K371" s="264"/>
      <c r="L371" s="236"/>
      <c r="M371" s="264" t="str">
        <f t="shared" si="4"/>
        <v>#N/A</v>
      </c>
      <c r="N371" s="265" t="str">
        <f t="shared" si="5"/>
        <v/>
      </c>
      <c r="O371" s="265"/>
      <c r="P371" s="265"/>
      <c r="Q371" s="265"/>
      <c r="R371" s="265"/>
      <c r="S371" s="265"/>
      <c r="T371" s="265"/>
      <c r="U371" s="265"/>
      <c r="V371" s="265"/>
      <c r="W371" s="265"/>
      <c r="X371" s="265"/>
      <c r="Y371" s="265"/>
      <c r="Z371" s="265"/>
    </row>
    <row r="372" ht="10.5" customHeight="1">
      <c r="A372" s="240"/>
      <c r="B372" s="260" t="str">
        <f>VLOOKUP(A372,Adr!A:B,2,FALSE)</f>
        <v>#N/A</v>
      </c>
      <c r="C372" s="241"/>
      <c r="D372" s="138"/>
      <c r="E372" s="263"/>
      <c r="F372" s="259"/>
      <c r="G372" s="261"/>
      <c r="H372" s="261"/>
      <c r="I372" s="235"/>
      <c r="J372" s="236"/>
      <c r="K372" s="264"/>
      <c r="L372" s="236"/>
      <c r="M372" s="264" t="str">
        <f t="shared" si="4"/>
        <v>#N/A</v>
      </c>
      <c r="N372" s="265" t="str">
        <f t="shared" si="5"/>
        <v/>
      </c>
      <c r="O372" s="265"/>
      <c r="P372" s="265"/>
      <c r="Q372" s="265"/>
      <c r="R372" s="265"/>
      <c r="S372" s="265"/>
      <c r="T372" s="265"/>
      <c r="U372" s="265"/>
      <c r="V372" s="265"/>
      <c r="W372" s="265"/>
      <c r="X372" s="265"/>
      <c r="Y372" s="265"/>
      <c r="Z372" s="265"/>
    </row>
    <row r="373" ht="10.5" customHeight="1">
      <c r="A373" s="259"/>
      <c r="B373" s="260" t="str">
        <f>VLOOKUP(A373,Adr!A:B,2,FALSE)</f>
        <v>#N/A</v>
      </c>
      <c r="C373" s="269"/>
      <c r="D373" s="267"/>
      <c r="E373" s="263"/>
      <c r="F373" s="259"/>
      <c r="G373" s="261"/>
      <c r="H373" s="261"/>
      <c r="I373" s="235"/>
      <c r="J373" s="236"/>
      <c r="K373" s="264"/>
      <c r="L373" s="236"/>
      <c r="M373" s="264" t="str">
        <f t="shared" si="4"/>
        <v>#N/A</v>
      </c>
      <c r="N373" s="265" t="str">
        <f t="shared" si="5"/>
        <v/>
      </c>
      <c r="O373" s="265"/>
      <c r="P373" s="265"/>
      <c r="Q373" s="265"/>
      <c r="R373" s="265"/>
      <c r="S373" s="265"/>
      <c r="T373" s="265"/>
      <c r="U373" s="265"/>
      <c r="V373" s="265"/>
      <c r="W373" s="265"/>
      <c r="X373" s="265"/>
      <c r="Y373" s="265"/>
      <c r="Z373" s="265"/>
    </row>
    <row r="374" ht="10.5" customHeight="1">
      <c r="A374" s="235"/>
      <c r="B374" s="260" t="str">
        <f>VLOOKUP(A374,Adr!A:B,2,FALSE)</f>
        <v>#N/A</v>
      </c>
      <c r="C374" s="269"/>
      <c r="D374" s="267"/>
      <c r="E374" s="268"/>
      <c r="F374" s="259"/>
      <c r="G374" s="261"/>
      <c r="H374" s="261"/>
      <c r="I374" s="235"/>
      <c r="J374" s="236"/>
      <c r="K374" s="264"/>
      <c r="L374" s="236"/>
      <c r="M374" s="264" t="str">
        <f t="shared" si="4"/>
        <v>#N/A</v>
      </c>
      <c r="N374" s="265" t="str">
        <f t="shared" si="5"/>
        <v/>
      </c>
      <c r="O374" s="265"/>
      <c r="P374" s="265"/>
      <c r="Q374" s="265"/>
      <c r="R374" s="265"/>
      <c r="S374" s="265"/>
      <c r="T374" s="265"/>
      <c r="U374" s="265"/>
      <c r="V374" s="265"/>
      <c r="W374" s="265"/>
      <c r="X374" s="265"/>
      <c r="Y374" s="265"/>
      <c r="Z374" s="265"/>
    </row>
    <row r="375" ht="10.5" customHeight="1">
      <c r="A375" s="235"/>
      <c r="B375" s="260" t="str">
        <f>VLOOKUP(A375,Adr!A:B,2,FALSE)</f>
        <v>#N/A</v>
      </c>
      <c r="C375" s="241"/>
      <c r="D375" s="138"/>
      <c r="E375" s="263"/>
      <c r="F375" s="259"/>
      <c r="G375" s="261"/>
      <c r="H375" s="261"/>
      <c r="I375" s="235"/>
      <c r="J375" s="236"/>
      <c r="K375" s="264"/>
      <c r="L375" s="236"/>
      <c r="M375" s="264" t="str">
        <f t="shared" si="4"/>
        <v>#N/A</v>
      </c>
      <c r="N375" s="265" t="str">
        <f t="shared" si="5"/>
        <v/>
      </c>
      <c r="O375" s="265"/>
      <c r="P375" s="265"/>
      <c r="Q375" s="265"/>
      <c r="R375" s="265"/>
      <c r="S375" s="265"/>
      <c r="T375" s="265"/>
      <c r="U375" s="265"/>
      <c r="V375" s="265"/>
      <c r="W375" s="265"/>
      <c r="X375" s="265"/>
      <c r="Y375" s="265"/>
      <c r="Z375" s="265"/>
    </row>
    <row r="376" ht="10.5" customHeight="1">
      <c r="A376" s="259"/>
      <c r="B376" s="260" t="str">
        <f>VLOOKUP(A376,Adr!A:B,2,FALSE)</f>
        <v>#N/A</v>
      </c>
      <c r="C376" s="241"/>
      <c r="D376" s="138"/>
      <c r="E376" s="268"/>
      <c r="F376" s="259"/>
      <c r="G376" s="261"/>
      <c r="H376" s="261"/>
      <c r="I376" s="235"/>
      <c r="J376" s="236"/>
      <c r="K376" s="264"/>
      <c r="L376" s="236"/>
      <c r="M376" s="264" t="str">
        <f t="shared" si="4"/>
        <v>#N/A</v>
      </c>
      <c r="N376" s="265" t="str">
        <f t="shared" si="5"/>
        <v/>
      </c>
      <c r="O376" s="265"/>
      <c r="P376" s="265"/>
      <c r="Q376" s="265"/>
      <c r="R376" s="265"/>
      <c r="S376" s="265"/>
      <c r="T376" s="265"/>
      <c r="U376" s="265"/>
      <c r="V376" s="265"/>
      <c r="W376" s="265"/>
      <c r="X376" s="265"/>
      <c r="Y376" s="265"/>
      <c r="Z376" s="265"/>
    </row>
    <row r="377" ht="10.5" customHeight="1">
      <c r="A377" s="259"/>
      <c r="B377" s="260" t="str">
        <f>VLOOKUP(A377,Adr!A:B,2,FALSE)</f>
        <v>#N/A</v>
      </c>
      <c r="C377" s="266"/>
      <c r="D377" s="252"/>
      <c r="E377" s="268"/>
      <c r="F377" s="259"/>
      <c r="G377" s="261"/>
      <c r="H377" s="261"/>
      <c r="I377" s="235"/>
      <c r="J377" s="236"/>
      <c r="K377" s="264"/>
      <c r="L377" s="236"/>
      <c r="M377" s="264" t="str">
        <f t="shared" si="4"/>
        <v>#N/A</v>
      </c>
      <c r="N377" s="265" t="str">
        <f t="shared" si="5"/>
        <v/>
      </c>
      <c r="O377" s="265"/>
      <c r="P377" s="265"/>
      <c r="Q377" s="265"/>
      <c r="R377" s="265"/>
      <c r="S377" s="265"/>
      <c r="T377" s="265"/>
      <c r="U377" s="265"/>
      <c r="V377" s="265"/>
      <c r="W377" s="265"/>
      <c r="X377" s="265"/>
      <c r="Y377" s="265"/>
      <c r="Z377" s="265"/>
    </row>
    <row r="378" ht="10.5" customHeight="1">
      <c r="A378" s="235"/>
      <c r="B378" s="260" t="str">
        <f>VLOOKUP(A378,Adr!A:B,2,FALSE)</f>
        <v>#N/A</v>
      </c>
      <c r="C378" s="269"/>
      <c r="D378" s="138"/>
      <c r="E378" s="268"/>
      <c r="F378" s="259"/>
      <c r="G378" s="261"/>
      <c r="H378" s="261"/>
      <c r="I378" s="235"/>
      <c r="J378" s="236"/>
      <c r="K378" s="264"/>
      <c r="L378" s="236"/>
      <c r="M378" s="264" t="str">
        <f t="shared" si="4"/>
        <v>#N/A</v>
      </c>
      <c r="N378" s="265" t="str">
        <f t="shared" si="5"/>
        <v/>
      </c>
      <c r="O378" s="265"/>
      <c r="P378" s="265"/>
      <c r="Q378" s="265"/>
      <c r="R378" s="265"/>
      <c r="S378" s="265"/>
      <c r="T378" s="265"/>
      <c r="U378" s="265"/>
      <c r="V378" s="265"/>
      <c r="W378" s="265"/>
      <c r="X378" s="265"/>
      <c r="Y378" s="265"/>
      <c r="Z378" s="265"/>
    </row>
    <row r="379" ht="10.5" customHeight="1">
      <c r="A379" s="259"/>
      <c r="B379" s="260" t="str">
        <f>VLOOKUP(A379,Adr!A:B,2,FALSE)</f>
        <v>#N/A</v>
      </c>
      <c r="C379" s="269"/>
      <c r="D379" s="267"/>
      <c r="E379" s="268"/>
      <c r="F379" s="259"/>
      <c r="G379" s="261"/>
      <c r="H379" s="261"/>
      <c r="I379" s="235"/>
      <c r="J379" s="236"/>
      <c r="K379" s="264"/>
      <c r="L379" s="236"/>
      <c r="M379" s="264" t="str">
        <f t="shared" si="4"/>
        <v>#N/A</v>
      </c>
      <c r="N379" s="265" t="str">
        <f t="shared" si="5"/>
        <v/>
      </c>
      <c r="O379" s="265"/>
      <c r="P379" s="265"/>
      <c r="Q379" s="265"/>
      <c r="R379" s="265"/>
      <c r="S379" s="265"/>
      <c r="T379" s="265"/>
      <c r="U379" s="265"/>
      <c r="V379" s="265"/>
      <c r="W379" s="265"/>
      <c r="X379" s="265"/>
      <c r="Y379" s="265"/>
      <c r="Z379" s="265"/>
    </row>
    <row r="380" ht="10.5" customHeight="1">
      <c r="A380" s="259"/>
      <c r="B380" s="260" t="str">
        <f>VLOOKUP(A380,Adr!A:B,2,FALSE)</f>
        <v>#N/A</v>
      </c>
      <c r="C380" s="269"/>
      <c r="D380" s="267"/>
      <c r="E380" s="268"/>
      <c r="F380" s="259"/>
      <c r="G380" s="261"/>
      <c r="H380" s="261"/>
      <c r="I380" s="235"/>
      <c r="J380" s="236"/>
      <c r="K380" s="264"/>
      <c r="L380" s="236"/>
      <c r="M380" s="264" t="str">
        <f t="shared" si="4"/>
        <v>#N/A</v>
      </c>
      <c r="N380" s="265" t="str">
        <f t="shared" si="5"/>
        <v/>
      </c>
      <c r="O380" s="265"/>
      <c r="P380" s="265"/>
      <c r="Q380" s="265"/>
      <c r="R380" s="265"/>
      <c r="S380" s="265"/>
      <c r="T380" s="265"/>
      <c r="U380" s="265"/>
      <c r="V380" s="265"/>
      <c r="W380" s="265"/>
      <c r="X380" s="265"/>
      <c r="Y380" s="265"/>
      <c r="Z380" s="265"/>
    </row>
    <row r="381" ht="10.5" customHeight="1">
      <c r="A381" s="240"/>
      <c r="B381" s="260" t="str">
        <f>VLOOKUP(A381,Adr!A:B,2,FALSE)</f>
        <v>#N/A</v>
      </c>
      <c r="C381" s="241"/>
      <c r="D381" s="138"/>
      <c r="E381" s="263"/>
      <c r="F381" s="259"/>
      <c r="G381" s="261"/>
      <c r="H381" s="261"/>
      <c r="I381" s="235"/>
      <c r="J381" s="236"/>
      <c r="K381" s="264"/>
      <c r="L381" s="236"/>
      <c r="M381" s="264" t="str">
        <f t="shared" si="4"/>
        <v>#N/A</v>
      </c>
      <c r="N381" s="265" t="str">
        <f t="shared" si="5"/>
        <v/>
      </c>
      <c r="O381" s="265"/>
      <c r="P381" s="265"/>
      <c r="Q381" s="265"/>
      <c r="R381" s="265"/>
      <c r="S381" s="265"/>
      <c r="T381" s="265"/>
      <c r="U381" s="265"/>
      <c r="V381" s="265"/>
      <c r="W381" s="265"/>
      <c r="X381" s="265"/>
      <c r="Y381" s="265"/>
      <c r="Z381" s="265"/>
    </row>
    <row r="382" ht="10.5" customHeight="1">
      <c r="A382" s="259"/>
      <c r="B382" s="260" t="str">
        <f>VLOOKUP(A382,Adr!A:B,2,FALSE)</f>
        <v>#N/A</v>
      </c>
      <c r="C382" s="241"/>
      <c r="D382" s="138"/>
      <c r="E382" s="263"/>
      <c r="F382" s="259"/>
      <c r="G382" s="261"/>
      <c r="H382" s="261"/>
      <c r="I382" s="235"/>
      <c r="J382" s="236"/>
      <c r="K382" s="264"/>
      <c r="L382" s="236"/>
      <c r="M382" s="264" t="str">
        <f t="shared" si="4"/>
        <v>#N/A</v>
      </c>
      <c r="N382" s="265" t="str">
        <f t="shared" si="5"/>
        <v/>
      </c>
      <c r="O382" s="265"/>
      <c r="P382" s="265"/>
      <c r="Q382" s="265"/>
      <c r="R382" s="265"/>
      <c r="S382" s="265"/>
      <c r="T382" s="265"/>
      <c r="U382" s="265"/>
      <c r="V382" s="265"/>
      <c r="W382" s="265"/>
      <c r="X382" s="265"/>
      <c r="Y382" s="265"/>
      <c r="Z382" s="265"/>
    </row>
    <row r="383" ht="10.5" customHeight="1">
      <c r="A383" s="235"/>
      <c r="B383" s="260" t="str">
        <f>VLOOKUP(A383,Adr!A:B,2,FALSE)</f>
        <v>#N/A</v>
      </c>
      <c r="C383" s="269"/>
      <c r="D383" s="267"/>
      <c r="E383" s="263"/>
      <c r="F383" s="259"/>
      <c r="G383" s="261"/>
      <c r="H383" s="261"/>
      <c r="I383" s="235"/>
      <c r="J383" s="236"/>
      <c r="K383" s="264"/>
      <c r="L383" s="236"/>
      <c r="M383" s="264" t="str">
        <f t="shared" si="4"/>
        <v>#N/A</v>
      </c>
      <c r="N383" s="265" t="str">
        <f t="shared" si="5"/>
        <v/>
      </c>
      <c r="O383" s="265"/>
      <c r="P383" s="265"/>
      <c r="Q383" s="265"/>
      <c r="R383" s="265"/>
      <c r="S383" s="265"/>
      <c r="T383" s="265"/>
      <c r="U383" s="265"/>
      <c r="V383" s="265"/>
      <c r="W383" s="265"/>
      <c r="X383" s="265"/>
      <c r="Y383" s="265"/>
      <c r="Z383" s="265"/>
    </row>
    <row r="384" ht="10.5" customHeight="1">
      <c r="A384" s="235"/>
      <c r="B384" s="260" t="str">
        <f>VLOOKUP(A384,Adr!A:B,2,FALSE)</f>
        <v>#N/A</v>
      </c>
      <c r="C384" s="261"/>
      <c r="D384" s="262"/>
      <c r="E384" s="263"/>
      <c r="F384" s="259"/>
      <c r="G384" s="261"/>
      <c r="H384" s="261"/>
      <c r="I384" s="235"/>
      <c r="J384" s="236"/>
      <c r="K384" s="264"/>
      <c r="L384" s="236"/>
      <c r="M384" s="264" t="str">
        <f t="shared" si="4"/>
        <v>#N/A</v>
      </c>
      <c r="N384" s="265" t="str">
        <f t="shared" si="5"/>
        <v/>
      </c>
      <c r="O384" s="265"/>
      <c r="P384" s="265"/>
      <c r="Q384" s="265"/>
      <c r="R384" s="265"/>
      <c r="S384" s="265"/>
      <c r="T384" s="265"/>
      <c r="U384" s="265"/>
      <c r="V384" s="265"/>
      <c r="W384" s="265"/>
      <c r="X384" s="265"/>
      <c r="Y384" s="265"/>
      <c r="Z384" s="265"/>
    </row>
    <row r="385" ht="10.5" customHeight="1">
      <c r="A385" s="240"/>
      <c r="B385" s="260" t="str">
        <f>VLOOKUP(A385,Adr!A:B,2,FALSE)</f>
        <v>#N/A</v>
      </c>
      <c r="C385" s="241"/>
      <c r="D385" s="138"/>
      <c r="E385" s="263"/>
      <c r="F385" s="259"/>
      <c r="G385" s="261"/>
      <c r="H385" s="261"/>
      <c r="I385" s="235"/>
      <c r="J385" s="236"/>
      <c r="K385" s="264"/>
      <c r="L385" s="236"/>
      <c r="M385" s="264" t="str">
        <f t="shared" si="4"/>
        <v>#N/A</v>
      </c>
      <c r="N385" s="265" t="str">
        <f t="shared" si="5"/>
        <v/>
      </c>
      <c r="O385" s="265"/>
      <c r="P385" s="265"/>
      <c r="Q385" s="265"/>
      <c r="R385" s="265"/>
      <c r="S385" s="265"/>
      <c r="T385" s="265"/>
      <c r="U385" s="265"/>
      <c r="V385" s="265"/>
      <c r="W385" s="265"/>
      <c r="X385" s="265"/>
      <c r="Y385" s="265"/>
      <c r="Z385" s="265"/>
    </row>
    <row r="386" ht="10.5" customHeight="1">
      <c r="A386" s="251"/>
      <c r="B386" s="260" t="str">
        <f>VLOOKUP(A386,Adr!A:B,2,FALSE)</f>
        <v>#N/A</v>
      </c>
      <c r="C386" s="269"/>
      <c r="D386" s="267"/>
      <c r="E386" s="263"/>
      <c r="F386" s="259"/>
      <c r="G386" s="261"/>
      <c r="H386" s="261"/>
      <c r="I386" s="235"/>
      <c r="J386" s="236"/>
      <c r="K386" s="264"/>
      <c r="L386" s="236"/>
      <c r="M386" s="264" t="str">
        <f t="shared" si="4"/>
        <v>#N/A</v>
      </c>
      <c r="N386" s="265" t="str">
        <f t="shared" si="5"/>
        <v/>
      </c>
      <c r="O386" s="265"/>
      <c r="P386" s="265"/>
      <c r="Q386" s="265"/>
      <c r="R386" s="265"/>
      <c r="S386" s="265"/>
      <c r="T386" s="265"/>
      <c r="U386" s="265"/>
      <c r="V386" s="265"/>
      <c r="W386" s="265"/>
      <c r="X386" s="265"/>
      <c r="Y386" s="265"/>
      <c r="Z386" s="265"/>
    </row>
    <row r="387" ht="10.5" customHeight="1">
      <c r="A387" s="235"/>
      <c r="B387" s="260" t="str">
        <f>VLOOKUP(A387,Adr!A:B,2,FALSE)</f>
        <v>#N/A</v>
      </c>
      <c r="C387" s="241"/>
      <c r="D387" s="138"/>
      <c r="E387" s="268"/>
      <c r="F387" s="259"/>
      <c r="G387" s="261"/>
      <c r="H387" s="261"/>
      <c r="I387" s="235"/>
      <c r="J387" s="236"/>
      <c r="K387" s="264"/>
      <c r="L387" s="236"/>
      <c r="M387" s="264" t="str">
        <f t="shared" si="4"/>
        <v>#N/A</v>
      </c>
      <c r="N387" s="265" t="str">
        <f t="shared" si="5"/>
        <v/>
      </c>
      <c r="O387" s="265"/>
      <c r="P387" s="265"/>
      <c r="Q387" s="265"/>
      <c r="R387" s="265"/>
      <c r="S387" s="265"/>
      <c r="T387" s="265"/>
      <c r="U387" s="265"/>
      <c r="V387" s="265"/>
      <c r="W387" s="265"/>
      <c r="X387" s="265"/>
      <c r="Y387" s="265"/>
      <c r="Z387" s="265"/>
    </row>
    <row r="388" ht="10.5" customHeight="1">
      <c r="A388" s="259"/>
      <c r="B388" s="260" t="str">
        <f>VLOOKUP(A388,Adr!A:B,2,FALSE)</f>
        <v>#N/A</v>
      </c>
      <c r="C388" s="266"/>
      <c r="D388" s="242"/>
      <c r="E388" s="268"/>
      <c r="F388" s="259"/>
      <c r="G388" s="261"/>
      <c r="H388" s="261"/>
      <c r="I388" s="235"/>
      <c r="J388" s="236"/>
      <c r="K388" s="264"/>
      <c r="L388" s="236"/>
      <c r="M388" s="264" t="str">
        <f t="shared" si="4"/>
        <v>#N/A</v>
      </c>
      <c r="N388" s="265" t="str">
        <f t="shared" si="5"/>
        <v/>
      </c>
      <c r="O388" s="265"/>
      <c r="P388" s="265"/>
      <c r="Q388" s="265"/>
      <c r="R388" s="265"/>
      <c r="S388" s="265"/>
      <c r="T388" s="265"/>
      <c r="U388" s="265"/>
      <c r="V388" s="265"/>
      <c r="W388" s="265"/>
      <c r="X388" s="265"/>
      <c r="Y388" s="265"/>
      <c r="Z388" s="265"/>
    </row>
    <row r="389" ht="10.5" customHeight="1">
      <c r="A389" s="235"/>
      <c r="B389" s="260" t="str">
        <f>VLOOKUP(A389,Adr!A:B,2,FALSE)</f>
        <v>#N/A</v>
      </c>
      <c r="C389" s="261"/>
      <c r="D389" s="262"/>
      <c r="E389" s="268"/>
      <c r="F389" s="259"/>
      <c r="G389" s="261"/>
      <c r="H389" s="261"/>
      <c r="I389" s="235"/>
      <c r="J389" s="236"/>
      <c r="K389" s="264"/>
      <c r="L389" s="236"/>
      <c r="M389" s="264" t="str">
        <f t="shared" si="4"/>
        <v>#N/A</v>
      </c>
      <c r="N389" s="265" t="str">
        <f t="shared" si="5"/>
        <v/>
      </c>
      <c r="O389" s="265"/>
      <c r="P389" s="265"/>
      <c r="Q389" s="265"/>
      <c r="R389" s="265"/>
      <c r="S389" s="265"/>
      <c r="T389" s="265"/>
      <c r="U389" s="265"/>
      <c r="V389" s="265"/>
      <c r="W389" s="265"/>
      <c r="X389" s="265"/>
      <c r="Y389" s="265"/>
      <c r="Z389" s="265"/>
    </row>
    <row r="390" ht="10.5" customHeight="1">
      <c r="A390" s="235"/>
      <c r="B390" s="260" t="str">
        <f>VLOOKUP(A390,Adr!A:B,2,FALSE)</f>
        <v>#N/A</v>
      </c>
      <c r="C390" s="261"/>
      <c r="D390" s="262"/>
      <c r="E390" s="263"/>
      <c r="F390" s="259"/>
      <c r="G390" s="261"/>
      <c r="H390" s="261"/>
      <c r="I390" s="235"/>
      <c r="J390" s="236"/>
      <c r="K390" s="264"/>
      <c r="L390" s="236"/>
      <c r="M390" s="264" t="str">
        <f t="shared" si="4"/>
        <v>#N/A</v>
      </c>
      <c r="N390" s="265" t="str">
        <f t="shared" si="5"/>
        <v/>
      </c>
      <c r="O390" s="265"/>
      <c r="P390" s="265"/>
      <c r="Q390" s="265"/>
      <c r="R390" s="265"/>
      <c r="S390" s="265"/>
      <c r="T390" s="265"/>
      <c r="U390" s="265"/>
      <c r="V390" s="265"/>
      <c r="W390" s="265"/>
      <c r="X390" s="265"/>
      <c r="Y390" s="265"/>
      <c r="Z390" s="265"/>
    </row>
    <row r="391" ht="10.5" customHeight="1">
      <c r="A391" s="259"/>
      <c r="B391" s="260" t="str">
        <f>VLOOKUP(A391,Adr!A:B,2,FALSE)</f>
        <v>#N/A</v>
      </c>
      <c r="C391" s="241"/>
      <c r="D391" s="138"/>
      <c r="E391" s="263"/>
      <c r="F391" s="259"/>
      <c r="G391" s="261"/>
      <c r="H391" s="261"/>
      <c r="I391" s="235"/>
      <c r="J391" s="236"/>
      <c r="K391" s="264"/>
      <c r="L391" s="236"/>
      <c r="M391" s="264" t="str">
        <f t="shared" si="4"/>
        <v>#N/A</v>
      </c>
      <c r="N391" s="265" t="str">
        <f t="shared" si="5"/>
        <v/>
      </c>
      <c r="O391" s="265"/>
      <c r="P391" s="265"/>
      <c r="Q391" s="265"/>
      <c r="R391" s="265"/>
      <c r="S391" s="265"/>
      <c r="T391" s="265"/>
      <c r="U391" s="265"/>
      <c r="V391" s="265"/>
      <c r="W391" s="265"/>
      <c r="X391" s="265"/>
      <c r="Y391" s="265"/>
      <c r="Z391" s="265"/>
    </row>
    <row r="392" ht="10.5" customHeight="1">
      <c r="A392" s="259"/>
      <c r="B392" s="260" t="str">
        <f>VLOOKUP(A392,Adr!A:B,2,FALSE)</f>
        <v>#N/A</v>
      </c>
      <c r="C392" s="269"/>
      <c r="D392" s="267"/>
      <c r="E392" s="268"/>
      <c r="F392" s="259"/>
      <c r="G392" s="261"/>
      <c r="H392" s="261"/>
      <c r="I392" s="235"/>
      <c r="J392" s="236"/>
      <c r="K392" s="264"/>
      <c r="L392" s="236"/>
      <c r="M392" s="264" t="str">
        <f t="shared" si="4"/>
        <v>#N/A</v>
      </c>
      <c r="N392" s="265" t="str">
        <f t="shared" si="5"/>
        <v/>
      </c>
      <c r="O392" s="265"/>
      <c r="P392" s="265"/>
      <c r="Q392" s="265"/>
      <c r="R392" s="265"/>
      <c r="S392" s="265"/>
      <c r="T392" s="265"/>
      <c r="U392" s="265"/>
      <c r="V392" s="265"/>
      <c r="W392" s="265"/>
      <c r="X392" s="265"/>
      <c r="Y392" s="265"/>
      <c r="Z392" s="265"/>
    </row>
    <row r="393" ht="10.5" customHeight="1">
      <c r="A393" s="259"/>
      <c r="B393" s="260" t="str">
        <f>VLOOKUP(A393,Adr!A:B,2,FALSE)</f>
        <v>#N/A</v>
      </c>
      <c r="C393" s="269"/>
      <c r="D393" s="138"/>
      <c r="E393" s="263"/>
      <c r="F393" s="259"/>
      <c r="G393" s="261"/>
      <c r="H393" s="261"/>
      <c r="I393" s="235"/>
      <c r="J393" s="236"/>
      <c r="K393" s="264"/>
      <c r="L393" s="236"/>
      <c r="M393" s="264" t="str">
        <f t="shared" si="4"/>
        <v>#N/A</v>
      </c>
      <c r="N393" s="265" t="str">
        <f t="shared" si="5"/>
        <v/>
      </c>
      <c r="O393" s="265"/>
      <c r="P393" s="265"/>
      <c r="Q393" s="265"/>
      <c r="R393" s="265"/>
      <c r="S393" s="265"/>
      <c r="T393" s="265"/>
      <c r="U393" s="265"/>
      <c r="V393" s="265"/>
      <c r="W393" s="265"/>
      <c r="X393" s="265"/>
      <c r="Y393" s="265"/>
      <c r="Z393" s="265"/>
    </row>
    <row r="394" ht="10.5" customHeight="1">
      <c r="A394" s="251"/>
      <c r="B394" s="260" t="str">
        <f>VLOOKUP(A394,Adr!A:B,2,FALSE)</f>
        <v>#N/A</v>
      </c>
      <c r="C394" s="261"/>
      <c r="D394" s="262"/>
      <c r="E394" s="268"/>
      <c r="F394" s="259"/>
      <c r="G394" s="261"/>
      <c r="H394" s="261"/>
      <c r="I394" s="235"/>
      <c r="J394" s="236"/>
      <c r="K394" s="264"/>
      <c r="L394" s="236"/>
      <c r="M394" s="264" t="str">
        <f t="shared" si="4"/>
        <v>#N/A</v>
      </c>
      <c r="N394" s="265" t="str">
        <f t="shared" si="5"/>
        <v/>
      </c>
      <c r="O394" s="265"/>
      <c r="P394" s="265"/>
      <c r="Q394" s="265"/>
      <c r="R394" s="265"/>
      <c r="S394" s="265"/>
      <c r="T394" s="265"/>
      <c r="U394" s="265"/>
      <c r="V394" s="265"/>
      <c r="W394" s="265"/>
      <c r="X394" s="265"/>
      <c r="Y394" s="265"/>
      <c r="Z394" s="265"/>
    </row>
    <row r="395" ht="10.5" customHeight="1">
      <c r="A395" s="240"/>
      <c r="B395" s="260" t="str">
        <f>VLOOKUP(A395,Adr!A:B,2,FALSE)</f>
        <v>#N/A</v>
      </c>
      <c r="C395" s="241"/>
      <c r="D395" s="138"/>
      <c r="E395" s="263"/>
      <c r="F395" s="259"/>
      <c r="G395" s="261"/>
      <c r="H395" s="261"/>
      <c r="I395" s="235"/>
      <c r="J395" s="236"/>
      <c r="K395" s="264"/>
      <c r="L395" s="236"/>
      <c r="M395" s="264" t="str">
        <f t="shared" si="4"/>
        <v>#N/A</v>
      </c>
      <c r="N395" s="265" t="str">
        <f t="shared" si="5"/>
        <v/>
      </c>
      <c r="O395" s="265"/>
      <c r="P395" s="265"/>
      <c r="Q395" s="265"/>
      <c r="R395" s="265"/>
      <c r="S395" s="265"/>
      <c r="T395" s="265"/>
      <c r="U395" s="265"/>
      <c r="V395" s="265"/>
      <c r="W395" s="265"/>
      <c r="X395" s="265"/>
      <c r="Y395" s="265"/>
      <c r="Z395" s="265"/>
    </row>
    <row r="396" ht="10.5" customHeight="1">
      <c r="A396" s="259"/>
      <c r="B396" s="260" t="str">
        <f>VLOOKUP(A396,Adr!A:B,2,FALSE)</f>
        <v>#N/A</v>
      </c>
      <c r="C396" s="269"/>
      <c r="D396" s="267"/>
      <c r="E396" s="268"/>
      <c r="F396" s="259"/>
      <c r="G396" s="261"/>
      <c r="H396" s="261"/>
      <c r="I396" s="235"/>
      <c r="J396" s="236"/>
      <c r="K396" s="264"/>
      <c r="L396" s="236"/>
      <c r="M396" s="264" t="str">
        <f t="shared" si="4"/>
        <v>#N/A</v>
      </c>
      <c r="N396" s="265" t="str">
        <f t="shared" si="5"/>
        <v/>
      </c>
      <c r="O396" s="265"/>
      <c r="P396" s="265"/>
      <c r="Q396" s="265"/>
      <c r="R396" s="265"/>
      <c r="S396" s="265"/>
      <c r="T396" s="265"/>
      <c r="U396" s="265"/>
      <c r="V396" s="265"/>
      <c r="W396" s="265"/>
      <c r="X396" s="265"/>
      <c r="Y396" s="265"/>
      <c r="Z396" s="265"/>
    </row>
    <row r="397" ht="10.5" customHeight="1">
      <c r="A397" s="259"/>
      <c r="B397" s="260" t="str">
        <f>VLOOKUP(A397,Adr!A:B,2,FALSE)</f>
        <v>#N/A</v>
      </c>
      <c r="C397" s="266"/>
      <c r="D397" s="267"/>
      <c r="E397" s="263"/>
      <c r="F397" s="259"/>
      <c r="G397" s="261"/>
      <c r="H397" s="261"/>
      <c r="I397" s="235"/>
      <c r="J397" s="236"/>
      <c r="K397" s="264"/>
      <c r="L397" s="236"/>
      <c r="M397" s="264" t="str">
        <f t="shared" si="4"/>
        <v>#N/A</v>
      </c>
      <c r="N397" s="265" t="str">
        <f t="shared" si="5"/>
        <v/>
      </c>
      <c r="O397" s="265"/>
      <c r="P397" s="265"/>
      <c r="Q397" s="265"/>
      <c r="R397" s="265"/>
      <c r="S397" s="265"/>
      <c r="T397" s="265"/>
      <c r="U397" s="265"/>
      <c r="V397" s="265"/>
      <c r="W397" s="265"/>
      <c r="X397" s="265"/>
      <c r="Y397" s="265"/>
      <c r="Z397" s="265"/>
    </row>
    <row r="398" ht="10.5" customHeight="1">
      <c r="A398" s="259"/>
      <c r="B398" s="260" t="str">
        <f>VLOOKUP(A398,Adr!A:B,2,FALSE)</f>
        <v>#N/A</v>
      </c>
      <c r="C398" s="269"/>
      <c r="D398" s="138"/>
      <c r="E398" s="263"/>
      <c r="F398" s="259"/>
      <c r="G398" s="261"/>
      <c r="H398" s="261"/>
      <c r="I398" s="235"/>
      <c r="J398" s="236"/>
      <c r="K398" s="264"/>
      <c r="L398" s="236"/>
      <c r="M398" s="264" t="str">
        <f t="shared" si="4"/>
        <v>#N/A</v>
      </c>
      <c r="N398" s="265" t="str">
        <f t="shared" si="5"/>
        <v/>
      </c>
      <c r="O398" s="265"/>
      <c r="P398" s="265"/>
      <c r="Q398" s="265"/>
      <c r="R398" s="265"/>
      <c r="S398" s="265"/>
      <c r="T398" s="265"/>
      <c r="U398" s="265"/>
      <c r="V398" s="265"/>
      <c r="W398" s="265"/>
      <c r="X398" s="265"/>
      <c r="Y398" s="265"/>
      <c r="Z398" s="265"/>
    </row>
    <row r="399" ht="10.5" customHeight="1">
      <c r="A399" s="235"/>
      <c r="B399" s="260" t="str">
        <f>VLOOKUP(A399,Adr!A:B,2,FALSE)</f>
        <v>#N/A</v>
      </c>
      <c r="C399" s="241"/>
      <c r="D399" s="262"/>
      <c r="E399" s="263"/>
      <c r="F399" s="259"/>
      <c r="G399" s="261"/>
      <c r="H399" s="261"/>
      <c r="I399" s="235"/>
      <c r="J399" s="236"/>
      <c r="K399" s="264"/>
      <c r="L399" s="236"/>
      <c r="M399" s="264" t="str">
        <f t="shared" si="4"/>
        <v>#N/A</v>
      </c>
      <c r="N399" s="265" t="str">
        <f t="shared" si="5"/>
        <v/>
      </c>
      <c r="O399" s="265"/>
      <c r="P399" s="265"/>
      <c r="Q399" s="265"/>
      <c r="R399" s="265"/>
      <c r="S399" s="265"/>
      <c r="T399" s="265"/>
      <c r="U399" s="265"/>
      <c r="V399" s="265"/>
      <c r="W399" s="265"/>
      <c r="X399" s="265"/>
      <c r="Y399" s="265"/>
      <c r="Z399" s="265"/>
    </row>
    <row r="400" ht="10.5" customHeight="1">
      <c r="A400" s="259"/>
      <c r="B400" s="260" t="str">
        <f>VLOOKUP(A400,Adr!A:B,2,FALSE)</f>
        <v>#N/A</v>
      </c>
      <c r="C400" s="269"/>
      <c r="D400" s="267"/>
      <c r="E400" s="263"/>
      <c r="F400" s="259"/>
      <c r="G400" s="261"/>
      <c r="H400" s="261"/>
      <c r="I400" s="235"/>
      <c r="J400" s="236"/>
      <c r="K400" s="264"/>
      <c r="L400" s="236"/>
      <c r="M400" s="264" t="str">
        <f t="shared" si="4"/>
        <v>#N/A</v>
      </c>
      <c r="N400" s="265" t="str">
        <f t="shared" si="5"/>
        <v/>
      </c>
      <c r="O400" s="265"/>
      <c r="P400" s="265"/>
      <c r="Q400" s="265"/>
      <c r="R400" s="265"/>
      <c r="S400" s="265"/>
      <c r="T400" s="265"/>
      <c r="U400" s="265"/>
      <c r="V400" s="265"/>
      <c r="W400" s="265"/>
      <c r="X400" s="265"/>
      <c r="Y400" s="265"/>
      <c r="Z400" s="265"/>
    </row>
    <row r="401" ht="10.5" customHeight="1">
      <c r="A401" s="259"/>
      <c r="B401" s="260" t="str">
        <f>VLOOKUP(A401,Adr!A:B,2,FALSE)</f>
        <v>#N/A</v>
      </c>
      <c r="C401" s="269"/>
      <c r="D401" s="267"/>
      <c r="E401" s="263"/>
      <c r="F401" s="259"/>
      <c r="G401" s="261"/>
      <c r="H401" s="261"/>
      <c r="I401" s="235"/>
      <c r="J401" s="236"/>
      <c r="K401" s="264"/>
      <c r="L401" s="236"/>
      <c r="M401" s="264" t="str">
        <f t="shared" si="4"/>
        <v>#N/A</v>
      </c>
      <c r="N401" s="265" t="str">
        <f t="shared" si="5"/>
        <v/>
      </c>
      <c r="O401" s="265"/>
      <c r="P401" s="265"/>
      <c r="Q401" s="265"/>
      <c r="R401" s="265"/>
      <c r="S401" s="265"/>
      <c r="T401" s="265"/>
      <c r="U401" s="265"/>
      <c r="V401" s="265"/>
      <c r="W401" s="265"/>
      <c r="X401" s="265"/>
      <c r="Y401" s="265"/>
      <c r="Z401" s="265"/>
    </row>
    <row r="402" ht="10.5" customHeight="1">
      <c r="A402" s="259"/>
      <c r="B402" s="260" t="str">
        <f>VLOOKUP(A402,Adr!A:B,2,FALSE)</f>
        <v>#N/A</v>
      </c>
      <c r="C402" s="241"/>
      <c r="D402" s="138"/>
      <c r="E402" s="268"/>
      <c r="F402" s="259"/>
      <c r="G402" s="261"/>
      <c r="H402" s="261"/>
      <c r="I402" s="235"/>
      <c r="J402" s="236"/>
      <c r="K402" s="264"/>
      <c r="L402" s="236"/>
      <c r="M402" s="264" t="str">
        <f t="shared" si="4"/>
        <v>#N/A</v>
      </c>
      <c r="N402" s="265" t="str">
        <f t="shared" si="5"/>
        <v/>
      </c>
      <c r="O402" s="265"/>
      <c r="P402" s="265"/>
      <c r="Q402" s="265"/>
      <c r="R402" s="265"/>
      <c r="S402" s="265"/>
      <c r="T402" s="265"/>
      <c r="U402" s="265"/>
      <c r="V402" s="265"/>
      <c r="W402" s="265"/>
      <c r="X402" s="265"/>
      <c r="Y402" s="265"/>
      <c r="Z402" s="265"/>
    </row>
    <row r="403" ht="10.5" customHeight="1">
      <c r="A403" s="235"/>
      <c r="B403" s="260" t="str">
        <f>VLOOKUP(A403,Adr!A:B,2,FALSE)</f>
        <v>#N/A</v>
      </c>
      <c r="C403" s="241"/>
      <c r="D403" s="138"/>
      <c r="E403" s="263"/>
      <c r="F403" s="259"/>
      <c r="G403" s="261"/>
      <c r="H403" s="261"/>
      <c r="I403" s="235"/>
      <c r="J403" s="236"/>
      <c r="K403" s="264"/>
      <c r="L403" s="236"/>
      <c r="M403" s="264" t="str">
        <f t="shared" si="4"/>
        <v>#N/A</v>
      </c>
      <c r="N403" s="265" t="str">
        <f t="shared" si="5"/>
        <v/>
      </c>
      <c r="O403" s="265"/>
      <c r="P403" s="265"/>
      <c r="Q403" s="265"/>
      <c r="R403" s="265"/>
      <c r="S403" s="265"/>
      <c r="T403" s="265"/>
      <c r="U403" s="265"/>
      <c r="V403" s="265"/>
      <c r="W403" s="265"/>
      <c r="X403" s="265"/>
      <c r="Y403" s="265"/>
      <c r="Z403" s="265"/>
    </row>
    <row r="404" ht="10.5" customHeight="1">
      <c r="A404" s="240"/>
      <c r="B404" s="260" t="str">
        <f>VLOOKUP(A404,Adr!A:B,2,FALSE)</f>
        <v>#N/A</v>
      </c>
      <c r="C404" s="241"/>
      <c r="D404" s="138"/>
      <c r="E404" s="263"/>
      <c r="F404" s="259"/>
      <c r="G404" s="261"/>
      <c r="H404" s="261"/>
      <c r="I404" s="235"/>
      <c r="J404" s="236"/>
      <c r="K404" s="264"/>
      <c r="L404" s="236"/>
      <c r="M404" s="264" t="str">
        <f t="shared" si="4"/>
        <v>#N/A</v>
      </c>
      <c r="N404" s="265" t="str">
        <f t="shared" si="5"/>
        <v/>
      </c>
      <c r="O404" s="265"/>
      <c r="P404" s="265"/>
      <c r="Q404" s="265"/>
      <c r="R404" s="265"/>
      <c r="S404" s="265"/>
      <c r="T404" s="265"/>
      <c r="U404" s="265"/>
      <c r="V404" s="265"/>
      <c r="W404" s="265"/>
      <c r="X404" s="265"/>
      <c r="Y404" s="265"/>
      <c r="Z404" s="265"/>
    </row>
    <row r="405" ht="10.5" customHeight="1">
      <c r="A405" s="259"/>
      <c r="B405" s="260" t="str">
        <f>VLOOKUP(A405,Adr!A:B,2,FALSE)</f>
        <v>#N/A</v>
      </c>
      <c r="C405" s="266"/>
      <c r="D405" s="267"/>
      <c r="E405" s="263"/>
      <c r="F405" s="259"/>
      <c r="G405" s="261"/>
      <c r="H405" s="261"/>
      <c r="I405" s="235"/>
      <c r="J405" s="236"/>
      <c r="K405" s="264"/>
      <c r="L405" s="236"/>
      <c r="M405" s="264" t="str">
        <f t="shared" si="4"/>
        <v>#N/A</v>
      </c>
      <c r="N405" s="265" t="str">
        <f t="shared" si="5"/>
        <v/>
      </c>
      <c r="O405" s="265"/>
      <c r="P405" s="265"/>
      <c r="Q405" s="265"/>
      <c r="R405" s="265"/>
      <c r="S405" s="265"/>
      <c r="T405" s="265"/>
      <c r="U405" s="265"/>
      <c r="V405" s="265"/>
      <c r="W405" s="265"/>
      <c r="X405" s="265"/>
      <c r="Y405" s="265"/>
      <c r="Z405" s="265"/>
    </row>
    <row r="406" ht="10.5" customHeight="1">
      <c r="A406" s="240"/>
      <c r="B406" s="260" t="str">
        <f>VLOOKUP(A406,Adr!A:B,2,FALSE)</f>
        <v>#N/A</v>
      </c>
      <c r="C406" s="241"/>
      <c r="D406" s="138"/>
      <c r="E406" s="268"/>
      <c r="F406" s="259"/>
      <c r="G406" s="261"/>
      <c r="H406" s="261"/>
      <c r="I406" s="235"/>
      <c r="J406" s="236"/>
      <c r="K406" s="264"/>
      <c r="L406" s="236"/>
      <c r="M406" s="264" t="str">
        <f t="shared" si="4"/>
        <v>#N/A</v>
      </c>
      <c r="N406" s="265" t="str">
        <f t="shared" si="5"/>
        <v/>
      </c>
      <c r="O406" s="265"/>
      <c r="P406" s="265"/>
      <c r="Q406" s="265"/>
      <c r="R406" s="265"/>
      <c r="S406" s="265"/>
      <c r="T406" s="265"/>
      <c r="U406" s="265"/>
      <c r="V406" s="265"/>
      <c r="W406" s="265"/>
      <c r="X406" s="265"/>
      <c r="Y406" s="265"/>
      <c r="Z406" s="265"/>
    </row>
    <row r="407" ht="10.5" customHeight="1">
      <c r="A407" s="240"/>
      <c r="B407" s="260" t="str">
        <f>VLOOKUP(A407,Adr!A:B,2,FALSE)</f>
        <v>#N/A</v>
      </c>
      <c r="C407" s="241"/>
      <c r="D407" s="138"/>
      <c r="E407" s="263"/>
      <c r="F407" s="259"/>
      <c r="G407" s="261"/>
      <c r="H407" s="261"/>
      <c r="I407" s="235"/>
      <c r="J407" s="236"/>
      <c r="K407" s="264"/>
      <c r="L407" s="236"/>
      <c r="M407" s="264" t="str">
        <f t="shared" si="4"/>
        <v>#N/A</v>
      </c>
      <c r="N407" s="265" t="str">
        <f t="shared" si="5"/>
        <v/>
      </c>
      <c r="O407" s="265"/>
      <c r="P407" s="265"/>
      <c r="Q407" s="265"/>
      <c r="R407" s="265"/>
      <c r="S407" s="265"/>
      <c r="T407" s="265"/>
      <c r="U407" s="265"/>
      <c r="V407" s="265"/>
      <c r="W407" s="265"/>
      <c r="X407" s="265"/>
      <c r="Y407" s="265"/>
      <c r="Z407" s="265"/>
    </row>
    <row r="408" ht="10.5" customHeight="1">
      <c r="A408" s="259"/>
      <c r="B408" s="260" t="str">
        <f>VLOOKUP(A408,Adr!A:B,2,FALSE)</f>
        <v>#N/A</v>
      </c>
      <c r="C408" s="269"/>
      <c r="D408" s="267"/>
      <c r="E408" s="263"/>
      <c r="F408" s="259"/>
      <c r="G408" s="261"/>
      <c r="H408" s="261"/>
      <c r="I408" s="235"/>
      <c r="J408" s="236"/>
      <c r="K408" s="264"/>
      <c r="L408" s="236"/>
      <c r="M408" s="264" t="str">
        <f t="shared" si="4"/>
        <v>#N/A</v>
      </c>
      <c r="N408" s="265" t="str">
        <f t="shared" si="5"/>
        <v/>
      </c>
      <c r="O408" s="265"/>
      <c r="P408" s="265"/>
      <c r="Q408" s="265"/>
      <c r="R408" s="265"/>
      <c r="S408" s="265"/>
      <c r="T408" s="265"/>
      <c r="U408" s="265"/>
      <c r="V408" s="265"/>
      <c r="W408" s="265"/>
      <c r="X408" s="265"/>
      <c r="Y408" s="265"/>
      <c r="Z408" s="265"/>
    </row>
    <row r="409" ht="10.5" customHeight="1">
      <c r="A409" s="259"/>
      <c r="B409" s="260" t="str">
        <f>VLOOKUP(A409,Adr!A:B,2,FALSE)</f>
        <v>#N/A</v>
      </c>
      <c r="C409" s="241"/>
      <c r="D409" s="138"/>
      <c r="E409" s="268"/>
      <c r="F409" s="259"/>
      <c r="G409" s="261"/>
      <c r="H409" s="261"/>
      <c r="I409" s="235"/>
      <c r="J409" s="236"/>
      <c r="K409" s="264"/>
      <c r="L409" s="236"/>
      <c r="M409" s="264" t="str">
        <f t="shared" si="4"/>
        <v>#N/A</v>
      </c>
      <c r="N409" s="265" t="str">
        <f t="shared" si="5"/>
        <v/>
      </c>
      <c r="O409" s="265"/>
      <c r="P409" s="265"/>
      <c r="Q409" s="265"/>
      <c r="R409" s="265"/>
      <c r="S409" s="265"/>
      <c r="T409" s="265"/>
      <c r="U409" s="265"/>
      <c r="V409" s="265"/>
      <c r="W409" s="265"/>
      <c r="X409" s="265"/>
      <c r="Y409" s="265"/>
      <c r="Z409" s="265"/>
    </row>
    <row r="410" ht="10.5" customHeight="1">
      <c r="A410" s="240"/>
      <c r="B410" s="260" t="str">
        <f>VLOOKUP(A410,Adr!A:B,2,FALSE)</f>
        <v>#N/A</v>
      </c>
      <c r="C410" s="241"/>
      <c r="D410" s="138"/>
      <c r="E410" s="263"/>
      <c r="F410" s="259"/>
      <c r="G410" s="261"/>
      <c r="H410" s="261"/>
      <c r="I410" s="235"/>
      <c r="J410" s="236"/>
      <c r="K410" s="264"/>
      <c r="L410" s="236"/>
      <c r="M410" s="264" t="str">
        <f t="shared" si="4"/>
        <v>#N/A</v>
      </c>
      <c r="N410" s="265" t="str">
        <f t="shared" si="5"/>
        <v/>
      </c>
      <c r="O410" s="265"/>
      <c r="P410" s="265"/>
      <c r="Q410" s="265"/>
      <c r="R410" s="265"/>
      <c r="S410" s="265"/>
      <c r="T410" s="265"/>
      <c r="U410" s="265"/>
      <c r="V410" s="265"/>
      <c r="W410" s="265"/>
      <c r="X410" s="265"/>
      <c r="Y410" s="265"/>
      <c r="Z410" s="265"/>
    </row>
    <row r="411" ht="10.5" customHeight="1">
      <c r="A411" s="259"/>
      <c r="B411" s="260" t="str">
        <f>VLOOKUP(A411,Adr!A:B,2,FALSE)</f>
        <v>#N/A</v>
      </c>
      <c r="C411" s="241"/>
      <c r="D411" s="138"/>
      <c r="E411" s="268"/>
      <c r="F411" s="259"/>
      <c r="G411" s="261"/>
      <c r="H411" s="261"/>
      <c r="I411" s="235"/>
      <c r="J411" s="236"/>
      <c r="K411" s="264"/>
      <c r="L411" s="236"/>
      <c r="M411" s="264" t="str">
        <f t="shared" si="4"/>
        <v>#N/A</v>
      </c>
      <c r="N411" s="265" t="str">
        <f t="shared" si="5"/>
        <v/>
      </c>
      <c r="O411" s="265"/>
      <c r="P411" s="265"/>
      <c r="Q411" s="265"/>
      <c r="R411" s="265"/>
      <c r="S411" s="265"/>
      <c r="T411" s="265"/>
      <c r="U411" s="265"/>
      <c r="V411" s="265"/>
      <c r="W411" s="265"/>
      <c r="X411" s="265"/>
      <c r="Y411" s="265"/>
      <c r="Z411" s="265"/>
    </row>
    <row r="412" ht="10.5" customHeight="1">
      <c r="A412" s="240"/>
      <c r="B412" s="260" t="str">
        <f>VLOOKUP(A412,Adr!A:B,2,FALSE)</f>
        <v>#N/A</v>
      </c>
      <c r="C412" s="241"/>
      <c r="D412" s="138"/>
      <c r="E412" s="263"/>
      <c r="F412" s="259"/>
      <c r="G412" s="261"/>
      <c r="H412" s="261"/>
      <c r="I412" s="235"/>
      <c r="J412" s="236"/>
      <c r="K412" s="264"/>
      <c r="L412" s="236"/>
      <c r="M412" s="264" t="str">
        <f t="shared" si="4"/>
        <v>#N/A</v>
      </c>
      <c r="N412" s="265" t="str">
        <f t="shared" si="5"/>
        <v/>
      </c>
      <c r="O412" s="265"/>
      <c r="P412" s="265"/>
      <c r="Q412" s="265"/>
      <c r="R412" s="265"/>
      <c r="S412" s="265"/>
      <c r="T412" s="265"/>
      <c r="U412" s="265"/>
      <c r="V412" s="265"/>
      <c r="W412" s="265"/>
      <c r="X412" s="265"/>
      <c r="Y412" s="265"/>
      <c r="Z412" s="265"/>
    </row>
    <row r="413" ht="10.5" customHeight="1">
      <c r="A413" s="240"/>
      <c r="B413" s="260" t="str">
        <f>VLOOKUP(A413,Adr!A:B,2,FALSE)</f>
        <v>#N/A</v>
      </c>
      <c r="C413" s="241"/>
      <c r="D413" s="138"/>
      <c r="E413" s="268"/>
      <c r="F413" s="259"/>
      <c r="G413" s="261"/>
      <c r="H413" s="261"/>
      <c r="I413" s="235"/>
      <c r="J413" s="236"/>
      <c r="K413" s="264"/>
      <c r="L413" s="236"/>
      <c r="M413" s="264" t="str">
        <f t="shared" si="4"/>
        <v>#N/A</v>
      </c>
      <c r="N413" s="265" t="str">
        <f t="shared" si="5"/>
        <v/>
      </c>
      <c r="O413" s="265"/>
      <c r="P413" s="265"/>
      <c r="Q413" s="265"/>
      <c r="R413" s="265"/>
      <c r="S413" s="265"/>
      <c r="T413" s="265"/>
      <c r="U413" s="265"/>
      <c r="V413" s="265"/>
      <c r="W413" s="265"/>
      <c r="X413" s="265"/>
      <c r="Y413" s="265"/>
      <c r="Z413" s="265"/>
    </row>
    <row r="414" ht="10.5" customHeight="1">
      <c r="A414" s="235"/>
      <c r="B414" s="260" t="str">
        <f>VLOOKUP(A414,Adr!A:B,2,FALSE)</f>
        <v>#N/A</v>
      </c>
      <c r="C414" s="241"/>
      <c r="D414" s="138"/>
      <c r="E414" s="263"/>
      <c r="F414" s="259"/>
      <c r="G414" s="261"/>
      <c r="H414" s="261"/>
      <c r="I414" s="235"/>
      <c r="J414" s="236"/>
      <c r="K414" s="264"/>
      <c r="L414" s="236"/>
      <c r="M414" s="264" t="str">
        <f t="shared" si="4"/>
        <v>#N/A</v>
      </c>
      <c r="N414" s="265" t="str">
        <f t="shared" si="5"/>
        <v/>
      </c>
      <c r="O414" s="265"/>
      <c r="P414" s="265"/>
      <c r="Q414" s="265"/>
      <c r="R414" s="265"/>
      <c r="S414" s="265"/>
      <c r="T414" s="265"/>
      <c r="U414" s="265"/>
      <c r="V414" s="265"/>
      <c r="W414" s="265"/>
      <c r="X414" s="265"/>
      <c r="Y414" s="265"/>
      <c r="Z414" s="265"/>
    </row>
    <row r="415" ht="10.5" customHeight="1">
      <c r="A415" s="240"/>
      <c r="B415" s="260" t="str">
        <f>VLOOKUP(A415,Adr!A:B,2,FALSE)</f>
        <v>#N/A</v>
      </c>
      <c r="C415" s="241"/>
      <c r="D415" s="138"/>
      <c r="E415" s="268"/>
      <c r="F415" s="259"/>
      <c r="G415" s="261"/>
      <c r="H415" s="261"/>
      <c r="I415" s="235"/>
      <c r="J415" s="236"/>
      <c r="K415" s="264"/>
      <c r="L415" s="236"/>
      <c r="M415" s="264" t="str">
        <f t="shared" si="4"/>
        <v>#N/A</v>
      </c>
      <c r="N415" s="265" t="str">
        <f t="shared" si="5"/>
        <v/>
      </c>
      <c r="O415" s="265"/>
      <c r="P415" s="265"/>
      <c r="Q415" s="265"/>
      <c r="R415" s="265"/>
      <c r="S415" s="265"/>
      <c r="T415" s="265"/>
      <c r="U415" s="265"/>
      <c r="V415" s="265"/>
      <c r="W415" s="265"/>
      <c r="X415" s="265"/>
      <c r="Y415" s="265"/>
      <c r="Z415" s="265"/>
    </row>
    <row r="416" ht="10.5" customHeight="1">
      <c r="A416" s="235"/>
      <c r="B416" s="260" t="str">
        <f>VLOOKUP(A416,Adr!A:B,2,FALSE)</f>
        <v>#N/A</v>
      </c>
      <c r="C416" s="261"/>
      <c r="D416" s="262"/>
      <c r="E416" s="263"/>
      <c r="F416" s="259"/>
      <c r="G416" s="261"/>
      <c r="H416" s="261"/>
      <c r="I416" s="235"/>
      <c r="J416" s="236"/>
      <c r="K416" s="264"/>
      <c r="L416" s="236"/>
      <c r="M416" s="264" t="str">
        <f t="shared" si="4"/>
        <v>#N/A</v>
      </c>
      <c r="N416" s="265" t="str">
        <f t="shared" si="5"/>
        <v/>
      </c>
      <c r="O416" s="265"/>
      <c r="P416" s="265"/>
      <c r="Q416" s="265"/>
      <c r="R416" s="265"/>
      <c r="S416" s="265"/>
      <c r="T416" s="265"/>
      <c r="U416" s="265"/>
      <c r="V416" s="265"/>
      <c r="W416" s="265"/>
      <c r="X416" s="265"/>
      <c r="Y416" s="265"/>
      <c r="Z416" s="265"/>
    </row>
    <row r="417" ht="10.5" customHeight="1">
      <c r="A417" s="259"/>
      <c r="B417" s="260" t="str">
        <f>VLOOKUP(A417,Adr!A:B,2,FALSE)</f>
        <v>#N/A</v>
      </c>
      <c r="C417" s="241"/>
      <c r="D417" s="138"/>
      <c r="E417" s="268"/>
      <c r="F417" s="259"/>
      <c r="G417" s="261"/>
      <c r="H417" s="261"/>
      <c r="I417" s="235"/>
      <c r="J417" s="236"/>
      <c r="K417" s="264"/>
      <c r="L417" s="236"/>
      <c r="M417" s="264" t="str">
        <f t="shared" si="4"/>
        <v>#N/A</v>
      </c>
      <c r="N417" s="265" t="str">
        <f t="shared" si="5"/>
        <v/>
      </c>
      <c r="O417" s="265"/>
      <c r="P417" s="265"/>
      <c r="Q417" s="265"/>
      <c r="R417" s="265"/>
      <c r="S417" s="265"/>
      <c r="T417" s="265"/>
      <c r="U417" s="265"/>
      <c r="V417" s="265"/>
      <c r="W417" s="265"/>
      <c r="X417" s="265"/>
      <c r="Y417" s="265"/>
      <c r="Z417" s="265"/>
    </row>
    <row r="418" ht="10.5" customHeight="1">
      <c r="A418" s="259"/>
      <c r="B418" s="260" t="str">
        <f>VLOOKUP(A418,Adr!A:B,2,FALSE)</f>
        <v>#N/A</v>
      </c>
      <c r="C418" s="266"/>
      <c r="D418" s="267"/>
      <c r="E418" s="263"/>
      <c r="F418" s="259"/>
      <c r="G418" s="261"/>
      <c r="H418" s="261"/>
      <c r="I418" s="235"/>
      <c r="J418" s="236"/>
      <c r="K418" s="264"/>
      <c r="L418" s="236"/>
      <c r="M418" s="264" t="str">
        <f t="shared" si="4"/>
        <v>#N/A</v>
      </c>
      <c r="N418" s="265" t="str">
        <f t="shared" si="5"/>
        <v/>
      </c>
      <c r="O418" s="265"/>
      <c r="P418" s="265"/>
      <c r="Q418" s="265"/>
      <c r="R418" s="265"/>
      <c r="S418" s="265"/>
      <c r="T418" s="265"/>
      <c r="U418" s="265"/>
      <c r="V418" s="265"/>
      <c r="W418" s="265"/>
      <c r="X418" s="265"/>
      <c r="Y418" s="265"/>
      <c r="Z418" s="265"/>
    </row>
    <row r="419" ht="10.5" customHeight="1">
      <c r="A419" s="259"/>
      <c r="B419" s="260" t="str">
        <f>VLOOKUP(A419,Adr!A:B,2,FALSE)</f>
        <v>#N/A</v>
      </c>
      <c r="C419" s="269"/>
      <c r="D419" s="267"/>
      <c r="E419" s="268"/>
      <c r="F419" s="259"/>
      <c r="G419" s="261"/>
      <c r="H419" s="261"/>
      <c r="I419" s="235"/>
      <c r="J419" s="236"/>
      <c r="K419" s="264"/>
      <c r="L419" s="236"/>
      <c r="M419" s="264" t="str">
        <f t="shared" si="4"/>
        <v>#N/A</v>
      </c>
      <c r="N419" s="265" t="str">
        <f t="shared" si="5"/>
        <v/>
      </c>
      <c r="O419" s="265"/>
      <c r="P419" s="265"/>
      <c r="Q419" s="265"/>
      <c r="R419" s="265"/>
      <c r="S419" s="265"/>
      <c r="T419" s="265"/>
      <c r="U419" s="265"/>
      <c r="V419" s="265"/>
      <c r="W419" s="265"/>
      <c r="X419" s="265"/>
      <c r="Y419" s="265"/>
      <c r="Z419" s="265"/>
    </row>
    <row r="420" ht="10.5" customHeight="1">
      <c r="A420" s="259"/>
      <c r="B420" s="260" t="str">
        <f>VLOOKUP(A420,Adr!A:B,2,FALSE)</f>
        <v>#N/A</v>
      </c>
      <c r="C420" s="241"/>
      <c r="D420" s="138"/>
      <c r="E420" s="263"/>
      <c r="F420" s="259"/>
      <c r="G420" s="261"/>
      <c r="H420" s="261"/>
      <c r="I420" s="235"/>
      <c r="J420" s="236"/>
      <c r="K420" s="264"/>
      <c r="L420" s="236"/>
      <c r="M420" s="264" t="str">
        <f t="shared" si="4"/>
        <v>#N/A</v>
      </c>
      <c r="N420" s="265" t="str">
        <f t="shared" si="5"/>
        <v/>
      </c>
      <c r="O420" s="265"/>
      <c r="P420" s="265"/>
      <c r="Q420" s="265"/>
      <c r="R420" s="265"/>
      <c r="S420" s="265"/>
      <c r="T420" s="265"/>
      <c r="U420" s="265"/>
      <c r="V420" s="265"/>
      <c r="W420" s="265"/>
      <c r="X420" s="265"/>
      <c r="Y420" s="265"/>
      <c r="Z420" s="265"/>
    </row>
    <row r="421" ht="10.5" customHeight="1">
      <c r="A421" s="259"/>
      <c r="B421" s="260" t="str">
        <f>VLOOKUP(A421,Adr!A:B,2,FALSE)</f>
        <v>#N/A</v>
      </c>
      <c r="C421" s="269"/>
      <c r="D421" s="138"/>
      <c r="E421" s="268"/>
      <c r="F421" s="259"/>
      <c r="G421" s="261"/>
      <c r="H421" s="261"/>
      <c r="I421" s="235"/>
      <c r="J421" s="236"/>
      <c r="K421" s="264"/>
      <c r="L421" s="236"/>
      <c r="M421" s="264" t="str">
        <f t="shared" si="4"/>
        <v>#N/A</v>
      </c>
      <c r="N421" s="265" t="str">
        <f t="shared" si="5"/>
        <v/>
      </c>
      <c r="O421" s="265"/>
      <c r="P421" s="265"/>
      <c r="Q421" s="265"/>
      <c r="R421" s="265"/>
      <c r="S421" s="265"/>
      <c r="T421" s="265"/>
      <c r="U421" s="265"/>
      <c r="V421" s="265"/>
      <c r="W421" s="265"/>
      <c r="X421" s="265"/>
      <c r="Y421" s="265"/>
      <c r="Z421" s="265"/>
    </row>
    <row r="422" ht="10.5" customHeight="1">
      <c r="A422" s="259"/>
      <c r="B422" s="260" t="str">
        <f>VLOOKUP(A422,Adr!A:B,2,FALSE)</f>
        <v>#N/A</v>
      </c>
      <c r="C422" s="132"/>
      <c r="D422" s="262"/>
      <c r="E422" s="263"/>
      <c r="F422" s="259"/>
      <c r="G422" s="261"/>
      <c r="H422" s="261"/>
      <c r="I422" s="235"/>
      <c r="J422" s="236"/>
      <c r="K422" s="264"/>
      <c r="L422" s="236"/>
      <c r="M422" s="264" t="str">
        <f t="shared" si="4"/>
        <v>#N/A</v>
      </c>
      <c r="N422" s="265" t="str">
        <f t="shared" si="5"/>
        <v/>
      </c>
      <c r="O422" s="265"/>
      <c r="P422" s="265"/>
      <c r="Q422" s="265"/>
      <c r="R422" s="265"/>
      <c r="S422" s="265"/>
      <c r="T422" s="265"/>
      <c r="U422" s="265"/>
      <c r="V422" s="265"/>
      <c r="W422" s="265"/>
      <c r="X422" s="265"/>
      <c r="Y422" s="265"/>
      <c r="Z422" s="265"/>
    </row>
    <row r="423" ht="10.5" customHeight="1">
      <c r="A423" s="259"/>
      <c r="B423" s="260" t="str">
        <f>VLOOKUP(A423,Adr!A:B,2,FALSE)</f>
        <v>#N/A</v>
      </c>
      <c r="C423" s="241"/>
      <c r="D423" s="138"/>
      <c r="E423" s="268"/>
      <c r="F423" s="259"/>
      <c r="G423" s="261"/>
      <c r="H423" s="261"/>
      <c r="I423" s="235"/>
      <c r="J423" s="236"/>
      <c r="K423" s="264"/>
      <c r="L423" s="236"/>
      <c r="M423" s="264" t="str">
        <f t="shared" si="4"/>
        <v>#N/A</v>
      </c>
      <c r="N423" s="265" t="str">
        <f t="shared" si="5"/>
        <v/>
      </c>
      <c r="O423" s="265"/>
      <c r="P423" s="265"/>
      <c r="Q423" s="265"/>
      <c r="R423" s="265"/>
      <c r="S423" s="265"/>
      <c r="T423" s="265"/>
      <c r="U423" s="265"/>
      <c r="V423" s="265"/>
      <c r="W423" s="265"/>
      <c r="X423" s="265"/>
      <c r="Y423" s="265"/>
      <c r="Z423" s="265"/>
    </row>
    <row r="424" ht="10.5" customHeight="1">
      <c r="A424" s="259"/>
      <c r="B424" s="260" t="str">
        <f>VLOOKUP(A424,Adr!A:B,2,FALSE)</f>
        <v>#N/A</v>
      </c>
      <c r="C424" s="269"/>
      <c r="D424" s="267"/>
      <c r="E424" s="263"/>
      <c r="F424" s="259"/>
      <c r="G424" s="261"/>
      <c r="H424" s="261"/>
      <c r="I424" s="235"/>
      <c r="J424" s="236"/>
      <c r="K424" s="264"/>
      <c r="L424" s="236"/>
      <c r="M424" s="264" t="str">
        <f t="shared" si="4"/>
        <v>#N/A</v>
      </c>
      <c r="N424" s="265" t="str">
        <f t="shared" si="5"/>
        <v/>
      </c>
      <c r="O424" s="265"/>
      <c r="P424" s="265"/>
      <c r="Q424" s="265"/>
      <c r="R424" s="265"/>
      <c r="S424" s="265"/>
      <c r="T424" s="265"/>
      <c r="U424" s="265"/>
      <c r="V424" s="265"/>
      <c r="W424" s="265"/>
      <c r="X424" s="265"/>
      <c r="Y424" s="265"/>
      <c r="Z424" s="265"/>
    </row>
    <row r="425" ht="10.5" customHeight="1">
      <c r="A425" s="259"/>
      <c r="B425" s="260" t="str">
        <f>VLOOKUP(A425,Adr!A:B,2,FALSE)</f>
        <v>#N/A</v>
      </c>
      <c r="C425" s="269"/>
      <c r="D425" s="267"/>
      <c r="E425" s="268"/>
      <c r="F425" s="259"/>
      <c r="G425" s="261"/>
      <c r="H425" s="261"/>
      <c r="I425" s="235"/>
      <c r="J425" s="236"/>
      <c r="K425" s="264"/>
      <c r="L425" s="236"/>
      <c r="M425" s="264" t="str">
        <f t="shared" si="4"/>
        <v>#N/A</v>
      </c>
      <c r="N425" s="265" t="str">
        <f t="shared" si="5"/>
        <v/>
      </c>
      <c r="O425" s="265"/>
      <c r="P425" s="265"/>
      <c r="Q425" s="265"/>
      <c r="R425" s="265"/>
      <c r="S425" s="265"/>
      <c r="T425" s="265"/>
      <c r="U425" s="265"/>
      <c r="V425" s="265"/>
      <c r="W425" s="265"/>
      <c r="X425" s="265"/>
      <c r="Y425" s="265"/>
      <c r="Z425" s="265"/>
    </row>
    <row r="426" ht="10.5" customHeight="1">
      <c r="A426" s="235"/>
      <c r="B426" s="260" t="str">
        <f>VLOOKUP(A426,Adr!A:B,2,FALSE)</f>
        <v>#N/A</v>
      </c>
      <c r="C426" s="241"/>
      <c r="D426" s="138"/>
      <c r="E426" s="263"/>
      <c r="F426" s="259"/>
      <c r="G426" s="261"/>
      <c r="H426" s="261"/>
      <c r="I426" s="235"/>
      <c r="J426" s="236"/>
      <c r="K426" s="264"/>
      <c r="L426" s="236"/>
      <c r="M426" s="264" t="str">
        <f t="shared" si="4"/>
        <v>#N/A</v>
      </c>
      <c r="N426" s="265" t="str">
        <f t="shared" si="5"/>
        <v/>
      </c>
      <c r="O426" s="265"/>
      <c r="P426" s="265"/>
      <c r="Q426" s="265"/>
      <c r="R426" s="265"/>
      <c r="S426" s="265"/>
      <c r="T426" s="265"/>
      <c r="U426" s="265"/>
      <c r="V426" s="265"/>
      <c r="W426" s="265"/>
      <c r="X426" s="265"/>
      <c r="Y426" s="265"/>
      <c r="Z426" s="265"/>
    </row>
    <row r="427" ht="10.5" customHeight="1">
      <c r="A427" s="235"/>
      <c r="B427" s="260" t="str">
        <f>VLOOKUP(A427,Adr!A:B,2,FALSE)</f>
        <v>#N/A</v>
      </c>
      <c r="C427" s="241"/>
      <c r="D427" s="138"/>
      <c r="E427" s="268"/>
      <c r="F427" s="259"/>
      <c r="G427" s="261"/>
      <c r="H427" s="261"/>
      <c r="I427" s="235"/>
      <c r="J427" s="236"/>
      <c r="K427" s="264"/>
      <c r="L427" s="236"/>
      <c r="M427" s="264" t="str">
        <f t="shared" si="4"/>
        <v>#N/A</v>
      </c>
      <c r="N427" s="265" t="str">
        <f t="shared" si="5"/>
        <v/>
      </c>
      <c r="O427" s="265"/>
      <c r="P427" s="265"/>
      <c r="Q427" s="265"/>
      <c r="R427" s="265"/>
      <c r="S427" s="265"/>
      <c r="T427" s="265"/>
      <c r="U427" s="265"/>
      <c r="V427" s="265"/>
      <c r="W427" s="265"/>
      <c r="X427" s="265"/>
      <c r="Y427" s="265"/>
      <c r="Z427" s="265"/>
    </row>
    <row r="428" ht="10.5" customHeight="1">
      <c r="A428" s="235"/>
      <c r="B428" s="260" t="str">
        <f>VLOOKUP(A428,Adr!A:B,2,FALSE)</f>
        <v>#N/A</v>
      </c>
      <c r="C428" s="269"/>
      <c r="D428" s="267"/>
      <c r="E428" s="263"/>
      <c r="F428" s="259"/>
      <c r="G428" s="261"/>
      <c r="H428" s="261"/>
      <c r="I428" s="235"/>
      <c r="J428" s="236"/>
      <c r="K428" s="264"/>
      <c r="L428" s="236"/>
      <c r="M428" s="264" t="str">
        <f t="shared" si="4"/>
        <v>#N/A</v>
      </c>
      <c r="N428" s="265" t="str">
        <f t="shared" si="5"/>
        <v/>
      </c>
      <c r="O428" s="265"/>
      <c r="P428" s="265"/>
      <c r="Q428" s="265"/>
      <c r="R428" s="265"/>
      <c r="S428" s="265"/>
      <c r="T428" s="265"/>
      <c r="U428" s="265"/>
      <c r="V428" s="265"/>
      <c r="W428" s="265"/>
      <c r="X428" s="265"/>
      <c r="Y428" s="265"/>
      <c r="Z428" s="265"/>
    </row>
    <row r="429" ht="10.5" customHeight="1">
      <c r="A429" s="259"/>
      <c r="B429" s="260" t="str">
        <f>VLOOKUP(A429,Adr!A:B,2,FALSE)</f>
        <v>#N/A</v>
      </c>
      <c r="C429" s="241"/>
      <c r="D429" s="138"/>
      <c r="E429" s="268"/>
      <c r="F429" s="259"/>
      <c r="G429" s="261"/>
      <c r="H429" s="261"/>
      <c r="I429" s="235"/>
      <c r="J429" s="236"/>
      <c r="K429" s="264"/>
      <c r="L429" s="236"/>
      <c r="M429" s="264" t="str">
        <f t="shared" si="4"/>
        <v>#N/A</v>
      </c>
      <c r="N429" s="265" t="str">
        <f t="shared" si="5"/>
        <v/>
      </c>
      <c r="O429" s="265"/>
      <c r="P429" s="265"/>
      <c r="Q429" s="265"/>
      <c r="R429" s="265"/>
      <c r="S429" s="265"/>
      <c r="T429" s="265"/>
      <c r="U429" s="265"/>
      <c r="V429" s="265"/>
      <c r="W429" s="265"/>
      <c r="X429" s="265"/>
      <c r="Y429" s="265"/>
      <c r="Z429" s="265"/>
    </row>
    <row r="430" ht="10.5" customHeight="1">
      <c r="A430" s="259"/>
      <c r="B430" s="260" t="str">
        <f>VLOOKUP(A430,Adr!A:B,2,FALSE)</f>
        <v>#N/A</v>
      </c>
      <c r="C430" s="241"/>
      <c r="D430" s="267"/>
      <c r="E430" s="263"/>
      <c r="F430" s="259"/>
      <c r="G430" s="261"/>
      <c r="H430" s="261"/>
      <c r="I430" s="235"/>
      <c r="J430" s="236"/>
      <c r="K430" s="264"/>
      <c r="L430" s="236"/>
      <c r="M430" s="264" t="str">
        <f t="shared" si="4"/>
        <v>#N/A</v>
      </c>
      <c r="N430" s="265" t="str">
        <f t="shared" si="5"/>
        <v/>
      </c>
      <c r="O430" s="265"/>
      <c r="P430" s="265"/>
      <c r="Q430" s="265"/>
      <c r="R430" s="265"/>
      <c r="S430" s="265"/>
      <c r="T430" s="265"/>
      <c r="U430" s="265"/>
      <c r="V430" s="265"/>
      <c r="W430" s="265"/>
      <c r="X430" s="265"/>
      <c r="Y430" s="265"/>
      <c r="Z430" s="265"/>
    </row>
    <row r="431" ht="10.5" customHeight="1">
      <c r="A431" s="235"/>
      <c r="B431" s="260" t="str">
        <f>VLOOKUP(A431,Adr!A:B,2,FALSE)</f>
        <v>#N/A</v>
      </c>
      <c r="C431" s="269"/>
      <c r="D431" s="138"/>
      <c r="E431" s="268"/>
      <c r="F431" s="259"/>
      <c r="G431" s="261"/>
      <c r="H431" s="261"/>
      <c r="I431" s="235"/>
      <c r="J431" s="236"/>
      <c r="K431" s="264"/>
      <c r="L431" s="236"/>
      <c r="M431" s="264" t="str">
        <f t="shared" si="4"/>
        <v>#N/A</v>
      </c>
      <c r="N431" s="265" t="str">
        <f t="shared" si="5"/>
        <v/>
      </c>
      <c r="O431" s="265"/>
      <c r="P431" s="265"/>
      <c r="Q431" s="265"/>
      <c r="R431" s="265"/>
      <c r="S431" s="265"/>
      <c r="T431" s="265"/>
      <c r="U431" s="265"/>
      <c r="V431" s="265"/>
      <c r="W431" s="265"/>
      <c r="X431" s="265"/>
      <c r="Y431" s="265"/>
      <c r="Z431" s="265"/>
    </row>
    <row r="432" ht="10.5" customHeight="1">
      <c r="A432" s="259"/>
      <c r="B432" s="260" t="str">
        <f>VLOOKUP(A432,Adr!A:B,2,FALSE)</f>
        <v>#N/A</v>
      </c>
      <c r="C432" s="132"/>
      <c r="D432" s="262"/>
      <c r="E432" s="263"/>
      <c r="F432" s="259"/>
      <c r="G432" s="261"/>
      <c r="H432" s="261"/>
      <c r="I432" s="235"/>
      <c r="J432" s="236"/>
      <c r="K432" s="264"/>
      <c r="L432" s="236"/>
      <c r="M432" s="264" t="str">
        <f t="shared" si="4"/>
        <v>#N/A</v>
      </c>
      <c r="N432" s="265" t="str">
        <f t="shared" si="5"/>
        <v/>
      </c>
      <c r="O432" s="265"/>
      <c r="P432" s="265"/>
      <c r="Q432" s="265"/>
      <c r="R432" s="265"/>
      <c r="S432" s="265"/>
      <c r="T432" s="265"/>
      <c r="U432" s="265"/>
      <c r="V432" s="265"/>
      <c r="W432" s="265"/>
      <c r="X432" s="265"/>
      <c r="Y432" s="265"/>
      <c r="Z432" s="265"/>
    </row>
    <row r="433" ht="10.5" customHeight="1">
      <c r="A433" s="240"/>
      <c r="B433" s="260" t="str">
        <f>VLOOKUP(A433,Adr!A:B,2,FALSE)</f>
        <v>#N/A</v>
      </c>
      <c r="C433" s="241"/>
      <c r="D433" s="138"/>
      <c r="E433" s="268"/>
      <c r="F433" s="259"/>
      <c r="G433" s="261"/>
      <c r="H433" s="261"/>
      <c r="I433" s="235"/>
      <c r="J433" s="236"/>
      <c r="K433" s="264"/>
      <c r="L433" s="236"/>
      <c r="M433" s="264" t="str">
        <f t="shared" si="4"/>
        <v>#N/A</v>
      </c>
      <c r="N433" s="265" t="str">
        <f t="shared" si="5"/>
        <v/>
      </c>
      <c r="O433" s="265"/>
      <c r="P433" s="265"/>
      <c r="Q433" s="265"/>
      <c r="R433" s="265"/>
      <c r="S433" s="265"/>
      <c r="T433" s="265"/>
      <c r="U433" s="265"/>
      <c r="V433" s="265"/>
      <c r="W433" s="265"/>
      <c r="X433" s="265"/>
      <c r="Y433" s="265"/>
      <c r="Z433" s="265"/>
    </row>
    <row r="434" ht="10.5" customHeight="1">
      <c r="A434" s="240"/>
      <c r="B434" s="260" t="str">
        <f>VLOOKUP(A434,Adr!A:B,2,FALSE)</f>
        <v>#N/A</v>
      </c>
      <c r="C434" s="269"/>
      <c r="D434" s="138"/>
      <c r="E434" s="263"/>
      <c r="F434" s="259"/>
      <c r="G434" s="261"/>
      <c r="H434" s="261"/>
      <c r="I434" s="235"/>
      <c r="J434" s="236"/>
      <c r="K434" s="264"/>
      <c r="L434" s="236"/>
      <c r="M434" s="264" t="str">
        <f t="shared" si="4"/>
        <v>#N/A</v>
      </c>
      <c r="N434" s="265" t="str">
        <f t="shared" si="5"/>
        <v/>
      </c>
      <c r="O434" s="265"/>
      <c r="P434" s="265"/>
      <c r="Q434" s="265"/>
      <c r="R434" s="265"/>
      <c r="S434" s="265"/>
      <c r="T434" s="265"/>
      <c r="U434" s="265"/>
      <c r="V434" s="265"/>
      <c r="W434" s="265"/>
      <c r="X434" s="265"/>
      <c r="Y434" s="265"/>
      <c r="Z434" s="265"/>
    </row>
    <row r="435" ht="10.5" customHeight="1">
      <c r="A435" s="259"/>
      <c r="B435" s="260" t="str">
        <f>VLOOKUP(A435,Adr!A:B,2,FALSE)</f>
        <v>#N/A</v>
      </c>
      <c r="C435" s="269"/>
      <c r="D435" s="262"/>
      <c r="E435" s="268"/>
      <c r="F435" s="259"/>
      <c r="G435" s="261"/>
      <c r="H435" s="261"/>
      <c r="I435" s="235"/>
      <c r="J435" s="236"/>
      <c r="K435" s="264"/>
      <c r="L435" s="236"/>
      <c r="M435" s="264" t="str">
        <f t="shared" si="4"/>
        <v>#N/A</v>
      </c>
      <c r="N435" s="265" t="str">
        <f t="shared" si="5"/>
        <v/>
      </c>
      <c r="O435" s="265"/>
      <c r="P435" s="265"/>
      <c r="Q435" s="265"/>
      <c r="R435" s="265"/>
      <c r="S435" s="265"/>
      <c r="T435" s="265"/>
      <c r="U435" s="265"/>
      <c r="V435" s="265"/>
      <c r="W435" s="265"/>
      <c r="X435" s="265"/>
      <c r="Y435" s="265"/>
      <c r="Z435" s="265"/>
    </row>
    <row r="436" ht="10.5" customHeight="1">
      <c r="A436" s="259"/>
      <c r="B436" s="260" t="str">
        <f>VLOOKUP(A436,Adr!A:B,2,FALSE)</f>
        <v>#N/A</v>
      </c>
      <c r="C436" s="269"/>
      <c r="D436" s="267"/>
      <c r="E436" s="263"/>
      <c r="F436" s="259"/>
      <c r="G436" s="261"/>
      <c r="H436" s="261"/>
      <c r="I436" s="235"/>
      <c r="J436" s="236"/>
      <c r="K436" s="264"/>
      <c r="L436" s="236"/>
      <c r="M436" s="264" t="str">
        <f t="shared" si="4"/>
        <v>#N/A</v>
      </c>
      <c r="N436" s="265" t="str">
        <f t="shared" si="5"/>
        <v/>
      </c>
      <c r="O436" s="265"/>
      <c r="P436" s="265"/>
      <c r="Q436" s="265"/>
      <c r="R436" s="265"/>
      <c r="S436" s="265"/>
      <c r="T436" s="265"/>
      <c r="U436" s="265"/>
      <c r="V436" s="265"/>
      <c r="W436" s="265"/>
      <c r="X436" s="265"/>
      <c r="Y436" s="265"/>
      <c r="Z436" s="265"/>
    </row>
    <row r="437" ht="10.5" customHeight="1">
      <c r="A437" s="235"/>
      <c r="B437" s="260" t="str">
        <f>VLOOKUP(A437,Adr!A:B,2,FALSE)</f>
        <v>#N/A</v>
      </c>
      <c r="C437" s="132"/>
      <c r="D437" s="262"/>
      <c r="E437" s="263"/>
      <c r="F437" s="259"/>
      <c r="G437" s="261"/>
      <c r="H437" s="261"/>
      <c r="I437" s="235"/>
      <c r="J437" s="236"/>
      <c r="K437" s="264"/>
      <c r="L437" s="236"/>
      <c r="M437" s="264" t="str">
        <f t="shared" si="4"/>
        <v>#N/A</v>
      </c>
      <c r="N437" s="265" t="str">
        <f t="shared" si="5"/>
        <v/>
      </c>
      <c r="O437" s="265"/>
      <c r="P437" s="265"/>
      <c r="Q437" s="265"/>
      <c r="R437" s="265"/>
      <c r="S437" s="265"/>
      <c r="T437" s="265"/>
      <c r="U437" s="265"/>
      <c r="V437" s="265"/>
      <c r="W437" s="265"/>
      <c r="X437" s="265"/>
      <c r="Y437" s="265"/>
      <c r="Z437" s="265"/>
    </row>
    <row r="438" ht="10.5" customHeight="1">
      <c r="A438" s="259"/>
      <c r="B438" s="260" t="str">
        <f>VLOOKUP(A438,Adr!A:B,2,FALSE)</f>
        <v>#N/A</v>
      </c>
      <c r="C438" s="132"/>
      <c r="D438" s="262"/>
      <c r="E438" s="263"/>
      <c r="F438" s="259"/>
      <c r="G438" s="261"/>
      <c r="H438" s="261"/>
      <c r="I438" s="235"/>
      <c r="J438" s="236"/>
      <c r="K438" s="264"/>
      <c r="L438" s="236"/>
      <c r="M438" s="264" t="str">
        <f t="shared" si="4"/>
        <v>#N/A</v>
      </c>
      <c r="N438" s="265" t="str">
        <f t="shared" si="5"/>
        <v/>
      </c>
      <c r="O438" s="265"/>
      <c r="P438" s="265"/>
      <c r="Q438" s="265"/>
      <c r="R438" s="265"/>
      <c r="S438" s="265"/>
      <c r="T438" s="265"/>
      <c r="U438" s="265"/>
      <c r="V438" s="265"/>
      <c r="W438" s="265"/>
      <c r="X438" s="265"/>
      <c r="Y438" s="265"/>
      <c r="Z438" s="265"/>
    </row>
    <row r="439" ht="10.5" customHeight="1">
      <c r="A439" s="235"/>
      <c r="B439" s="260" t="str">
        <f>VLOOKUP(A439,Adr!A:B,2,FALSE)</f>
        <v>#N/A</v>
      </c>
      <c r="C439" s="269"/>
      <c r="D439" s="138"/>
      <c r="E439" s="268"/>
      <c r="F439" s="259"/>
      <c r="G439" s="261"/>
      <c r="H439" s="261"/>
      <c r="I439" s="235"/>
      <c r="J439" s="236"/>
      <c r="K439" s="264"/>
      <c r="L439" s="236"/>
      <c r="M439" s="264" t="str">
        <f t="shared" si="4"/>
        <v>#N/A</v>
      </c>
      <c r="N439" s="265" t="str">
        <f t="shared" si="5"/>
        <v/>
      </c>
      <c r="O439" s="265"/>
      <c r="P439" s="265"/>
      <c r="Q439" s="265"/>
      <c r="R439" s="265"/>
      <c r="S439" s="265"/>
      <c r="T439" s="265"/>
      <c r="U439" s="265"/>
      <c r="V439" s="265"/>
      <c r="W439" s="265"/>
      <c r="X439" s="265"/>
      <c r="Y439" s="265"/>
      <c r="Z439" s="265"/>
    </row>
    <row r="440" ht="10.5" customHeight="1">
      <c r="A440" s="240"/>
      <c r="B440" s="260" t="str">
        <f>VLOOKUP(A440,Adr!A:B,2,FALSE)</f>
        <v>#N/A</v>
      </c>
      <c r="C440" s="269"/>
      <c r="D440" s="138"/>
      <c r="E440" s="268"/>
      <c r="F440" s="259"/>
      <c r="G440" s="261"/>
      <c r="H440" s="261"/>
      <c r="I440" s="235"/>
      <c r="J440" s="236"/>
      <c r="K440" s="264"/>
      <c r="L440" s="236"/>
      <c r="M440" s="264" t="str">
        <f t="shared" si="4"/>
        <v>#N/A</v>
      </c>
      <c r="N440" s="265" t="str">
        <f t="shared" si="5"/>
        <v/>
      </c>
      <c r="O440" s="265"/>
      <c r="P440" s="265"/>
      <c r="Q440" s="265"/>
      <c r="R440" s="265"/>
      <c r="S440" s="265"/>
      <c r="T440" s="265"/>
      <c r="U440" s="265"/>
      <c r="V440" s="265"/>
      <c r="W440" s="265"/>
      <c r="X440" s="265"/>
      <c r="Y440" s="265"/>
      <c r="Z440" s="265"/>
    </row>
    <row r="441" ht="10.5" customHeight="1">
      <c r="A441" s="235"/>
      <c r="B441" s="260" t="str">
        <f>VLOOKUP(A441,Adr!A:B,2,FALSE)</f>
        <v>#N/A</v>
      </c>
      <c r="C441" s="241"/>
      <c r="D441" s="138"/>
      <c r="E441" s="268"/>
      <c r="F441" s="259"/>
      <c r="G441" s="261"/>
      <c r="H441" s="261"/>
      <c r="I441" s="235"/>
      <c r="J441" s="236"/>
      <c r="K441" s="264"/>
      <c r="L441" s="236"/>
      <c r="M441" s="264" t="str">
        <f t="shared" si="4"/>
        <v>#N/A</v>
      </c>
      <c r="N441" s="265" t="str">
        <f t="shared" si="5"/>
        <v/>
      </c>
      <c r="O441" s="265"/>
      <c r="P441" s="265"/>
      <c r="Q441" s="265"/>
      <c r="R441" s="265"/>
      <c r="S441" s="265"/>
      <c r="T441" s="265"/>
      <c r="U441" s="265"/>
      <c r="V441" s="265"/>
      <c r="W441" s="265"/>
      <c r="X441" s="265"/>
      <c r="Y441" s="265"/>
      <c r="Z441" s="265"/>
    </row>
    <row r="442" ht="10.5" customHeight="1">
      <c r="A442" s="240"/>
      <c r="B442" s="260" t="str">
        <f>VLOOKUP(A442,Adr!A:B,2,FALSE)</f>
        <v>#N/A</v>
      </c>
      <c r="C442" s="241"/>
      <c r="D442" s="138"/>
      <c r="E442" s="263"/>
      <c r="F442" s="259"/>
      <c r="G442" s="261"/>
      <c r="H442" s="261"/>
      <c r="I442" s="235"/>
      <c r="J442" s="236"/>
      <c r="K442" s="264"/>
      <c r="L442" s="236"/>
      <c r="M442" s="264" t="str">
        <f t="shared" si="4"/>
        <v>#N/A</v>
      </c>
      <c r="N442" s="265" t="str">
        <f t="shared" si="5"/>
        <v/>
      </c>
      <c r="O442" s="265"/>
      <c r="P442" s="265"/>
      <c r="Q442" s="265"/>
      <c r="R442" s="265"/>
      <c r="S442" s="265"/>
      <c r="T442" s="265"/>
      <c r="U442" s="265"/>
      <c r="V442" s="265"/>
      <c r="W442" s="265"/>
      <c r="X442" s="265"/>
      <c r="Y442" s="265"/>
      <c r="Z442" s="265"/>
    </row>
    <row r="443" ht="10.5" customHeight="1">
      <c r="A443" s="259"/>
      <c r="B443" s="260" t="str">
        <f>VLOOKUP(A443,Adr!A:B,2,FALSE)</f>
        <v>#N/A</v>
      </c>
      <c r="C443" s="241"/>
      <c r="D443" s="138"/>
      <c r="E443" s="268"/>
      <c r="F443" s="259"/>
      <c r="G443" s="261"/>
      <c r="H443" s="261"/>
      <c r="I443" s="235"/>
      <c r="J443" s="236"/>
      <c r="K443" s="264"/>
      <c r="L443" s="236"/>
      <c r="M443" s="264" t="str">
        <f t="shared" si="4"/>
        <v>#N/A</v>
      </c>
      <c r="N443" s="265" t="str">
        <f t="shared" si="5"/>
        <v/>
      </c>
      <c r="O443" s="265"/>
      <c r="P443" s="265"/>
      <c r="Q443" s="265"/>
      <c r="R443" s="265"/>
      <c r="S443" s="265"/>
      <c r="T443" s="265"/>
      <c r="U443" s="265"/>
      <c r="V443" s="265"/>
      <c r="W443" s="265"/>
      <c r="X443" s="265"/>
      <c r="Y443" s="265"/>
      <c r="Z443" s="265"/>
    </row>
    <row r="444" ht="10.5" customHeight="1">
      <c r="A444" s="259"/>
      <c r="B444" s="260" t="str">
        <f>VLOOKUP(A444,Adr!A:B,2,FALSE)</f>
        <v>#N/A</v>
      </c>
      <c r="C444" s="241"/>
      <c r="D444" s="138"/>
      <c r="E444" s="268"/>
      <c r="F444" s="259"/>
      <c r="G444" s="261"/>
      <c r="H444" s="261"/>
      <c r="I444" s="235"/>
      <c r="J444" s="236"/>
      <c r="K444" s="264"/>
      <c r="L444" s="236"/>
      <c r="M444" s="264" t="str">
        <f t="shared" si="4"/>
        <v>#N/A</v>
      </c>
      <c r="N444" s="265" t="str">
        <f t="shared" si="5"/>
        <v/>
      </c>
      <c r="O444" s="265"/>
      <c r="P444" s="265"/>
      <c r="Q444" s="265"/>
      <c r="R444" s="265"/>
      <c r="S444" s="265"/>
      <c r="T444" s="265"/>
      <c r="U444" s="265"/>
      <c r="V444" s="265"/>
      <c r="W444" s="265"/>
      <c r="X444" s="265"/>
      <c r="Y444" s="265"/>
      <c r="Z444" s="265"/>
    </row>
    <row r="445" ht="10.5" customHeight="1">
      <c r="A445" s="240"/>
      <c r="B445" s="260" t="str">
        <f>VLOOKUP(A445,Adr!A:B,2,FALSE)</f>
        <v>#N/A</v>
      </c>
      <c r="C445" s="241"/>
      <c r="D445" s="138"/>
      <c r="E445" s="263"/>
      <c r="F445" s="259"/>
      <c r="G445" s="261"/>
      <c r="H445" s="261"/>
      <c r="I445" s="235"/>
      <c r="J445" s="236"/>
      <c r="K445" s="264"/>
      <c r="L445" s="236"/>
      <c r="M445" s="264" t="str">
        <f t="shared" si="4"/>
        <v>#N/A</v>
      </c>
      <c r="N445" s="265" t="str">
        <f t="shared" si="5"/>
        <v/>
      </c>
      <c r="O445" s="265"/>
      <c r="P445" s="265"/>
      <c r="Q445" s="265"/>
      <c r="R445" s="265"/>
      <c r="S445" s="265"/>
      <c r="T445" s="265"/>
      <c r="U445" s="265"/>
      <c r="V445" s="265"/>
      <c r="W445" s="265"/>
      <c r="X445" s="265"/>
      <c r="Y445" s="265"/>
      <c r="Z445" s="265"/>
    </row>
    <row r="446" ht="10.5" customHeight="1">
      <c r="A446" s="235"/>
      <c r="B446" s="260" t="str">
        <f>VLOOKUP(A446,Adr!A:B,2,FALSE)</f>
        <v>#N/A</v>
      </c>
      <c r="C446" s="261"/>
      <c r="D446" s="262"/>
      <c r="E446" s="268"/>
      <c r="F446" s="259"/>
      <c r="G446" s="261"/>
      <c r="H446" s="261"/>
      <c r="I446" s="235"/>
      <c r="J446" s="236"/>
      <c r="K446" s="264"/>
      <c r="L446" s="236"/>
      <c r="M446" s="264" t="str">
        <f t="shared" si="4"/>
        <v>#N/A</v>
      </c>
      <c r="N446" s="265" t="str">
        <f t="shared" si="5"/>
        <v/>
      </c>
      <c r="O446" s="265"/>
      <c r="P446" s="265"/>
      <c r="Q446" s="265"/>
      <c r="R446" s="265"/>
      <c r="S446" s="265"/>
      <c r="T446" s="265"/>
      <c r="U446" s="265"/>
      <c r="V446" s="265"/>
      <c r="W446" s="265"/>
      <c r="X446" s="265"/>
      <c r="Y446" s="265"/>
      <c r="Z446" s="265"/>
    </row>
    <row r="447" ht="10.5" customHeight="1">
      <c r="A447" s="259"/>
      <c r="B447" s="260" t="str">
        <f>VLOOKUP(A447,Adr!A:B,2,FALSE)</f>
        <v>#N/A</v>
      </c>
      <c r="C447" s="269"/>
      <c r="D447" s="267"/>
      <c r="E447" s="263"/>
      <c r="F447" s="259"/>
      <c r="G447" s="261"/>
      <c r="H447" s="261"/>
      <c r="I447" s="235"/>
      <c r="J447" s="236"/>
      <c r="K447" s="264"/>
      <c r="L447" s="236"/>
      <c r="M447" s="264" t="str">
        <f t="shared" si="4"/>
        <v>#N/A</v>
      </c>
      <c r="N447" s="265" t="str">
        <f t="shared" si="5"/>
        <v/>
      </c>
      <c r="O447" s="265"/>
      <c r="P447" s="265"/>
      <c r="Q447" s="265"/>
      <c r="R447" s="265"/>
      <c r="S447" s="265"/>
      <c r="T447" s="265"/>
      <c r="U447" s="265"/>
      <c r="V447" s="265"/>
      <c r="W447" s="265"/>
      <c r="X447" s="265"/>
      <c r="Y447" s="265"/>
      <c r="Z447" s="265"/>
    </row>
    <row r="448" ht="10.5" customHeight="1">
      <c r="A448" s="235"/>
      <c r="B448" s="260" t="str">
        <f>VLOOKUP(A448,Adr!A:B,2,FALSE)</f>
        <v>#N/A</v>
      </c>
      <c r="C448" s="261"/>
      <c r="D448" s="270"/>
      <c r="E448" s="268"/>
      <c r="F448" s="259"/>
      <c r="G448" s="261"/>
      <c r="H448" s="261"/>
      <c r="I448" s="235"/>
      <c r="J448" s="236"/>
      <c r="K448" s="264"/>
      <c r="L448" s="236"/>
      <c r="M448" s="264" t="str">
        <f t="shared" si="4"/>
        <v>#N/A</v>
      </c>
      <c r="N448" s="265" t="str">
        <f t="shared" si="5"/>
        <v/>
      </c>
      <c r="O448" s="265"/>
      <c r="P448" s="265"/>
      <c r="Q448" s="265"/>
      <c r="R448" s="265"/>
      <c r="S448" s="265"/>
      <c r="T448" s="265"/>
      <c r="U448" s="265"/>
      <c r="V448" s="265"/>
      <c r="W448" s="265"/>
      <c r="X448" s="265"/>
      <c r="Y448" s="265"/>
      <c r="Z448" s="265"/>
    </row>
    <row r="449" ht="10.5" customHeight="1">
      <c r="A449" s="259"/>
      <c r="B449" s="260" t="str">
        <f>VLOOKUP(A449,Adr!A:B,2,FALSE)</f>
        <v>#N/A</v>
      </c>
      <c r="C449" s="241"/>
      <c r="D449" s="138"/>
      <c r="E449" s="268"/>
      <c r="F449" s="259"/>
      <c r="G449" s="261"/>
      <c r="H449" s="261"/>
      <c r="I449" s="235"/>
      <c r="J449" s="236"/>
      <c r="K449" s="264"/>
      <c r="L449" s="236"/>
      <c r="M449" s="264" t="str">
        <f t="shared" si="4"/>
        <v>#N/A</v>
      </c>
      <c r="N449" s="265" t="str">
        <f t="shared" si="5"/>
        <v/>
      </c>
      <c r="O449" s="265"/>
      <c r="P449" s="265"/>
      <c r="Q449" s="265"/>
      <c r="R449" s="265"/>
      <c r="S449" s="265"/>
      <c r="T449" s="265"/>
      <c r="U449" s="265"/>
      <c r="V449" s="265"/>
      <c r="W449" s="265"/>
      <c r="X449" s="265"/>
      <c r="Y449" s="265"/>
      <c r="Z449" s="265"/>
    </row>
    <row r="450" ht="10.5" customHeight="1">
      <c r="A450" s="259"/>
      <c r="B450" s="260" t="str">
        <f>VLOOKUP(A450,Adr!A:B,2,FALSE)</f>
        <v>#N/A</v>
      </c>
      <c r="C450" s="266"/>
      <c r="D450" s="252"/>
      <c r="E450" s="268"/>
      <c r="F450" s="259"/>
      <c r="G450" s="261"/>
      <c r="H450" s="261"/>
      <c r="I450" s="235"/>
      <c r="J450" s="236"/>
      <c r="K450" s="264"/>
      <c r="L450" s="236"/>
      <c r="M450" s="264" t="str">
        <f t="shared" si="4"/>
        <v>#N/A</v>
      </c>
      <c r="N450" s="265" t="str">
        <f t="shared" si="5"/>
        <v/>
      </c>
      <c r="O450" s="265"/>
      <c r="P450" s="265"/>
      <c r="Q450" s="265"/>
      <c r="R450" s="265"/>
      <c r="S450" s="265"/>
      <c r="T450" s="265"/>
      <c r="U450" s="265"/>
      <c r="V450" s="265"/>
      <c r="W450" s="265"/>
      <c r="X450" s="265"/>
      <c r="Y450" s="265"/>
      <c r="Z450" s="265"/>
    </row>
    <row r="451" ht="10.5" customHeight="1">
      <c r="A451" s="259"/>
      <c r="B451" s="260" t="str">
        <f>VLOOKUP(A451,Adr!A:B,2,FALSE)</f>
        <v>#N/A</v>
      </c>
      <c r="C451" s="269"/>
      <c r="D451" s="267"/>
      <c r="E451" s="263"/>
      <c r="F451" s="259"/>
      <c r="G451" s="261"/>
      <c r="H451" s="261"/>
      <c r="I451" s="235"/>
      <c r="J451" s="236"/>
      <c r="K451" s="264"/>
      <c r="L451" s="236"/>
      <c r="M451" s="264" t="str">
        <f t="shared" si="4"/>
        <v>#N/A</v>
      </c>
      <c r="N451" s="265" t="str">
        <f t="shared" si="5"/>
        <v/>
      </c>
      <c r="O451" s="265"/>
      <c r="P451" s="265"/>
      <c r="Q451" s="265"/>
      <c r="R451" s="265"/>
      <c r="S451" s="265"/>
      <c r="T451" s="265"/>
      <c r="U451" s="265"/>
      <c r="V451" s="265"/>
      <c r="W451" s="265"/>
      <c r="X451" s="265"/>
      <c r="Y451" s="265"/>
      <c r="Z451" s="265"/>
    </row>
    <row r="452" ht="10.5" customHeight="1">
      <c r="A452" s="235"/>
      <c r="B452" s="260" t="str">
        <f>VLOOKUP(A452,Adr!A:B,2,FALSE)</f>
        <v>#N/A</v>
      </c>
      <c r="C452" s="241"/>
      <c r="D452" s="138"/>
      <c r="E452" s="263"/>
      <c r="F452" s="259"/>
      <c r="G452" s="261"/>
      <c r="H452" s="261"/>
      <c r="I452" s="235"/>
      <c r="J452" s="236"/>
      <c r="K452" s="264"/>
      <c r="L452" s="236"/>
      <c r="M452" s="264" t="str">
        <f t="shared" si="4"/>
        <v>#N/A</v>
      </c>
      <c r="N452" s="265" t="str">
        <f t="shared" si="5"/>
        <v/>
      </c>
      <c r="O452" s="265"/>
      <c r="P452" s="265"/>
      <c r="Q452" s="265"/>
      <c r="R452" s="265"/>
      <c r="S452" s="265"/>
      <c r="T452" s="265"/>
      <c r="U452" s="265"/>
      <c r="V452" s="265"/>
      <c r="W452" s="265"/>
      <c r="X452" s="265"/>
      <c r="Y452" s="265"/>
      <c r="Z452" s="265"/>
    </row>
    <row r="453" ht="10.5" customHeight="1">
      <c r="A453" s="259"/>
      <c r="B453" s="260" t="str">
        <f>VLOOKUP(A453,Adr!A:B,2,FALSE)</f>
        <v>#N/A</v>
      </c>
      <c r="C453" s="241"/>
      <c r="D453" s="138"/>
      <c r="E453" s="263"/>
      <c r="F453" s="259"/>
      <c r="G453" s="261"/>
      <c r="H453" s="261"/>
      <c r="I453" s="235"/>
      <c r="J453" s="236"/>
      <c r="K453" s="264"/>
      <c r="L453" s="236"/>
      <c r="M453" s="264" t="str">
        <f t="shared" si="4"/>
        <v>#N/A</v>
      </c>
      <c r="N453" s="265" t="str">
        <f t="shared" si="5"/>
        <v/>
      </c>
      <c r="O453" s="265"/>
      <c r="P453" s="265"/>
      <c r="Q453" s="265"/>
      <c r="R453" s="265"/>
      <c r="S453" s="265"/>
      <c r="T453" s="265"/>
      <c r="U453" s="265"/>
      <c r="V453" s="265"/>
      <c r="W453" s="265"/>
      <c r="X453" s="265"/>
      <c r="Y453" s="265"/>
      <c r="Z453" s="265"/>
    </row>
    <row r="454" ht="10.5" customHeight="1">
      <c r="A454" s="235"/>
      <c r="B454" s="260" t="str">
        <f>VLOOKUP(A454,Adr!A:B,2,FALSE)</f>
        <v>#N/A</v>
      </c>
      <c r="C454" s="261"/>
      <c r="D454" s="262"/>
      <c r="E454" s="268"/>
      <c r="F454" s="259"/>
      <c r="G454" s="261"/>
      <c r="H454" s="261"/>
      <c r="I454" s="235"/>
      <c r="J454" s="236"/>
      <c r="K454" s="264"/>
      <c r="L454" s="236"/>
      <c r="M454" s="264" t="str">
        <f t="shared" si="4"/>
        <v>#N/A</v>
      </c>
      <c r="N454" s="265" t="str">
        <f t="shared" si="5"/>
        <v/>
      </c>
      <c r="O454" s="265"/>
      <c r="P454" s="265"/>
      <c r="Q454" s="265"/>
      <c r="R454" s="265"/>
      <c r="S454" s="265"/>
      <c r="T454" s="265"/>
      <c r="U454" s="265"/>
      <c r="V454" s="265"/>
      <c r="W454" s="265"/>
      <c r="X454" s="265"/>
      <c r="Y454" s="265"/>
      <c r="Z454" s="265"/>
    </row>
    <row r="455" ht="10.5" customHeight="1">
      <c r="A455" s="235"/>
      <c r="B455" s="260" t="str">
        <f>VLOOKUP(A455,Adr!A:B,2,FALSE)</f>
        <v>#N/A</v>
      </c>
      <c r="C455" s="241"/>
      <c r="D455" s="138"/>
      <c r="E455" s="268"/>
      <c r="F455" s="259"/>
      <c r="G455" s="261"/>
      <c r="H455" s="261"/>
      <c r="I455" s="235"/>
      <c r="J455" s="236"/>
      <c r="K455" s="264"/>
      <c r="L455" s="236"/>
      <c r="M455" s="264" t="str">
        <f t="shared" si="4"/>
        <v>#N/A</v>
      </c>
      <c r="N455" s="265" t="str">
        <f t="shared" si="5"/>
        <v/>
      </c>
      <c r="O455" s="265"/>
      <c r="P455" s="265"/>
      <c r="Q455" s="265"/>
      <c r="R455" s="265"/>
      <c r="S455" s="265"/>
      <c r="T455" s="265"/>
      <c r="U455" s="265"/>
      <c r="V455" s="265"/>
      <c r="W455" s="265"/>
      <c r="X455" s="265"/>
      <c r="Y455" s="265"/>
      <c r="Z455" s="265"/>
    </row>
    <row r="456" ht="10.5" customHeight="1">
      <c r="A456" s="259"/>
      <c r="B456" s="260" t="str">
        <f>VLOOKUP(A456,Adr!A:B,2,FALSE)</f>
        <v>#N/A</v>
      </c>
      <c r="C456" s="266"/>
      <c r="D456" s="252"/>
      <c r="E456" s="268"/>
      <c r="F456" s="259"/>
      <c r="G456" s="261"/>
      <c r="H456" s="261"/>
      <c r="I456" s="235"/>
      <c r="J456" s="236"/>
      <c r="K456" s="264"/>
      <c r="L456" s="236"/>
      <c r="M456" s="264" t="str">
        <f t="shared" si="4"/>
        <v>#N/A</v>
      </c>
      <c r="N456" s="265" t="str">
        <f t="shared" si="5"/>
        <v/>
      </c>
      <c r="O456" s="265"/>
      <c r="P456" s="265"/>
      <c r="Q456" s="265"/>
      <c r="R456" s="265"/>
      <c r="S456" s="265"/>
      <c r="T456" s="265"/>
      <c r="U456" s="265"/>
      <c r="V456" s="265"/>
      <c r="W456" s="265"/>
      <c r="X456" s="265"/>
      <c r="Y456" s="265"/>
      <c r="Z456" s="265"/>
    </row>
    <row r="457" ht="10.5" customHeight="1">
      <c r="A457" s="259"/>
      <c r="B457" s="260" t="str">
        <f>VLOOKUP(A457,Adr!A:B,2,FALSE)</f>
        <v>#N/A</v>
      </c>
      <c r="C457" s="241"/>
      <c r="D457" s="138"/>
      <c r="E457" s="268"/>
      <c r="F457" s="259"/>
      <c r="G457" s="261"/>
      <c r="H457" s="261"/>
      <c r="I457" s="235"/>
      <c r="J457" s="236"/>
      <c r="K457" s="264"/>
      <c r="L457" s="236"/>
      <c r="M457" s="264" t="str">
        <f t="shared" si="4"/>
        <v>#N/A</v>
      </c>
      <c r="N457" s="265" t="str">
        <f t="shared" si="5"/>
        <v/>
      </c>
      <c r="O457" s="265"/>
      <c r="P457" s="265"/>
      <c r="Q457" s="265"/>
      <c r="R457" s="265"/>
      <c r="S457" s="265"/>
      <c r="T457" s="265"/>
      <c r="U457" s="265"/>
      <c r="V457" s="265"/>
      <c r="W457" s="265"/>
      <c r="X457" s="265"/>
      <c r="Y457" s="265"/>
      <c r="Z457" s="265"/>
    </row>
    <row r="458" ht="10.5" customHeight="1">
      <c r="A458" s="235"/>
      <c r="B458" s="260" t="str">
        <f>VLOOKUP(A458,Adr!A:B,2,FALSE)</f>
        <v>#N/A</v>
      </c>
      <c r="C458" s="261"/>
      <c r="D458" s="262"/>
      <c r="E458" s="263"/>
      <c r="F458" s="259"/>
      <c r="G458" s="261"/>
      <c r="H458" s="261"/>
      <c r="I458" s="235"/>
      <c r="J458" s="236"/>
      <c r="K458" s="264"/>
      <c r="L458" s="236"/>
      <c r="M458" s="264" t="str">
        <f t="shared" si="4"/>
        <v>#N/A</v>
      </c>
      <c r="N458" s="265" t="str">
        <f t="shared" si="5"/>
        <v/>
      </c>
      <c r="O458" s="265"/>
      <c r="P458" s="265"/>
      <c r="Q458" s="265"/>
      <c r="R458" s="265"/>
      <c r="S458" s="265"/>
      <c r="T458" s="265"/>
      <c r="U458" s="265"/>
      <c r="V458" s="265"/>
      <c r="W458" s="265"/>
      <c r="X458" s="265"/>
      <c r="Y458" s="265"/>
      <c r="Z458" s="265"/>
    </row>
    <row r="459" ht="10.5" customHeight="1">
      <c r="A459" s="259"/>
      <c r="B459" s="260" t="str">
        <f>VLOOKUP(A459,Adr!A:B,2,FALSE)</f>
        <v>#N/A</v>
      </c>
      <c r="C459" s="266"/>
      <c r="D459" s="252"/>
      <c r="E459" s="268"/>
      <c r="F459" s="259"/>
      <c r="G459" s="261"/>
      <c r="H459" s="261"/>
      <c r="I459" s="235"/>
      <c r="J459" s="236"/>
      <c r="K459" s="264"/>
      <c r="L459" s="236"/>
      <c r="M459" s="264" t="str">
        <f t="shared" si="4"/>
        <v>#N/A</v>
      </c>
      <c r="N459" s="265" t="str">
        <f t="shared" si="5"/>
        <v/>
      </c>
      <c r="O459" s="265"/>
      <c r="P459" s="265"/>
      <c r="Q459" s="265"/>
      <c r="R459" s="265"/>
      <c r="S459" s="265"/>
      <c r="T459" s="265"/>
      <c r="U459" s="265"/>
      <c r="V459" s="265"/>
      <c r="W459" s="265"/>
      <c r="X459" s="265"/>
      <c r="Y459" s="265"/>
      <c r="Z459" s="265"/>
    </row>
    <row r="460" ht="10.5" customHeight="1">
      <c r="A460" s="259"/>
      <c r="B460" s="260" t="str">
        <f>VLOOKUP(A460,Adr!A:B,2,FALSE)</f>
        <v>#N/A</v>
      </c>
      <c r="C460" s="266"/>
      <c r="D460" s="252"/>
      <c r="E460" s="268"/>
      <c r="F460" s="259"/>
      <c r="G460" s="261"/>
      <c r="H460" s="261"/>
      <c r="I460" s="235"/>
      <c r="J460" s="236"/>
      <c r="K460" s="264"/>
      <c r="L460" s="236"/>
      <c r="M460" s="264" t="str">
        <f t="shared" si="4"/>
        <v>#N/A</v>
      </c>
      <c r="N460" s="265" t="str">
        <f t="shared" si="5"/>
        <v/>
      </c>
      <c r="O460" s="265"/>
      <c r="P460" s="265"/>
      <c r="Q460" s="265"/>
      <c r="R460" s="265"/>
      <c r="S460" s="265"/>
      <c r="T460" s="265"/>
      <c r="U460" s="265"/>
      <c r="V460" s="265"/>
      <c r="W460" s="265"/>
      <c r="X460" s="265"/>
      <c r="Y460" s="265"/>
      <c r="Z460" s="265"/>
    </row>
    <row r="461" ht="10.5" customHeight="1">
      <c r="A461" s="259"/>
      <c r="B461" s="260" t="str">
        <f>VLOOKUP(A461,Adr!A:B,2,FALSE)</f>
        <v>#N/A</v>
      </c>
      <c r="C461" s="266"/>
      <c r="D461" s="252"/>
      <c r="E461" s="268"/>
      <c r="F461" s="259"/>
      <c r="G461" s="261"/>
      <c r="H461" s="261"/>
      <c r="I461" s="235"/>
      <c r="J461" s="236"/>
      <c r="K461" s="264"/>
      <c r="L461" s="236"/>
      <c r="M461" s="264" t="str">
        <f t="shared" si="4"/>
        <v>#N/A</v>
      </c>
      <c r="N461" s="265" t="str">
        <f t="shared" si="5"/>
        <v/>
      </c>
      <c r="O461" s="265"/>
      <c r="P461" s="265"/>
      <c r="Q461" s="265"/>
      <c r="R461" s="265"/>
      <c r="S461" s="265"/>
      <c r="T461" s="265"/>
      <c r="U461" s="265"/>
      <c r="V461" s="265"/>
      <c r="W461" s="265"/>
      <c r="X461" s="265"/>
      <c r="Y461" s="265"/>
      <c r="Z461" s="265"/>
    </row>
    <row r="462" ht="10.5" customHeight="1">
      <c r="A462" s="259"/>
      <c r="B462" s="260" t="str">
        <f>VLOOKUP(A462,Adr!A:B,2,FALSE)</f>
        <v>#N/A</v>
      </c>
      <c r="C462" s="269"/>
      <c r="D462" s="138"/>
      <c r="E462" s="268"/>
      <c r="F462" s="259"/>
      <c r="G462" s="261"/>
      <c r="H462" s="261"/>
      <c r="I462" s="235"/>
      <c r="J462" s="236"/>
      <c r="K462" s="264"/>
      <c r="L462" s="236"/>
      <c r="M462" s="264" t="str">
        <f t="shared" si="4"/>
        <v>#N/A</v>
      </c>
      <c r="N462" s="265" t="str">
        <f t="shared" si="5"/>
        <v/>
      </c>
      <c r="O462" s="265"/>
      <c r="P462" s="265"/>
      <c r="Q462" s="265"/>
      <c r="R462" s="265"/>
      <c r="S462" s="265"/>
      <c r="T462" s="265"/>
      <c r="U462" s="265"/>
      <c r="V462" s="265"/>
      <c r="W462" s="265"/>
      <c r="X462" s="265"/>
      <c r="Y462" s="265"/>
      <c r="Z462" s="265"/>
    </row>
    <row r="463" ht="10.5" customHeight="1">
      <c r="A463" s="259"/>
      <c r="B463" s="260" t="str">
        <f>VLOOKUP(A463,Adr!A:B,2,FALSE)</f>
        <v>#N/A</v>
      </c>
      <c r="C463" s="241"/>
      <c r="D463" s="267"/>
      <c r="E463" s="268"/>
      <c r="F463" s="259"/>
      <c r="G463" s="261"/>
      <c r="H463" s="261"/>
      <c r="I463" s="235"/>
      <c r="J463" s="236"/>
      <c r="K463" s="264"/>
      <c r="L463" s="236"/>
      <c r="M463" s="264" t="str">
        <f t="shared" si="4"/>
        <v>#N/A</v>
      </c>
      <c r="N463" s="265" t="str">
        <f t="shared" si="5"/>
        <v/>
      </c>
      <c r="O463" s="265"/>
      <c r="P463" s="265"/>
      <c r="Q463" s="265"/>
      <c r="R463" s="265"/>
      <c r="S463" s="265"/>
      <c r="T463" s="265"/>
      <c r="U463" s="265"/>
      <c r="V463" s="265"/>
      <c r="W463" s="265"/>
      <c r="X463" s="265"/>
      <c r="Y463" s="265"/>
      <c r="Z463" s="265"/>
    </row>
    <row r="464" ht="10.5" customHeight="1">
      <c r="A464" s="259"/>
      <c r="B464" s="260" t="str">
        <f>VLOOKUP(A464,Adr!A:B,2,FALSE)</f>
        <v>#N/A</v>
      </c>
      <c r="C464" s="269"/>
      <c r="D464" s="138"/>
      <c r="E464" s="263"/>
      <c r="F464" s="259"/>
      <c r="G464" s="261"/>
      <c r="H464" s="261"/>
      <c r="I464" s="235"/>
      <c r="J464" s="236"/>
      <c r="K464" s="264"/>
      <c r="L464" s="236"/>
      <c r="M464" s="264" t="str">
        <f t="shared" si="4"/>
        <v>#N/A</v>
      </c>
      <c r="N464" s="265" t="str">
        <f t="shared" si="5"/>
        <v/>
      </c>
      <c r="O464" s="265"/>
      <c r="P464" s="265"/>
      <c r="Q464" s="265"/>
      <c r="R464" s="265"/>
      <c r="S464" s="265"/>
      <c r="T464" s="265"/>
      <c r="U464" s="265"/>
      <c r="V464" s="265"/>
      <c r="W464" s="265"/>
      <c r="X464" s="265"/>
      <c r="Y464" s="265"/>
      <c r="Z464" s="265"/>
    </row>
    <row r="465" ht="10.5" customHeight="1">
      <c r="A465" s="235"/>
      <c r="B465" s="260" t="str">
        <f>VLOOKUP(A465,Adr!A:B,2,FALSE)</f>
        <v>#N/A</v>
      </c>
      <c r="C465" s="261"/>
      <c r="D465" s="262"/>
      <c r="E465" s="268"/>
      <c r="F465" s="259"/>
      <c r="G465" s="261"/>
      <c r="H465" s="261"/>
      <c r="I465" s="235"/>
      <c r="J465" s="236"/>
      <c r="K465" s="264"/>
      <c r="L465" s="236"/>
      <c r="M465" s="264" t="str">
        <f t="shared" si="4"/>
        <v>#N/A</v>
      </c>
      <c r="N465" s="265" t="str">
        <f t="shared" si="5"/>
        <v/>
      </c>
      <c r="O465" s="265"/>
      <c r="P465" s="265"/>
      <c r="Q465" s="265"/>
      <c r="R465" s="265"/>
      <c r="S465" s="265"/>
      <c r="T465" s="265"/>
      <c r="U465" s="265"/>
      <c r="V465" s="265"/>
      <c r="W465" s="265"/>
      <c r="X465" s="265"/>
      <c r="Y465" s="265"/>
      <c r="Z465" s="265"/>
    </row>
    <row r="466" ht="10.5" customHeight="1">
      <c r="A466" s="259"/>
      <c r="B466" s="260" t="str">
        <f>VLOOKUP(A466,Adr!A:B,2,FALSE)</f>
        <v>#N/A</v>
      </c>
      <c r="C466" s="241"/>
      <c r="D466" s="138"/>
      <c r="E466" s="263"/>
      <c r="F466" s="259"/>
      <c r="G466" s="261"/>
      <c r="H466" s="261"/>
      <c r="I466" s="235"/>
      <c r="J466" s="236"/>
      <c r="K466" s="264"/>
      <c r="L466" s="236"/>
      <c r="M466" s="264" t="str">
        <f t="shared" si="4"/>
        <v>#N/A</v>
      </c>
      <c r="N466" s="265" t="str">
        <f t="shared" si="5"/>
        <v/>
      </c>
      <c r="O466" s="265"/>
      <c r="P466" s="265"/>
      <c r="Q466" s="265"/>
      <c r="R466" s="265"/>
      <c r="S466" s="265"/>
      <c r="T466" s="265"/>
      <c r="U466" s="265"/>
      <c r="V466" s="265"/>
      <c r="W466" s="265"/>
      <c r="X466" s="265"/>
      <c r="Y466" s="265"/>
      <c r="Z466" s="265"/>
    </row>
    <row r="467" ht="10.5" customHeight="1">
      <c r="A467" s="259"/>
      <c r="B467" s="260" t="str">
        <f>VLOOKUP(A467,Adr!A:B,2,FALSE)</f>
        <v>#N/A</v>
      </c>
      <c r="C467" s="241"/>
      <c r="D467" s="267"/>
      <c r="E467" s="268"/>
      <c r="F467" s="259"/>
      <c r="G467" s="261"/>
      <c r="H467" s="261"/>
      <c r="I467" s="235"/>
      <c r="J467" s="236"/>
      <c r="K467" s="264"/>
      <c r="L467" s="236"/>
      <c r="M467" s="264" t="str">
        <f t="shared" si="4"/>
        <v>#N/A</v>
      </c>
      <c r="N467" s="265" t="str">
        <f t="shared" si="5"/>
        <v/>
      </c>
      <c r="O467" s="265"/>
      <c r="P467" s="265"/>
      <c r="Q467" s="265"/>
      <c r="R467" s="265"/>
      <c r="S467" s="265"/>
      <c r="T467" s="265"/>
      <c r="U467" s="265"/>
      <c r="V467" s="265"/>
      <c r="W467" s="265"/>
      <c r="X467" s="265"/>
      <c r="Y467" s="265"/>
      <c r="Z467" s="265"/>
    </row>
    <row r="468" ht="10.5" customHeight="1">
      <c r="A468" s="259"/>
      <c r="B468" s="260" t="str">
        <f>VLOOKUP(A468,Adr!A:B,2,FALSE)</f>
        <v>#N/A</v>
      </c>
      <c r="C468" s="261"/>
      <c r="D468" s="262"/>
      <c r="E468" s="268"/>
      <c r="F468" s="259"/>
      <c r="G468" s="261"/>
      <c r="H468" s="261"/>
      <c r="I468" s="235"/>
      <c r="J468" s="236"/>
      <c r="K468" s="264"/>
      <c r="L468" s="236"/>
      <c r="M468" s="264" t="str">
        <f t="shared" si="4"/>
        <v>#N/A</v>
      </c>
      <c r="N468" s="265" t="str">
        <f t="shared" si="5"/>
        <v/>
      </c>
      <c r="O468" s="265"/>
      <c r="P468" s="265"/>
      <c r="Q468" s="265"/>
      <c r="R468" s="265"/>
      <c r="S468" s="265"/>
      <c r="T468" s="265"/>
      <c r="U468" s="265"/>
      <c r="V468" s="265"/>
      <c r="W468" s="265"/>
      <c r="X468" s="265"/>
      <c r="Y468" s="265"/>
      <c r="Z468" s="265"/>
    </row>
    <row r="469" ht="10.5" customHeight="1">
      <c r="A469" s="235"/>
      <c r="B469" s="260" t="str">
        <f>VLOOKUP(A469,Adr!A:B,2,FALSE)</f>
        <v>#N/A</v>
      </c>
      <c r="C469" s="261"/>
      <c r="D469" s="270"/>
      <c r="E469" s="268"/>
      <c r="F469" s="259"/>
      <c r="G469" s="261"/>
      <c r="H469" s="261"/>
      <c r="I469" s="235"/>
      <c r="J469" s="236"/>
      <c r="K469" s="264"/>
      <c r="L469" s="236"/>
      <c r="M469" s="264" t="str">
        <f t="shared" si="4"/>
        <v>#N/A</v>
      </c>
      <c r="N469" s="265" t="str">
        <f t="shared" si="5"/>
        <v/>
      </c>
      <c r="O469" s="265"/>
      <c r="P469" s="265"/>
      <c r="Q469" s="265"/>
      <c r="R469" s="265"/>
      <c r="S469" s="265"/>
      <c r="T469" s="265"/>
      <c r="U469" s="265"/>
      <c r="V469" s="265"/>
      <c r="W469" s="265"/>
      <c r="X469" s="265"/>
      <c r="Y469" s="265"/>
      <c r="Z469" s="265"/>
    </row>
    <row r="470" ht="10.5" customHeight="1">
      <c r="A470" s="259"/>
      <c r="B470" s="260" t="str">
        <f>VLOOKUP(A470,Adr!A:B,2,FALSE)</f>
        <v>#N/A</v>
      </c>
      <c r="C470" s="241"/>
      <c r="D470" s="138"/>
      <c r="E470" s="263"/>
      <c r="F470" s="259"/>
      <c r="G470" s="261"/>
      <c r="H470" s="261"/>
      <c r="I470" s="235"/>
      <c r="J470" s="236"/>
      <c r="K470" s="264"/>
      <c r="L470" s="236"/>
      <c r="M470" s="264" t="str">
        <f t="shared" si="4"/>
        <v>#N/A</v>
      </c>
      <c r="N470" s="265" t="str">
        <f t="shared" si="5"/>
        <v/>
      </c>
      <c r="O470" s="265"/>
      <c r="P470" s="265"/>
      <c r="Q470" s="265"/>
      <c r="R470" s="265"/>
      <c r="S470" s="265"/>
      <c r="T470" s="265"/>
      <c r="U470" s="265"/>
      <c r="V470" s="265"/>
      <c r="W470" s="265"/>
      <c r="X470" s="265"/>
      <c r="Y470" s="265"/>
      <c r="Z470" s="265"/>
    </row>
    <row r="471" ht="10.5" customHeight="1">
      <c r="A471" s="259"/>
      <c r="B471" s="260" t="str">
        <f>VLOOKUP(A471,Adr!A:B,2,FALSE)</f>
        <v>#N/A</v>
      </c>
      <c r="C471" s="269"/>
      <c r="D471" s="267"/>
      <c r="E471" s="263"/>
      <c r="F471" s="259"/>
      <c r="G471" s="261"/>
      <c r="H471" s="261"/>
      <c r="I471" s="235"/>
      <c r="J471" s="236"/>
      <c r="K471" s="264"/>
      <c r="L471" s="236"/>
      <c r="M471" s="264" t="str">
        <f t="shared" si="4"/>
        <v>#N/A</v>
      </c>
      <c r="N471" s="265" t="str">
        <f t="shared" si="5"/>
        <v/>
      </c>
      <c r="O471" s="265"/>
      <c r="P471" s="265"/>
      <c r="Q471" s="265"/>
      <c r="R471" s="265"/>
      <c r="S471" s="265"/>
      <c r="T471" s="265"/>
      <c r="U471" s="265"/>
      <c r="V471" s="265"/>
      <c r="W471" s="265"/>
      <c r="X471" s="265"/>
      <c r="Y471" s="265"/>
      <c r="Z471" s="265"/>
    </row>
    <row r="472" ht="10.5" customHeight="1">
      <c r="A472" s="240"/>
      <c r="B472" s="260" t="str">
        <f>VLOOKUP(A472,Adr!A:B,2,FALSE)</f>
        <v>#N/A</v>
      </c>
      <c r="C472" s="241"/>
      <c r="D472" s="242"/>
      <c r="E472" s="263"/>
      <c r="F472" s="240"/>
      <c r="G472" s="241"/>
      <c r="H472" s="241"/>
      <c r="I472" s="235"/>
      <c r="J472" s="236"/>
      <c r="K472" s="264"/>
      <c r="L472" s="236"/>
      <c r="M472" s="264" t="str">
        <f t="shared" si="4"/>
        <v>#N/A</v>
      </c>
      <c r="N472" s="265" t="str">
        <f t="shared" si="5"/>
        <v/>
      </c>
      <c r="O472" s="265"/>
      <c r="P472" s="265"/>
      <c r="Q472" s="265"/>
      <c r="R472" s="265"/>
      <c r="S472" s="265"/>
      <c r="T472" s="265"/>
      <c r="U472" s="265"/>
      <c r="V472" s="265"/>
      <c r="W472" s="265"/>
      <c r="X472" s="265"/>
      <c r="Y472" s="265"/>
      <c r="Z472" s="265"/>
    </row>
    <row r="473" ht="10.5" customHeight="1">
      <c r="A473" s="259"/>
      <c r="B473" s="260" t="str">
        <f>VLOOKUP(A473,Adr!A:B,2,FALSE)</f>
        <v>#N/A</v>
      </c>
      <c r="C473" s="269"/>
      <c r="D473" s="252"/>
      <c r="E473" s="268"/>
      <c r="F473" s="259"/>
      <c r="G473" s="261"/>
      <c r="H473" s="261"/>
      <c r="I473" s="235"/>
      <c r="J473" s="236"/>
      <c r="K473" s="264"/>
      <c r="L473" s="236"/>
      <c r="M473" s="264" t="str">
        <f t="shared" si="4"/>
        <v>#N/A</v>
      </c>
      <c r="N473" s="265" t="str">
        <f t="shared" si="5"/>
        <v/>
      </c>
      <c r="O473" s="265"/>
      <c r="P473" s="265"/>
      <c r="Q473" s="265"/>
      <c r="R473" s="265"/>
      <c r="S473" s="265"/>
      <c r="T473" s="265"/>
      <c r="U473" s="265"/>
      <c r="V473" s="265"/>
      <c r="W473" s="265"/>
      <c r="X473" s="265"/>
      <c r="Y473" s="265"/>
      <c r="Z473" s="265"/>
    </row>
    <row r="474" ht="10.5" customHeight="1">
      <c r="A474" s="259"/>
      <c r="B474" s="260" t="str">
        <f>VLOOKUP(A474,Adr!A:B,2,FALSE)</f>
        <v>#N/A</v>
      </c>
      <c r="C474" s="241"/>
      <c r="D474" s="138"/>
      <c r="E474" s="268"/>
      <c r="F474" s="259"/>
      <c r="G474" s="261"/>
      <c r="H474" s="261"/>
      <c r="I474" s="235"/>
      <c r="J474" s="236"/>
      <c r="K474" s="264"/>
      <c r="L474" s="236"/>
      <c r="M474" s="264" t="str">
        <f t="shared" si="4"/>
        <v>#N/A</v>
      </c>
      <c r="N474" s="265" t="str">
        <f t="shared" si="5"/>
        <v/>
      </c>
      <c r="O474" s="265"/>
      <c r="P474" s="265"/>
      <c r="Q474" s="265"/>
      <c r="R474" s="265"/>
      <c r="S474" s="265"/>
      <c r="T474" s="265"/>
      <c r="U474" s="265"/>
      <c r="V474" s="265"/>
      <c r="W474" s="265"/>
      <c r="X474" s="265"/>
      <c r="Y474" s="265"/>
      <c r="Z474" s="265"/>
    </row>
    <row r="475" ht="10.5" customHeight="1">
      <c r="A475" s="259"/>
      <c r="B475" s="260" t="str">
        <f>VLOOKUP(A475,Adr!A:B,2,FALSE)</f>
        <v>#N/A</v>
      </c>
      <c r="C475" s="132"/>
      <c r="D475" s="262"/>
      <c r="E475" s="263"/>
      <c r="F475" s="259"/>
      <c r="G475" s="261"/>
      <c r="H475" s="261"/>
      <c r="I475" s="235"/>
      <c r="J475" s="236"/>
      <c r="K475" s="264"/>
      <c r="L475" s="236"/>
      <c r="M475" s="264" t="str">
        <f t="shared" si="4"/>
        <v>#N/A</v>
      </c>
      <c r="N475" s="265" t="str">
        <f t="shared" si="5"/>
        <v/>
      </c>
      <c r="O475" s="265"/>
      <c r="P475" s="265"/>
      <c r="Q475" s="265"/>
      <c r="R475" s="265"/>
      <c r="S475" s="265"/>
      <c r="T475" s="265"/>
      <c r="U475" s="265"/>
      <c r="V475" s="265"/>
      <c r="W475" s="265"/>
      <c r="X475" s="265"/>
      <c r="Y475" s="265"/>
      <c r="Z475" s="265"/>
    </row>
    <row r="476" ht="10.5" customHeight="1">
      <c r="A476" s="235"/>
      <c r="B476" s="260" t="str">
        <f>VLOOKUP(A476,Adr!A:B,2,FALSE)</f>
        <v>#N/A</v>
      </c>
      <c r="C476" s="261"/>
      <c r="D476" s="262"/>
      <c r="E476" s="268"/>
      <c r="F476" s="259"/>
      <c r="G476" s="261"/>
      <c r="H476" s="261"/>
      <c r="I476" s="235"/>
      <c r="J476" s="236"/>
      <c r="K476" s="264"/>
      <c r="L476" s="236"/>
      <c r="M476" s="264" t="str">
        <f t="shared" si="4"/>
        <v>#N/A</v>
      </c>
      <c r="N476" s="265" t="str">
        <f t="shared" si="5"/>
        <v/>
      </c>
      <c r="O476" s="265"/>
      <c r="P476" s="265"/>
      <c r="Q476" s="265"/>
      <c r="R476" s="265"/>
      <c r="S476" s="265"/>
      <c r="T476" s="265"/>
      <c r="U476" s="265"/>
      <c r="V476" s="265"/>
      <c r="W476" s="265"/>
      <c r="X476" s="265"/>
      <c r="Y476" s="265"/>
      <c r="Z476" s="265"/>
    </row>
    <row r="477" ht="10.5" customHeight="1">
      <c r="A477" s="259"/>
      <c r="B477" s="260" t="str">
        <f>VLOOKUP(A477,Adr!A:B,2,FALSE)</f>
        <v>#N/A</v>
      </c>
      <c r="C477" s="241"/>
      <c r="D477" s="138"/>
      <c r="E477" s="268"/>
      <c r="F477" s="259"/>
      <c r="G477" s="261"/>
      <c r="H477" s="261"/>
      <c r="I477" s="235"/>
      <c r="J477" s="236"/>
      <c r="K477" s="264"/>
      <c r="L477" s="236"/>
      <c r="M477" s="264" t="str">
        <f t="shared" si="4"/>
        <v>#N/A</v>
      </c>
      <c r="N477" s="265" t="str">
        <f t="shared" si="5"/>
        <v/>
      </c>
      <c r="O477" s="265"/>
      <c r="P477" s="265"/>
      <c r="Q477" s="265"/>
      <c r="R477" s="265"/>
      <c r="S477" s="265"/>
      <c r="T477" s="265"/>
      <c r="U477" s="265"/>
      <c r="V477" s="265"/>
      <c r="W477" s="265"/>
      <c r="X477" s="265"/>
      <c r="Y477" s="265"/>
      <c r="Z477" s="265"/>
    </row>
    <row r="478" ht="10.5" customHeight="1">
      <c r="A478" s="259"/>
      <c r="B478" s="260" t="str">
        <f>VLOOKUP(A478,Adr!A:B,2,FALSE)</f>
        <v>#N/A</v>
      </c>
      <c r="C478" s="269"/>
      <c r="D478" s="267"/>
      <c r="E478" s="263"/>
      <c r="F478" s="259"/>
      <c r="G478" s="261"/>
      <c r="H478" s="261"/>
      <c r="I478" s="235"/>
      <c r="J478" s="236"/>
      <c r="K478" s="264"/>
      <c r="L478" s="236"/>
      <c r="M478" s="264" t="str">
        <f t="shared" si="4"/>
        <v>#N/A</v>
      </c>
      <c r="N478" s="265" t="str">
        <f t="shared" si="5"/>
        <v/>
      </c>
      <c r="O478" s="265"/>
      <c r="P478" s="265"/>
      <c r="Q478" s="265"/>
      <c r="R478" s="265"/>
      <c r="S478" s="265"/>
      <c r="T478" s="265"/>
      <c r="U478" s="265"/>
      <c r="V478" s="265"/>
      <c r="W478" s="265"/>
      <c r="X478" s="265"/>
      <c r="Y478" s="265"/>
      <c r="Z478" s="265"/>
    </row>
    <row r="479" ht="10.5" customHeight="1">
      <c r="A479" s="259"/>
      <c r="B479" s="260" t="str">
        <f>VLOOKUP(A479,Adr!A:B,2,FALSE)</f>
        <v>#N/A</v>
      </c>
      <c r="C479" s="241"/>
      <c r="D479" s="138"/>
      <c r="E479" s="268"/>
      <c r="F479" s="259"/>
      <c r="G479" s="261"/>
      <c r="H479" s="261"/>
      <c r="I479" s="235"/>
      <c r="J479" s="236"/>
      <c r="K479" s="264"/>
      <c r="L479" s="236"/>
      <c r="M479" s="264" t="str">
        <f t="shared" si="4"/>
        <v>#N/A</v>
      </c>
      <c r="N479" s="265" t="str">
        <f t="shared" si="5"/>
        <v/>
      </c>
      <c r="O479" s="265"/>
      <c r="P479" s="265"/>
      <c r="Q479" s="265"/>
      <c r="R479" s="265"/>
      <c r="S479" s="265"/>
      <c r="T479" s="265"/>
      <c r="U479" s="265"/>
      <c r="V479" s="265"/>
      <c r="W479" s="265"/>
      <c r="X479" s="265"/>
      <c r="Y479" s="265"/>
      <c r="Z479" s="265"/>
    </row>
    <row r="480" ht="10.5" customHeight="1">
      <c r="A480" s="259"/>
      <c r="B480" s="260" t="str">
        <f>VLOOKUP(A480,Adr!A:B,2,FALSE)</f>
        <v>#N/A</v>
      </c>
      <c r="C480" s="269"/>
      <c r="D480" s="252"/>
      <c r="E480" s="268"/>
      <c r="F480" s="259"/>
      <c r="G480" s="261"/>
      <c r="H480" s="261"/>
      <c r="I480" s="235"/>
      <c r="J480" s="236"/>
      <c r="K480" s="264"/>
      <c r="L480" s="236"/>
      <c r="M480" s="264" t="str">
        <f t="shared" si="4"/>
        <v>#N/A</v>
      </c>
      <c r="N480" s="265" t="str">
        <f t="shared" si="5"/>
        <v/>
      </c>
      <c r="O480" s="265"/>
      <c r="P480" s="265"/>
      <c r="Q480" s="265"/>
      <c r="R480" s="265"/>
      <c r="S480" s="265"/>
      <c r="T480" s="265"/>
      <c r="U480" s="265"/>
      <c r="V480" s="265"/>
      <c r="W480" s="265"/>
      <c r="X480" s="265"/>
      <c r="Y480" s="265"/>
      <c r="Z480" s="265"/>
    </row>
    <row r="481" ht="10.5" customHeight="1">
      <c r="A481" s="259"/>
      <c r="B481" s="260" t="str">
        <f>VLOOKUP(A481,Adr!A:B,2,FALSE)</f>
        <v>#N/A</v>
      </c>
      <c r="C481" s="269"/>
      <c r="D481" s="267"/>
      <c r="E481" s="263"/>
      <c r="F481" s="259"/>
      <c r="G481" s="261"/>
      <c r="H481" s="261"/>
      <c r="I481" s="235"/>
      <c r="J481" s="236"/>
      <c r="K481" s="264"/>
      <c r="L481" s="236"/>
      <c r="M481" s="264" t="str">
        <f t="shared" si="4"/>
        <v>#N/A</v>
      </c>
      <c r="N481" s="265" t="str">
        <f t="shared" si="5"/>
        <v/>
      </c>
      <c r="O481" s="265"/>
      <c r="P481" s="265"/>
      <c r="Q481" s="265"/>
      <c r="R481" s="265"/>
      <c r="S481" s="265"/>
      <c r="T481" s="265"/>
      <c r="U481" s="265"/>
      <c r="V481" s="265"/>
      <c r="W481" s="265"/>
      <c r="X481" s="265"/>
      <c r="Y481" s="265"/>
      <c r="Z481" s="265"/>
    </row>
    <row r="482" ht="10.5" customHeight="1">
      <c r="A482" s="259"/>
      <c r="B482" s="260" t="str">
        <f>VLOOKUP(A482,Adr!A:B,2,FALSE)</f>
        <v>#N/A</v>
      </c>
      <c r="C482" s="269"/>
      <c r="D482" s="262"/>
      <c r="E482" s="268"/>
      <c r="F482" s="259"/>
      <c r="G482" s="261"/>
      <c r="H482" s="261"/>
      <c r="I482" s="235"/>
      <c r="J482" s="236"/>
      <c r="K482" s="264"/>
      <c r="L482" s="236"/>
      <c r="M482" s="264" t="str">
        <f t="shared" si="4"/>
        <v>#N/A</v>
      </c>
      <c r="N482" s="265" t="str">
        <f t="shared" si="5"/>
        <v/>
      </c>
      <c r="O482" s="265"/>
      <c r="P482" s="265"/>
      <c r="Q482" s="265"/>
      <c r="R482" s="265"/>
      <c r="S482" s="265"/>
      <c r="T482" s="265"/>
      <c r="U482" s="265"/>
      <c r="V482" s="265"/>
      <c r="W482" s="265"/>
      <c r="X482" s="265"/>
      <c r="Y482" s="265"/>
      <c r="Z482" s="265"/>
    </row>
    <row r="483" ht="10.5" customHeight="1">
      <c r="A483" s="259"/>
      <c r="B483" s="260" t="str">
        <f>VLOOKUP(A483,Adr!A:B,2,FALSE)</f>
        <v>#N/A</v>
      </c>
      <c r="C483" s="269"/>
      <c r="D483" s="267"/>
      <c r="E483" s="263"/>
      <c r="F483" s="259"/>
      <c r="G483" s="261"/>
      <c r="H483" s="261"/>
      <c r="I483" s="235"/>
      <c r="J483" s="236"/>
      <c r="K483" s="264"/>
      <c r="L483" s="236"/>
      <c r="M483" s="264" t="str">
        <f t="shared" si="4"/>
        <v>#N/A</v>
      </c>
      <c r="N483" s="265" t="str">
        <f t="shared" si="5"/>
        <v/>
      </c>
      <c r="O483" s="265"/>
      <c r="P483" s="265"/>
      <c r="Q483" s="265"/>
      <c r="R483" s="265"/>
      <c r="S483" s="265"/>
      <c r="T483" s="265"/>
      <c r="U483" s="265"/>
      <c r="V483" s="265"/>
      <c r="W483" s="265"/>
      <c r="X483" s="265"/>
      <c r="Y483" s="265"/>
      <c r="Z483" s="265"/>
    </row>
    <row r="484" ht="10.5" customHeight="1">
      <c r="A484" s="259"/>
      <c r="B484" s="260" t="str">
        <f>VLOOKUP(A484,Adr!A:B,2,FALSE)</f>
        <v>#N/A</v>
      </c>
      <c r="C484" s="241"/>
      <c r="D484" s="242"/>
      <c r="E484" s="268"/>
      <c r="F484" s="240"/>
      <c r="G484" s="241"/>
      <c r="H484" s="241"/>
      <c r="I484" s="235"/>
      <c r="J484" s="236"/>
      <c r="K484" s="264"/>
      <c r="L484" s="236"/>
      <c r="M484" s="264" t="str">
        <f t="shared" si="4"/>
        <v>#N/A</v>
      </c>
      <c r="N484" s="265" t="str">
        <f t="shared" si="5"/>
        <v/>
      </c>
      <c r="O484" s="265"/>
      <c r="P484" s="265"/>
      <c r="Q484" s="265"/>
      <c r="R484" s="265"/>
      <c r="S484" s="265"/>
      <c r="T484" s="265"/>
      <c r="U484" s="265"/>
      <c r="V484" s="265"/>
      <c r="W484" s="265"/>
      <c r="X484" s="265"/>
      <c r="Y484" s="265"/>
      <c r="Z484" s="265"/>
    </row>
    <row r="485" ht="10.5" customHeight="1">
      <c r="A485" s="259"/>
      <c r="B485" s="260" t="str">
        <f>VLOOKUP(A485,Adr!A:B,2,FALSE)</f>
        <v>#N/A</v>
      </c>
      <c r="C485" s="261"/>
      <c r="D485" s="262"/>
      <c r="E485" s="268"/>
      <c r="F485" s="259"/>
      <c r="G485" s="261"/>
      <c r="H485" s="261"/>
      <c r="I485" s="235"/>
      <c r="J485" s="236"/>
      <c r="K485" s="264"/>
      <c r="L485" s="236"/>
      <c r="M485" s="264" t="str">
        <f t="shared" si="4"/>
        <v>#N/A</v>
      </c>
      <c r="N485" s="265" t="str">
        <f t="shared" si="5"/>
        <v/>
      </c>
      <c r="O485" s="265"/>
      <c r="P485" s="265"/>
      <c r="Q485" s="265"/>
      <c r="R485" s="265"/>
      <c r="S485" s="265"/>
      <c r="T485" s="265"/>
      <c r="U485" s="265"/>
      <c r="V485" s="265"/>
      <c r="W485" s="265"/>
      <c r="X485" s="265"/>
      <c r="Y485" s="265"/>
      <c r="Z485" s="265"/>
    </row>
    <row r="486" ht="10.5" customHeight="1">
      <c r="A486" s="259"/>
      <c r="B486" s="260" t="str">
        <f>VLOOKUP(A486,Adr!A:B,2,FALSE)</f>
        <v>#N/A</v>
      </c>
      <c r="C486" s="266"/>
      <c r="D486" s="267"/>
      <c r="E486" s="268"/>
      <c r="F486" s="259"/>
      <c r="G486" s="261"/>
      <c r="H486" s="261"/>
      <c r="I486" s="235"/>
      <c r="J486" s="236"/>
      <c r="K486" s="264"/>
      <c r="L486" s="236"/>
      <c r="M486" s="264" t="str">
        <f t="shared" si="4"/>
        <v>#N/A</v>
      </c>
      <c r="N486" s="265" t="str">
        <f t="shared" si="5"/>
        <v/>
      </c>
      <c r="O486" s="265"/>
      <c r="P486" s="265"/>
      <c r="Q486" s="265"/>
      <c r="R486" s="265"/>
      <c r="S486" s="265"/>
      <c r="T486" s="265"/>
      <c r="U486" s="265"/>
      <c r="V486" s="265"/>
      <c r="W486" s="265"/>
      <c r="X486" s="265"/>
      <c r="Y486" s="265"/>
      <c r="Z486" s="265"/>
    </row>
    <row r="487" ht="10.5" customHeight="1">
      <c r="A487" s="259"/>
      <c r="B487" s="260" t="str">
        <f>VLOOKUP(A487,Adr!A:B,2,FALSE)</f>
        <v>#N/A</v>
      </c>
      <c r="C487" s="241"/>
      <c r="D487" s="138"/>
      <c r="E487" s="263"/>
      <c r="F487" s="259"/>
      <c r="G487" s="261"/>
      <c r="H487" s="261"/>
      <c r="I487" s="235"/>
      <c r="J487" s="236"/>
      <c r="K487" s="264"/>
      <c r="L487" s="236"/>
      <c r="M487" s="264" t="str">
        <f t="shared" si="4"/>
        <v>#N/A</v>
      </c>
      <c r="N487" s="265" t="str">
        <f t="shared" si="5"/>
        <v/>
      </c>
      <c r="O487" s="265"/>
      <c r="P487" s="265"/>
      <c r="Q487" s="265"/>
      <c r="R487" s="265"/>
      <c r="S487" s="265"/>
      <c r="T487" s="265"/>
      <c r="U487" s="265"/>
      <c r="V487" s="265"/>
      <c r="W487" s="265"/>
      <c r="X487" s="265"/>
      <c r="Y487" s="265"/>
      <c r="Z487" s="265"/>
    </row>
    <row r="488" ht="10.5" customHeight="1">
      <c r="A488" s="259"/>
      <c r="B488" s="260" t="str">
        <f>VLOOKUP(A488,Adr!A:B,2,FALSE)</f>
        <v>#N/A</v>
      </c>
      <c r="C488" s="261"/>
      <c r="D488" s="262"/>
      <c r="E488" s="268"/>
      <c r="F488" s="259"/>
      <c r="G488" s="261"/>
      <c r="H488" s="261"/>
      <c r="I488" s="235"/>
      <c r="J488" s="236"/>
      <c r="K488" s="264"/>
      <c r="L488" s="236"/>
      <c r="M488" s="264" t="str">
        <f t="shared" si="4"/>
        <v>#N/A</v>
      </c>
      <c r="N488" s="265" t="str">
        <f t="shared" si="5"/>
        <v/>
      </c>
      <c r="O488" s="265"/>
      <c r="P488" s="265"/>
      <c r="Q488" s="265"/>
      <c r="R488" s="265"/>
      <c r="S488" s="265"/>
      <c r="T488" s="265"/>
      <c r="U488" s="265"/>
      <c r="V488" s="265"/>
      <c r="W488" s="265"/>
      <c r="X488" s="265"/>
      <c r="Y488" s="265"/>
      <c r="Z488" s="265"/>
    </row>
    <row r="489" ht="10.5" customHeight="1">
      <c r="A489" s="259"/>
      <c r="B489" s="260" t="str">
        <f>VLOOKUP(A489,Adr!A:B,2,FALSE)</f>
        <v>#N/A</v>
      </c>
      <c r="C489" s="241"/>
      <c r="D489" s="138"/>
      <c r="E489" s="268"/>
      <c r="F489" s="259"/>
      <c r="G489" s="261"/>
      <c r="H489" s="261"/>
      <c r="I489" s="235"/>
      <c r="J489" s="236"/>
      <c r="K489" s="264"/>
      <c r="L489" s="236"/>
      <c r="M489" s="264" t="str">
        <f t="shared" si="4"/>
        <v>#N/A</v>
      </c>
      <c r="N489" s="265" t="str">
        <f t="shared" si="5"/>
        <v/>
      </c>
      <c r="O489" s="265"/>
      <c r="P489" s="265"/>
      <c r="Q489" s="265"/>
      <c r="R489" s="265"/>
      <c r="S489" s="265"/>
      <c r="T489" s="265"/>
      <c r="U489" s="265"/>
      <c r="V489" s="265"/>
      <c r="W489" s="265"/>
      <c r="X489" s="265"/>
      <c r="Y489" s="265"/>
      <c r="Z489" s="265"/>
    </row>
    <row r="490" ht="10.5" customHeight="1">
      <c r="A490" s="259"/>
      <c r="B490" s="260" t="str">
        <f>VLOOKUP(A490,Adr!A:B,2,FALSE)</f>
        <v>#N/A</v>
      </c>
      <c r="C490" s="269"/>
      <c r="D490" s="267"/>
      <c r="E490" s="268"/>
      <c r="F490" s="259"/>
      <c r="G490" s="261"/>
      <c r="H490" s="261"/>
      <c r="I490" s="235"/>
      <c r="J490" s="236"/>
      <c r="K490" s="264"/>
      <c r="L490" s="236"/>
      <c r="M490" s="264" t="str">
        <f t="shared" si="4"/>
        <v>#N/A</v>
      </c>
      <c r="N490" s="265" t="str">
        <f t="shared" si="5"/>
        <v/>
      </c>
      <c r="O490" s="265"/>
      <c r="P490" s="265"/>
      <c r="Q490" s="265"/>
      <c r="R490" s="265"/>
      <c r="S490" s="265"/>
      <c r="T490" s="265"/>
      <c r="U490" s="265"/>
      <c r="V490" s="265"/>
      <c r="W490" s="265"/>
      <c r="X490" s="265"/>
      <c r="Y490" s="265"/>
      <c r="Z490" s="265"/>
    </row>
    <row r="491" ht="10.5" customHeight="1">
      <c r="A491" s="259"/>
      <c r="B491" s="260" t="str">
        <f>VLOOKUP(A491,Adr!A:B,2,FALSE)</f>
        <v>#N/A</v>
      </c>
      <c r="C491" s="241"/>
      <c r="D491" s="267"/>
      <c r="E491" s="268"/>
      <c r="F491" s="259"/>
      <c r="G491" s="261"/>
      <c r="H491" s="261"/>
      <c r="I491" s="235"/>
      <c r="J491" s="236"/>
      <c r="K491" s="264"/>
      <c r="L491" s="236"/>
      <c r="M491" s="264" t="str">
        <f t="shared" si="4"/>
        <v>#N/A</v>
      </c>
      <c r="N491" s="265" t="str">
        <f t="shared" si="5"/>
        <v/>
      </c>
      <c r="O491" s="265"/>
      <c r="P491" s="265"/>
      <c r="Q491" s="265"/>
      <c r="R491" s="265"/>
      <c r="S491" s="265"/>
      <c r="T491" s="265"/>
      <c r="U491" s="265"/>
      <c r="V491" s="265"/>
      <c r="W491" s="265"/>
      <c r="X491" s="265"/>
      <c r="Y491" s="265"/>
      <c r="Z491" s="265"/>
    </row>
    <row r="492" ht="10.5" customHeight="1">
      <c r="A492" s="235"/>
      <c r="B492" s="260" t="str">
        <f>VLOOKUP(A492,Adr!A:B,2,FALSE)</f>
        <v>#N/A</v>
      </c>
      <c r="C492" s="269"/>
      <c r="D492" s="267"/>
      <c r="E492" s="263"/>
      <c r="F492" s="259"/>
      <c r="G492" s="261"/>
      <c r="H492" s="261"/>
      <c r="I492" s="235"/>
      <c r="J492" s="236"/>
      <c r="K492" s="264"/>
      <c r="L492" s="236"/>
      <c r="M492" s="264" t="str">
        <f t="shared" si="4"/>
        <v>#N/A</v>
      </c>
      <c r="N492" s="265" t="str">
        <f t="shared" si="5"/>
        <v/>
      </c>
      <c r="O492" s="265"/>
      <c r="P492" s="265"/>
      <c r="Q492" s="265"/>
      <c r="R492" s="265"/>
      <c r="S492" s="265"/>
      <c r="T492" s="265"/>
      <c r="U492" s="265"/>
      <c r="V492" s="265"/>
      <c r="W492" s="265"/>
      <c r="X492" s="265"/>
      <c r="Y492" s="265"/>
      <c r="Z492" s="265"/>
    </row>
    <row r="493" ht="10.5" customHeight="1">
      <c r="A493" s="259"/>
      <c r="B493" s="260" t="str">
        <f>VLOOKUP(A493,Adr!A:B,2,FALSE)</f>
        <v>#N/A</v>
      </c>
      <c r="C493" s="241"/>
      <c r="D493" s="138"/>
      <c r="E493" s="263"/>
      <c r="F493" s="259"/>
      <c r="G493" s="261"/>
      <c r="H493" s="261"/>
      <c r="I493" s="235"/>
      <c r="J493" s="236"/>
      <c r="K493" s="264"/>
      <c r="L493" s="236"/>
      <c r="M493" s="264" t="str">
        <f t="shared" si="4"/>
        <v>#N/A</v>
      </c>
      <c r="N493" s="265" t="str">
        <f t="shared" si="5"/>
        <v/>
      </c>
      <c r="O493" s="265"/>
      <c r="P493" s="265"/>
      <c r="Q493" s="265"/>
      <c r="R493" s="265"/>
      <c r="S493" s="265"/>
      <c r="T493" s="265"/>
      <c r="U493" s="265"/>
      <c r="V493" s="265"/>
      <c r="W493" s="265"/>
      <c r="X493" s="265"/>
      <c r="Y493" s="265"/>
      <c r="Z493" s="265"/>
    </row>
    <row r="494" ht="10.5" customHeight="1">
      <c r="A494" s="235"/>
      <c r="B494" s="260" t="str">
        <f>VLOOKUP(A494,Adr!A:B,2,FALSE)</f>
        <v>#N/A</v>
      </c>
      <c r="C494" s="261"/>
      <c r="D494" s="262"/>
      <c r="E494" s="263"/>
      <c r="F494" s="259"/>
      <c r="G494" s="261"/>
      <c r="H494" s="261"/>
      <c r="I494" s="235"/>
      <c r="J494" s="236"/>
      <c r="K494" s="264"/>
      <c r="L494" s="236"/>
      <c r="M494" s="264" t="str">
        <f t="shared" si="4"/>
        <v>#N/A</v>
      </c>
      <c r="N494" s="265" t="str">
        <f t="shared" si="5"/>
        <v/>
      </c>
      <c r="O494" s="265"/>
      <c r="P494" s="265"/>
      <c r="Q494" s="265"/>
      <c r="R494" s="265"/>
      <c r="S494" s="265"/>
      <c r="T494" s="265"/>
      <c r="U494" s="265"/>
      <c r="V494" s="265"/>
      <c r="W494" s="265"/>
      <c r="X494" s="265"/>
      <c r="Y494" s="265"/>
      <c r="Z494" s="265"/>
    </row>
    <row r="495" ht="10.5" customHeight="1">
      <c r="A495" s="235"/>
      <c r="B495" s="260" t="str">
        <f>VLOOKUP(A495,Adr!A:B,2,FALSE)</f>
        <v>#N/A</v>
      </c>
      <c r="C495" s="269"/>
      <c r="D495" s="138"/>
      <c r="E495" s="263"/>
      <c r="F495" s="259"/>
      <c r="G495" s="261"/>
      <c r="H495" s="261"/>
      <c r="I495" s="235"/>
      <c r="J495" s="236"/>
      <c r="K495" s="264"/>
      <c r="L495" s="236"/>
      <c r="M495" s="264" t="str">
        <f t="shared" si="4"/>
        <v>#N/A</v>
      </c>
      <c r="N495" s="265" t="str">
        <f t="shared" si="5"/>
        <v/>
      </c>
      <c r="O495" s="265"/>
      <c r="P495" s="265"/>
      <c r="Q495" s="265"/>
      <c r="R495" s="265"/>
      <c r="S495" s="265"/>
      <c r="T495" s="265"/>
      <c r="U495" s="265"/>
      <c r="V495" s="265"/>
      <c r="W495" s="265"/>
      <c r="X495" s="265"/>
      <c r="Y495" s="265"/>
      <c r="Z495" s="265"/>
    </row>
    <row r="496" ht="10.5" customHeight="1">
      <c r="A496" s="235"/>
      <c r="B496" s="260" t="str">
        <f>VLOOKUP(A496,Adr!A:B,2,FALSE)</f>
        <v>#N/A</v>
      </c>
      <c r="C496" s="241"/>
      <c r="D496" s="138"/>
      <c r="E496" s="268"/>
      <c r="F496" s="259"/>
      <c r="G496" s="261"/>
      <c r="H496" s="261"/>
      <c r="I496" s="235"/>
      <c r="J496" s="236"/>
      <c r="K496" s="264"/>
      <c r="L496" s="236"/>
      <c r="M496" s="264" t="str">
        <f t="shared" si="4"/>
        <v>#N/A</v>
      </c>
      <c r="N496" s="265" t="str">
        <f t="shared" si="5"/>
        <v/>
      </c>
      <c r="O496" s="265"/>
      <c r="P496" s="265"/>
      <c r="Q496" s="265"/>
      <c r="R496" s="265"/>
      <c r="S496" s="265"/>
      <c r="T496" s="265"/>
      <c r="U496" s="265"/>
      <c r="V496" s="265"/>
      <c r="W496" s="265"/>
      <c r="X496" s="265"/>
      <c r="Y496" s="265"/>
      <c r="Z496" s="265"/>
    </row>
    <row r="497" ht="10.5" customHeight="1">
      <c r="A497" s="235"/>
      <c r="B497" s="260" t="str">
        <f>VLOOKUP(A497,Adr!A:B,2,FALSE)</f>
        <v>#N/A</v>
      </c>
      <c r="C497" s="241"/>
      <c r="D497" s="138"/>
      <c r="E497" s="263"/>
      <c r="F497" s="259"/>
      <c r="G497" s="261"/>
      <c r="H497" s="261"/>
      <c r="I497" s="235"/>
      <c r="J497" s="236"/>
      <c r="K497" s="264"/>
      <c r="L497" s="236"/>
      <c r="M497" s="264" t="str">
        <f t="shared" si="4"/>
        <v>#N/A</v>
      </c>
      <c r="N497" s="265" t="str">
        <f t="shared" si="5"/>
        <v/>
      </c>
      <c r="O497" s="265"/>
      <c r="P497" s="265"/>
      <c r="Q497" s="265"/>
      <c r="R497" s="265"/>
      <c r="S497" s="265"/>
      <c r="T497" s="265"/>
      <c r="U497" s="265"/>
      <c r="V497" s="265"/>
      <c r="W497" s="265"/>
      <c r="X497" s="265"/>
      <c r="Y497" s="265"/>
      <c r="Z497" s="265"/>
    </row>
    <row r="498" ht="10.5" customHeight="1">
      <c r="A498" s="259"/>
      <c r="B498" s="260" t="str">
        <f>VLOOKUP(A498,Adr!A:B,2,FALSE)</f>
        <v>#N/A</v>
      </c>
      <c r="C498" s="269"/>
      <c r="D498" s="138"/>
      <c r="E498" s="268"/>
      <c r="F498" s="259"/>
      <c r="G498" s="261"/>
      <c r="H498" s="261"/>
      <c r="I498" s="235"/>
      <c r="J498" s="236"/>
      <c r="K498" s="264"/>
      <c r="L498" s="236"/>
      <c r="M498" s="264" t="str">
        <f t="shared" si="4"/>
        <v>#N/A</v>
      </c>
      <c r="N498" s="265" t="str">
        <f t="shared" si="5"/>
        <v/>
      </c>
      <c r="O498" s="265"/>
      <c r="P498" s="265"/>
      <c r="Q498" s="265"/>
      <c r="R498" s="265"/>
      <c r="S498" s="265"/>
      <c r="T498" s="265"/>
      <c r="U498" s="265"/>
      <c r="V498" s="265"/>
      <c r="W498" s="265"/>
      <c r="X498" s="265"/>
      <c r="Y498" s="265"/>
      <c r="Z498" s="265"/>
    </row>
    <row r="499" ht="10.5" customHeight="1">
      <c r="A499" s="259"/>
      <c r="B499" s="260" t="str">
        <f>VLOOKUP(A499,Adr!A:B,2,FALSE)</f>
        <v>#N/A</v>
      </c>
      <c r="C499" s="266"/>
      <c r="D499" s="267"/>
      <c r="E499" s="263"/>
      <c r="F499" s="259"/>
      <c r="G499" s="261"/>
      <c r="H499" s="261"/>
      <c r="I499" s="235"/>
      <c r="J499" s="236"/>
      <c r="K499" s="264"/>
      <c r="L499" s="236"/>
      <c r="M499" s="264" t="str">
        <f t="shared" si="4"/>
        <v>#N/A</v>
      </c>
      <c r="N499" s="265" t="str">
        <f t="shared" si="5"/>
        <v/>
      </c>
      <c r="O499" s="265"/>
      <c r="P499" s="265"/>
      <c r="Q499" s="265"/>
      <c r="R499" s="265"/>
      <c r="S499" s="265"/>
      <c r="T499" s="265"/>
      <c r="U499" s="265"/>
      <c r="V499" s="265"/>
      <c r="W499" s="265"/>
      <c r="X499" s="265"/>
      <c r="Y499" s="265"/>
      <c r="Z499" s="265"/>
    </row>
    <row r="500" ht="10.5" customHeight="1">
      <c r="A500" s="259"/>
      <c r="B500" s="260" t="str">
        <f>VLOOKUP(A500,Adr!A:B,2,FALSE)</f>
        <v>#N/A</v>
      </c>
      <c r="C500" s="269"/>
      <c r="D500" s="267"/>
      <c r="E500" s="263"/>
      <c r="F500" s="259"/>
      <c r="G500" s="261"/>
      <c r="H500" s="261"/>
      <c r="I500" s="235"/>
      <c r="J500" s="236"/>
      <c r="K500" s="264"/>
      <c r="L500" s="236"/>
      <c r="M500" s="264" t="str">
        <f t="shared" si="4"/>
        <v>#N/A</v>
      </c>
      <c r="N500" s="265" t="str">
        <f t="shared" si="5"/>
        <v/>
      </c>
      <c r="O500" s="265"/>
      <c r="P500" s="265"/>
      <c r="Q500" s="265"/>
      <c r="R500" s="265"/>
      <c r="S500" s="265"/>
      <c r="T500" s="265"/>
      <c r="U500" s="265"/>
      <c r="V500" s="265"/>
      <c r="W500" s="265"/>
      <c r="X500" s="265"/>
      <c r="Y500" s="265"/>
      <c r="Z500" s="265"/>
    </row>
    <row r="501" ht="10.5" customHeight="1">
      <c r="A501" s="259"/>
      <c r="B501" s="260" t="str">
        <f>VLOOKUP(A501,Adr!A:B,2,FALSE)</f>
        <v>#N/A</v>
      </c>
      <c r="C501" s="269"/>
      <c r="D501" s="267"/>
      <c r="E501" s="268"/>
      <c r="F501" s="259"/>
      <c r="G501" s="261"/>
      <c r="H501" s="261"/>
      <c r="I501" s="235"/>
      <c r="J501" s="236"/>
      <c r="K501" s="264"/>
      <c r="L501" s="236"/>
      <c r="M501" s="264" t="str">
        <f t="shared" si="4"/>
        <v>#N/A</v>
      </c>
      <c r="N501" s="265" t="str">
        <f t="shared" si="5"/>
        <v/>
      </c>
      <c r="O501" s="265"/>
      <c r="P501" s="265"/>
      <c r="Q501" s="265"/>
      <c r="R501" s="265"/>
      <c r="S501" s="265"/>
      <c r="T501" s="265"/>
      <c r="U501" s="265"/>
      <c r="V501" s="265"/>
      <c r="W501" s="265"/>
      <c r="X501" s="265"/>
      <c r="Y501" s="265"/>
      <c r="Z501" s="265"/>
    </row>
    <row r="502" ht="10.5" customHeight="1">
      <c r="A502" s="235"/>
      <c r="B502" s="260" t="str">
        <f>VLOOKUP(A502,Adr!A:B,2,FALSE)</f>
        <v>#N/A</v>
      </c>
      <c r="C502" s="241"/>
      <c r="D502" s="138"/>
      <c r="E502" s="268"/>
      <c r="F502" s="259"/>
      <c r="G502" s="261"/>
      <c r="H502" s="261"/>
      <c r="I502" s="235"/>
      <c r="J502" s="236"/>
      <c r="K502" s="264"/>
      <c r="L502" s="236"/>
      <c r="M502" s="264" t="str">
        <f t="shared" si="4"/>
        <v>#N/A</v>
      </c>
      <c r="N502" s="265" t="str">
        <f t="shared" si="5"/>
        <v/>
      </c>
      <c r="O502" s="265"/>
      <c r="P502" s="265"/>
      <c r="Q502" s="265"/>
      <c r="R502" s="265"/>
      <c r="S502" s="265"/>
      <c r="T502" s="265"/>
      <c r="U502" s="265"/>
      <c r="V502" s="265"/>
      <c r="W502" s="265"/>
      <c r="X502" s="265"/>
      <c r="Y502" s="265"/>
      <c r="Z502" s="265"/>
    </row>
    <row r="503" ht="10.5" customHeight="1">
      <c r="A503" s="235"/>
      <c r="B503" s="260" t="str">
        <f>VLOOKUP(A503,Adr!A:B,2,FALSE)</f>
        <v>#N/A</v>
      </c>
      <c r="C503" s="241"/>
      <c r="D503" s="138"/>
      <c r="E503" s="263"/>
      <c r="F503" s="259"/>
      <c r="G503" s="261"/>
      <c r="H503" s="261"/>
      <c r="I503" s="235"/>
      <c r="J503" s="236"/>
      <c r="K503" s="264"/>
      <c r="L503" s="236"/>
      <c r="M503" s="264" t="str">
        <f t="shared" si="4"/>
        <v>#N/A</v>
      </c>
      <c r="N503" s="265" t="str">
        <f t="shared" si="5"/>
        <v/>
      </c>
      <c r="O503" s="265"/>
      <c r="P503" s="265"/>
      <c r="Q503" s="265"/>
      <c r="R503" s="265"/>
      <c r="S503" s="265"/>
      <c r="T503" s="265"/>
      <c r="U503" s="265"/>
      <c r="V503" s="265"/>
      <c r="W503" s="265"/>
      <c r="X503" s="265"/>
      <c r="Y503" s="265"/>
      <c r="Z503" s="265"/>
    </row>
    <row r="504" ht="10.5" customHeight="1">
      <c r="A504" s="240"/>
      <c r="B504" s="260" t="str">
        <f>VLOOKUP(A504,Adr!A:B,2,FALSE)</f>
        <v>#N/A</v>
      </c>
      <c r="C504" s="241"/>
      <c r="D504" s="138"/>
      <c r="E504" s="268"/>
      <c r="F504" s="259"/>
      <c r="G504" s="261"/>
      <c r="H504" s="261"/>
      <c r="I504" s="235"/>
      <c r="J504" s="236"/>
      <c r="K504" s="264"/>
      <c r="L504" s="236"/>
      <c r="M504" s="264" t="str">
        <f t="shared" si="4"/>
        <v>#N/A</v>
      </c>
      <c r="N504" s="265" t="str">
        <f t="shared" si="5"/>
        <v/>
      </c>
      <c r="O504" s="265"/>
      <c r="P504" s="265"/>
      <c r="Q504" s="265"/>
      <c r="R504" s="265"/>
      <c r="S504" s="265"/>
      <c r="T504" s="265"/>
      <c r="U504" s="265"/>
      <c r="V504" s="265"/>
      <c r="W504" s="265"/>
      <c r="X504" s="265"/>
      <c r="Y504" s="265"/>
      <c r="Z504" s="265"/>
    </row>
    <row r="505" ht="10.5" customHeight="1">
      <c r="A505" s="259"/>
      <c r="B505" s="260" t="str">
        <f>VLOOKUP(A505,Adr!A:B,2,FALSE)</f>
        <v>#N/A</v>
      </c>
      <c r="C505" s="269"/>
      <c r="D505" s="267"/>
      <c r="E505" s="263"/>
      <c r="F505" s="259"/>
      <c r="G505" s="261"/>
      <c r="H505" s="261"/>
      <c r="I505" s="235"/>
      <c r="J505" s="236"/>
      <c r="K505" s="264"/>
      <c r="L505" s="236"/>
      <c r="M505" s="264" t="str">
        <f t="shared" si="4"/>
        <v>#N/A</v>
      </c>
      <c r="N505" s="265" t="str">
        <f t="shared" si="5"/>
        <v/>
      </c>
      <c r="O505" s="265"/>
      <c r="P505" s="265"/>
      <c r="Q505" s="265"/>
      <c r="R505" s="265"/>
      <c r="S505" s="265"/>
      <c r="T505" s="265"/>
      <c r="U505" s="265"/>
      <c r="V505" s="265"/>
      <c r="W505" s="265"/>
      <c r="X505" s="265"/>
      <c r="Y505" s="265"/>
      <c r="Z505" s="265"/>
    </row>
    <row r="506" ht="10.5" customHeight="1">
      <c r="A506" s="259"/>
      <c r="B506" s="260" t="str">
        <f>VLOOKUP(A506,Adr!A:B,2,FALSE)</f>
        <v>#N/A</v>
      </c>
      <c r="C506" s="269"/>
      <c r="D506" s="267"/>
      <c r="E506" s="268"/>
      <c r="F506" s="259"/>
      <c r="G506" s="261"/>
      <c r="H506" s="261"/>
      <c r="I506" s="235"/>
      <c r="J506" s="236"/>
      <c r="K506" s="264"/>
      <c r="L506" s="236"/>
      <c r="M506" s="264" t="str">
        <f t="shared" si="4"/>
        <v>#N/A</v>
      </c>
      <c r="N506" s="265" t="str">
        <f t="shared" si="5"/>
        <v/>
      </c>
      <c r="O506" s="265"/>
      <c r="P506" s="265"/>
      <c r="Q506" s="265"/>
      <c r="R506" s="265"/>
      <c r="S506" s="265"/>
      <c r="T506" s="265"/>
      <c r="U506" s="265"/>
      <c r="V506" s="265"/>
      <c r="W506" s="265"/>
      <c r="X506" s="265"/>
      <c r="Y506" s="265"/>
      <c r="Z506" s="265"/>
    </row>
    <row r="507" ht="10.5" customHeight="1">
      <c r="A507" s="235"/>
      <c r="B507" s="260" t="str">
        <f>VLOOKUP(A507,Adr!A:B,2,FALSE)</f>
        <v>#N/A</v>
      </c>
      <c r="C507" s="241"/>
      <c r="D507" s="138"/>
      <c r="E507" s="263"/>
      <c r="F507" s="259"/>
      <c r="G507" s="261"/>
      <c r="H507" s="261"/>
      <c r="I507" s="235"/>
      <c r="J507" s="236"/>
      <c r="K507" s="264"/>
      <c r="L507" s="236"/>
      <c r="M507" s="264" t="str">
        <f t="shared" si="4"/>
        <v>#N/A</v>
      </c>
      <c r="N507" s="265" t="str">
        <f t="shared" si="5"/>
        <v/>
      </c>
      <c r="O507" s="265"/>
      <c r="P507" s="265"/>
      <c r="Q507" s="265"/>
      <c r="R507" s="265"/>
      <c r="S507" s="265"/>
      <c r="T507" s="265"/>
      <c r="U507" s="265"/>
      <c r="V507" s="265"/>
      <c r="W507" s="265"/>
      <c r="X507" s="265"/>
      <c r="Y507" s="265"/>
      <c r="Z507" s="265"/>
    </row>
    <row r="508" ht="10.5" customHeight="1">
      <c r="A508" s="259"/>
      <c r="B508" s="260" t="str">
        <f>VLOOKUP(A508,Adr!A:B,2,FALSE)</f>
        <v>#N/A</v>
      </c>
      <c r="C508" s="261"/>
      <c r="D508" s="262"/>
      <c r="E508" s="268"/>
      <c r="F508" s="259"/>
      <c r="G508" s="261"/>
      <c r="H508" s="261"/>
      <c r="I508" s="235"/>
      <c r="J508" s="236"/>
      <c r="K508" s="264"/>
      <c r="L508" s="236"/>
      <c r="M508" s="264" t="str">
        <f t="shared" si="4"/>
        <v>#N/A</v>
      </c>
      <c r="N508" s="265" t="str">
        <f t="shared" si="5"/>
        <v/>
      </c>
      <c r="O508" s="265"/>
      <c r="P508" s="265"/>
      <c r="Q508" s="265"/>
      <c r="R508" s="265"/>
      <c r="S508" s="265"/>
      <c r="T508" s="265"/>
      <c r="U508" s="265"/>
      <c r="V508" s="265"/>
      <c r="W508" s="265"/>
      <c r="X508" s="265"/>
      <c r="Y508" s="265"/>
      <c r="Z508" s="265"/>
    </row>
    <row r="509" ht="10.5" customHeight="1">
      <c r="A509" s="259"/>
      <c r="B509" s="260" t="str">
        <f>VLOOKUP(A509,Adr!A:B,2,FALSE)</f>
        <v>#N/A</v>
      </c>
      <c r="C509" s="269"/>
      <c r="D509" s="267"/>
      <c r="E509" s="263"/>
      <c r="F509" s="259"/>
      <c r="G509" s="261"/>
      <c r="H509" s="261"/>
      <c r="I509" s="235"/>
      <c r="J509" s="236"/>
      <c r="K509" s="264"/>
      <c r="L509" s="236"/>
      <c r="M509" s="264" t="str">
        <f t="shared" si="4"/>
        <v>#N/A</v>
      </c>
      <c r="N509" s="265" t="str">
        <f t="shared" si="5"/>
        <v/>
      </c>
      <c r="O509" s="265"/>
      <c r="P509" s="265"/>
      <c r="Q509" s="265"/>
      <c r="R509" s="265"/>
      <c r="S509" s="265"/>
      <c r="T509" s="265"/>
      <c r="U509" s="265"/>
      <c r="V509" s="265"/>
      <c r="W509" s="265"/>
      <c r="X509" s="265"/>
      <c r="Y509" s="265"/>
      <c r="Z509" s="265"/>
    </row>
    <row r="510" ht="10.5" customHeight="1">
      <c r="A510" s="235"/>
      <c r="B510" s="260" t="str">
        <f>VLOOKUP(A510,Adr!A:B,2,FALSE)</f>
        <v>#N/A</v>
      </c>
      <c r="C510" s="261"/>
      <c r="D510" s="262"/>
      <c r="E510" s="268"/>
      <c r="F510" s="259"/>
      <c r="G510" s="261"/>
      <c r="H510" s="261"/>
      <c r="I510" s="235"/>
      <c r="J510" s="236"/>
      <c r="K510" s="264"/>
      <c r="L510" s="236"/>
      <c r="M510" s="264" t="str">
        <f t="shared" si="4"/>
        <v>#N/A</v>
      </c>
      <c r="N510" s="265" t="str">
        <f t="shared" si="5"/>
        <v/>
      </c>
      <c r="O510" s="265"/>
      <c r="P510" s="265"/>
      <c r="Q510" s="265"/>
      <c r="R510" s="265"/>
      <c r="S510" s="265"/>
      <c r="T510" s="265"/>
      <c r="U510" s="265"/>
      <c r="V510" s="265"/>
      <c r="W510" s="265"/>
      <c r="X510" s="265"/>
      <c r="Y510" s="265"/>
      <c r="Z510" s="265"/>
    </row>
    <row r="511" ht="10.5" customHeight="1">
      <c r="A511" s="259"/>
      <c r="B511" s="260" t="str">
        <f>VLOOKUP(A511,Adr!A:B,2,FALSE)</f>
        <v>#N/A</v>
      </c>
      <c r="C511" s="269"/>
      <c r="D511" s="270"/>
      <c r="E511" s="268"/>
      <c r="F511" s="259"/>
      <c r="G511" s="261"/>
      <c r="H511" s="261"/>
      <c r="I511" s="235"/>
      <c r="J511" s="236"/>
      <c r="K511" s="264"/>
      <c r="L511" s="236"/>
      <c r="M511" s="264" t="str">
        <f t="shared" si="4"/>
        <v>#N/A</v>
      </c>
      <c r="N511" s="265" t="str">
        <f t="shared" si="5"/>
        <v/>
      </c>
      <c r="O511" s="265"/>
      <c r="P511" s="265"/>
      <c r="Q511" s="265"/>
      <c r="R511" s="265"/>
      <c r="S511" s="265"/>
      <c r="T511" s="265"/>
      <c r="U511" s="265"/>
      <c r="V511" s="265"/>
      <c r="W511" s="265"/>
      <c r="X511" s="265"/>
      <c r="Y511" s="265"/>
      <c r="Z511" s="265"/>
    </row>
    <row r="512" ht="10.5" customHeight="1">
      <c r="A512" s="259"/>
      <c r="B512" s="260" t="str">
        <f>VLOOKUP(A512,Adr!A:B,2,FALSE)</f>
        <v>#N/A</v>
      </c>
      <c r="C512" s="132"/>
      <c r="D512" s="270"/>
      <c r="E512" s="268"/>
      <c r="F512" s="259"/>
      <c r="G512" s="261"/>
      <c r="H512" s="261"/>
      <c r="I512" s="235"/>
      <c r="J512" s="236"/>
      <c r="K512" s="264"/>
      <c r="L512" s="236"/>
      <c r="M512" s="264" t="str">
        <f t="shared" si="4"/>
        <v>#N/A</v>
      </c>
      <c r="N512" s="265" t="str">
        <f t="shared" si="5"/>
        <v/>
      </c>
      <c r="O512" s="265"/>
      <c r="P512" s="265"/>
      <c r="Q512" s="265"/>
      <c r="R512" s="265"/>
      <c r="S512" s="265"/>
      <c r="T512" s="265"/>
      <c r="U512" s="265"/>
      <c r="V512" s="265"/>
      <c r="W512" s="265"/>
      <c r="X512" s="265"/>
      <c r="Y512" s="265"/>
      <c r="Z512" s="265"/>
    </row>
    <row r="513" ht="10.5" customHeight="1">
      <c r="A513" s="259"/>
      <c r="B513" s="260" t="str">
        <f>VLOOKUP(A513,Adr!A:B,2,FALSE)</f>
        <v>#N/A</v>
      </c>
      <c r="C513" s="132"/>
      <c r="D513" s="270"/>
      <c r="E513" s="268"/>
      <c r="F513" s="259"/>
      <c r="G513" s="261"/>
      <c r="H513" s="261"/>
      <c r="I513" s="235"/>
      <c r="J513" s="236"/>
      <c r="K513" s="264"/>
      <c r="L513" s="236"/>
      <c r="M513" s="264" t="str">
        <f t="shared" si="4"/>
        <v>#N/A</v>
      </c>
      <c r="N513" s="265" t="str">
        <f t="shared" si="5"/>
        <v/>
      </c>
      <c r="O513" s="265"/>
      <c r="P513" s="265"/>
      <c r="Q513" s="265"/>
      <c r="R513" s="265"/>
      <c r="S513" s="265"/>
      <c r="T513" s="265"/>
      <c r="U513" s="265"/>
      <c r="V513" s="265"/>
      <c r="W513" s="265"/>
      <c r="X513" s="265"/>
      <c r="Y513" s="265"/>
      <c r="Z513" s="265"/>
    </row>
    <row r="514" ht="10.5" customHeight="1">
      <c r="A514" s="259"/>
      <c r="B514" s="260" t="str">
        <f>VLOOKUP(A514,Adr!A:B,2,FALSE)</f>
        <v>#N/A</v>
      </c>
      <c r="C514" s="269"/>
      <c r="D514" s="242"/>
      <c r="E514" s="268"/>
      <c r="F514" s="259"/>
      <c r="G514" s="261"/>
      <c r="H514" s="261"/>
      <c r="I514" s="235"/>
      <c r="J514" s="236"/>
      <c r="K514" s="264"/>
      <c r="L514" s="236"/>
      <c r="M514" s="264" t="str">
        <f t="shared" si="4"/>
        <v>#N/A</v>
      </c>
      <c r="N514" s="265" t="str">
        <f t="shared" si="5"/>
        <v/>
      </c>
      <c r="O514" s="265"/>
      <c r="P514" s="265"/>
      <c r="Q514" s="265"/>
      <c r="R514" s="265"/>
      <c r="S514" s="265"/>
      <c r="T514" s="265"/>
      <c r="U514" s="265"/>
      <c r="V514" s="265"/>
      <c r="W514" s="265"/>
      <c r="X514" s="265"/>
      <c r="Y514" s="265"/>
      <c r="Z514" s="265"/>
    </row>
    <row r="515" ht="10.5" customHeight="1">
      <c r="A515" s="259"/>
      <c r="B515" s="260" t="str">
        <f>VLOOKUP(A515,Adr!A:B,2,FALSE)</f>
        <v>#N/A</v>
      </c>
      <c r="C515" s="269"/>
      <c r="D515" s="242"/>
      <c r="E515" s="268"/>
      <c r="F515" s="259"/>
      <c r="G515" s="261"/>
      <c r="H515" s="261"/>
      <c r="I515" s="235"/>
      <c r="J515" s="236"/>
      <c r="K515" s="264"/>
      <c r="L515" s="236"/>
      <c r="M515" s="264" t="str">
        <f t="shared" si="4"/>
        <v>#N/A</v>
      </c>
      <c r="N515" s="265" t="str">
        <f t="shared" si="5"/>
        <v/>
      </c>
      <c r="O515" s="265"/>
      <c r="P515" s="265"/>
      <c r="Q515" s="265"/>
      <c r="R515" s="265"/>
      <c r="S515" s="265"/>
      <c r="T515" s="265"/>
      <c r="U515" s="265"/>
      <c r="V515" s="265"/>
      <c r="W515" s="265"/>
      <c r="X515" s="265"/>
      <c r="Y515" s="265"/>
      <c r="Z515" s="265"/>
    </row>
    <row r="516" ht="10.5" customHeight="1">
      <c r="A516" s="259"/>
      <c r="B516" s="260" t="str">
        <f>VLOOKUP(A516,Adr!A:B,2,FALSE)</f>
        <v>#N/A</v>
      </c>
      <c r="C516" s="241"/>
      <c r="D516" s="242"/>
      <c r="E516" s="268"/>
      <c r="F516" s="240"/>
      <c r="G516" s="241"/>
      <c r="H516" s="241"/>
      <c r="I516" s="235"/>
      <c r="J516" s="236"/>
      <c r="K516" s="264"/>
      <c r="L516" s="236"/>
      <c r="M516" s="264" t="str">
        <f t="shared" si="4"/>
        <v>#N/A</v>
      </c>
      <c r="N516" s="265" t="str">
        <f t="shared" si="5"/>
        <v/>
      </c>
      <c r="O516" s="265"/>
      <c r="P516" s="265"/>
      <c r="Q516" s="265"/>
      <c r="R516" s="265"/>
      <c r="S516" s="265"/>
      <c r="T516" s="265"/>
      <c r="U516" s="265"/>
      <c r="V516" s="265"/>
      <c r="W516" s="265"/>
      <c r="X516" s="265"/>
      <c r="Y516" s="265"/>
      <c r="Z516" s="265"/>
    </row>
    <row r="517" ht="10.5" customHeight="1">
      <c r="A517" s="259"/>
      <c r="B517" s="260" t="str">
        <f>VLOOKUP(A517,Adr!A:B,2,FALSE)</f>
        <v>#N/A</v>
      </c>
      <c r="C517" s="266"/>
      <c r="D517" s="252"/>
      <c r="E517" s="268"/>
      <c r="F517" s="240"/>
      <c r="G517" s="241"/>
      <c r="H517" s="241"/>
      <c r="I517" s="235"/>
      <c r="J517" s="236"/>
      <c r="K517" s="264"/>
      <c r="L517" s="236"/>
      <c r="M517" s="264" t="str">
        <f t="shared" si="4"/>
        <v>#N/A</v>
      </c>
      <c r="N517" s="265" t="str">
        <f t="shared" si="5"/>
        <v/>
      </c>
      <c r="O517" s="265"/>
      <c r="P517" s="265"/>
      <c r="Q517" s="265"/>
      <c r="R517" s="265"/>
      <c r="S517" s="265"/>
      <c r="T517" s="265"/>
      <c r="U517" s="265"/>
      <c r="V517" s="265"/>
      <c r="W517" s="265"/>
      <c r="X517" s="265"/>
      <c r="Y517" s="265"/>
      <c r="Z517" s="265"/>
    </row>
    <row r="518" ht="10.5" customHeight="1">
      <c r="A518" s="259"/>
      <c r="B518" s="260" t="str">
        <f>VLOOKUP(A518,Adr!A:B,2,FALSE)</f>
        <v>#N/A</v>
      </c>
      <c r="C518" s="241"/>
      <c r="D518" s="242"/>
      <c r="E518" s="268"/>
      <c r="F518" s="240"/>
      <c r="G518" s="241"/>
      <c r="H518" s="241"/>
      <c r="I518" s="235"/>
      <c r="J518" s="236"/>
      <c r="K518" s="264"/>
      <c r="L518" s="236"/>
      <c r="M518" s="264" t="str">
        <f t="shared" si="4"/>
        <v>#N/A</v>
      </c>
      <c r="N518" s="265" t="str">
        <f t="shared" si="5"/>
        <v/>
      </c>
      <c r="O518" s="265"/>
      <c r="P518" s="265"/>
      <c r="Q518" s="265"/>
      <c r="R518" s="265"/>
      <c r="S518" s="265"/>
      <c r="T518" s="265"/>
      <c r="U518" s="265"/>
      <c r="V518" s="265"/>
      <c r="W518" s="265"/>
      <c r="X518" s="265"/>
      <c r="Y518" s="265"/>
      <c r="Z518" s="265"/>
    </row>
    <row r="519" ht="10.5" customHeight="1">
      <c r="A519" s="240"/>
      <c r="B519" s="260" t="str">
        <f>VLOOKUP(A519,Adr!A:B,2,FALSE)</f>
        <v>#N/A</v>
      </c>
      <c r="C519" s="241"/>
      <c r="D519" s="242"/>
      <c r="E519" s="263"/>
      <c r="F519" s="240"/>
      <c r="G519" s="241"/>
      <c r="H519" s="241"/>
      <c r="I519" s="235"/>
      <c r="J519" s="236"/>
      <c r="K519" s="264"/>
      <c r="L519" s="236"/>
      <c r="M519" s="264" t="str">
        <f t="shared" si="4"/>
        <v>#N/A</v>
      </c>
      <c r="N519" s="265" t="str">
        <f t="shared" si="5"/>
        <v/>
      </c>
      <c r="O519" s="265"/>
      <c r="P519" s="265"/>
      <c r="Q519" s="265"/>
      <c r="R519" s="265"/>
      <c r="S519" s="265"/>
      <c r="T519" s="265"/>
      <c r="U519" s="265"/>
      <c r="V519" s="265"/>
      <c r="W519" s="265"/>
      <c r="X519" s="265"/>
      <c r="Y519" s="265"/>
      <c r="Z519" s="265"/>
    </row>
    <row r="520" ht="10.5" customHeight="1">
      <c r="A520" s="259"/>
      <c r="B520" s="260" t="str">
        <f>VLOOKUP(A520,Adr!A:B,2,FALSE)</f>
        <v>#N/A</v>
      </c>
      <c r="C520" s="269"/>
      <c r="D520" s="252"/>
      <c r="E520" s="268"/>
      <c r="F520" s="259"/>
      <c r="G520" s="261"/>
      <c r="H520" s="261"/>
      <c r="I520" s="235"/>
      <c r="J520" s="236"/>
      <c r="K520" s="264"/>
      <c r="L520" s="236"/>
      <c r="M520" s="264" t="str">
        <f t="shared" si="4"/>
        <v>#N/A</v>
      </c>
      <c r="N520" s="265" t="str">
        <f t="shared" si="5"/>
        <v/>
      </c>
      <c r="O520" s="265"/>
      <c r="P520" s="265"/>
      <c r="Q520" s="265"/>
      <c r="R520" s="265"/>
      <c r="S520" s="265"/>
      <c r="T520" s="265"/>
      <c r="U520" s="265"/>
      <c r="V520" s="265"/>
      <c r="W520" s="265"/>
      <c r="X520" s="265"/>
      <c r="Y520" s="265"/>
      <c r="Z520" s="265"/>
    </row>
    <row r="521" ht="10.5" customHeight="1">
      <c r="A521" s="259"/>
      <c r="B521" s="260" t="str">
        <f>VLOOKUP(A521,Adr!A:B,2,FALSE)</f>
        <v>#N/A</v>
      </c>
      <c r="C521" s="269"/>
      <c r="D521" s="252"/>
      <c r="E521" s="268"/>
      <c r="F521" s="259"/>
      <c r="G521" s="261"/>
      <c r="H521" s="261"/>
      <c r="I521" s="235"/>
      <c r="J521" s="236"/>
      <c r="K521" s="264"/>
      <c r="L521" s="236"/>
      <c r="M521" s="264" t="str">
        <f t="shared" si="4"/>
        <v>#N/A</v>
      </c>
      <c r="N521" s="265" t="str">
        <f t="shared" si="5"/>
        <v/>
      </c>
      <c r="O521" s="265"/>
      <c r="P521" s="265"/>
      <c r="Q521" s="265"/>
      <c r="R521" s="265"/>
      <c r="S521" s="265"/>
      <c r="T521" s="265"/>
      <c r="U521" s="265"/>
      <c r="V521" s="265"/>
      <c r="W521" s="265"/>
      <c r="X521" s="265"/>
      <c r="Y521" s="265"/>
      <c r="Z521" s="265"/>
    </row>
    <row r="522" ht="10.5" customHeight="1">
      <c r="A522" s="259"/>
      <c r="B522" s="260" t="str">
        <f>VLOOKUP(A522,Adr!A:B,2,FALSE)</f>
        <v>#N/A</v>
      </c>
      <c r="C522" s="269"/>
      <c r="D522" s="252"/>
      <c r="E522" s="268"/>
      <c r="F522" s="259"/>
      <c r="G522" s="261"/>
      <c r="H522" s="261"/>
      <c r="I522" s="235"/>
      <c r="J522" s="236"/>
      <c r="K522" s="264"/>
      <c r="L522" s="236"/>
      <c r="M522" s="264" t="str">
        <f t="shared" si="4"/>
        <v>#N/A</v>
      </c>
      <c r="N522" s="265" t="str">
        <f t="shared" si="5"/>
        <v/>
      </c>
      <c r="O522" s="265"/>
      <c r="P522" s="265"/>
      <c r="Q522" s="265"/>
      <c r="R522" s="265"/>
      <c r="S522" s="265"/>
      <c r="T522" s="265"/>
      <c r="U522" s="265"/>
      <c r="V522" s="265"/>
      <c r="W522" s="265"/>
      <c r="X522" s="265"/>
      <c r="Y522" s="265"/>
      <c r="Z522" s="265"/>
    </row>
    <row r="523" ht="10.5" customHeight="1">
      <c r="A523" s="259"/>
      <c r="B523" s="260" t="str">
        <f>VLOOKUP(A523,Adr!A:B,2,FALSE)</f>
        <v>#N/A</v>
      </c>
      <c r="C523" s="269"/>
      <c r="D523" s="252"/>
      <c r="E523" s="268"/>
      <c r="F523" s="259"/>
      <c r="G523" s="261"/>
      <c r="H523" s="261"/>
      <c r="I523" s="235"/>
      <c r="J523" s="236"/>
      <c r="K523" s="264"/>
      <c r="L523" s="236"/>
      <c r="M523" s="264" t="str">
        <f t="shared" si="4"/>
        <v>#N/A</v>
      </c>
      <c r="N523" s="265" t="str">
        <f t="shared" si="5"/>
        <v/>
      </c>
      <c r="O523" s="265"/>
      <c r="P523" s="265"/>
      <c r="Q523" s="265"/>
      <c r="R523" s="265"/>
      <c r="S523" s="265"/>
      <c r="T523" s="265"/>
      <c r="U523" s="265"/>
      <c r="V523" s="265"/>
      <c r="W523" s="265"/>
      <c r="X523" s="265"/>
      <c r="Y523" s="265"/>
      <c r="Z523" s="265"/>
    </row>
    <row r="524" ht="10.5" customHeight="1">
      <c r="A524" s="259"/>
      <c r="B524" s="260" t="str">
        <f>VLOOKUP(A524,Adr!A:B,2,FALSE)</f>
        <v>#N/A</v>
      </c>
      <c r="C524" s="132"/>
      <c r="D524" s="270"/>
      <c r="E524" s="268"/>
      <c r="F524" s="259"/>
      <c r="G524" s="261"/>
      <c r="H524" s="261"/>
      <c r="I524" s="235"/>
      <c r="J524" s="236"/>
      <c r="K524" s="264"/>
      <c r="L524" s="236"/>
      <c r="M524" s="264" t="str">
        <f t="shared" si="4"/>
        <v>#N/A</v>
      </c>
      <c r="N524" s="265" t="str">
        <f t="shared" si="5"/>
        <v/>
      </c>
      <c r="O524" s="265"/>
      <c r="P524" s="265"/>
      <c r="Q524" s="265"/>
      <c r="R524" s="265"/>
      <c r="S524" s="265"/>
      <c r="T524" s="265"/>
      <c r="U524" s="265"/>
      <c r="V524" s="265"/>
      <c r="W524" s="265"/>
      <c r="X524" s="265"/>
      <c r="Y524" s="265"/>
      <c r="Z524" s="265"/>
    </row>
    <row r="525" ht="10.5" customHeight="1">
      <c r="A525" s="240"/>
      <c r="B525" s="260" t="str">
        <f>VLOOKUP(A525,Adr!A:B,2,FALSE)</f>
        <v>#N/A</v>
      </c>
      <c r="C525" s="241"/>
      <c r="D525" s="242"/>
      <c r="E525" s="263"/>
      <c r="F525" s="240"/>
      <c r="G525" s="241"/>
      <c r="H525" s="241"/>
      <c r="I525" s="235"/>
      <c r="J525" s="236"/>
      <c r="K525" s="264"/>
      <c r="L525" s="236"/>
      <c r="M525" s="264" t="str">
        <f t="shared" si="4"/>
        <v>#N/A</v>
      </c>
      <c r="N525" s="265" t="str">
        <f t="shared" si="5"/>
        <v/>
      </c>
      <c r="O525" s="265"/>
      <c r="P525" s="265"/>
      <c r="Q525" s="265"/>
      <c r="R525" s="265"/>
      <c r="S525" s="265"/>
      <c r="T525" s="265"/>
      <c r="U525" s="265"/>
      <c r="V525" s="265"/>
      <c r="W525" s="265"/>
      <c r="X525" s="265"/>
      <c r="Y525" s="265"/>
      <c r="Z525" s="265"/>
    </row>
    <row r="526" ht="10.5" customHeight="1">
      <c r="A526" s="259"/>
      <c r="B526" s="260" t="str">
        <f>VLOOKUP(A526,Adr!A:B,2,FALSE)</f>
        <v>#N/A</v>
      </c>
      <c r="C526" s="269"/>
      <c r="D526" s="252"/>
      <c r="E526" s="268"/>
      <c r="F526" s="259"/>
      <c r="G526" s="261"/>
      <c r="H526" s="261"/>
      <c r="I526" s="235"/>
      <c r="J526" s="236"/>
      <c r="K526" s="264"/>
      <c r="L526" s="236"/>
      <c r="M526" s="264" t="str">
        <f t="shared" si="4"/>
        <v>#N/A</v>
      </c>
      <c r="N526" s="265" t="str">
        <f t="shared" si="5"/>
        <v/>
      </c>
      <c r="O526" s="265"/>
      <c r="P526" s="265"/>
      <c r="Q526" s="265"/>
      <c r="R526" s="265"/>
      <c r="S526" s="265"/>
      <c r="T526" s="265"/>
      <c r="U526" s="265"/>
      <c r="V526" s="265"/>
      <c r="W526" s="265"/>
      <c r="X526" s="265"/>
      <c r="Y526" s="265"/>
      <c r="Z526" s="265"/>
    </row>
    <row r="527" ht="10.5" customHeight="1">
      <c r="A527" s="259"/>
      <c r="B527" s="260" t="str">
        <f>VLOOKUP(A527,Adr!A:B,2,FALSE)</f>
        <v>#N/A</v>
      </c>
      <c r="C527" s="269"/>
      <c r="D527" s="252"/>
      <c r="E527" s="268"/>
      <c r="F527" s="259"/>
      <c r="G527" s="261"/>
      <c r="H527" s="261"/>
      <c r="I527" s="235"/>
      <c r="J527" s="236"/>
      <c r="K527" s="264"/>
      <c r="L527" s="236"/>
      <c r="M527" s="264" t="str">
        <f t="shared" si="4"/>
        <v>#N/A</v>
      </c>
      <c r="N527" s="265" t="str">
        <f t="shared" si="5"/>
        <v/>
      </c>
      <c r="O527" s="265"/>
      <c r="P527" s="265"/>
      <c r="Q527" s="265"/>
      <c r="R527" s="265"/>
      <c r="S527" s="265"/>
      <c r="T527" s="265"/>
      <c r="U527" s="265"/>
      <c r="V527" s="265"/>
      <c r="W527" s="265"/>
      <c r="X527" s="265"/>
      <c r="Y527" s="265"/>
      <c r="Z527" s="265"/>
    </row>
    <row r="528" ht="10.5" customHeight="1">
      <c r="A528" s="259"/>
      <c r="B528" s="260" t="str">
        <f>VLOOKUP(A528,Adr!A:B,2,FALSE)</f>
        <v>#N/A</v>
      </c>
      <c r="C528" s="269"/>
      <c r="D528" s="252"/>
      <c r="E528" s="268"/>
      <c r="F528" s="259"/>
      <c r="G528" s="261"/>
      <c r="H528" s="261"/>
      <c r="I528" s="235"/>
      <c r="J528" s="236"/>
      <c r="K528" s="264"/>
      <c r="L528" s="236"/>
      <c r="M528" s="264" t="str">
        <f t="shared" si="4"/>
        <v>#N/A</v>
      </c>
      <c r="N528" s="265" t="str">
        <f t="shared" si="5"/>
        <v/>
      </c>
      <c r="O528" s="265"/>
      <c r="P528" s="265"/>
      <c r="Q528" s="265"/>
      <c r="R528" s="265"/>
      <c r="S528" s="265"/>
      <c r="T528" s="265"/>
      <c r="U528" s="265"/>
      <c r="V528" s="265"/>
      <c r="W528" s="265"/>
      <c r="X528" s="265"/>
      <c r="Y528" s="265"/>
      <c r="Z528" s="265"/>
    </row>
    <row r="529" ht="10.5" customHeight="1">
      <c r="A529" s="259"/>
      <c r="B529" s="260" t="str">
        <f>VLOOKUP(A529,Adr!A:B,2,FALSE)</f>
        <v>#N/A</v>
      </c>
      <c r="C529" s="269"/>
      <c r="D529" s="252"/>
      <c r="E529" s="268"/>
      <c r="F529" s="259"/>
      <c r="G529" s="261"/>
      <c r="H529" s="261"/>
      <c r="I529" s="235"/>
      <c r="J529" s="236"/>
      <c r="K529" s="264"/>
      <c r="L529" s="236"/>
      <c r="M529" s="264" t="str">
        <f t="shared" si="4"/>
        <v>#N/A</v>
      </c>
      <c r="N529" s="265" t="str">
        <f t="shared" si="5"/>
        <v/>
      </c>
      <c r="O529" s="265"/>
      <c r="P529" s="265"/>
      <c r="Q529" s="265"/>
      <c r="R529" s="265"/>
      <c r="S529" s="265"/>
      <c r="T529" s="265"/>
      <c r="U529" s="265"/>
      <c r="V529" s="265"/>
      <c r="W529" s="265"/>
      <c r="X529" s="265"/>
      <c r="Y529" s="265"/>
      <c r="Z529" s="265"/>
    </row>
    <row r="530" ht="10.5" customHeight="1">
      <c r="A530" s="240"/>
      <c r="B530" s="260" t="str">
        <f>VLOOKUP(A530,Adr!A:B,2,FALSE)</f>
        <v>#N/A</v>
      </c>
      <c r="C530" s="241"/>
      <c r="D530" s="242"/>
      <c r="E530" s="263"/>
      <c r="F530" s="240"/>
      <c r="G530" s="241"/>
      <c r="H530" s="241"/>
      <c r="I530" s="235"/>
      <c r="J530" s="236"/>
      <c r="K530" s="264"/>
      <c r="L530" s="236"/>
      <c r="M530" s="264" t="str">
        <f t="shared" si="4"/>
        <v>#N/A</v>
      </c>
      <c r="N530" s="265" t="str">
        <f t="shared" si="5"/>
        <v/>
      </c>
      <c r="O530" s="265"/>
      <c r="P530" s="265"/>
      <c r="Q530" s="265"/>
      <c r="R530" s="265"/>
      <c r="S530" s="265"/>
      <c r="T530" s="265"/>
      <c r="U530" s="265"/>
      <c r="V530" s="265"/>
      <c r="W530" s="265"/>
      <c r="X530" s="265"/>
      <c r="Y530" s="265"/>
      <c r="Z530" s="265"/>
    </row>
    <row r="531" ht="10.5" customHeight="1">
      <c r="A531" s="259"/>
      <c r="B531" s="260" t="str">
        <f>VLOOKUP(A531,Adr!A:B,2,FALSE)</f>
        <v>#N/A</v>
      </c>
      <c r="C531" s="269"/>
      <c r="D531" s="252"/>
      <c r="E531" s="268"/>
      <c r="F531" s="259"/>
      <c r="G531" s="261"/>
      <c r="H531" s="261"/>
      <c r="I531" s="235"/>
      <c r="J531" s="236"/>
      <c r="K531" s="264"/>
      <c r="L531" s="236"/>
      <c r="M531" s="264" t="str">
        <f t="shared" si="4"/>
        <v>#N/A</v>
      </c>
      <c r="N531" s="265" t="str">
        <f t="shared" si="5"/>
        <v/>
      </c>
      <c r="O531" s="265"/>
      <c r="P531" s="265"/>
      <c r="Q531" s="265"/>
      <c r="R531" s="265"/>
      <c r="S531" s="265"/>
      <c r="T531" s="265"/>
      <c r="U531" s="265"/>
      <c r="V531" s="265"/>
      <c r="W531" s="265"/>
      <c r="X531" s="265"/>
      <c r="Y531" s="265"/>
      <c r="Z531" s="265"/>
    </row>
    <row r="532" ht="10.5" customHeight="1">
      <c r="A532" s="259"/>
      <c r="B532" s="260" t="str">
        <f>VLOOKUP(A532,Adr!A:B,2,FALSE)</f>
        <v>#N/A</v>
      </c>
      <c r="C532" s="269"/>
      <c r="D532" s="252"/>
      <c r="E532" s="268"/>
      <c r="F532" s="259"/>
      <c r="G532" s="261"/>
      <c r="H532" s="261"/>
      <c r="I532" s="235"/>
      <c r="J532" s="236"/>
      <c r="K532" s="264"/>
      <c r="L532" s="236"/>
      <c r="M532" s="264" t="str">
        <f t="shared" si="4"/>
        <v>#N/A</v>
      </c>
      <c r="N532" s="265" t="str">
        <f t="shared" si="5"/>
        <v/>
      </c>
      <c r="O532" s="265"/>
      <c r="P532" s="265"/>
      <c r="Q532" s="265"/>
      <c r="R532" s="265"/>
      <c r="S532" s="265"/>
      <c r="T532" s="265"/>
      <c r="U532" s="265"/>
      <c r="V532" s="265"/>
      <c r="W532" s="265"/>
      <c r="X532" s="265"/>
      <c r="Y532" s="265"/>
      <c r="Z532" s="265"/>
    </row>
    <row r="533" ht="10.5" customHeight="1">
      <c r="A533" s="259"/>
      <c r="B533" s="260" t="str">
        <f>VLOOKUP(A533,Adr!A:B,2,FALSE)</f>
        <v>#N/A</v>
      </c>
      <c r="C533" s="269"/>
      <c r="D533" s="252"/>
      <c r="E533" s="268"/>
      <c r="F533" s="259"/>
      <c r="G533" s="261"/>
      <c r="H533" s="261"/>
      <c r="I533" s="235"/>
      <c r="J533" s="236"/>
      <c r="K533" s="264"/>
      <c r="L533" s="236"/>
      <c r="M533" s="264" t="str">
        <f t="shared" si="4"/>
        <v>#N/A</v>
      </c>
      <c r="N533" s="265" t="str">
        <f t="shared" si="5"/>
        <v/>
      </c>
      <c r="O533" s="265"/>
      <c r="P533" s="265"/>
      <c r="Q533" s="265"/>
      <c r="R533" s="265"/>
      <c r="S533" s="265"/>
      <c r="T533" s="265"/>
      <c r="U533" s="265"/>
      <c r="V533" s="265"/>
      <c r="W533" s="265"/>
      <c r="X533" s="265"/>
      <c r="Y533" s="265"/>
      <c r="Z533" s="265"/>
    </row>
    <row r="534" ht="10.5" customHeight="1">
      <c r="A534" s="259"/>
      <c r="B534" s="260" t="str">
        <f>VLOOKUP(A534,Adr!A:B,2,FALSE)</f>
        <v>#N/A</v>
      </c>
      <c r="C534" s="132"/>
      <c r="D534" s="242"/>
      <c r="E534" s="268"/>
      <c r="F534" s="259"/>
      <c r="G534" s="261"/>
      <c r="H534" s="261"/>
      <c r="I534" s="235"/>
      <c r="J534" s="236"/>
      <c r="K534" s="264"/>
      <c r="L534" s="236"/>
      <c r="M534" s="264" t="str">
        <f t="shared" si="4"/>
        <v>#N/A</v>
      </c>
      <c r="N534" s="265" t="str">
        <f t="shared" si="5"/>
        <v/>
      </c>
      <c r="O534" s="265"/>
      <c r="P534" s="265"/>
      <c r="Q534" s="265"/>
      <c r="R534" s="265"/>
      <c r="S534" s="265"/>
      <c r="T534" s="265"/>
      <c r="U534" s="265"/>
      <c r="V534" s="265"/>
      <c r="W534" s="265"/>
      <c r="X534" s="265"/>
      <c r="Y534" s="265"/>
      <c r="Z534" s="265"/>
    </row>
    <row r="535" ht="10.5" customHeight="1">
      <c r="A535" s="259"/>
      <c r="B535" s="260" t="str">
        <f>VLOOKUP(A535,Adr!A:B,2,FALSE)</f>
        <v>#N/A</v>
      </c>
      <c r="C535" s="269"/>
      <c r="D535" s="242"/>
      <c r="E535" s="268"/>
      <c r="F535" s="259"/>
      <c r="G535" s="261"/>
      <c r="H535" s="261"/>
      <c r="I535" s="235"/>
      <c r="J535" s="236"/>
      <c r="K535" s="264"/>
      <c r="L535" s="236"/>
      <c r="M535" s="264" t="str">
        <f t="shared" si="4"/>
        <v>#N/A</v>
      </c>
      <c r="N535" s="265" t="str">
        <f t="shared" si="5"/>
        <v/>
      </c>
      <c r="O535" s="265"/>
      <c r="P535" s="265"/>
      <c r="Q535" s="265"/>
      <c r="R535" s="265"/>
      <c r="S535" s="265"/>
      <c r="T535" s="265"/>
      <c r="U535" s="265"/>
      <c r="V535" s="265"/>
      <c r="W535" s="265"/>
      <c r="X535" s="265"/>
      <c r="Y535" s="265"/>
      <c r="Z535" s="265"/>
    </row>
    <row r="536" ht="10.5" customHeight="1">
      <c r="A536" s="259"/>
      <c r="B536" s="260" t="str">
        <f>VLOOKUP(A536,Adr!A:B,2,FALSE)</f>
        <v>#N/A</v>
      </c>
      <c r="C536" s="132"/>
      <c r="D536" s="270"/>
      <c r="E536" s="268"/>
      <c r="F536" s="259"/>
      <c r="G536" s="261"/>
      <c r="H536" s="261"/>
      <c r="I536" s="235"/>
      <c r="J536" s="236"/>
      <c r="K536" s="264"/>
      <c r="L536" s="236"/>
      <c r="M536" s="264" t="str">
        <f t="shared" si="4"/>
        <v>#N/A</v>
      </c>
      <c r="N536" s="265" t="str">
        <f t="shared" si="5"/>
        <v/>
      </c>
      <c r="O536" s="265"/>
      <c r="P536" s="265"/>
      <c r="Q536" s="265"/>
      <c r="R536" s="265"/>
      <c r="S536" s="265"/>
      <c r="T536" s="265"/>
      <c r="U536" s="265"/>
      <c r="V536" s="265"/>
      <c r="W536" s="265"/>
      <c r="X536" s="265"/>
      <c r="Y536" s="265"/>
      <c r="Z536" s="265"/>
    </row>
    <row r="537" ht="10.5" customHeight="1">
      <c r="A537" s="259"/>
      <c r="B537" s="260" t="str">
        <f>VLOOKUP(A537,Adr!A:B,2,FALSE)</f>
        <v>#N/A</v>
      </c>
      <c r="C537" s="269"/>
      <c r="D537" s="242"/>
      <c r="E537" s="268"/>
      <c r="F537" s="259"/>
      <c r="G537" s="261"/>
      <c r="H537" s="261"/>
      <c r="I537" s="235"/>
      <c r="J537" s="236"/>
      <c r="K537" s="264"/>
      <c r="L537" s="236"/>
      <c r="M537" s="264" t="str">
        <f t="shared" si="4"/>
        <v>#N/A</v>
      </c>
      <c r="N537" s="265" t="str">
        <f t="shared" si="5"/>
        <v/>
      </c>
      <c r="O537" s="265"/>
      <c r="P537" s="265"/>
      <c r="Q537" s="265"/>
      <c r="R537" s="265"/>
      <c r="S537" s="265"/>
      <c r="T537" s="265"/>
      <c r="U537" s="265"/>
      <c r="V537" s="265"/>
      <c r="W537" s="265"/>
      <c r="X537" s="265"/>
      <c r="Y537" s="265"/>
      <c r="Z537" s="265"/>
    </row>
    <row r="538" ht="10.5" customHeight="1">
      <c r="A538" s="259"/>
      <c r="B538" s="260" t="str">
        <f>VLOOKUP(A538,Adr!A:B,2,FALSE)</f>
        <v>#N/A</v>
      </c>
      <c r="C538" s="269"/>
      <c r="D538" s="242"/>
      <c r="E538" s="268"/>
      <c r="F538" s="259"/>
      <c r="G538" s="261"/>
      <c r="H538" s="261"/>
      <c r="I538" s="235"/>
      <c r="J538" s="236"/>
      <c r="K538" s="264"/>
      <c r="L538" s="236"/>
      <c r="M538" s="264" t="str">
        <f t="shared" si="4"/>
        <v>#N/A</v>
      </c>
      <c r="N538" s="265" t="str">
        <f t="shared" si="5"/>
        <v/>
      </c>
      <c r="O538" s="265"/>
      <c r="P538" s="265"/>
      <c r="Q538" s="265"/>
      <c r="R538" s="265"/>
      <c r="S538" s="265"/>
      <c r="T538" s="265"/>
      <c r="U538" s="265"/>
      <c r="V538" s="265"/>
      <c r="W538" s="265"/>
      <c r="X538" s="265"/>
      <c r="Y538" s="265"/>
      <c r="Z538" s="265"/>
    </row>
    <row r="539" ht="10.5" customHeight="1">
      <c r="A539" s="240"/>
      <c r="B539" s="260" t="str">
        <f>VLOOKUP(A539,Adr!A:B,2,FALSE)</f>
        <v>#N/A</v>
      </c>
      <c r="C539" s="241"/>
      <c r="D539" s="242"/>
      <c r="E539" s="263"/>
      <c r="F539" s="240"/>
      <c r="G539" s="241"/>
      <c r="H539" s="241"/>
      <c r="I539" s="235"/>
      <c r="J539" s="236"/>
      <c r="K539" s="264"/>
      <c r="L539" s="236"/>
      <c r="M539" s="264" t="str">
        <f t="shared" si="4"/>
        <v>#N/A</v>
      </c>
      <c r="N539" s="265" t="str">
        <f t="shared" si="5"/>
        <v/>
      </c>
      <c r="O539" s="265"/>
      <c r="P539" s="265"/>
      <c r="Q539" s="265"/>
      <c r="R539" s="265"/>
      <c r="S539" s="265"/>
      <c r="T539" s="265"/>
      <c r="U539" s="265"/>
      <c r="V539" s="265"/>
      <c r="W539" s="265"/>
      <c r="X539" s="265"/>
      <c r="Y539" s="265"/>
      <c r="Z539" s="265"/>
    </row>
    <row r="540" ht="10.5" customHeight="1">
      <c r="A540" s="259"/>
      <c r="B540" s="260" t="str">
        <f>VLOOKUP(A540,Adr!A:B,2,FALSE)</f>
        <v>#N/A</v>
      </c>
      <c r="C540" s="269"/>
      <c r="D540" s="242"/>
      <c r="E540" s="268"/>
      <c r="F540" s="259"/>
      <c r="G540" s="261"/>
      <c r="H540" s="261"/>
      <c r="I540" s="235"/>
      <c r="J540" s="236"/>
      <c r="K540" s="264"/>
      <c r="L540" s="236"/>
      <c r="M540" s="264" t="str">
        <f t="shared" si="4"/>
        <v>#N/A</v>
      </c>
      <c r="N540" s="265" t="str">
        <f t="shared" si="5"/>
        <v/>
      </c>
      <c r="O540" s="265"/>
      <c r="P540" s="265"/>
      <c r="Q540" s="265"/>
      <c r="R540" s="265"/>
      <c r="S540" s="265"/>
      <c r="T540" s="265"/>
      <c r="U540" s="265"/>
      <c r="V540" s="265"/>
      <c r="W540" s="265"/>
      <c r="X540" s="265"/>
      <c r="Y540" s="265"/>
      <c r="Z540" s="265"/>
    </row>
    <row r="541" ht="10.5" customHeight="1">
      <c r="A541" s="259"/>
      <c r="B541" s="260" t="str">
        <f>VLOOKUP(A541,Adr!A:B,2,FALSE)</f>
        <v>#N/A</v>
      </c>
      <c r="C541" s="269"/>
      <c r="D541" s="252"/>
      <c r="E541" s="268"/>
      <c r="F541" s="259"/>
      <c r="G541" s="261"/>
      <c r="H541" s="261"/>
      <c r="I541" s="235"/>
      <c r="J541" s="236"/>
      <c r="K541" s="264"/>
      <c r="L541" s="236"/>
      <c r="M541" s="264" t="str">
        <f t="shared" si="4"/>
        <v>#N/A</v>
      </c>
      <c r="N541" s="265" t="str">
        <f t="shared" si="5"/>
        <v/>
      </c>
      <c r="O541" s="265"/>
      <c r="P541" s="265"/>
      <c r="Q541" s="265"/>
      <c r="R541" s="265"/>
      <c r="S541" s="265"/>
      <c r="T541" s="265"/>
      <c r="U541" s="265"/>
      <c r="V541" s="265"/>
      <c r="W541" s="265"/>
      <c r="X541" s="265"/>
      <c r="Y541" s="265"/>
      <c r="Z541" s="265"/>
    </row>
    <row r="542" ht="10.5" customHeight="1">
      <c r="A542" s="259"/>
      <c r="B542" s="260" t="str">
        <f>VLOOKUP(A542,Adr!A:B,2,FALSE)</f>
        <v>#N/A</v>
      </c>
      <c r="C542" s="269"/>
      <c r="D542" s="242"/>
      <c r="E542" s="268"/>
      <c r="F542" s="259"/>
      <c r="G542" s="261"/>
      <c r="H542" s="261"/>
      <c r="I542" s="235"/>
      <c r="J542" s="236"/>
      <c r="K542" s="264"/>
      <c r="L542" s="236"/>
      <c r="M542" s="264" t="str">
        <f t="shared" si="4"/>
        <v>#N/A</v>
      </c>
      <c r="N542" s="265" t="str">
        <f t="shared" si="5"/>
        <v/>
      </c>
      <c r="O542" s="265"/>
      <c r="P542" s="265"/>
      <c r="Q542" s="265"/>
      <c r="R542" s="265"/>
      <c r="S542" s="265"/>
      <c r="T542" s="265"/>
      <c r="U542" s="265"/>
      <c r="V542" s="265"/>
      <c r="W542" s="265"/>
      <c r="X542" s="265"/>
      <c r="Y542" s="265"/>
      <c r="Z542" s="265"/>
    </row>
    <row r="543" ht="10.5" customHeight="1">
      <c r="A543" s="235"/>
      <c r="B543" s="260" t="str">
        <f>VLOOKUP(A543,Adr!A:B,2,FALSE)</f>
        <v>#N/A</v>
      </c>
      <c r="C543" s="261"/>
      <c r="D543" s="270"/>
      <c r="E543" s="268"/>
      <c r="F543" s="259"/>
      <c r="G543" s="261"/>
      <c r="H543" s="261"/>
      <c r="I543" s="235"/>
      <c r="J543" s="236"/>
      <c r="K543" s="264"/>
      <c r="L543" s="236"/>
      <c r="M543" s="264" t="str">
        <f t="shared" si="4"/>
        <v>#N/A</v>
      </c>
      <c r="N543" s="265" t="str">
        <f t="shared" si="5"/>
        <v/>
      </c>
      <c r="O543" s="265"/>
      <c r="P543" s="265"/>
      <c r="Q543" s="265"/>
      <c r="R543" s="265"/>
      <c r="S543" s="265"/>
      <c r="T543" s="265"/>
      <c r="U543" s="265"/>
      <c r="V543" s="265"/>
      <c r="W543" s="265"/>
      <c r="X543" s="265"/>
      <c r="Y543" s="265"/>
      <c r="Z543" s="265"/>
    </row>
    <row r="544" ht="10.5" customHeight="1">
      <c r="A544" s="259"/>
      <c r="B544" s="260" t="str">
        <f>VLOOKUP(A544,Adr!A:B,2,FALSE)</f>
        <v>#N/A</v>
      </c>
      <c r="C544" s="132"/>
      <c r="D544" s="270"/>
      <c r="E544" s="268"/>
      <c r="F544" s="259"/>
      <c r="G544" s="261"/>
      <c r="H544" s="261"/>
      <c r="I544" s="235"/>
      <c r="J544" s="236"/>
      <c r="K544" s="264"/>
      <c r="L544" s="236"/>
      <c r="M544" s="264" t="str">
        <f t="shared" si="4"/>
        <v>#N/A</v>
      </c>
      <c r="N544" s="265" t="str">
        <f t="shared" si="5"/>
        <v/>
      </c>
      <c r="O544" s="265"/>
      <c r="P544" s="265"/>
      <c r="Q544" s="265"/>
      <c r="R544" s="265"/>
      <c r="S544" s="265"/>
      <c r="T544" s="265"/>
      <c r="U544" s="265"/>
      <c r="V544" s="265"/>
      <c r="W544" s="265"/>
      <c r="X544" s="265"/>
      <c r="Y544" s="265"/>
      <c r="Z544" s="265"/>
    </row>
    <row r="545" ht="10.5" customHeight="1">
      <c r="A545" s="259"/>
      <c r="B545" s="260" t="str">
        <f>VLOOKUP(A545,Adr!A:B,2,FALSE)</f>
        <v>#N/A</v>
      </c>
      <c r="C545" s="132"/>
      <c r="D545" s="270"/>
      <c r="E545" s="268"/>
      <c r="F545" s="259"/>
      <c r="G545" s="261"/>
      <c r="H545" s="261"/>
      <c r="I545" s="235"/>
      <c r="J545" s="236"/>
      <c r="K545" s="264"/>
      <c r="L545" s="236"/>
      <c r="M545" s="264" t="str">
        <f t="shared" si="4"/>
        <v>#N/A</v>
      </c>
      <c r="N545" s="265" t="str">
        <f t="shared" si="5"/>
        <v/>
      </c>
      <c r="O545" s="265"/>
      <c r="P545" s="265"/>
      <c r="Q545" s="265"/>
      <c r="R545" s="265"/>
      <c r="S545" s="265"/>
      <c r="T545" s="265"/>
      <c r="U545" s="265"/>
      <c r="V545" s="265"/>
      <c r="W545" s="265"/>
      <c r="X545" s="265"/>
      <c r="Y545" s="265"/>
      <c r="Z545" s="265"/>
    </row>
    <row r="546" ht="10.5" customHeight="1">
      <c r="A546" s="259"/>
      <c r="B546" s="260" t="str">
        <f>VLOOKUP(A546,Adr!A:B,2,FALSE)</f>
        <v>#N/A</v>
      </c>
      <c r="C546" s="132"/>
      <c r="D546" s="270"/>
      <c r="E546" s="268"/>
      <c r="F546" s="259"/>
      <c r="G546" s="261"/>
      <c r="H546" s="261"/>
      <c r="I546" s="235"/>
      <c r="J546" s="236"/>
      <c r="K546" s="264"/>
      <c r="L546" s="236"/>
      <c r="M546" s="264" t="str">
        <f t="shared" si="4"/>
        <v>#N/A</v>
      </c>
      <c r="N546" s="265" t="str">
        <f t="shared" si="5"/>
        <v/>
      </c>
      <c r="O546" s="265"/>
      <c r="P546" s="265"/>
      <c r="Q546" s="265"/>
      <c r="R546" s="265"/>
      <c r="S546" s="265"/>
      <c r="T546" s="265"/>
      <c r="U546" s="265"/>
      <c r="V546" s="265"/>
      <c r="W546" s="265"/>
      <c r="X546" s="265"/>
      <c r="Y546" s="265"/>
      <c r="Z546" s="265"/>
    </row>
    <row r="547" ht="10.5" customHeight="1">
      <c r="A547" s="259"/>
      <c r="B547" s="260" t="str">
        <f>VLOOKUP(A547,Adr!A:B,2,FALSE)</f>
        <v>#N/A</v>
      </c>
      <c r="C547" s="269"/>
      <c r="D547" s="270"/>
      <c r="E547" s="268"/>
      <c r="F547" s="259"/>
      <c r="G547" s="261"/>
      <c r="H547" s="261"/>
      <c r="I547" s="235"/>
      <c r="J547" s="236"/>
      <c r="K547" s="264"/>
      <c r="L547" s="236"/>
      <c r="M547" s="264" t="str">
        <f t="shared" si="4"/>
        <v>#N/A</v>
      </c>
      <c r="N547" s="265" t="str">
        <f t="shared" si="5"/>
        <v/>
      </c>
      <c r="O547" s="265"/>
      <c r="P547" s="265"/>
      <c r="Q547" s="265"/>
      <c r="R547" s="265"/>
      <c r="S547" s="265"/>
      <c r="T547" s="265"/>
      <c r="U547" s="265"/>
      <c r="V547" s="265"/>
      <c r="W547" s="265"/>
      <c r="X547" s="265"/>
      <c r="Y547" s="265"/>
      <c r="Z547" s="265"/>
    </row>
    <row r="548" ht="10.5" customHeight="1">
      <c r="A548" s="259"/>
      <c r="B548" s="260" t="str">
        <f>VLOOKUP(A548,Adr!A:B,2,FALSE)</f>
        <v>#N/A</v>
      </c>
      <c r="C548" s="132"/>
      <c r="D548" s="270"/>
      <c r="E548" s="268"/>
      <c r="F548" s="259"/>
      <c r="G548" s="261"/>
      <c r="H548" s="261"/>
      <c r="I548" s="235"/>
      <c r="J548" s="236"/>
      <c r="K548" s="264"/>
      <c r="L548" s="236"/>
      <c r="M548" s="264" t="str">
        <f t="shared" si="4"/>
        <v>#N/A</v>
      </c>
      <c r="N548" s="265" t="str">
        <f t="shared" si="5"/>
        <v/>
      </c>
      <c r="O548" s="265"/>
      <c r="P548" s="265"/>
      <c r="Q548" s="265"/>
      <c r="R548" s="265"/>
      <c r="S548" s="265"/>
      <c r="T548" s="265"/>
      <c r="U548" s="265"/>
      <c r="V548" s="265"/>
      <c r="W548" s="265"/>
      <c r="X548" s="265"/>
      <c r="Y548" s="265"/>
      <c r="Z548" s="265"/>
    </row>
    <row r="549" ht="10.5" customHeight="1">
      <c r="A549" s="259"/>
      <c r="B549" s="260" t="str">
        <f>VLOOKUP(A549,Adr!A:B,2,FALSE)</f>
        <v>#N/A</v>
      </c>
      <c r="C549" s="269"/>
      <c r="D549" s="242"/>
      <c r="E549" s="268"/>
      <c r="F549" s="259"/>
      <c r="G549" s="261"/>
      <c r="H549" s="261"/>
      <c r="I549" s="235"/>
      <c r="J549" s="236"/>
      <c r="K549" s="264"/>
      <c r="L549" s="236"/>
      <c r="M549" s="264" t="str">
        <f t="shared" si="4"/>
        <v>#N/A</v>
      </c>
      <c r="N549" s="265" t="str">
        <f t="shared" si="5"/>
        <v/>
      </c>
      <c r="O549" s="265"/>
      <c r="P549" s="265"/>
      <c r="Q549" s="265"/>
      <c r="R549" s="265"/>
      <c r="S549" s="265"/>
      <c r="T549" s="265"/>
      <c r="U549" s="265"/>
      <c r="V549" s="265"/>
      <c r="W549" s="265"/>
      <c r="X549" s="265"/>
      <c r="Y549" s="265"/>
      <c r="Z549" s="265"/>
    </row>
    <row r="550" ht="10.5" customHeight="1">
      <c r="A550" s="259"/>
      <c r="B550" s="260" t="str">
        <f>VLOOKUP(A550,Adr!A:B,2,FALSE)</f>
        <v>#N/A</v>
      </c>
      <c r="C550" s="269"/>
      <c r="D550" s="242"/>
      <c r="E550" s="268"/>
      <c r="F550" s="259"/>
      <c r="G550" s="261"/>
      <c r="H550" s="261"/>
      <c r="I550" s="235"/>
      <c r="J550" s="236"/>
      <c r="K550" s="264"/>
      <c r="L550" s="236"/>
      <c r="M550" s="264" t="str">
        <f t="shared" si="4"/>
        <v>#N/A</v>
      </c>
      <c r="N550" s="265" t="str">
        <f t="shared" si="5"/>
        <v/>
      </c>
      <c r="O550" s="265"/>
      <c r="P550" s="265"/>
      <c r="Q550" s="265"/>
      <c r="R550" s="265"/>
      <c r="S550" s="265"/>
      <c r="T550" s="265"/>
      <c r="U550" s="265"/>
      <c r="V550" s="265"/>
      <c r="W550" s="265"/>
      <c r="X550" s="265"/>
      <c r="Y550" s="265"/>
      <c r="Z550" s="265"/>
    </row>
    <row r="551" ht="10.5" customHeight="1">
      <c r="A551" s="259"/>
      <c r="B551" s="260" t="str">
        <f>VLOOKUP(A551,Adr!A:B,2,FALSE)</f>
        <v>#N/A</v>
      </c>
      <c r="C551" s="261"/>
      <c r="D551" s="270"/>
      <c r="E551" s="268"/>
      <c r="F551" s="259"/>
      <c r="G551" s="261"/>
      <c r="H551" s="261"/>
      <c r="I551" s="235"/>
      <c r="J551" s="236"/>
      <c r="K551" s="264"/>
      <c r="L551" s="236"/>
      <c r="M551" s="264" t="str">
        <f t="shared" si="4"/>
        <v>#N/A</v>
      </c>
      <c r="N551" s="265" t="str">
        <f t="shared" si="5"/>
        <v/>
      </c>
      <c r="O551" s="265"/>
      <c r="P551" s="265"/>
      <c r="Q551" s="265"/>
      <c r="R551" s="265"/>
      <c r="S551" s="265"/>
      <c r="T551" s="265"/>
      <c r="U551" s="265"/>
      <c r="V551" s="265"/>
      <c r="W551" s="265"/>
      <c r="X551" s="265"/>
      <c r="Y551" s="265"/>
      <c r="Z551" s="265"/>
    </row>
    <row r="552" ht="10.5" customHeight="1">
      <c r="A552" s="259"/>
      <c r="B552" s="260" t="str">
        <f>VLOOKUP(A552,Adr!A:B,2,FALSE)</f>
        <v>#N/A</v>
      </c>
      <c r="C552" s="261"/>
      <c r="D552" s="270"/>
      <c r="E552" s="268"/>
      <c r="F552" s="259"/>
      <c r="G552" s="261"/>
      <c r="H552" s="261"/>
      <c r="I552" s="235" t="str">
        <f t="shared" ref="I552:I590" si="6">A552&amp;F552</f>
        <v/>
      </c>
      <c r="J552" s="236"/>
      <c r="K552" s="264"/>
      <c r="L552" s="236"/>
      <c r="M552" s="264" t="str">
        <f t="shared" si="4"/>
        <v>#N/A</v>
      </c>
      <c r="N552" s="265" t="str">
        <f t="shared" si="5"/>
        <v/>
      </c>
      <c r="O552" s="265"/>
      <c r="P552" s="265"/>
      <c r="Q552" s="265"/>
      <c r="R552" s="265"/>
      <c r="S552" s="265"/>
      <c r="T552" s="265"/>
      <c r="U552" s="265"/>
      <c r="V552" s="265"/>
      <c r="W552" s="265"/>
      <c r="X552" s="265"/>
      <c r="Y552" s="265"/>
      <c r="Z552" s="265"/>
    </row>
    <row r="553" ht="10.5" customHeight="1">
      <c r="A553" s="259"/>
      <c r="B553" s="260" t="str">
        <f>VLOOKUP(A553,Adr!A:B,2,FALSE)</f>
        <v>#N/A</v>
      </c>
      <c r="C553" s="269"/>
      <c r="D553" s="242"/>
      <c r="E553" s="268"/>
      <c r="F553" s="259"/>
      <c r="G553" s="261"/>
      <c r="H553" s="261"/>
      <c r="I553" s="235" t="str">
        <f t="shared" si="6"/>
        <v/>
      </c>
      <c r="J553" s="236"/>
      <c r="K553" s="264"/>
      <c r="L553" s="236"/>
      <c r="M553" s="264" t="str">
        <f t="shared" si="4"/>
        <v>#N/A</v>
      </c>
      <c r="N553" s="265" t="str">
        <f t="shared" si="5"/>
        <v/>
      </c>
      <c r="O553" s="265"/>
      <c r="P553" s="265"/>
      <c r="Q553" s="265"/>
      <c r="R553" s="265"/>
      <c r="S553" s="265"/>
      <c r="T553" s="265"/>
      <c r="U553" s="265"/>
      <c r="V553" s="265"/>
      <c r="W553" s="265"/>
      <c r="X553" s="265"/>
      <c r="Y553" s="265"/>
      <c r="Z553" s="265"/>
    </row>
    <row r="554" ht="10.5" customHeight="1">
      <c r="A554" s="259"/>
      <c r="B554" s="260" t="str">
        <f>VLOOKUP(A554,Adr!A:B,2,FALSE)</f>
        <v>#N/A</v>
      </c>
      <c r="C554" s="261"/>
      <c r="D554" s="270"/>
      <c r="E554" s="268"/>
      <c r="F554" s="259"/>
      <c r="G554" s="261"/>
      <c r="H554" s="261"/>
      <c r="I554" s="235" t="str">
        <f t="shared" si="6"/>
        <v/>
      </c>
      <c r="J554" s="236"/>
      <c r="K554" s="264"/>
      <c r="L554" s="236"/>
      <c r="M554" s="264" t="str">
        <f t="shared" si="4"/>
        <v>#N/A</v>
      </c>
      <c r="N554" s="265" t="str">
        <f t="shared" si="5"/>
        <v/>
      </c>
      <c r="O554" s="265"/>
      <c r="P554" s="265"/>
      <c r="Q554" s="265"/>
      <c r="R554" s="265"/>
      <c r="S554" s="265"/>
      <c r="T554" s="265"/>
      <c r="U554" s="265"/>
      <c r="V554" s="265"/>
      <c r="W554" s="265"/>
      <c r="X554" s="265"/>
      <c r="Y554" s="265"/>
      <c r="Z554" s="265"/>
    </row>
    <row r="555" ht="10.5" customHeight="1">
      <c r="A555" s="259"/>
      <c r="B555" s="260" t="str">
        <f>VLOOKUP(A555,Adr!A:B,2,FALSE)</f>
        <v>#N/A</v>
      </c>
      <c r="C555" s="269"/>
      <c r="D555" s="242"/>
      <c r="E555" s="268"/>
      <c r="F555" s="259"/>
      <c r="G555" s="261"/>
      <c r="H555" s="261"/>
      <c r="I555" s="235" t="str">
        <f t="shared" si="6"/>
        <v/>
      </c>
      <c r="J555" s="236"/>
      <c r="K555" s="264"/>
      <c r="L555" s="236"/>
      <c r="M555" s="264" t="str">
        <f t="shared" si="4"/>
        <v>#N/A</v>
      </c>
      <c r="N555" s="265" t="str">
        <f t="shared" si="5"/>
        <v/>
      </c>
      <c r="O555" s="265"/>
      <c r="P555" s="265"/>
      <c r="Q555" s="265"/>
      <c r="R555" s="265"/>
      <c r="S555" s="265"/>
      <c r="T555" s="265"/>
      <c r="U555" s="265"/>
      <c r="V555" s="265"/>
      <c r="W555" s="265"/>
      <c r="X555" s="265"/>
      <c r="Y555" s="265"/>
      <c r="Z555" s="265"/>
    </row>
    <row r="556" ht="10.5" customHeight="1">
      <c r="A556" s="259"/>
      <c r="B556" s="260" t="str">
        <f>VLOOKUP(A556,Adr!A:B,2,FALSE)</f>
        <v>#N/A</v>
      </c>
      <c r="C556" s="261"/>
      <c r="D556" s="270"/>
      <c r="E556" s="268"/>
      <c r="F556" s="259"/>
      <c r="G556" s="261"/>
      <c r="H556" s="261"/>
      <c r="I556" s="235" t="str">
        <f t="shared" si="6"/>
        <v/>
      </c>
      <c r="J556" s="236"/>
      <c r="K556" s="264"/>
      <c r="L556" s="236"/>
      <c r="M556" s="264" t="str">
        <f t="shared" si="4"/>
        <v>#N/A</v>
      </c>
      <c r="N556" s="265" t="str">
        <f t="shared" si="5"/>
        <v/>
      </c>
      <c r="O556" s="265"/>
      <c r="P556" s="265"/>
      <c r="Q556" s="265"/>
      <c r="R556" s="265"/>
      <c r="S556" s="265"/>
      <c r="T556" s="265"/>
      <c r="U556" s="265"/>
      <c r="V556" s="265"/>
      <c r="W556" s="265"/>
      <c r="X556" s="265"/>
      <c r="Y556" s="265"/>
      <c r="Z556" s="265"/>
    </row>
    <row r="557" ht="10.5" customHeight="1">
      <c r="A557" s="259"/>
      <c r="B557" s="260" t="str">
        <f>VLOOKUP(A557,Adr!A:B,2,FALSE)</f>
        <v>#N/A</v>
      </c>
      <c r="C557" s="132"/>
      <c r="D557" s="270"/>
      <c r="E557" s="268"/>
      <c r="F557" s="259"/>
      <c r="G557" s="261"/>
      <c r="H557" s="261"/>
      <c r="I557" s="235" t="str">
        <f t="shared" si="6"/>
        <v/>
      </c>
      <c r="J557" s="236"/>
      <c r="K557" s="264"/>
      <c r="L557" s="236"/>
      <c r="M557" s="264" t="str">
        <f t="shared" si="4"/>
        <v>#N/A</v>
      </c>
      <c r="N557" s="265" t="str">
        <f t="shared" si="5"/>
        <v/>
      </c>
      <c r="O557" s="265"/>
      <c r="P557" s="265"/>
      <c r="Q557" s="265"/>
      <c r="R557" s="265"/>
      <c r="S557" s="265"/>
      <c r="T557" s="265"/>
      <c r="U557" s="265"/>
      <c r="V557" s="265"/>
      <c r="W557" s="265"/>
      <c r="X557" s="265"/>
      <c r="Y557" s="265"/>
      <c r="Z557" s="265"/>
    </row>
    <row r="558" ht="10.5" customHeight="1">
      <c r="A558" s="259"/>
      <c r="B558" s="260" t="str">
        <f>VLOOKUP(A558,Adr!A:B,2,FALSE)</f>
        <v>#N/A</v>
      </c>
      <c r="C558" s="269"/>
      <c r="D558" s="242"/>
      <c r="E558" s="268"/>
      <c r="F558" s="259"/>
      <c r="G558" s="261"/>
      <c r="H558" s="261"/>
      <c r="I558" s="235" t="str">
        <f t="shared" si="6"/>
        <v/>
      </c>
      <c r="J558" s="236"/>
      <c r="K558" s="264"/>
      <c r="L558" s="236"/>
      <c r="M558" s="264" t="str">
        <f t="shared" si="4"/>
        <v>#N/A</v>
      </c>
      <c r="N558" s="265" t="str">
        <f t="shared" si="5"/>
        <v/>
      </c>
      <c r="O558" s="265"/>
      <c r="P558" s="265"/>
      <c r="Q558" s="265"/>
      <c r="R558" s="265"/>
      <c r="S558" s="265"/>
      <c r="T558" s="265"/>
      <c r="U558" s="265"/>
      <c r="V558" s="265"/>
      <c r="W558" s="265"/>
      <c r="X558" s="265"/>
      <c r="Y558" s="265"/>
      <c r="Z558" s="265"/>
    </row>
    <row r="559" ht="10.5" customHeight="1">
      <c r="A559" s="259"/>
      <c r="B559" s="260" t="str">
        <f>VLOOKUP(A559,Adr!A:B,2,FALSE)</f>
        <v>#N/A</v>
      </c>
      <c r="C559" s="269"/>
      <c r="D559" s="242"/>
      <c r="E559" s="268"/>
      <c r="F559" s="259"/>
      <c r="G559" s="261"/>
      <c r="H559" s="261"/>
      <c r="I559" s="235" t="str">
        <f t="shared" si="6"/>
        <v/>
      </c>
      <c r="J559" s="236"/>
      <c r="K559" s="264"/>
      <c r="L559" s="236"/>
      <c r="M559" s="264" t="str">
        <f t="shared" si="4"/>
        <v>#N/A</v>
      </c>
      <c r="N559" s="265" t="str">
        <f t="shared" si="5"/>
        <v/>
      </c>
      <c r="O559" s="265"/>
      <c r="P559" s="265"/>
      <c r="Q559" s="265"/>
      <c r="R559" s="265"/>
      <c r="S559" s="265"/>
      <c r="T559" s="265"/>
      <c r="U559" s="265"/>
      <c r="V559" s="265"/>
      <c r="W559" s="265"/>
      <c r="X559" s="265"/>
      <c r="Y559" s="265"/>
      <c r="Z559" s="265"/>
    </row>
    <row r="560" ht="10.5" customHeight="1">
      <c r="A560" s="235"/>
      <c r="B560" s="260" t="str">
        <f>VLOOKUP(A560,Adr!A:B,2,FALSE)</f>
        <v>#N/A</v>
      </c>
      <c r="C560" s="261"/>
      <c r="D560" s="270"/>
      <c r="E560" s="268"/>
      <c r="F560" s="259"/>
      <c r="G560" s="261"/>
      <c r="H560" s="261"/>
      <c r="I560" s="235" t="str">
        <f t="shared" si="6"/>
        <v/>
      </c>
      <c r="J560" s="236"/>
      <c r="K560" s="264"/>
      <c r="L560" s="236"/>
      <c r="M560" s="264" t="str">
        <f t="shared" si="4"/>
        <v>#N/A</v>
      </c>
      <c r="N560" s="265" t="str">
        <f t="shared" si="5"/>
        <v/>
      </c>
      <c r="O560" s="265"/>
      <c r="P560" s="265"/>
      <c r="Q560" s="265"/>
      <c r="R560" s="265"/>
      <c r="S560" s="265"/>
      <c r="T560" s="265"/>
      <c r="U560" s="265"/>
      <c r="V560" s="265"/>
      <c r="W560" s="265"/>
      <c r="X560" s="265"/>
      <c r="Y560" s="265"/>
      <c r="Z560" s="265"/>
    </row>
    <row r="561" ht="10.5" customHeight="1">
      <c r="A561" s="235"/>
      <c r="B561" s="260" t="str">
        <f>VLOOKUP(A561,Adr!A:B,2,FALSE)</f>
        <v>#N/A</v>
      </c>
      <c r="C561" s="261"/>
      <c r="D561" s="270"/>
      <c r="E561" s="268"/>
      <c r="F561" s="259"/>
      <c r="G561" s="261"/>
      <c r="H561" s="261"/>
      <c r="I561" s="235" t="str">
        <f t="shared" si="6"/>
        <v/>
      </c>
      <c r="J561" s="236"/>
      <c r="K561" s="264"/>
      <c r="L561" s="236"/>
      <c r="M561" s="264" t="str">
        <f t="shared" si="4"/>
        <v>#N/A</v>
      </c>
      <c r="N561" s="265" t="str">
        <f t="shared" si="5"/>
        <v/>
      </c>
      <c r="O561" s="265"/>
      <c r="P561" s="265"/>
      <c r="Q561" s="265"/>
      <c r="R561" s="265"/>
      <c r="S561" s="265"/>
      <c r="T561" s="265"/>
      <c r="U561" s="265"/>
      <c r="V561" s="265"/>
      <c r="W561" s="265"/>
      <c r="X561" s="265"/>
      <c r="Y561" s="265"/>
      <c r="Z561" s="265"/>
    </row>
    <row r="562" ht="10.5" customHeight="1">
      <c r="A562" s="259"/>
      <c r="B562" s="260" t="str">
        <f>VLOOKUP(A562,Adr!A:B,2,FALSE)</f>
        <v>#N/A</v>
      </c>
      <c r="C562" s="269"/>
      <c r="D562" s="242"/>
      <c r="E562" s="268"/>
      <c r="F562" s="259"/>
      <c r="G562" s="261"/>
      <c r="H562" s="261"/>
      <c r="I562" s="235" t="str">
        <f t="shared" si="6"/>
        <v/>
      </c>
      <c r="J562" s="236"/>
      <c r="K562" s="264"/>
      <c r="L562" s="236"/>
      <c r="M562" s="264" t="str">
        <f t="shared" si="4"/>
        <v>#N/A</v>
      </c>
      <c r="N562" s="265" t="str">
        <f t="shared" si="5"/>
        <v/>
      </c>
      <c r="O562" s="265"/>
      <c r="P562" s="265"/>
      <c r="Q562" s="265"/>
      <c r="R562" s="265"/>
      <c r="S562" s="265"/>
      <c r="T562" s="265"/>
      <c r="U562" s="265"/>
      <c r="V562" s="265"/>
      <c r="W562" s="265"/>
      <c r="X562" s="265"/>
      <c r="Y562" s="265"/>
      <c r="Z562" s="265"/>
    </row>
    <row r="563" ht="10.5" customHeight="1">
      <c r="A563" s="259"/>
      <c r="B563" s="260" t="str">
        <f>VLOOKUP(A563,Adr!A:B,2,FALSE)</f>
        <v>#N/A</v>
      </c>
      <c r="C563" s="269"/>
      <c r="D563" s="242"/>
      <c r="E563" s="268"/>
      <c r="F563" s="259"/>
      <c r="G563" s="261"/>
      <c r="H563" s="261"/>
      <c r="I563" s="235" t="str">
        <f t="shared" si="6"/>
        <v/>
      </c>
      <c r="J563" s="236"/>
      <c r="K563" s="264"/>
      <c r="L563" s="236"/>
      <c r="M563" s="264" t="str">
        <f t="shared" si="4"/>
        <v>#N/A</v>
      </c>
      <c r="N563" s="265" t="str">
        <f t="shared" si="5"/>
        <v/>
      </c>
      <c r="O563" s="265"/>
      <c r="P563" s="265"/>
      <c r="Q563" s="265"/>
      <c r="R563" s="265"/>
      <c r="S563" s="265"/>
      <c r="T563" s="265"/>
      <c r="U563" s="265"/>
      <c r="V563" s="265"/>
      <c r="W563" s="265"/>
      <c r="X563" s="265"/>
      <c r="Y563" s="265"/>
      <c r="Z563" s="265"/>
    </row>
    <row r="564" ht="10.5" customHeight="1">
      <c r="A564" s="259"/>
      <c r="B564" s="260" t="str">
        <f>VLOOKUP(A564,Adr!A:B,2,FALSE)</f>
        <v>#N/A</v>
      </c>
      <c r="C564" s="132"/>
      <c r="D564" s="270"/>
      <c r="E564" s="268"/>
      <c r="F564" s="259"/>
      <c r="G564" s="261"/>
      <c r="H564" s="261"/>
      <c r="I564" s="235" t="str">
        <f t="shared" si="6"/>
        <v/>
      </c>
      <c r="J564" s="236"/>
      <c r="K564" s="264"/>
      <c r="L564" s="236"/>
      <c r="M564" s="264" t="str">
        <f t="shared" si="4"/>
        <v>#N/A</v>
      </c>
      <c r="N564" s="265" t="str">
        <f t="shared" si="5"/>
        <v/>
      </c>
      <c r="O564" s="265"/>
      <c r="P564" s="265"/>
      <c r="Q564" s="265"/>
      <c r="R564" s="265"/>
      <c r="S564" s="265"/>
      <c r="T564" s="265"/>
      <c r="U564" s="265"/>
      <c r="V564" s="265"/>
      <c r="W564" s="265"/>
      <c r="X564" s="265"/>
      <c r="Y564" s="265"/>
      <c r="Z564" s="265"/>
    </row>
    <row r="565" ht="10.5" customHeight="1">
      <c r="A565" s="259"/>
      <c r="B565" s="260" t="str">
        <f>VLOOKUP(A565,Adr!A:B,2,FALSE)</f>
        <v>#N/A</v>
      </c>
      <c r="C565" s="132"/>
      <c r="D565" s="270"/>
      <c r="E565" s="268"/>
      <c r="F565" s="259"/>
      <c r="G565" s="261"/>
      <c r="H565" s="261"/>
      <c r="I565" s="235" t="str">
        <f t="shared" si="6"/>
        <v/>
      </c>
      <c r="J565" s="236"/>
      <c r="K565" s="264"/>
      <c r="L565" s="236"/>
      <c r="M565" s="264" t="str">
        <f t="shared" si="4"/>
        <v>#N/A</v>
      </c>
      <c r="N565" s="265" t="str">
        <f t="shared" si="5"/>
        <v/>
      </c>
      <c r="O565" s="265"/>
      <c r="P565" s="265"/>
      <c r="Q565" s="265"/>
      <c r="R565" s="265"/>
      <c r="S565" s="265"/>
      <c r="T565" s="265"/>
      <c r="U565" s="265"/>
      <c r="V565" s="265"/>
      <c r="W565" s="265"/>
      <c r="X565" s="265"/>
      <c r="Y565" s="265"/>
      <c r="Z565" s="265"/>
    </row>
    <row r="566" ht="10.5" customHeight="1">
      <c r="A566" s="259"/>
      <c r="B566" s="260" t="str">
        <f>VLOOKUP(A566,Adr!A:B,2,FALSE)</f>
        <v>#N/A</v>
      </c>
      <c r="C566" s="269"/>
      <c r="D566" s="242"/>
      <c r="E566" s="268"/>
      <c r="F566" s="259"/>
      <c r="G566" s="261"/>
      <c r="H566" s="261"/>
      <c r="I566" s="235" t="str">
        <f t="shared" si="6"/>
        <v/>
      </c>
      <c r="J566" s="236"/>
      <c r="K566" s="264"/>
      <c r="L566" s="236"/>
      <c r="M566" s="264" t="str">
        <f t="shared" si="4"/>
        <v>#N/A</v>
      </c>
      <c r="N566" s="265" t="str">
        <f t="shared" si="5"/>
        <v/>
      </c>
      <c r="O566" s="265"/>
      <c r="P566" s="265"/>
      <c r="Q566" s="265"/>
      <c r="R566" s="265"/>
      <c r="S566" s="265"/>
      <c r="T566" s="265"/>
      <c r="U566" s="265"/>
      <c r="V566" s="265"/>
      <c r="W566" s="265"/>
      <c r="X566" s="265"/>
      <c r="Y566" s="265"/>
      <c r="Z566" s="265"/>
    </row>
    <row r="567" ht="10.5" customHeight="1">
      <c r="A567" s="259"/>
      <c r="B567" s="260" t="str">
        <f>VLOOKUP(A567,Adr!A:B,2,FALSE)</f>
        <v>#N/A</v>
      </c>
      <c r="C567" s="269"/>
      <c r="D567" s="242"/>
      <c r="E567" s="268"/>
      <c r="F567" s="259"/>
      <c r="G567" s="261"/>
      <c r="H567" s="261"/>
      <c r="I567" s="235" t="str">
        <f t="shared" si="6"/>
        <v/>
      </c>
      <c r="J567" s="236"/>
      <c r="K567" s="264"/>
      <c r="L567" s="236"/>
      <c r="M567" s="264" t="str">
        <f t="shared" si="4"/>
        <v>#N/A</v>
      </c>
      <c r="N567" s="265" t="str">
        <f t="shared" si="5"/>
        <v/>
      </c>
      <c r="O567" s="265"/>
      <c r="P567" s="265"/>
      <c r="Q567" s="265"/>
      <c r="R567" s="265"/>
      <c r="S567" s="265"/>
      <c r="T567" s="265"/>
      <c r="U567" s="265"/>
      <c r="V567" s="265"/>
      <c r="W567" s="265"/>
      <c r="X567" s="265"/>
      <c r="Y567" s="265"/>
      <c r="Z567" s="265"/>
    </row>
    <row r="568" ht="10.5" customHeight="1">
      <c r="A568" s="259"/>
      <c r="B568" s="260" t="str">
        <f>VLOOKUP(A568,Adr!A:B,2,FALSE)</f>
        <v>#N/A</v>
      </c>
      <c r="C568" s="261"/>
      <c r="D568" s="270"/>
      <c r="E568" s="268"/>
      <c r="F568" s="259"/>
      <c r="G568" s="261"/>
      <c r="H568" s="261"/>
      <c r="I568" s="235" t="str">
        <f t="shared" si="6"/>
        <v/>
      </c>
      <c r="J568" s="236"/>
      <c r="K568" s="264"/>
      <c r="L568" s="236"/>
      <c r="M568" s="264" t="str">
        <f t="shared" si="4"/>
        <v>#N/A</v>
      </c>
      <c r="N568" s="265" t="str">
        <f t="shared" si="5"/>
        <v/>
      </c>
      <c r="O568" s="265"/>
      <c r="P568" s="265"/>
      <c r="Q568" s="265"/>
      <c r="R568" s="265"/>
      <c r="S568" s="265"/>
      <c r="T568" s="265"/>
      <c r="U568" s="265"/>
      <c r="V568" s="265"/>
      <c r="W568" s="265"/>
      <c r="X568" s="265"/>
      <c r="Y568" s="265"/>
      <c r="Z568" s="265"/>
    </row>
    <row r="569" ht="10.5" customHeight="1">
      <c r="A569" s="259"/>
      <c r="B569" s="260" t="str">
        <f>VLOOKUP(A569,Adr!A:B,2,FALSE)</f>
        <v>#N/A</v>
      </c>
      <c r="C569" s="269"/>
      <c r="D569" s="242"/>
      <c r="E569" s="268"/>
      <c r="F569" s="259"/>
      <c r="G569" s="261"/>
      <c r="H569" s="261"/>
      <c r="I569" s="235" t="str">
        <f t="shared" si="6"/>
        <v/>
      </c>
      <c r="J569" s="236"/>
      <c r="K569" s="264"/>
      <c r="L569" s="236"/>
      <c r="M569" s="264" t="str">
        <f t="shared" si="4"/>
        <v>#N/A</v>
      </c>
      <c r="N569" s="265" t="str">
        <f t="shared" si="5"/>
        <v/>
      </c>
      <c r="O569" s="265"/>
      <c r="P569" s="265"/>
      <c r="Q569" s="265"/>
      <c r="R569" s="265"/>
      <c r="S569" s="265"/>
      <c r="T569" s="265"/>
      <c r="U569" s="265"/>
      <c r="V569" s="265"/>
      <c r="W569" s="265"/>
      <c r="X569" s="265"/>
      <c r="Y569" s="265"/>
      <c r="Z569" s="265"/>
    </row>
    <row r="570" ht="10.5" customHeight="1">
      <c r="A570" s="259"/>
      <c r="B570" s="260" t="str">
        <f>VLOOKUP(A570,Adr!A:B,2,FALSE)</f>
        <v>#N/A</v>
      </c>
      <c r="C570" s="266"/>
      <c r="D570" s="252"/>
      <c r="E570" s="268"/>
      <c r="F570" s="240"/>
      <c r="G570" s="241"/>
      <c r="H570" s="241"/>
      <c r="I570" s="235" t="str">
        <f t="shared" si="6"/>
        <v/>
      </c>
      <c r="J570" s="236"/>
      <c r="K570" s="264"/>
      <c r="L570" s="236"/>
      <c r="M570" s="264" t="str">
        <f t="shared" si="4"/>
        <v>#N/A</v>
      </c>
      <c r="N570" s="265" t="str">
        <f t="shared" si="5"/>
        <v/>
      </c>
      <c r="O570" s="265"/>
      <c r="P570" s="265"/>
      <c r="Q570" s="265"/>
      <c r="R570" s="265"/>
      <c r="S570" s="265"/>
      <c r="T570" s="265"/>
      <c r="U570" s="265"/>
      <c r="V570" s="265"/>
      <c r="W570" s="265"/>
      <c r="X570" s="265"/>
      <c r="Y570" s="265"/>
      <c r="Z570" s="265"/>
    </row>
    <row r="571" ht="10.5" customHeight="1">
      <c r="A571" s="259"/>
      <c r="B571" s="260" t="str">
        <f>VLOOKUP(A571,Adr!A:B,2,FALSE)</f>
        <v>#N/A</v>
      </c>
      <c r="C571" s="266"/>
      <c r="D571" s="252"/>
      <c r="E571" s="268"/>
      <c r="F571" s="240"/>
      <c r="G571" s="241"/>
      <c r="H571" s="241"/>
      <c r="I571" s="235" t="str">
        <f t="shared" si="6"/>
        <v/>
      </c>
      <c r="J571" s="236"/>
      <c r="K571" s="264"/>
      <c r="L571" s="236"/>
      <c r="M571" s="264" t="str">
        <f t="shared" si="4"/>
        <v>#N/A</v>
      </c>
      <c r="N571" s="265" t="str">
        <f t="shared" si="5"/>
        <v/>
      </c>
      <c r="O571" s="265"/>
      <c r="P571" s="265"/>
      <c r="Q571" s="265"/>
      <c r="R571" s="265"/>
      <c r="S571" s="265"/>
      <c r="T571" s="265"/>
      <c r="U571" s="265"/>
      <c r="V571" s="265"/>
      <c r="W571" s="265"/>
      <c r="X571" s="265"/>
      <c r="Y571" s="265"/>
      <c r="Z571" s="265"/>
    </row>
    <row r="572" ht="10.5" customHeight="1">
      <c r="A572" s="259"/>
      <c r="B572" s="260" t="str">
        <f>VLOOKUP(A572,Adr!A:B,2,FALSE)</f>
        <v>#N/A</v>
      </c>
      <c r="C572" s="266"/>
      <c r="D572" s="252"/>
      <c r="E572" s="268"/>
      <c r="F572" s="240"/>
      <c r="G572" s="241"/>
      <c r="H572" s="241"/>
      <c r="I572" s="235" t="str">
        <f t="shared" si="6"/>
        <v/>
      </c>
      <c r="J572" s="236"/>
      <c r="K572" s="264"/>
      <c r="L572" s="236"/>
      <c r="M572" s="264" t="str">
        <f t="shared" si="4"/>
        <v>#N/A</v>
      </c>
      <c r="N572" s="265" t="str">
        <f t="shared" si="5"/>
        <v/>
      </c>
      <c r="O572" s="265"/>
      <c r="P572" s="265"/>
      <c r="Q572" s="265"/>
      <c r="R572" s="265"/>
      <c r="S572" s="265"/>
      <c r="T572" s="265"/>
      <c r="U572" s="265"/>
      <c r="V572" s="265"/>
      <c r="W572" s="265"/>
      <c r="X572" s="265"/>
      <c r="Y572" s="265"/>
      <c r="Z572" s="265"/>
    </row>
    <row r="573" ht="10.5" customHeight="1">
      <c r="A573" s="259"/>
      <c r="B573" s="260" t="str">
        <f>VLOOKUP(A573,Adr!A:B,2,FALSE)</f>
        <v>#N/A</v>
      </c>
      <c r="C573" s="266"/>
      <c r="D573" s="252"/>
      <c r="E573" s="268"/>
      <c r="F573" s="240"/>
      <c r="G573" s="241"/>
      <c r="H573" s="241"/>
      <c r="I573" s="235" t="str">
        <f t="shared" si="6"/>
        <v/>
      </c>
      <c r="J573" s="236"/>
      <c r="K573" s="264"/>
      <c r="L573" s="236"/>
      <c r="M573" s="264" t="str">
        <f t="shared" si="4"/>
        <v>#N/A</v>
      </c>
      <c r="N573" s="265" t="str">
        <f t="shared" si="5"/>
        <v/>
      </c>
      <c r="O573" s="265"/>
      <c r="P573" s="265"/>
      <c r="Q573" s="265"/>
      <c r="R573" s="265"/>
      <c r="S573" s="265"/>
      <c r="T573" s="265"/>
      <c r="U573" s="265"/>
      <c r="V573" s="265"/>
      <c r="W573" s="265"/>
      <c r="X573" s="265"/>
      <c r="Y573" s="265"/>
      <c r="Z573" s="265"/>
    </row>
    <row r="574" ht="10.5" customHeight="1">
      <c r="A574" s="259"/>
      <c r="B574" s="260" t="str">
        <f>VLOOKUP(A574,Adr!A:B,2,FALSE)</f>
        <v>#N/A</v>
      </c>
      <c r="C574" s="266"/>
      <c r="D574" s="252"/>
      <c r="E574" s="268"/>
      <c r="F574" s="240"/>
      <c r="G574" s="241"/>
      <c r="H574" s="241"/>
      <c r="I574" s="235" t="str">
        <f t="shared" si="6"/>
        <v/>
      </c>
      <c r="J574" s="236"/>
      <c r="K574" s="264"/>
      <c r="L574" s="236"/>
      <c r="M574" s="264" t="str">
        <f t="shared" si="4"/>
        <v>#N/A</v>
      </c>
      <c r="N574" s="265" t="str">
        <f t="shared" si="5"/>
        <v/>
      </c>
      <c r="O574" s="265"/>
      <c r="P574" s="265"/>
      <c r="Q574" s="265"/>
      <c r="R574" s="265"/>
      <c r="S574" s="265"/>
      <c r="T574" s="265"/>
      <c r="U574" s="265"/>
      <c r="V574" s="265"/>
      <c r="W574" s="265"/>
      <c r="X574" s="265"/>
      <c r="Y574" s="265"/>
      <c r="Z574" s="265"/>
    </row>
    <row r="575" ht="10.5" customHeight="1">
      <c r="A575" s="259"/>
      <c r="B575" s="260" t="str">
        <f>VLOOKUP(A575,Adr!A:B,2,FALSE)</f>
        <v>#N/A</v>
      </c>
      <c r="C575" s="266"/>
      <c r="D575" s="252"/>
      <c r="E575" s="268"/>
      <c r="F575" s="240"/>
      <c r="G575" s="241"/>
      <c r="H575" s="241"/>
      <c r="I575" s="235" t="str">
        <f t="shared" si="6"/>
        <v/>
      </c>
      <c r="J575" s="236"/>
      <c r="K575" s="264"/>
      <c r="L575" s="236"/>
      <c r="M575" s="264" t="str">
        <f t="shared" si="4"/>
        <v>#N/A</v>
      </c>
      <c r="N575" s="265" t="str">
        <f t="shared" si="5"/>
        <v/>
      </c>
      <c r="O575" s="265"/>
      <c r="P575" s="265"/>
      <c r="Q575" s="265"/>
      <c r="R575" s="265"/>
      <c r="S575" s="265"/>
      <c r="T575" s="265"/>
      <c r="U575" s="265"/>
      <c r="V575" s="265"/>
      <c r="W575" s="265"/>
      <c r="X575" s="265"/>
      <c r="Y575" s="265"/>
      <c r="Z575" s="265"/>
    </row>
    <row r="576" ht="10.5" customHeight="1">
      <c r="A576" s="240"/>
      <c r="B576" s="260" t="str">
        <f>VLOOKUP(A576,Adr!A:B,2,FALSE)</f>
        <v>#N/A</v>
      </c>
      <c r="C576" s="241"/>
      <c r="D576" s="242"/>
      <c r="E576" s="268"/>
      <c r="F576" s="240"/>
      <c r="G576" s="241"/>
      <c r="H576" s="241"/>
      <c r="I576" s="235" t="str">
        <f t="shared" si="6"/>
        <v/>
      </c>
      <c r="J576" s="236"/>
      <c r="K576" s="264"/>
      <c r="L576" s="236"/>
      <c r="M576" s="264" t="str">
        <f t="shared" si="4"/>
        <v>#N/A</v>
      </c>
      <c r="N576" s="265" t="str">
        <f t="shared" si="5"/>
        <v/>
      </c>
      <c r="O576" s="265"/>
      <c r="P576" s="265"/>
      <c r="Q576" s="265"/>
      <c r="R576" s="265"/>
      <c r="S576" s="265"/>
      <c r="T576" s="265"/>
      <c r="U576" s="265"/>
      <c r="V576" s="265"/>
      <c r="W576" s="265"/>
      <c r="X576" s="265"/>
      <c r="Y576" s="265"/>
      <c r="Z576" s="265"/>
    </row>
    <row r="577" ht="10.5" customHeight="1">
      <c r="A577" s="259"/>
      <c r="B577" s="260" t="str">
        <f>VLOOKUP(A577,Adr!A:B,2,FALSE)</f>
        <v>#N/A</v>
      </c>
      <c r="C577" s="266"/>
      <c r="D577" s="252"/>
      <c r="E577" s="268"/>
      <c r="F577" s="240"/>
      <c r="G577" s="241"/>
      <c r="H577" s="241"/>
      <c r="I577" s="235" t="str">
        <f t="shared" si="6"/>
        <v/>
      </c>
      <c r="J577" s="236"/>
      <c r="K577" s="264"/>
      <c r="L577" s="236"/>
      <c r="M577" s="264" t="str">
        <f t="shared" si="4"/>
        <v>#N/A</v>
      </c>
      <c r="N577" s="265" t="str">
        <f t="shared" si="5"/>
        <v/>
      </c>
      <c r="O577" s="265"/>
      <c r="P577" s="265"/>
      <c r="Q577" s="265"/>
      <c r="R577" s="265"/>
      <c r="S577" s="265"/>
      <c r="T577" s="265"/>
      <c r="U577" s="265"/>
      <c r="V577" s="265"/>
      <c r="W577" s="265"/>
      <c r="X577" s="265"/>
      <c r="Y577" s="265"/>
      <c r="Z577" s="265"/>
    </row>
    <row r="578" ht="10.5" customHeight="1">
      <c r="A578" s="240"/>
      <c r="B578" s="260" t="str">
        <f>VLOOKUP(A578,Adr!A:B,2,FALSE)</f>
        <v>#N/A</v>
      </c>
      <c r="C578" s="241"/>
      <c r="D578" s="242"/>
      <c r="E578" s="268"/>
      <c r="F578" s="240"/>
      <c r="G578" s="261"/>
      <c r="H578" s="241"/>
      <c r="I578" s="235" t="str">
        <f t="shared" si="6"/>
        <v/>
      </c>
      <c r="J578" s="236"/>
      <c r="K578" s="264"/>
      <c r="L578" s="236"/>
      <c r="M578" s="264" t="str">
        <f t="shared" si="4"/>
        <v>#N/A</v>
      </c>
      <c r="N578" s="265" t="str">
        <f t="shared" si="5"/>
        <v/>
      </c>
      <c r="O578" s="265"/>
      <c r="P578" s="265"/>
      <c r="Q578" s="265"/>
      <c r="R578" s="265"/>
      <c r="S578" s="265"/>
      <c r="T578" s="265"/>
      <c r="U578" s="265"/>
      <c r="V578" s="265"/>
      <c r="W578" s="265"/>
      <c r="X578" s="265"/>
      <c r="Y578" s="265"/>
      <c r="Z578" s="265"/>
    </row>
    <row r="579" ht="10.5" customHeight="1">
      <c r="A579" s="259"/>
      <c r="B579" s="260" t="str">
        <f>VLOOKUP(A579,Adr!A:B,2,FALSE)</f>
        <v>#N/A</v>
      </c>
      <c r="C579" s="269"/>
      <c r="D579" s="242"/>
      <c r="E579" s="268"/>
      <c r="F579" s="259"/>
      <c r="G579" s="261"/>
      <c r="H579" s="261"/>
      <c r="I579" s="235" t="str">
        <f t="shared" si="6"/>
        <v/>
      </c>
      <c r="J579" s="236"/>
      <c r="K579" s="264"/>
      <c r="L579" s="236"/>
      <c r="M579" s="264" t="str">
        <f t="shared" si="4"/>
        <v>#N/A</v>
      </c>
      <c r="N579" s="265" t="str">
        <f t="shared" si="5"/>
        <v/>
      </c>
      <c r="O579" s="265"/>
      <c r="P579" s="265"/>
      <c r="Q579" s="265"/>
      <c r="R579" s="265"/>
      <c r="S579" s="265"/>
      <c r="T579" s="265"/>
      <c r="U579" s="265"/>
      <c r="V579" s="265"/>
      <c r="W579" s="265"/>
      <c r="X579" s="265"/>
      <c r="Y579" s="265"/>
      <c r="Z579" s="265"/>
    </row>
    <row r="580" ht="10.5" customHeight="1">
      <c r="A580" s="259"/>
      <c r="B580" s="260" t="str">
        <f>VLOOKUP(A580,Adr!A:B,2,FALSE)</f>
        <v>#N/A</v>
      </c>
      <c r="C580" s="132"/>
      <c r="D580" s="270"/>
      <c r="E580" s="268"/>
      <c r="F580" s="259"/>
      <c r="G580" s="261"/>
      <c r="H580" s="261"/>
      <c r="I580" s="235" t="str">
        <f t="shared" si="6"/>
        <v/>
      </c>
      <c r="J580" s="236"/>
      <c r="K580" s="264"/>
      <c r="L580" s="236"/>
      <c r="M580" s="264" t="str">
        <f t="shared" si="4"/>
        <v>#N/A</v>
      </c>
      <c r="N580" s="265" t="str">
        <f t="shared" si="5"/>
        <v/>
      </c>
      <c r="O580" s="265"/>
      <c r="P580" s="265"/>
      <c r="Q580" s="265"/>
      <c r="R580" s="265"/>
      <c r="S580" s="265"/>
      <c r="T580" s="265"/>
      <c r="U580" s="265"/>
      <c r="V580" s="265"/>
      <c r="W580" s="265"/>
      <c r="X580" s="265"/>
      <c r="Y580" s="265"/>
      <c r="Z580" s="265"/>
    </row>
    <row r="581" ht="10.5" customHeight="1">
      <c r="A581" s="259"/>
      <c r="B581" s="260" t="str">
        <f>VLOOKUP(A581,Adr!A:B,2,FALSE)</f>
        <v>#N/A</v>
      </c>
      <c r="C581" s="132"/>
      <c r="D581" s="270"/>
      <c r="E581" s="268"/>
      <c r="F581" s="259"/>
      <c r="G581" s="261"/>
      <c r="H581" s="261"/>
      <c r="I581" s="235" t="str">
        <f t="shared" si="6"/>
        <v/>
      </c>
      <c r="J581" s="236"/>
      <c r="K581" s="264"/>
      <c r="L581" s="236"/>
      <c r="M581" s="264" t="str">
        <f t="shared" si="4"/>
        <v>#N/A</v>
      </c>
      <c r="N581" s="265" t="str">
        <f t="shared" si="5"/>
        <v/>
      </c>
      <c r="O581" s="265"/>
      <c r="P581" s="265"/>
      <c r="Q581" s="265"/>
      <c r="R581" s="265"/>
      <c r="S581" s="265"/>
      <c r="T581" s="265"/>
      <c r="U581" s="265"/>
      <c r="V581" s="265"/>
      <c r="W581" s="265"/>
      <c r="X581" s="265"/>
      <c r="Y581" s="265"/>
      <c r="Z581" s="265"/>
    </row>
    <row r="582" ht="10.5" customHeight="1">
      <c r="A582" s="259"/>
      <c r="B582" s="260" t="str">
        <f>VLOOKUP(A582,Adr!A:B,2,FALSE)</f>
        <v>#N/A</v>
      </c>
      <c r="C582" s="132"/>
      <c r="D582" s="270"/>
      <c r="E582" s="268"/>
      <c r="F582" s="259"/>
      <c r="G582" s="261"/>
      <c r="H582" s="261"/>
      <c r="I582" s="235" t="str">
        <f t="shared" si="6"/>
        <v/>
      </c>
      <c r="J582" s="236"/>
      <c r="K582" s="264"/>
      <c r="L582" s="236"/>
      <c r="M582" s="264" t="str">
        <f t="shared" si="4"/>
        <v>#N/A</v>
      </c>
      <c r="N582" s="265" t="str">
        <f t="shared" si="5"/>
        <v/>
      </c>
      <c r="O582" s="265"/>
      <c r="P582" s="265"/>
      <c r="Q582" s="265"/>
      <c r="R582" s="265"/>
      <c r="S582" s="265"/>
      <c r="T582" s="265"/>
      <c r="U582" s="265"/>
      <c r="V582" s="265"/>
      <c r="W582" s="265"/>
      <c r="X582" s="265"/>
      <c r="Y582" s="265"/>
      <c r="Z582" s="265"/>
    </row>
    <row r="583" ht="10.5" customHeight="1">
      <c r="A583" s="259"/>
      <c r="B583" s="260" t="str">
        <f>VLOOKUP(A583,Adr!A:B,2,FALSE)</f>
        <v>#N/A</v>
      </c>
      <c r="C583" s="132"/>
      <c r="D583" s="270"/>
      <c r="E583" s="268"/>
      <c r="F583" s="259"/>
      <c r="G583" s="261"/>
      <c r="H583" s="261"/>
      <c r="I583" s="235" t="str">
        <f t="shared" si="6"/>
        <v/>
      </c>
      <c r="J583" s="236"/>
      <c r="K583" s="264"/>
      <c r="L583" s="236"/>
      <c r="M583" s="264" t="str">
        <f t="shared" si="4"/>
        <v>#N/A</v>
      </c>
      <c r="N583" s="265" t="str">
        <f t="shared" si="5"/>
        <v/>
      </c>
      <c r="O583" s="265"/>
      <c r="P583" s="265"/>
      <c r="Q583" s="265"/>
      <c r="R583" s="265"/>
      <c r="S583" s="265"/>
      <c r="T583" s="265"/>
      <c r="U583" s="265"/>
      <c r="V583" s="265"/>
      <c r="W583" s="265"/>
      <c r="X583" s="265"/>
      <c r="Y583" s="265"/>
      <c r="Z583" s="265"/>
    </row>
    <row r="584" ht="10.5" customHeight="1">
      <c r="A584" s="259"/>
      <c r="B584" s="260" t="str">
        <f>VLOOKUP(A584,Adr!A:B,2,FALSE)</f>
        <v>#N/A</v>
      </c>
      <c r="C584" s="132"/>
      <c r="D584" s="270"/>
      <c r="E584" s="268"/>
      <c r="F584" s="259"/>
      <c r="G584" s="261"/>
      <c r="H584" s="261"/>
      <c r="I584" s="235" t="str">
        <f t="shared" si="6"/>
        <v/>
      </c>
      <c r="J584" s="236"/>
      <c r="K584" s="264"/>
      <c r="L584" s="236"/>
      <c r="M584" s="264" t="str">
        <f t="shared" si="4"/>
        <v>#N/A</v>
      </c>
      <c r="N584" s="265" t="str">
        <f t="shared" si="5"/>
        <v/>
      </c>
      <c r="O584" s="265"/>
      <c r="P584" s="265"/>
      <c r="Q584" s="265"/>
      <c r="R584" s="265"/>
      <c r="S584" s="265"/>
      <c r="T584" s="265"/>
      <c r="U584" s="265"/>
      <c r="V584" s="265"/>
      <c r="W584" s="265"/>
      <c r="X584" s="265"/>
      <c r="Y584" s="265"/>
      <c r="Z584" s="265"/>
    </row>
    <row r="585" ht="10.5" customHeight="1">
      <c r="A585" s="259"/>
      <c r="B585" s="260" t="str">
        <f>VLOOKUP(A585,Adr!A:B,2,FALSE)</f>
        <v>#N/A</v>
      </c>
      <c r="C585" s="241"/>
      <c r="D585" s="242"/>
      <c r="E585" s="268"/>
      <c r="F585" s="240"/>
      <c r="G585" s="241"/>
      <c r="H585" s="241"/>
      <c r="I585" s="235" t="str">
        <f t="shared" si="6"/>
        <v/>
      </c>
      <c r="J585" s="236"/>
      <c r="K585" s="264"/>
      <c r="L585" s="236"/>
      <c r="M585" s="264" t="str">
        <f t="shared" si="4"/>
        <v>#N/A</v>
      </c>
      <c r="N585" s="265" t="str">
        <f t="shared" si="5"/>
        <v/>
      </c>
      <c r="O585" s="265"/>
      <c r="P585" s="265"/>
      <c r="Q585" s="265"/>
      <c r="R585" s="265"/>
      <c r="S585" s="265"/>
      <c r="T585" s="265"/>
      <c r="U585" s="265"/>
      <c r="V585" s="265"/>
      <c r="W585" s="265"/>
      <c r="X585" s="265"/>
      <c r="Y585" s="265"/>
      <c r="Z585" s="265"/>
    </row>
    <row r="586" ht="10.5" customHeight="1">
      <c r="A586" s="259"/>
      <c r="B586" s="260" t="str">
        <f>VLOOKUP(A586,Adr!A:B,2,FALSE)</f>
        <v>#N/A</v>
      </c>
      <c r="C586" s="241"/>
      <c r="D586" s="242"/>
      <c r="E586" s="268"/>
      <c r="F586" s="240"/>
      <c r="G586" s="241"/>
      <c r="H586" s="241"/>
      <c r="I586" s="235" t="str">
        <f t="shared" si="6"/>
        <v/>
      </c>
      <c r="J586" s="236"/>
      <c r="K586" s="264"/>
      <c r="L586" s="236"/>
      <c r="M586" s="264" t="str">
        <f t="shared" si="4"/>
        <v>#N/A</v>
      </c>
      <c r="N586" s="265" t="str">
        <f t="shared" si="5"/>
        <v/>
      </c>
      <c r="O586" s="265"/>
      <c r="P586" s="265"/>
      <c r="Q586" s="265"/>
      <c r="R586" s="265"/>
      <c r="S586" s="265"/>
      <c r="T586" s="265"/>
      <c r="U586" s="265"/>
      <c r="V586" s="265"/>
      <c r="W586" s="265"/>
      <c r="X586" s="265"/>
      <c r="Y586" s="265"/>
      <c r="Z586" s="265"/>
    </row>
    <row r="587" ht="10.5" customHeight="1">
      <c r="A587" s="259"/>
      <c r="B587" s="260" t="str">
        <f>VLOOKUP(A587,Adr!A:B,2,FALSE)</f>
        <v>#N/A</v>
      </c>
      <c r="C587" s="241"/>
      <c r="D587" s="242"/>
      <c r="E587" s="268"/>
      <c r="F587" s="240"/>
      <c r="G587" s="241"/>
      <c r="H587" s="241"/>
      <c r="I587" s="235" t="str">
        <f t="shared" si="6"/>
        <v/>
      </c>
      <c r="J587" s="236"/>
      <c r="K587" s="264"/>
      <c r="L587" s="236"/>
      <c r="M587" s="264" t="str">
        <f t="shared" si="4"/>
        <v>#N/A</v>
      </c>
      <c r="N587" s="265" t="str">
        <f t="shared" si="5"/>
        <v/>
      </c>
      <c r="O587" s="265"/>
      <c r="P587" s="265"/>
      <c r="Q587" s="265"/>
      <c r="R587" s="265"/>
      <c r="S587" s="265"/>
      <c r="T587" s="265"/>
      <c r="U587" s="265"/>
      <c r="V587" s="265"/>
      <c r="W587" s="265"/>
      <c r="X587" s="265"/>
      <c r="Y587" s="265"/>
      <c r="Z587" s="265"/>
    </row>
    <row r="588" ht="10.5" customHeight="1">
      <c r="A588" s="259"/>
      <c r="B588" s="260" t="str">
        <f>VLOOKUP(A588,Adr!A:B,2,FALSE)</f>
        <v>#N/A</v>
      </c>
      <c r="C588" s="241"/>
      <c r="D588" s="242"/>
      <c r="E588" s="268"/>
      <c r="F588" s="240"/>
      <c r="G588" s="241"/>
      <c r="H588" s="241"/>
      <c r="I588" s="235" t="str">
        <f t="shared" si="6"/>
        <v/>
      </c>
      <c r="J588" s="236"/>
      <c r="K588" s="264"/>
      <c r="L588" s="236"/>
      <c r="M588" s="264" t="str">
        <f t="shared" si="4"/>
        <v>#N/A</v>
      </c>
      <c r="N588" s="265" t="str">
        <f t="shared" si="5"/>
        <v/>
      </c>
      <c r="O588" s="265"/>
      <c r="P588" s="265"/>
      <c r="Q588" s="265"/>
      <c r="R588" s="265"/>
      <c r="S588" s="265"/>
      <c r="T588" s="265"/>
      <c r="U588" s="265"/>
      <c r="V588" s="265"/>
      <c r="W588" s="265"/>
      <c r="X588" s="265"/>
      <c r="Y588" s="265"/>
      <c r="Z588" s="265"/>
    </row>
    <row r="589" ht="10.5" customHeight="1">
      <c r="A589" s="259"/>
      <c r="B589" s="260" t="str">
        <f>VLOOKUP(A589,Adr!A:B,2,FALSE)</f>
        <v>#N/A</v>
      </c>
      <c r="C589" s="261"/>
      <c r="D589" s="270"/>
      <c r="E589" s="268"/>
      <c r="F589" s="259"/>
      <c r="G589" s="261"/>
      <c r="H589" s="261"/>
      <c r="I589" s="235" t="str">
        <f t="shared" si="6"/>
        <v/>
      </c>
      <c r="J589" s="236"/>
      <c r="K589" s="264"/>
      <c r="L589" s="236"/>
      <c r="M589" s="264" t="str">
        <f t="shared" si="4"/>
        <v>#N/A</v>
      </c>
      <c r="N589" s="265" t="str">
        <f t="shared" si="5"/>
        <v/>
      </c>
      <c r="O589" s="265"/>
      <c r="P589" s="265"/>
      <c r="Q589" s="265"/>
      <c r="R589" s="265"/>
      <c r="S589" s="265"/>
      <c r="T589" s="265"/>
      <c r="U589" s="265"/>
      <c r="V589" s="265"/>
      <c r="W589" s="265"/>
      <c r="X589" s="265"/>
      <c r="Y589" s="265"/>
      <c r="Z589" s="265"/>
    </row>
    <row r="590" ht="10.5" customHeight="1">
      <c r="A590" s="259"/>
      <c r="B590" s="260" t="str">
        <f>VLOOKUP(A590,Adr!A:B,2,FALSE)</f>
        <v>#N/A</v>
      </c>
      <c r="C590" s="266"/>
      <c r="D590" s="252"/>
      <c r="E590" s="268"/>
      <c r="F590" s="240"/>
      <c r="G590" s="241"/>
      <c r="H590" s="241"/>
      <c r="I590" s="235" t="str">
        <f t="shared" si="6"/>
        <v/>
      </c>
      <c r="J590" s="236"/>
      <c r="K590" s="264"/>
      <c r="L590" s="236"/>
      <c r="M590" s="264" t="str">
        <f t="shared" si="4"/>
        <v>#N/A</v>
      </c>
      <c r="N590" s="265" t="str">
        <f t="shared" si="5"/>
        <v/>
      </c>
      <c r="O590" s="265"/>
      <c r="P590" s="265"/>
      <c r="Q590" s="265"/>
      <c r="R590" s="265"/>
      <c r="S590" s="265"/>
      <c r="T590" s="265"/>
      <c r="U590" s="265"/>
      <c r="V590" s="265"/>
      <c r="W590" s="265"/>
      <c r="X590" s="265"/>
      <c r="Y590" s="265"/>
      <c r="Z590" s="265"/>
    </row>
    <row r="591" ht="10.5" customHeight="1">
      <c r="A591" s="259"/>
      <c r="B591" s="260" t="str">
        <f>VLOOKUP(A591,Adr!A:B,2,FALSE)</f>
        <v>#N/A</v>
      </c>
      <c r="C591" s="266"/>
      <c r="D591" s="252"/>
      <c r="E591" s="268"/>
      <c r="F591" s="240"/>
      <c r="G591" s="241"/>
      <c r="H591" s="241"/>
      <c r="I591" s="236"/>
      <c r="J591" s="236"/>
      <c r="K591" s="264"/>
      <c r="L591" s="236"/>
      <c r="M591" s="264" t="str">
        <f t="shared" si="4"/>
        <v>#N/A</v>
      </c>
      <c r="N591" s="265" t="str">
        <f t="shared" si="5"/>
        <v/>
      </c>
      <c r="O591" s="265"/>
      <c r="P591" s="265"/>
      <c r="Q591" s="265"/>
      <c r="R591" s="265"/>
      <c r="S591" s="265"/>
      <c r="T591" s="265"/>
      <c r="U591" s="265"/>
      <c r="V591" s="265"/>
      <c r="W591" s="265"/>
      <c r="X591" s="265"/>
      <c r="Y591" s="265"/>
      <c r="Z591" s="265"/>
    </row>
    <row r="592" ht="10.5" customHeight="1">
      <c r="A592" s="259"/>
      <c r="B592" s="260" t="str">
        <f>VLOOKUP(A592,Adr!A:B,2,FALSE)</f>
        <v>#N/A</v>
      </c>
      <c r="C592" s="241"/>
      <c r="D592" s="242"/>
      <c r="E592" s="268"/>
      <c r="F592" s="240"/>
      <c r="G592" s="241"/>
      <c r="H592" s="241"/>
      <c r="I592" s="235"/>
      <c r="J592" s="236"/>
      <c r="K592" s="264"/>
      <c r="L592" s="236"/>
      <c r="M592" s="264" t="str">
        <f t="shared" si="4"/>
        <v>#N/A</v>
      </c>
      <c r="N592" s="265" t="str">
        <f t="shared" si="5"/>
        <v/>
      </c>
      <c r="O592" s="265"/>
      <c r="P592" s="265"/>
      <c r="Q592" s="265"/>
      <c r="R592" s="265"/>
      <c r="S592" s="265"/>
      <c r="T592" s="265"/>
      <c r="U592" s="265"/>
      <c r="V592" s="265"/>
      <c r="W592" s="265"/>
      <c r="X592" s="265"/>
      <c r="Y592" s="265"/>
      <c r="Z592" s="265"/>
    </row>
    <row r="593" ht="10.5" customHeight="1">
      <c r="A593" s="240"/>
      <c r="B593" s="260" t="str">
        <f>VLOOKUP(A593,Adr!A:B,2,FALSE)</f>
        <v>#N/A</v>
      </c>
      <c r="C593" s="241"/>
      <c r="D593" s="242"/>
      <c r="E593" s="263"/>
      <c r="F593" s="240"/>
      <c r="G593" s="241"/>
      <c r="H593" s="241"/>
      <c r="I593" s="235"/>
      <c r="J593" s="236"/>
      <c r="K593" s="264"/>
      <c r="L593" s="236"/>
      <c r="M593" s="264" t="str">
        <f t="shared" si="4"/>
        <v>#N/A</v>
      </c>
      <c r="N593" s="265" t="str">
        <f t="shared" si="5"/>
        <v/>
      </c>
      <c r="O593" s="265"/>
      <c r="P593" s="265"/>
      <c r="Q593" s="265"/>
      <c r="R593" s="265"/>
      <c r="S593" s="265"/>
      <c r="T593" s="265"/>
      <c r="U593" s="265"/>
      <c r="V593" s="265"/>
      <c r="W593" s="265"/>
      <c r="X593" s="265"/>
      <c r="Y593" s="265"/>
      <c r="Z593" s="265"/>
    </row>
    <row r="594" ht="10.5" customHeight="1">
      <c r="A594" s="259"/>
      <c r="B594" s="260" t="str">
        <f>VLOOKUP(A594,Adr!A:B,2,FALSE)</f>
        <v>#N/A</v>
      </c>
      <c r="C594" s="269"/>
      <c r="D594" s="242"/>
      <c r="E594" s="268"/>
      <c r="F594" s="259"/>
      <c r="G594" s="261"/>
      <c r="H594" s="261"/>
      <c r="I594" s="236"/>
      <c r="J594" s="236"/>
      <c r="K594" s="264"/>
      <c r="L594" s="236"/>
      <c r="M594" s="264" t="str">
        <f t="shared" si="4"/>
        <v>#N/A</v>
      </c>
      <c r="N594" s="265" t="str">
        <f t="shared" si="5"/>
        <v/>
      </c>
      <c r="O594" s="265"/>
      <c r="P594" s="265"/>
      <c r="Q594" s="265"/>
      <c r="R594" s="265"/>
      <c r="S594" s="265"/>
      <c r="T594" s="265"/>
      <c r="U594" s="265"/>
      <c r="V594" s="265"/>
      <c r="W594" s="265"/>
      <c r="X594" s="265"/>
      <c r="Y594" s="265"/>
      <c r="Z594" s="265"/>
    </row>
    <row r="595" ht="10.5" customHeight="1">
      <c r="A595" s="259"/>
      <c r="B595" s="260" t="str">
        <f>VLOOKUP(A595,Adr!A:B,2,FALSE)</f>
        <v>#N/A</v>
      </c>
      <c r="C595" s="269"/>
      <c r="D595" s="242"/>
      <c r="E595" s="268"/>
      <c r="F595" s="259"/>
      <c r="G595" s="261"/>
      <c r="H595" s="261"/>
      <c r="I595" s="236"/>
      <c r="J595" s="236"/>
      <c r="K595" s="264"/>
      <c r="L595" s="236"/>
      <c r="M595" s="264" t="str">
        <f t="shared" si="4"/>
        <v>#N/A</v>
      </c>
      <c r="N595" s="265" t="str">
        <f t="shared" si="5"/>
        <v/>
      </c>
      <c r="O595" s="265"/>
      <c r="P595" s="265"/>
      <c r="Q595" s="265"/>
      <c r="R595" s="265"/>
      <c r="S595" s="265"/>
      <c r="T595" s="265"/>
      <c r="U595" s="265"/>
      <c r="V595" s="265"/>
      <c r="W595" s="265"/>
      <c r="X595" s="265"/>
      <c r="Y595" s="265"/>
      <c r="Z595" s="265"/>
    </row>
    <row r="596" ht="10.5" customHeight="1">
      <c r="A596" s="259"/>
      <c r="B596" s="260" t="str">
        <f>VLOOKUP(A596,Adr!A:B,2,FALSE)</f>
        <v>#N/A</v>
      </c>
      <c r="C596" s="269"/>
      <c r="D596" s="242"/>
      <c r="E596" s="268"/>
      <c r="F596" s="240"/>
      <c r="G596" s="241"/>
      <c r="H596" s="241"/>
      <c r="I596" s="236"/>
      <c r="J596" s="236"/>
      <c r="K596" s="264"/>
      <c r="L596" s="236"/>
      <c r="M596" s="264" t="str">
        <f t="shared" si="4"/>
        <v>#N/A</v>
      </c>
      <c r="N596" s="265" t="str">
        <f t="shared" si="5"/>
        <v/>
      </c>
      <c r="O596" s="265"/>
      <c r="P596" s="265"/>
      <c r="Q596" s="265"/>
      <c r="R596" s="265"/>
      <c r="S596" s="265"/>
      <c r="T596" s="265"/>
      <c r="U596" s="265"/>
      <c r="V596" s="265"/>
      <c r="W596" s="265"/>
      <c r="X596" s="265"/>
      <c r="Y596" s="265"/>
      <c r="Z596" s="265"/>
    </row>
    <row r="597" ht="10.5" customHeight="1">
      <c r="A597" s="259"/>
      <c r="B597" s="260" t="str">
        <f>VLOOKUP(A597,Adr!A:B,2,FALSE)</f>
        <v>#N/A</v>
      </c>
      <c r="C597" s="269"/>
      <c r="D597" s="242"/>
      <c r="E597" s="268"/>
      <c r="F597" s="240"/>
      <c r="G597" s="241"/>
      <c r="H597" s="241"/>
      <c r="I597" s="236"/>
      <c r="J597" s="236"/>
      <c r="K597" s="264"/>
      <c r="L597" s="236"/>
      <c r="M597" s="264" t="str">
        <f t="shared" si="4"/>
        <v>#N/A</v>
      </c>
      <c r="N597" s="265" t="str">
        <f t="shared" si="5"/>
        <v/>
      </c>
      <c r="O597" s="265"/>
      <c r="P597" s="265"/>
      <c r="Q597" s="265"/>
      <c r="R597" s="265"/>
      <c r="S597" s="265"/>
      <c r="T597" s="265"/>
      <c r="U597" s="265"/>
      <c r="V597" s="265"/>
      <c r="W597" s="265"/>
      <c r="X597" s="265"/>
      <c r="Y597" s="265"/>
      <c r="Z597" s="265"/>
    </row>
    <row r="598" ht="10.5" customHeight="1">
      <c r="A598" s="240"/>
      <c r="B598" s="260" t="str">
        <f>VLOOKUP(A598,Adr!A:B,2,FALSE)</f>
        <v>#N/A</v>
      </c>
      <c r="C598" s="241"/>
      <c r="D598" s="242"/>
      <c r="E598" s="263"/>
      <c r="F598" s="240"/>
      <c r="G598" s="241"/>
      <c r="H598" s="241"/>
      <c r="I598" s="235"/>
      <c r="J598" s="236"/>
      <c r="K598" s="264"/>
      <c r="L598" s="236"/>
      <c r="M598" s="264" t="str">
        <f t="shared" si="4"/>
        <v>#N/A</v>
      </c>
      <c r="N598" s="265" t="str">
        <f t="shared" si="5"/>
        <v/>
      </c>
      <c r="O598" s="265"/>
      <c r="P598" s="265"/>
      <c r="Q598" s="265"/>
      <c r="R598" s="265"/>
      <c r="S598" s="265"/>
      <c r="T598" s="265"/>
      <c r="U598" s="265"/>
      <c r="V598" s="265"/>
      <c r="W598" s="265"/>
      <c r="X598" s="265"/>
      <c r="Y598" s="265"/>
      <c r="Z598" s="265"/>
    </row>
    <row r="599" ht="10.5" customHeight="1">
      <c r="A599" s="259"/>
      <c r="B599" s="260" t="str">
        <f>VLOOKUP(A599,Adr!A:B,2,FALSE)</f>
        <v>#N/A</v>
      </c>
      <c r="C599" s="269"/>
      <c r="D599" s="242"/>
      <c r="E599" s="268"/>
      <c r="F599" s="240"/>
      <c r="G599" s="241"/>
      <c r="H599" s="241"/>
      <c r="I599" s="236"/>
      <c r="J599" s="236"/>
      <c r="K599" s="264"/>
      <c r="L599" s="236"/>
      <c r="M599" s="264" t="str">
        <f t="shared" si="4"/>
        <v>#N/A</v>
      </c>
      <c r="N599" s="265" t="str">
        <f t="shared" si="5"/>
        <v/>
      </c>
      <c r="O599" s="265"/>
      <c r="P599" s="265"/>
      <c r="Q599" s="265"/>
      <c r="R599" s="265"/>
      <c r="S599" s="265"/>
      <c r="T599" s="265"/>
      <c r="U599" s="265"/>
      <c r="V599" s="265"/>
      <c r="W599" s="265"/>
      <c r="X599" s="265"/>
      <c r="Y599" s="265"/>
      <c r="Z599" s="265"/>
    </row>
    <row r="600" ht="10.5" customHeight="1">
      <c r="A600" s="240"/>
      <c r="B600" s="260" t="str">
        <f>VLOOKUP(A600,Adr!A:B,2,FALSE)</f>
        <v>#N/A</v>
      </c>
      <c r="C600" s="241"/>
      <c r="D600" s="242"/>
      <c r="E600" s="263"/>
      <c r="F600" s="240"/>
      <c r="G600" s="241"/>
      <c r="H600" s="241"/>
      <c r="I600" s="235"/>
      <c r="J600" s="236"/>
      <c r="K600" s="264"/>
      <c r="L600" s="236"/>
      <c r="M600" s="264" t="str">
        <f t="shared" si="4"/>
        <v>#N/A</v>
      </c>
      <c r="N600" s="265" t="str">
        <f t="shared" si="5"/>
        <v/>
      </c>
      <c r="O600" s="265"/>
      <c r="P600" s="265"/>
      <c r="Q600" s="265"/>
      <c r="R600" s="265"/>
      <c r="S600" s="265"/>
      <c r="T600" s="265"/>
      <c r="U600" s="265"/>
      <c r="V600" s="265"/>
      <c r="W600" s="265"/>
      <c r="X600" s="265"/>
      <c r="Y600" s="265"/>
      <c r="Z600" s="265"/>
    </row>
    <row r="601" ht="10.5" customHeight="1">
      <c r="A601" s="259"/>
      <c r="B601" s="260" t="str">
        <f>VLOOKUP(A601,Adr!A:B,2,FALSE)</f>
        <v>#N/A</v>
      </c>
      <c r="C601" s="269"/>
      <c r="D601" s="242"/>
      <c r="E601" s="268"/>
      <c r="F601" s="259"/>
      <c r="G601" s="261"/>
      <c r="H601" s="261"/>
      <c r="I601" s="236"/>
      <c r="J601" s="236"/>
      <c r="K601" s="264"/>
      <c r="L601" s="236"/>
      <c r="M601" s="264" t="str">
        <f t="shared" si="4"/>
        <v>#N/A</v>
      </c>
      <c r="N601" s="265" t="str">
        <f t="shared" si="5"/>
        <v/>
      </c>
      <c r="O601" s="265"/>
      <c r="P601" s="265"/>
      <c r="Q601" s="265"/>
      <c r="R601" s="265"/>
      <c r="S601" s="265"/>
      <c r="T601" s="265"/>
      <c r="U601" s="265"/>
      <c r="V601" s="265"/>
      <c r="W601" s="265"/>
      <c r="X601" s="265"/>
      <c r="Y601" s="265"/>
      <c r="Z601" s="265"/>
    </row>
    <row r="602" ht="10.5" customHeight="1">
      <c r="A602" s="259"/>
      <c r="B602" s="260" t="str">
        <f>VLOOKUP(A602,Adr!A:B,2,FALSE)</f>
        <v>#N/A</v>
      </c>
      <c r="C602" s="269"/>
      <c r="D602" s="242"/>
      <c r="E602" s="268"/>
      <c r="F602" s="259"/>
      <c r="G602" s="261"/>
      <c r="H602" s="261"/>
      <c r="I602" s="236"/>
      <c r="J602" s="236"/>
      <c r="K602" s="264"/>
      <c r="L602" s="236"/>
      <c r="M602" s="264" t="str">
        <f t="shared" si="4"/>
        <v>#N/A</v>
      </c>
      <c r="N602" s="265" t="str">
        <f t="shared" si="5"/>
        <v/>
      </c>
      <c r="O602" s="265"/>
      <c r="P602" s="265"/>
      <c r="Q602" s="265"/>
      <c r="R602" s="265"/>
      <c r="S602" s="265"/>
      <c r="T602" s="265"/>
      <c r="U602" s="265"/>
      <c r="V602" s="265"/>
      <c r="W602" s="265"/>
      <c r="X602" s="265"/>
      <c r="Y602" s="265"/>
      <c r="Z602" s="265"/>
    </row>
    <row r="603" ht="10.5" customHeight="1">
      <c r="A603" s="259"/>
      <c r="B603" s="260" t="str">
        <f>VLOOKUP(A603,Adr!A:B,2,FALSE)</f>
        <v>#N/A</v>
      </c>
      <c r="C603" s="132"/>
      <c r="D603" s="270"/>
      <c r="E603" s="268"/>
      <c r="F603" s="259"/>
      <c r="G603" s="261"/>
      <c r="H603" s="261"/>
      <c r="I603" s="236"/>
      <c r="J603" s="236"/>
      <c r="K603" s="264"/>
      <c r="L603" s="236"/>
      <c r="M603" s="264" t="str">
        <f t="shared" si="4"/>
        <v>#N/A</v>
      </c>
      <c r="N603" s="265" t="str">
        <f t="shared" si="5"/>
        <v/>
      </c>
      <c r="O603" s="265"/>
      <c r="P603" s="265"/>
      <c r="Q603" s="265"/>
      <c r="R603" s="265"/>
      <c r="S603" s="265"/>
      <c r="T603" s="265"/>
      <c r="U603" s="265"/>
      <c r="V603" s="265"/>
      <c r="W603" s="265"/>
      <c r="X603" s="265"/>
      <c r="Y603" s="265"/>
      <c r="Z603" s="265"/>
    </row>
    <row r="604" ht="10.5" customHeight="1">
      <c r="A604" s="259"/>
      <c r="B604" s="260" t="str">
        <f>VLOOKUP(A604,Adr!A:B,2,FALSE)</f>
        <v>#N/A</v>
      </c>
      <c r="C604" s="269"/>
      <c r="D604" s="242"/>
      <c r="E604" s="268"/>
      <c r="F604" s="240"/>
      <c r="G604" s="241"/>
      <c r="H604" s="241"/>
      <c r="I604" s="236"/>
      <c r="J604" s="236"/>
      <c r="K604" s="264"/>
      <c r="L604" s="236"/>
      <c r="M604" s="264" t="str">
        <f t="shared" si="4"/>
        <v>#N/A</v>
      </c>
      <c r="N604" s="265" t="str">
        <f t="shared" si="5"/>
        <v/>
      </c>
      <c r="O604" s="265"/>
      <c r="P604" s="265"/>
      <c r="Q604" s="265"/>
      <c r="R604" s="265"/>
      <c r="S604" s="265"/>
      <c r="T604" s="265"/>
      <c r="U604" s="265"/>
      <c r="V604" s="265"/>
      <c r="W604" s="265"/>
      <c r="X604" s="265"/>
      <c r="Y604" s="265"/>
      <c r="Z604" s="265"/>
    </row>
    <row r="605" ht="10.5" customHeight="1">
      <c r="A605" s="259"/>
      <c r="B605" s="260" t="str">
        <f>VLOOKUP(A605,Adr!A:B,2,FALSE)</f>
        <v>#N/A</v>
      </c>
      <c r="C605" s="269"/>
      <c r="D605" s="252"/>
      <c r="E605" s="268"/>
      <c r="F605" s="259"/>
      <c r="G605" s="261"/>
      <c r="H605" s="261"/>
      <c r="I605" s="236"/>
      <c r="J605" s="236"/>
      <c r="K605" s="264"/>
      <c r="L605" s="236"/>
      <c r="M605" s="264" t="str">
        <f t="shared" si="4"/>
        <v>#N/A</v>
      </c>
      <c r="N605" s="265" t="str">
        <f t="shared" si="5"/>
        <v/>
      </c>
      <c r="O605" s="265"/>
      <c r="P605" s="265"/>
      <c r="Q605" s="265"/>
      <c r="R605" s="265"/>
      <c r="S605" s="265"/>
      <c r="T605" s="265"/>
      <c r="U605" s="265"/>
      <c r="V605" s="265"/>
      <c r="W605" s="265"/>
      <c r="X605" s="265"/>
      <c r="Y605" s="265"/>
      <c r="Z605" s="265"/>
    </row>
    <row r="606" ht="10.5" customHeight="1">
      <c r="A606" s="259"/>
      <c r="B606" s="260" t="str">
        <f>VLOOKUP(A606,Adr!A:B,2,FALSE)</f>
        <v>#N/A</v>
      </c>
      <c r="C606" s="269"/>
      <c r="D606" s="242"/>
      <c r="E606" s="268"/>
      <c r="F606" s="259"/>
      <c r="G606" s="261"/>
      <c r="H606" s="261"/>
      <c r="I606" s="236"/>
      <c r="J606" s="236"/>
      <c r="K606" s="264"/>
      <c r="L606" s="236"/>
      <c r="M606" s="264" t="str">
        <f t="shared" si="4"/>
        <v>#N/A</v>
      </c>
      <c r="N606" s="265" t="str">
        <f t="shared" si="5"/>
        <v/>
      </c>
      <c r="O606" s="265"/>
      <c r="P606" s="265"/>
      <c r="Q606" s="265"/>
      <c r="R606" s="265"/>
      <c r="S606" s="265"/>
      <c r="T606" s="265"/>
      <c r="U606" s="265"/>
      <c r="V606" s="265"/>
      <c r="W606" s="265"/>
      <c r="X606" s="265"/>
      <c r="Y606" s="265"/>
      <c r="Z606" s="265"/>
    </row>
    <row r="607" ht="10.5" customHeight="1">
      <c r="A607" s="259"/>
      <c r="B607" s="260" t="str">
        <f>VLOOKUP(A607,Adr!A:B,2,FALSE)</f>
        <v>#N/A</v>
      </c>
      <c r="C607" s="261"/>
      <c r="D607" s="270"/>
      <c r="E607" s="268"/>
      <c r="F607" s="259"/>
      <c r="G607" s="261"/>
      <c r="H607" s="261"/>
      <c r="I607" s="235"/>
      <c r="J607" s="236"/>
      <c r="K607" s="264"/>
      <c r="L607" s="236"/>
      <c r="M607" s="264" t="str">
        <f t="shared" si="4"/>
        <v>#N/A</v>
      </c>
      <c r="N607" s="265" t="str">
        <f t="shared" si="5"/>
        <v/>
      </c>
      <c r="O607" s="265"/>
      <c r="P607" s="265"/>
      <c r="Q607" s="265"/>
      <c r="R607" s="265"/>
      <c r="S607" s="265"/>
      <c r="T607" s="265"/>
      <c r="U607" s="265"/>
      <c r="V607" s="265"/>
      <c r="W607" s="265"/>
      <c r="X607" s="265"/>
      <c r="Y607" s="265"/>
      <c r="Z607" s="265"/>
    </row>
    <row r="608" ht="10.5" customHeight="1">
      <c r="A608" s="259"/>
      <c r="B608" s="260" t="str">
        <f>VLOOKUP(A608,Adr!A:B,2,FALSE)</f>
        <v>#N/A</v>
      </c>
      <c r="C608" s="132"/>
      <c r="D608" s="270"/>
      <c r="E608" s="268"/>
      <c r="F608" s="259"/>
      <c r="G608" s="261"/>
      <c r="H608" s="261"/>
      <c r="I608" s="236"/>
      <c r="J608" s="236"/>
      <c r="K608" s="264"/>
      <c r="L608" s="236"/>
      <c r="M608" s="264" t="str">
        <f t="shared" si="4"/>
        <v>#N/A</v>
      </c>
      <c r="N608" s="265" t="str">
        <f t="shared" si="5"/>
        <v/>
      </c>
      <c r="O608" s="265"/>
      <c r="P608" s="265"/>
      <c r="Q608" s="265"/>
      <c r="R608" s="265"/>
      <c r="S608" s="265"/>
      <c r="T608" s="265"/>
      <c r="U608" s="265"/>
      <c r="V608" s="265"/>
      <c r="W608" s="265"/>
      <c r="X608" s="265"/>
      <c r="Y608" s="265"/>
      <c r="Z608" s="265"/>
    </row>
    <row r="609" ht="10.5" customHeight="1">
      <c r="A609" s="259"/>
      <c r="B609" s="260" t="str">
        <f>VLOOKUP(A609,Adr!A:B,2,FALSE)</f>
        <v>#N/A</v>
      </c>
      <c r="C609" s="261"/>
      <c r="D609" s="270"/>
      <c r="E609" s="268"/>
      <c r="F609" s="259"/>
      <c r="G609" s="261"/>
      <c r="H609" s="261"/>
      <c r="I609" s="235"/>
      <c r="J609" s="236"/>
      <c r="K609" s="264"/>
      <c r="L609" s="236"/>
      <c r="M609" s="264" t="str">
        <f t="shared" si="4"/>
        <v>#N/A</v>
      </c>
      <c r="N609" s="265" t="str">
        <f t="shared" si="5"/>
        <v/>
      </c>
      <c r="O609" s="265"/>
      <c r="P609" s="265"/>
      <c r="Q609" s="265"/>
      <c r="R609" s="265"/>
      <c r="S609" s="265"/>
      <c r="T609" s="265"/>
      <c r="U609" s="265"/>
      <c r="V609" s="265"/>
      <c r="W609" s="265"/>
      <c r="X609" s="265"/>
      <c r="Y609" s="265"/>
      <c r="Z609" s="265"/>
    </row>
    <row r="610" ht="10.5" customHeight="1">
      <c r="A610" s="259"/>
      <c r="B610" s="260" t="str">
        <f>VLOOKUP(A610,Adr!A:B,2,FALSE)</f>
        <v>#N/A</v>
      </c>
      <c r="C610" s="261"/>
      <c r="D610" s="242"/>
      <c r="E610" s="268"/>
      <c r="F610" s="259"/>
      <c r="G610" s="261"/>
      <c r="H610" s="261"/>
      <c r="I610" s="235"/>
      <c r="J610" s="236"/>
      <c r="K610" s="264"/>
      <c r="L610" s="236"/>
      <c r="M610" s="264" t="str">
        <f t="shared" si="4"/>
        <v>#N/A</v>
      </c>
      <c r="N610" s="265" t="str">
        <f t="shared" si="5"/>
        <v/>
      </c>
      <c r="O610" s="265"/>
      <c r="P610" s="265"/>
      <c r="Q610" s="265"/>
      <c r="R610" s="265"/>
      <c r="S610" s="265"/>
      <c r="T610" s="265"/>
      <c r="U610" s="265"/>
      <c r="V610" s="265"/>
      <c r="W610" s="265"/>
      <c r="X610" s="265"/>
      <c r="Y610" s="265"/>
      <c r="Z610" s="265"/>
    </row>
    <row r="611" ht="10.5" customHeight="1">
      <c r="A611" s="259"/>
      <c r="B611" s="260" t="str">
        <f>VLOOKUP(A611,Adr!A:B,2,FALSE)</f>
        <v>#N/A</v>
      </c>
      <c r="C611" s="261"/>
      <c r="D611" s="270"/>
      <c r="E611" s="268"/>
      <c r="F611" s="259"/>
      <c r="G611" s="261"/>
      <c r="H611" s="261"/>
      <c r="I611" s="235"/>
      <c r="J611" s="236"/>
      <c r="K611" s="264"/>
      <c r="L611" s="236"/>
      <c r="M611" s="264" t="str">
        <f t="shared" si="4"/>
        <v>#N/A</v>
      </c>
      <c r="N611" s="265" t="str">
        <f t="shared" si="5"/>
        <v/>
      </c>
      <c r="O611" s="265"/>
      <c r="P611" s="265"/>
      <c r="Q611" s="265"/>
      <c r="R611" s="265"/>
      <c r="S611" s="265"/>
      <c r="T611" s="265"/>
      <c r="U611" s="265"/>
      <c r="V611" s="265"/>
      <c r="W611" s="265"/>
      <c r="X611" s="265"/>
      <c r="Y611" s="265"/>
      <c r="Z611" s="265"/>
    </row>
    <row r="612" ht="10.5" customHeight="1">
      <c r="A612" s="259"/>
      <c r="B612" s="260" t="str">
        <f>VLOOKUP(A612,Adr!A:B,2,FALSE)</f>
        <v>#N/A</v>
      </c>
      <c r="C612" s="261"/>
      <c r="D612" s="270"/>
      <c r="E612" s="268"/>
      <c r="F612" s="259"/>
      <c r="G612" s="261"/>
      <c r="H612" s="261"/>
      <c r="I612" s="235"/>
      <c r="J612" s="236"/>
      <c r="K612" s="264"/>
      <c r="L612" s="236"/>
      <c r="M612" s="264" t="str">
        <f t="shared" si="4"/>
        <v>#N/A</v>
      </c>
      <c r="N612" s="265" t="str">
        <f t="shared" si="5"/>
        <v/>
      </c>
      <c r="O612" s="265"/>
      <c r="P612" s="265"/>
      <c r="Q612" s="265"/>
      <c r="R612" s="265"/>
      <c r="S612" s="265"/>
      <c r="T612" s="265"/>
      <c r="U612" s="265"/>
      <c r="V612" s="265"/>
      <c r="W612" s="265"/>
      <c r="X612" s="265"/>
      <c r="Y612" s="265"/>
      <c r="Z612" s="265"/>
    </row>
    <row r="613" ht="10.5" customHeight="1">
      <c r="A613" s="259"/>
      <c r="B613" s="260" t="str">
        <f>VLOOKUP(A613,Adr!A:B,2,FALSE)</f>
        <v>#N/A</v>
      </c>
      <c r="C613" s="132"/>
      <c r="D613" s="270"/>
      <c r="E613" s="268"/>
      <c r="F613" s="240"/>
      <c r="G613" s="241"/>
      <c r="H613" s="241"/>
      <c r="I613" s="236"/>
      <c r="J613" s="236"/>
      <c r="K613" s="264"/>
      <c r="L613" s="236"/>
      <c r="M613" s="264" t="str">
        <f t="shared" si="4"/>
        <v>#N/A</v>
      </c>
      <c r="N613" s="265" t="str">
        <f t="shared" si="5"/>
        <v/>
      </c>
      <c r="O613" s="265"/>
      <c r="P613" s="265"/>
      <c r="Q613" s="265"/>
      <c r="R613" s="265"/>
      <c r="S613" s="265"/>
      <c r="T613" s="265"/>
      <c r="U613" s="265"/>
      <c r="V613" s="265"/>
      <c r="W613" s="265"/>
      <c r="X613" s="265"/>
      <c r="Y613" s="265"/>
      <c r="Z613" s="265"/>
    </row>
    <row r="614" ht="10.5" customHeight="1">
      <c r="A614" s="259"/>
      <c r="B614" s="260" t="str">
        <f>VLOOKUP(A614,Adr!A:B,2,FALSE)</f>
        <v>#N/A</v>
      </c>
      <c r="C614" s="132"/>
      <c r="D614" s="270"/>
      <c r="E614" s="268"/>
      <c r="F614" s="240"/>
      <c r="G614" s="241"/>
      <c r="H614" s="241"/>
      <c r="I614" s="236"/>
      <c r="J614" s="236"/>
      <c r="K614" s="264"/>
      <c r="L614" s="236"/>
      <c r="M614" s="264" t="str">
        <f t="shared" si="4"/>
        <v>#N/A</v>
      </c>
      <c r="N614" s="265" t="str">
        <f t="shared" si="5"/>
        <v/>
      </c>
      <c r="O614" s="265"/>
      <c r="P614" s="265"/>
      <c r="Q614" s="265"/>
      <c r="R614" s="265"/>
      <c r="S614" s="265"/>
      <c r="T614" s="265"/>
      <c r="U614" s="265"/>
      <c r="V614" s="265"/>
      <c r="W614" s="265"/>
      <c r="X614" s="265"/>
      <c r="Y614" s="265"/>
      <c r="Z614" s="265"/>
    </row>
    <row r="615" ht="10.5" customHeight="1">
      <c r="A615" s="259"/>
      <c r="B615" s="260" t="str">
        <f>VLOOKUP(A615,Adr!A:B,2,FALSE)</f>
        <v>#N/A</v>
      </c>
      <c r="C615" s="261"/>
      <c r="D615" s="270"/>
      <c r="E615" s="268"/>
      <c r="F615" s="259"/>
      <c r="G615" s="261"/>
      <c r="H615" s="261"/>
      <c r="I615" s="235"/>
      <c r="J615" s="236"/>
      <c r="K615" s="264"/>
      <c r="L615" s="236"/>
      <c r="M615" s="264" t="str">
        <f t="shared" si="4"/>
        <v>#N/A</v>
      </c>
      <c r="N615" s="265" t="str">
        <f t="shared" si="5"/>
        <v/>
      </c>
      <c r="O615" s="265"/>
      <c r="P615" s="265"/>
      <c r="Q615" s="265"/>
      <c r="R615" s="265"/>
      <c r="S615" s="265"/>
      <c r="T615" s="265"/>
      <c r="U615" s="265"/>
      <c r="V615" s="265"/>
      <c r="W615" s="265"/>
      <c r="X615" s="265"/>
      <c r="Y615" s="265"/>
      <c r="Z615" s="265"/>
    </row>
    <row r="616" ht="10.5" customHeight="1">
      <c r="A616" s="259"/>
      <c r="B616" s="260" t="str">
        <f>VLOOKUP(A616,Adr!A:B,2,FALSE)</f>
        <v>#N/A</v>
      </c>
      <c r="C616" s="241"/>
      <c r="D616" s="242"/>
      <c r="E616" s="268"/>
      <c r="F616" s="240"/>
      <c r="G616" s="241"/>
      <c r="H616" s="241"/>
      <c r="I616" s="235"/>
      <c r="J616" s="236"/>
      <c r="K616" s="264"/>
      <c r="L616" s="236"/>
      <c r="M616" s="264" t="str">
        <f t="shared" si="4"/>
        <v>#N/A</v>
      </c>
      <c r="N616" s="265" t="str">
        <f t="shared" si="5"/>
        <v/>
      </c>
      <c r="O616" s="265"/>
      <c r="P616" s="265"/>
      <c r="Q616" s="265"/>
      <c r="R616" s="265"/>
      <c r="S616" s="265"/>
      <c r="T616" s="265"/>
      <c r="U616" s="265"/>
      <c r="V616" s="265"/>
      <c r="W616" s="265"/>
      <c r="X616" s="265"/>
      <c r="Y616" s="265"/>
      <c r="Z616" s="265"/>
    </row>
    <row r="617" ht="10.5" customHeight="1">
      <c r="A617" s="259"/>
      <c r="B617" s="260" t="str">
        <f>VLOOKUP(A617,Adr!A:B,2,FALSE)</f>
        <v>#N/A</v>
      </c>
      <c r="C617" s="132"/>
      <c r="D617" s="270"/>
      <c r="E617" s="268"/>
      <c r="F617" s="240"/>
      <c r="G617" s="241"/>
      <c r="H617" s="241"/>
      <c r="I617" s="236"/>
      <c r="J617" s="236"/>
      <c r="K617" s="264"/>
      <c r="L617" s="236"/>
      <c r="M617" s="264" t="str">
        <f t="shared" si="4"/>
        <v>#N/A</v>
      </c>
      <c r="N617" s="265" t="str">
        <f t="shared" si="5"/>
        <v/>
      </c>
      <c r="O617" s="265"/>
      <c r="P617" s="265"/>
      <c r="Q617" s="265"/>
      <c r="R617" s="265"/>
      <c r="S617" s="265"/>
      <c r="T617" s="265"/>
      <c r="U617" s="265"/>
      <c r="V617" s="265"/>
      <c r="W617" s="265"/>
      <c r="X617" s="265"/>
      <c r="Y617" s="265"/>
      <c r="Z617" s="265"/>
    </row>
    <row r="618" ht="10.5" customHeight="1">
      <c r="A618" s="259"/>
      <c r="B618" s="260" t="str">
        <f>VLOOKUP(A618,Adr!A:B,2,FALSE)</f>
        <v>#N/A</v>
      </c>
      <c r="C618" s="241"/>
      <c r="D618" s="242"/>
      <c r="E618" s="268"/>
      <c r="F618" s="240"/>
      <c r="G618" s="241"/>
      <c r="H618" s="241"/>
      <c r="I618" s="235"/>
      <c r="J618" s="236"/>
      <c r="K618" s="264"/>
      <c r="L618" s="236"/>
      <c r="M618" s="264" t="str">
        <f t="shared" si="4"/>
        <v>#N/A</v>
      </c>
      <c r="N618" s="265" t="str">
        <f t="shared" si="5"/>
        <v/>
      </c>
      <c r="O618" s="265"/>
      <c r="P618" s="265"/>
      <c r="Q618" s="265"/>
      <c r="R618" s="265"/>
      <c r="S618" s="265"/>
      <c r="T618" s="265"/>
      <c r="U618" s="265"/>
      <c r="V618" s="265"/>
      <c r="W618" s="265"/>
      <c r="X618" s="265"/>
      <c r="Y618" s="265"/>
      <c r="Z618" s="265"/>
    </row>
    <row r="619" ht="10.5" customHeight="1">
      <c r="A619" s="259"/>
      <c r="B619" s="260" t="str">
        <f>VLOOKUP(A619,Adr!A:B,2,FALSE)</f>
        <v>#N/A</v>
      </c>
      <c r="C619" s="241"/>
      <c r="D619" s="242"/>
      <c r="E619" s="268"/>
      <c r="F619" s="240"/>
      <c r="G619" s="241"/>
      <c r="H619" s="241"/>
      <c r="I619" s="235"/>
      <c r="J619" s="236"/>
      <c r="K619" s="264"/>
      <c r="L619" s="236"/>
      <c r="M619" s="264" t="str">
        <f t="shared" si="4"/>
        <v>#N/A</v>
      </c>
      <c r="N619" s="265" t="str">
        <f t="shared" si="5"/>
        <v/>
      </c>
      <c r="O619" s="265"/>
      <c r="P619" s="265"/>
      <c r="Q619" s="265"/>
      <c r="R619" s="265"/>
      <c r="S619" s="265"/>
      <c r="T619" s="265"/>
      <c r="U619" s="265"/>
      <c r="V619" s="265"/>
      <c r="W619" s="265"/>
      <c r="X619" s="265"/>
      <c r="Y619" s="265"/>
      <c r="Z619" s="265"/>
    </row>
    <row r="620" ht="10.5" customHeight="1">
      <c r="A620" s="259"/>
      <c r="B620" s="260" t="str">
        <f>VLOOKUP(A620,Adr!A:B,2,FALSE)</f>
        <v>#N/A</v>
      </c>
      <c r="C620" s="132"/>
      <c r="D620" s="270"/>
      <c r="E620" s="268"/>
      <c r="F620" s="240"/>
      <c r="G620" s="241"/>
      <c r="H620" s="241"/>
      <c r="I620" s="236"/>
      <c r="J620" s="236"/>
      <c r="K620" s="264"/>
      <c r="L620" s="236"/>
      <c r="M620" s="264" t="str">
        <f t="shared" si="4"/>
        <v>#N/A</v>
      </c>
      <c r="N620" s="265" t="str">
        <f t="shared" si="5"/>
        <v/>
      </c>
      <c r="O620" s="265"/>
      <c r="P620" s="265"/>
      <c r="Q620" s="265"/>
      <c r="R620" s="265"/>
      <c r="S620" s="265"/>
      <c r="T620" s="265"/>
      <c r="U620" s="265"/>
      <c r="V620" s="265"/>
      <c r="W620" s="265"/>
      <c r="X620" s="265"/>
      <c r="Y620" s="265"/>
      <c r="Z620" s="265"/>
    </row>
    <row r="621" ht="10.5" customHeight="1">
      <c r="A621" s="259"/>
      <c r="B621" s="260" t="str">
        <f>VLOOKUP(A621,Adr!A:B,2,FALSE)</f>
        <v>#N/A</v>
      </c>
      <c r="C621" s="261"/>
      <c r="D621" s="270"/>
      <c r="E621" s="268"/>
      <c r="F621" s="259"/>
      <c r="G621" s="261"/>
      <c r="H621" s="261"/>
      <c r="I621" s="235"/>
      <c r="J621" s="236"/>
      <c r="K621" s="264"/>
      <c r="L621" s="236"/>
      <c r="M621" s="264" t="str">
        <f t="shared" si="4"/>
        <v>#N/A</v>
      </c>
      <c r="N621" s="265" t="str">
        <f t="shared" si="5"/>
        <v/>
      </c>
      <c r="O621" s="265"/>
      <c r="P621" s="265"/>
      <c r="Q621" s="265"/>
      <c r="R621" s="265"/>
      <c r="S621" s="265"/>
      <c r="T621" s="265"/>
      <c r="U621" s="265"/>
      <c r="V621" s="265"/>
      <c r="W621" s="265"/>
      <c r="X621" s="265"/>
      <c r="Y621" s="265"/>
      <c r="Z621" s="265"/>
    </row>
    <row r="622" ht="10.5" customHeight="1">
      <c r="A622" s="259"/>
      <c r="B622" s="260" t="str">
        <f>VLOOKUP(A622,Adr!A:B,2,FALSE)</f>
        <v>#N/A</v>
      </c>
      <c r="C622" s="132"/>
      <c r="D622" s="270"/>
      <c r="E622" s="268"/>
      <c r="F622" s="240"/>
      <c r="G622" s="241"/>
      <c r="H622" s="241"/>
      <c r="I622" s="236"/>
      <c r="J622" s="236"/>
      <c r="K622" s="264"/>
      <c r="L622" s="236"/>
      <c r="M622" s="264" t="str">
        <f t="shared" si="4"/>
        <v>#N/A</v>
      </c>
      <c r="N622" s="265" t="str">
        <f t="shared" si="5"/>
        <v/>
      </c>
      <c r="O622" s="265"/>
      <c r="P622" s="265"/>
      <c r="Q622" s="265"/>
      <c r="R622" s="265"/>
      <c r="S622" s="265"/>
      <c r="T622" s="265"/>
      <c r="U622" s="265"/>
      <c r="V622" s="265"/>
      <c r="W622" s="265"/>
      <c r="X622" s="265"/>
      <c r="Y622" s="265"/>
      <c r="Z622" s="265"/>
    </row>
    <row r="623" ht="10.5" customHeight="1">
      <c r="A623" s="259"/>
      <c r="B623" s="260" t="str">
        <f>VLOOKUP(A623,Adr!A:B,2,FALSE)</f>
        <v>#N/A</v>
      </c>
      <c r="C623" s="261"/>
      <c r="D623" s="270"/>
      <c r="E623" s="268"/>
      <c r="F623" s="259"/>
      <c r="G623" s="261"/>
      <c r="H623" s="261"/>
      <c r="I623" s="235"/>
      <c r="J623" s="236"/>
      <c r="K623" s="264"/>
      <c r="L623" s="236"/>
      <c r="M623" s="264" t="str">
        <f t="shared" si="4"/>
        <v>#N/A</v>
      </c>
      <c r="N623" s="265" t="str">
        <f t="shared" si="5"/>
        <v/>
      </c>
      <c r="O623" s="265"/>
      <c r="P623" s="265"/>
      <c r="Q623" s="265"/>
      <c r="R623" s="265"/>
      <c r="S623" s="265"/>
      <c r="T623" s="265"/>
      <c r="U623" s="265"/>
      <c r="V623" s="265"/>
      <c r="W623" s="265"/>
      <c r="X623" s="265"/>
      <c r="Y623" s="265"/>
      <c r="Z623" s="265"/>
    </row>
    <row r="624" ht="10.5" customHeight="1">
      <c r="A624" s="259"/>
      <c r="B624" s="260" t="str">
        <f>VLOOKUP(A624,Adr!A:B,2,FALSE)</f>
        <v>#N/A</v>
      </c>
      <c r="C624" s="241"/>
      <c r="D624" s="242"/>
      <c r="E624" s="268"/>
      <c r="F624" s="240"/>
      <c r="G624" s="241"/>
      <c r="H624" s="241"/>
      <c r="I624" s="235"/>
      <c r="J624" s="236"/>
      <c r="K624" s="264"/>
      <c r="L624" s="236" t="str">
        <f t="shared" ref="L624:L762" si="7">A624&amp;G624&amp;H624</f>
        <v/>
      </c>
      <c r="M624" s="264" t="str">
        <f t="shared" si="4"/>
        <v>#N/A</v>
      </c>
      <c r="N624" s="265" t="str">
        <f t="shared" si="5"/>
        <v/>
      </c>
      <c r="O624" s="265"/>
      <c r="P624" s="265"/>
      <c r="Q624" s="265"/>
      <c r="R624" s="265"/>
      <c r="S624" s="265"/>
      <c r="T624" s="265"/>
      <c r="U624" s="265"/>
      <c r="V624" s="265"/>
      <c r="W624" s="265"/>
      <c r="X624" s="265"/>
      <c r="Y624" s="265"/>
      <c r="Z624" s="265"/>
    </row>
    <row r="625" ht="10.5" customHeight="1">
      <c r="A625" s="259"/>
      <c r="B625" s="260" t="str">
        <f>VLOOKUP(A625,Adr!A:B,2,FALSE)</f>
        <v>#N/A</v>
      </c>
      <c r="C625" s="241"/>
      <c r="D625" s="242"/>
      <c r="E625" s="268"/>
      <c r="F625" s="240"/>
      <c r="G625" s="241"/>
      <c r="H625" s="241"/>
      <c r="I625" s="235"/>
      <c r="J625" s="236"/>
      <c r="K625" s="264"/>
      <c r="L625" s="236" t="str">
        <f t="shared" si="7"/>
        <v/>
      </c>
      <c r="M625" s="264" t="str">
        <f t="shared" si="4"/>
        <v>#N/A</v>
      </c>
      <c r="N625" s="265" t="str">
        <f t="shared" si="5"/>
        <v/>
      </c>
      <c r="O625" s="265"/>
      <c r="P625" s="265"/>
      <c r="Q625" s="265"/>
      <c r="R625" s="265"/>
      <c r="S625" s="265"/>
      <c r="T625" s="265"/>
      <c r="U625" s="265"/>
      <c r="V625" s="265"/>
      <c r="W625" s="265"/>
      <c r="X625" s="265"/>
      <c r="Y625" s="265"/>
      <c r="Z625" s="265"/>
    </row>
    <row r="626" ht="10.5" customHeight="1">
      <c r="A626" s="259"/>
      <c r="B626" s="260" t="str">
        <f>VLOOKUP(A626,Adr!A:B,2,FALSE)</f>
        <v>#N/A</v>
      </c>
      <c r="C626" s="241"/>
      <c r="D626" s="252"/>
      <c r="E626" s="268"/>
      <c r="F626" s="240"/>
      <c r="G626" s="241"/>
      <c r="H626" s="241"/>
      <c r="I626" s="235"/>
      <c r="J626" s="236"/>
      <c r="K626" s="264"/>
      <c r="L626" s="236" t="str">
        <f t="shared" si="7"/>
        <v/>
      </c>
      <c r="M626" s="264" t="str">
        <f t="shared" si="4"/>
        <v>#N/A</v>
      </c>
      <c r="N626" s="265" t="str">
        <f t="shared" si="5"/>
        <v/>
      </c>
      <c r="O626" s="265"/>
      <c r="P626" s="265"/>
      <c r="Q626" s="265"/>
      <c r="R626" s="265"/>
      <c r="S626" s="265"/>
      <c r="T626" s="265"/>
      <c r="U626" s="265"/>
      <c r="V626" s="265"/>
      <c r="W626" s="265"/>
      <c r="X626" s="265"/>
      <c r="Y626" s="265"/>
      <c r="Z626" s="265"/>
    </row>
    <row r="627" ht="10.5" customHeight="1">
      <c r="A627" s="259"/>
      <c r="B627" s="260" t="str">
        <f>VLOOKUP(A627,Adr!A:B,2,FALSE)</f>
        <v>#N/A</v>
      </c>
      <c r="C627" s="132"/>
      <c r="D627" s="270"/>
      <c r="E627" s="268"/>
      <c r="F627" s="240"/>
      <c r="G627" s="241"/>
      <c r="H627" s="241"/>
      <c r="I627" s="236"/>
      <c r="J627" s="236"/>
      <c r="K627" s="264"/>
      <c r="L627" s="236" t="str">
        <f t="shared" si="7"/>
        <v/>
      </c>
      <c r="M627" s="264" t="str">
        <f t="shared" si="4"/>
        <v>#N/A</v>
      </c>
      <c r="N627" s="265" t="str">
        <f t="shared" si="5"/>
        <v/>
      </c>
      <c r="O627" s="265"/>
      <c r="P627" s="265"/>
      <c r="Q627" s="265"/>
      <c r="R627" s="265"/>
      <c r="S627" s="265"/>
      <c r="T627" s="265"/>
      <c r="U627" s="265"/>
      <c r="V627" s="265"/>
      <c r="W627" s="265"/>
      <c r="X627" s="265"/>
      <c r="Y627" s="265"/>
      <c r="Z627" s="265"/>
    </row>
    <row r="628" ht="10.5" customHeight="1">
      <c r="A628" s="259"/>
      <c r="B628" s="260" t="str">
        <f>VLOOKUP(A628,Adr!A:B,2,FALSE)</f>
        <v>#N/A</v>
      </c>
      <c r="C628" s="269"/>
      <c r="D628" s="242"/>
      <c r="E628" s="268"/>
      <c r="F628" s="240"/>
      <c r="G628" s="241"/>
      <c r="H628" s="241"/>
      <c r="I628" s="236"/>
      <c r="J628" s="236"/>
      <c r="K628" s="264"/>
      <c r="L628" s="236" t="str">
        <f t="shared" si="7"/>
        <v/>
      </c>
      <c r="M628" s="264" t="str">
        <f t="shared" si="4"/>
        <v>#N/A</v>
      </c>
      <c r="N628" s="265" t="str">
        <f t="shared" si="5"/>
        <v/>
      </c>
      <c r="O628" s="265"/>
      <c r="P628" s="265"/>
      <c r="Q628" s="265"/>
      <c r="R628" s="265"/>
      <c r="S628" s="265"/>
      <c r="T628" s="265"/>
      <c r="U628" s="265"/>
      <c r="V628" s="265"/>
      <c r="W628" s="265"/>
      <c r="X628" s="265"/>
      <c r="Y628" s="265"/>
      <c r="Z628" s="265"/>
    </row>
    <row r="629" ht="10.5" customHeight="1">
      <c r="A629" s="240"/>
      <c r="B629" s="260" t="str">
        <f>VLOOKUP(A629,Adr!A:B,2,FALSE)</f>
        <v>#N/A</v>
      </c>
      <c r="C629" s="241"/>
      <c r="D629" s="242"/>
      <c r="E629" s="268"/>
      <c r="F629" s="240"/>
      <c r="G629" s="241"/>
      <c r="H629" s="241"/>
      <c r="I629" s="235"/>
      <c r="J629" s="236"/>
      <c r="K629" s="264"/>
      <c r="L629" s="236" t="str">
        <f t="shared" si="7"/>
        <v/>
      </c>
      <c r="M629" s="264" t="str">
        <f t="shared" si="4"/>
        <v>#N/A</v>
      </c>
      <c r="N629" s="265" t="str">
        <f t="shared" si="5"/>
        <v/>
      </c>
      <c r="O629" s="265"/>
      <c r="P629" s="265"/>
      <c r="Q629" s="265"/>
      <c r="R629" s="265"/>
      <c r="S629" s="265"/>
      <c r="T629" s="265"/>
      <c r="U629" s="265"/>
      <c r="V629" s="265"/>
      <c r="W629" s="265"/>
      <c r="X629" s="265"/>
      <c r="Y629" s="265"/>
      <c r="Z629" s="265"/>
    </row>
    <row r="630" ht="10.5" customHeight="1">
      <c r="A630" s="259"/>
      <c r="B630" s="260" t="str">
        <f>VLOOKUP(A630,Adr!A:B,2,FALSE)</f>
        <v>#N/A</v>
      </c>
      <c r="C630" s="241"/>
      <c r="D630" s="242"/>
      <c r="E630" s="268"/>
      <c r="F630" s="240"/>
      <c r="G630" s="241"/>
      <c r="H630" s="241"/>
      <c r="I630" s="235"/>
      <c r="J630" s="236"/>
      <c r="K630" s="264"/>
      <c r="L630" s="236" t="str">
        <f t="shared" si="7"/>
        <v/>
      </c>
      <c r="M630" s="264" t="str">
        <f t="shared" si="4"/>
        <v>#N/A</v>
      </c>
      <c r="N630" s="265" t="str">
        <f t="shared" si="5"/>
        <v/>
      </c>
      <c r="O630" s="265"/>
      <c r="P630" s="265"/>
      <c r="Q630" s="265"/>
      <c r="R630" s="265"/>
      <c r="S630" s="265"/>
      <c r="T630" s="265"/>
      <c r="U630" s="265"/>
      <c r="V630" s="265"/>
      <c r="W630" s="265"/>
      <c r="X630" s="265"/>
      <c r="Y630" s="265"/>
      <c r="Z630" s="265"/>
    </row>
    <row r="631" ht="10.5" customHeight="1">
      <c r="A631" s="259"/>
      <c r="B631" s="260" t="str">
        <f>VLOOKUP(A631,Adr!A:B,2,FALSE)</f>
        <v>#N/A</v>
      </c>
      <c r="C631" s="269"/>
      <c r="D631" s="242"/>
      <c r="E631" s="268"/>
      <c r="F631" s="240"/>
      <c r="G631" s="241"/>
      <c r="H631" s="241"/>
      <c r="I631" s="236"/>
      <c r="J631" s="236"/>
      <c r="K631" s="264"/>
      <c r="L631" s="236" t="str">
        <f t="shared" si="7"/>
        <v/>
      </c>
      <c r="M631" s="264" t="str">
        <f t="shared" si="4"/>
        <v>#N/A</v>
      </c>
      <c r="N631" s="265" t="str">
        <f t="shared" si="5"/>
        <v/>
      </c>
      <c r="O631" s="265"/>
      <c r="P631" s="265"/>
      <c r="Q631" s="265"/>
      <c r="R631" s="265"/>
      <c r="S631" s="265"/>
      <c r="T631" s="265"/>
      <c r="U631" s="265"/>
      <c r="V631" s="265"/>
      <c r="W631" s="265"/>
      <c r="X631" s="265"/>
      <c r="Y631" s="265"/>
      <c r="Z631" s="265"/>
    </row>
    <row r="632" ht="10.5" customHeight="1">
      <c r="A632" s="259"/>
      <c r="B632" s="260" t="str">
        <f>VLOOKUP(A632,Adr!A:B,2,FALSE)</f>
        <v>#N/A</v>
      </c>
      <c r="C632" s="269"/>
      <c r="D632" s="242"/>
      <c r="E632" s="268"/>
      <c r="F632" s="240"/>
      <c r="G632" s="241"/>
      <c r="H632" s="241"/>
      <c r="I632" s="236"/>
      <c r="J632" s="236"/>
      <c r="K632" s="264"/>
      <c r="L632" s="236" t="str">
        <f t="shared" si="7"/>
        <v/>
      </c>
      <c r="M632" s="264" t="str">
        <f t="shared" si="4"/>
        <v>#N/A</v>
      </c>
      <c r="N632" s="265" t="str">
        <f t="shared" si="5"/>
        <v/>
      </c>
      <c r="O632" s="265"/>
      <c r="P632" s="265"/>
      <c r="Q632" s="265"/>
      <c r="R632" s="265"/>
      <c r="S632" s="265"/>
      <c r="T632" s="265"/>
      <c r="U632" s="265"/>
      <c r="V632" s="265"/>
      <c r="W632" s="265"/>
      <c r="X632" s="265"/>
      <c r="Y632" s="265"/>
      <c r="Z632" s="265"/>
    </row>
    <row r="633" ht="10.5" customHeight="1">
      <c r="A633" s="259"/>
      <c r="B633" s="260" t="str">
        <f>VLOOKUP(A633,Adr!A:B,2,FALSE)</f>
        <v>#N/A</v>
      </c>
      <c r="C633" s="241"/>
      <c r="D633" s="242"/>
      <c r="E633" s="268"/>
      <c r="F633" s="240"/>
      <c r="G633" s="241"/>
      <c r="H633" s="241"/>
      <c r="I633" s="235"/>
      <c r="J633" s="236"/>
      <c r="K633" s="264"/>
      <c r="L633" s="236" t="str">
        <f t="shared" si="7"/>
        <v/>
      </c>
      <c r="M633" s="264" t="str">
        <f t="shared" si="4"/>
        <v>#N/A</v>
      </c>
      <c r="N633" s="265" t="str">
        <f t="shared" si="5"/>
        <v/>
      </c>
      <c r="O633" s="265"/>
      <c r="P633" s="265"/>
      <c r="Q633" s="265"/>
      <c r="R633" s="265"/>
      <c r="S633" s="265"/>
      <c r="T633" s="265"/>
      <c r="U633" s="265"/>
      <c r="V633" s="265"/>
      <c r="W633" s="265"/>
      <c r="X633" s="265"/>
      <c r="Y633" s="265"/>
      <c r="Z633" s="265"/>
    </row>
    <row r="634" ht="10.5" customHeight="1">
      <c r="A634" s="259"/>
      <c r="B634" s="260" t="str">
        <f>VLOOKUP(A634,Adr!A:B,2,FALSE)</f>
        <v>#N/A</v>
      </c>
      <c r="C634" s="269"/>
      <c r="D634" s="242"/>
      <c r="E634" s="268"/>
      <c r="F634" s="240"/>
      <c r="G634" s="241"/>
      <c r="H634" s="241"/>
      <c r="I634" s="236"/>
      <c r="J634" s="236"/>
      <c r="K634" s="264"/>
      <c r="L634" s="236" t="str">
        <f t="shared" si="7"/>
        <v/>
      </c>
      <c r="M634" s="264" t="str">
        <f t="shared" si="4"/>
        <v>#N/A</v>
      </c>
      <c r="N634" s="265" t="str">
        <f t="shared" si="5"/>
        <v/>
      </c>
      <c r="O634" s="265"/>
      <c r="P634" s="265"/>
      <c r="Q634" s="265"/>
      <c r="R634" s="265"/>
      <c r="S634" s="265"/>
      <c r="T634" s="265"/>
      <c r="U634" s="265"/>
      <c r="V634" s="265"/>
      <c r="W634" s="265"/>
      <c r="X634" s="265"/>
      <c r="Y634" s="265"/>
      <c r="Z634" s="265"/>
    </row>
    <row r="635" ht="10.5" customHeight="1">
      <c r="A635" s="259"/>
      <c r="B635" s="260" t="str">
        <f>VLOOKUP(A635,Adr!A:B,2,FALSE)</f>
        <v>#N/A</v>
      </c>
      <c r="C635" s="269"/>
      <c r="D635" s="252"/>
      <c r="E635" s="268"/>
      <c r="F635" s="259"/>
      <c r="G635" s="261"/>
      <c r="H635" s="261"/>
      <c r="I635" s="236"/>
      <c r="J635" s="236"/>
      <c r="K635" s="264"/>
      <c r="L635" s="236" t="str">
        <f t="shared" si="7"/>
        <v/>
      </c>
      <c r="M635" s="264" t="str">
        <f t="shared" si="4"/>
        <v>#N/A</v>
      </c>
      <c r="N635" s="265" t="str">
        <f t="shared" si="5"/>
        <v/>
      </c>
      <c r="O635" s="265"/>
      <c r="P635" s="265"/>
      <c r="Q635" s="265"/>
      <c r="R635" s="265"/>
      <c r="S635" s="265"/>
      <c r="T635" s="265"/>
      <c r="U635" s="265"/>
      <c r="V635" s="265"/>
      <c r="W635" s="265"/>
      <c r="X635" s="265"/>
      <c r="Y635" s="265"/>
      <c r="Z635" s="265"/>
    </row>
    <row r="636" ht="10.5" customHeight="1">
      <c r="A636" s="240"/>
      <c r="B636" s="260" t="str">
        <f>VLOOKUP(A636,Adr!A:B,2,FALSE)</f>
        <v>#N/A</v>
      </c>
      <c r="C636" s="261"/>
      <c r="D636" s="270"/>
      <c r="E636" s="268"/>
      <c r="F636" s="259"/>
      <c r="G636" s="261"/>
      <c r="H636" s="261"/>
      <c r="I636" s="235"/>
      <c r="J636" s="236"/>
      <c r="K636" s="264"/>
      <c r="L636" s="236" t="str">
        <f t="shared" si="7"/>
        <v/>
      </c>
      <c r="M636" s="264" t="str">
        <f t="shared" si="4"/>
        <v>#N/A</v>
      </c>
      <c r="N636" s="265" t="str">
        <f t="shared" si="5"/>
        <v/>
      </c>
      <c r="O636" s="265"/>
      <c r="P636" s="265"/>
      <c r="Q636" s="265"/>
      <c r="R636" s="265"/>
      <c r="S636" s="265"/>
      <c r="T636" s="265"/>
      <c r="U636" s="265"/>
      <c r="V636" s="265"/>
      <c r="W636" s="265"/>
      <c r="X636" s="265"/>
      <c r="Y636" s="265"/>
      <c r="Z636" s="265"/>
    </row>
    <row r="637" ht="10.5" customHeight="1">
      <c r="A637" s="259"/>
      <c r="B637" s="260" t="str">
        <f>VLOOKUP(A637,Adr!A:B,2,FALSE)</f>
        <v>#N/A</v>
      </c>
      <c r="C637" s="261"/>
      <c r="D637" s="270"/>
      <c r="E637" s="268"/>
      <c r="F637" s="259"/>
      <c r="G637" s="261"/>
      <c r="H637" s="261"/>
      <c r="I637" s="235"/>
      <c r="J637" s="236"/>
      <c r="K637" s="264"/>
      <c r="L637" s="236" t="str">
        <f t="shared" si="7"/>
        <v/>
      </c>
      <c r="M637" s="264" t="str">
        <f t="shared" si="4"/>
        <v>#N/A</v>
      </c>
      <c r="N637" s="265" t="str">
        <f t="shared" si="5"/>
        <v/>
      </c>
      <c r="O637" s="265"/>
      <c r="P637" s="265"/>
      <c r="Q637" s="265"/>
      <c r="R637" s="265"/>
      <c r="S637" s="265"/>
      <c r="T637" s="265"/>
      <c r="U637" s="265"/>
      <c r="V637" s="265"/>
      <c r="W637" s="265"/>
      <c r="X637" s="265"/>
      <c r="Y637" s="265"/>
      <c r="Z637" s="265"/>
    </row>
    <row r="638" ht="10.5" customHeight="1">
      <c r="A638" s="240"/>
      <c r="B638" s="260" t="str">
        <f>VLOOKUP(A638,Adr!A:B,2,FALSE)</f>
        <v>#N/A</v>
      </c>
      <c r="C638" s="261"/>
      <c r="D638" s="270"/>
      <c r="E638" s="268"/>
      <c r="F638" s="259"/>
      <c r="G638" s="261"/>
      <c r="H638" s="261"/>
      <c r="I638" s="235"/>
      <c r="J638" s="236"/>
      <c r="K638" s="264"/>
      <c r="L638" s="236" t="str">
        <f t="shared" si="7"/>
        <v/>
      </c>
      <c r="M638" s="264" t="str">
        <f t="shared" si="4"/>
        <v>#N/A</v>
      </c>
      <c r="N638" s="265" t="str">
        <f t="shared" si="5"/>
        <v/>
      </c>
      <c r="O638" s="265"/>
      <c r="P638" s="265"/>
      <c r="Q638" s="265"/>
      <c r="R638" s="265"/>
      <c r="S638" s="265"/>
      <c r="T638" s="265"/>
      <c r="U638" s="265"/>
      <c r="V638" s="265"/>
      <c r="W638" s="265"/>
      <c r="X638" s="265"/>
      <c r="Y638" s="265"/>
      <c r="Z638" s="265"/>
    </row>
    <row r="639" ht="10.5" customHeight="1">
      <c r="A639" s="235"/>
      <c r="B639" s="260" t="str">
        <f>VLOOKUP(A639,Adr!A:B,2,FALSE)</f>
        <v>#N/A</v>
      </c>
      <c r="C639" s="261"/>
      <c r="D639" s="270"/>
      <c r="E639" s="268"/>
      <c r="F639" s="259"/>
      <c r="G639" s="261"/>
      <c r="H639" s="261"/>
      <c r="I639" s="235"/>
      <c r="J639" s="236"/>
      <c r="K639" s="264"/>
      <c r="L639" s="236" t="str">
        <f t="shared" si="7"/>
        <v/>
      </c>
      <c r="M639" s="264" t="str">
        <f t="shared" si="4"/>
        <v>#N/A</v>
      </c>
      <c r="N639" s="265" t="str">
        <f t="shared" si="5"/>
        <v/>
      </c>
      <c r="O639" s="265"/>
      <c r="P639" s="265"/>
      <c r="Q639" s="265"/>
      <c r="R639" s="265"/>
      <c r="S639" s="265"/>
      <c r="T639" s="265"/>
      <c r="U639" s="265"/>
      <c r="V639" s="265"/>
      <c r="W639" s="265"/>
      <c r="X639" s="265"/>
      <c r="Y639" s="265"/>
      <c r="Z639" s="265"/>
    </row>
    <row r="640" ht="10.5" customHeight="1">
      <c r="A640" s="259"/>
      <c r="B640" s="260" t="str">
        <f>VLOOKUP(A640,Adr!A:B,2,FALSE)</f>
        <v>#N/A</v>
      </c>
      <c r="C640" s="261"/>
      <c r="D640" s="270"/>
      <c r="E640" s="268"/>
      <c r="F640" s="259"/>
      <c r="G640" s="261"/>
      <c r="H640" s="261"/>
      <c r="I640" s="235"/>
      <c r="J640" s="236"/>
      <c r="K640" s="264"/>
      <c r="L640" s="236" t="str">
        <f t="shared" si="7"/>
        <v/>
      </c>
      <c r="M640" s="264" t="str">
        <f t="shared" si="4"/>
        <v>#N/A</v>
      </c>
      <c r="N640" s="265" t="str">
        <f t="shared" si="5"/>
        <v/>
      </c>
      <c r="O640" s="265"/>
      <c r="P640" s="265"/>
      <c r="Q640" s="265"/>
      <c r="R640" s="265"/>
      <c r="S640" s="265"/>
      <c r="T640" s="265"/>
      <c r="U640" s="265"/>
      <c r="V640" s="265"/>
      <c r="W640" s="265"/>
      <c r="X640" s="265"/>
      <c r="Y640" s="265"/>
      <c r="Z640" s="265"/>
    </row>
    <row r="641" ht="10.5" customHeight="1">
      <c r="A641" s="259"/>
      <c r="B641" s="260" t="str">
        <f>VLOOKUP(A641,Adr!A:B,2,FALSE)</f>
        <v>#N/A</v>
      </c>
      <c r="C641" s="261"/>
      <c r="D641" s="270"/>
      <c r="E641" s="268"/>
      <c r="F641" s="259"/>
      <c r="G641" s="261"/>
      <c r="H641" s="261"/>
      <c r="I641" s="235"/>
      <c r="J641" s="236"/>
      <c r="K641" s="264"/>
      <c r="L641" s="236" t="str">
        <f t="shared" si="7"/>
        <v/>
      </c>
      <c r="M641" s="264" t="str">
        <f t="shared" si="4"/>
        <v>#N/A</v>
      </c>
      <c r="N641" s="265" t="str">
        <f t="shared" si="5"/>
        <v/>
      </c>
      <c r="O641" s="265"/>
      <c r="P641" s="265"/>
      <c r="Q641" s="265"/>
      <c r="R641" s="265"/>
      <c r="S641" s="265"/>
      <c r="T641" s="265"/>
      <c r="U641" s="265"/>
      <c r="V641" s="265"/>
      <c r="W641" s="265"/>
      <c r="X641" s="265"/>
      <c r="Y641" s="265"/>
      <c r="Z641" s="265"/>
    </row>
    <row r="642" ht="10.5" customHeight="1">
      <c r="A642" s="259"/>
      <c r="B642" s="260" t="str">
        <f>VLOOKUP(A642,Adr!A:B,2,FALSE)</f>
        <v>#N/A</v>
      </c>
      <c r="C642" s="269"/>
      <c r="D642" s="242"/>
      <c r="E642" s="268"/>
      <c r="F642" s="240"/>
      <c r="G642" s="241"/>
      <c r="H642" s="241"/>
      <c r="I642" s="236"/>
      <c r="J642" s="236"/>
      <c r="K642" s="264"/>
      <c r="L642" s="236" t="str">
        <f t="shared" si="7"/>
        <v/>
      </c>
      <c r="M642" s="264" t="str">
        <f t="shared" si="4"/>
        <v>#N/A</v>
      </c>
      <c r="N642" s="265" t="str">
        <f t="shared" si="5"/>
        <v/>
      </c>
      <c r="O642" s="265"/>
      <c r="P642" s="265"/>
      <c r="Q642" s="265"/>
      <c r="R642" s="265"/>
      <c r="S642" s="265"/>
      <c r="T642" s="265"/>
      <c r="U642" s="265"/>
      <c r="V642" s="265"/>
      <c r="W642" s="265"/>
      <c r="X642" s="265"/>
      <c r="Y642" s="265"/>
      <c r="Z642" s="265"/>
    </row>
    <row r="643" ht="10.5" customHeight="1">
      <c r="A643" s="259"/>
      <c r="B643" s="260" t="str">
        <f>VLOOKUP(A643,Adr!A:B,2,FALSE)</f>
        <v>#N/A</v>
      </c>
      <c r="C643" s="269"/>
      <c r="D643" s="242"/>
      <c r="E643" s="268"/>
      <c r="F643" s="240"/>
      <c r="G643" s="241"/>
      <c r="H643" s="241"/>
      <c r="I643" s="236"/>
      <c r="J643" s="236"/>
      <c r="K643" s="264"/>
      <c r="L643" s="236" t="str">
        <f t="shared" si="7"/>
        <v/>
      </c>
      <c r="M643" s="264" t="str">
        <f t="shared" si="4"/>
        <v>#N/A</v>
      </c>
      <c r="N643" s="265" t="str">
        <f t="shared" si="5"/>
        <v/>
      </c>
      <c r="O643" s="265"/>
      <c r="P643" s="265"/>
      <c r="Q643" s="265"/>
      <c r="R643" s="265"/>
      <c r="S643" s="265"/>
      <c r="T643" s="265"/>
      <c r="U643" s="265"/>
      <c r="V643" s="265"/>
      <c r="W643" s="265"/>
      <c r="X643" s="265"/>
      <c r="Y643" s="265"/>
      <c r="Z643" s="265"/>
    </row>
    <row r="644" ht="10.5" customHeight="1">
      <c r="A644" s="259"/>
      <c r="B644" s="260" t="str">
        <f>VLOOKUP(A644,Adr!A:B,2,FALSE)</f>
        <v>#N/A</v>
      </c>
      <c r="C644" s="269"/>
      <c r="D644" s="252"/>
      <c r="E644" s="268"/>
      <c r="F644" s="259"/>
      <c r="G644" s="261"/>
      <c r="H644" s="261"/>
      <c r="I644" s="236"/>
      <c r="J644" s="236"/>
      <c r="K644" s="264"/>
      <c r="L644" s="236" t="str">
        <f t="shared" si="7"/>
        <v/>
      </c>
      <c r="M644" s="264" t="str">
        <f t="shared" si="4"/>
        <v>#N/A</v>
      </c>
      <c r="N644" s="265" t="str">
        <f t="shared" si="5"/>
        <v/>
      </c>
      <c r="O644" s="265"/>
      <c r="P644" s="265"/>
      <c r="Q644" s="265"/>
      <c r="R644" s="265"/>
      <c r="S644" s="265"/>
      <c r="T644" s="265"/>
      <c r="U644" s="265"/>
      <c r="V644" s="265"/>
      <c r="W644" s="265"/>
      <c r="X644" s="265"/>
      <c r="Y644" s="265"/>
      <c r="Z644" s="265"/>
    </row>
    <row r="645" ht="10.5" customHeight="1">
      <c r="A645" s="259"/>
      <c r="B645" s="260" t="str">
        <f>VLOOKUP(A645,Adr!A:B,2,FALSE)</f>
        <v>#N/A</v>
      </c>
      <c r="C645" s="269"/>
      <c r="D645" s="252"/>
      <c r="E645" s="268"/>
      <c r="F645" s="259"/>
      <c r="G645" s="261"/>
      <c r="H645" s="261"/>
      <c r="I645" s="236"/>
      <c r="J645" s="236"/>
      <c r="K645" s="264"/>
      <c r="L645" s="236" t="str">
        <f t="shared" si="7"/>
        <v/>
      </c>
      <c r="M645" s="264" t="str">
        <f t="shared" si="4"/>
        <v>#N/A</v>
      </c>
      <c r="N645" s="265" t="str">
        <f t="shared" si="5"/>
        <v/>
      </c>
      <c r="O645" s="265"/>
      <c r="P645" s="265"/>
      <c r="Q645" s="265"/>
      <c r="R645" s="265"/>
      <c r="S645" s="265"/>
      <c r="T645" s="265"/>
      <c r="U645" s="265"/>
      <c r="V645" s="265"/>
      <c r="W645" s="265"/>
      <c r="X645" s="265"/>
      <c r="Y645" s="265"/>
      <c r="Z645" s="265"/>
    </row>
    <row r="646" ht="10.5" customHeight="1">
      <c r="A646" s="259"/>
      <c r="B646" s="260" t="str">
        <f>VLOOKUP(A646,Adr!A:B,2,FALSE)</f>
        <v>#N/A</v>
      </c>
      <c r="C646" s="261"/>
      <c r="D646" s="270"/>
      <c r="E646" s="268"/>
      <c r="F646" s="259"/>
      <c r="G646" s="261"/>
      <c r="H646" s="261"/>
      <c r="I646" s="235"/>
      <c r="J646" s="236"/>
      <c r="K646" s="264"/>
      <c r="L646" s="236" t="str">
        <f t="shared" si="7"/>
        <v/>
      </c>
      <c r="M646" s="264" t="str">
        <f t="shared" si="4"/>
        <v>#N/A</v>
      </c>
      <c r="N646" s="265" t="str">
        <f t="shared" si="5"/>
        <v/>
      </c>
      <c r="O646" s="265"/>
      <c r="P646" s="265"/>
      <c r="Q646" s="265"/>
      <c r="R646" s="265"/>
      <c r="S646" s="265"/>
      <c r="T646" s="265"/>
      <c r="U646" s="265"/>
      <c r="V646" s="265"/>
      <c r="W646" s="265"/>
      <c r="X646" s="265"/>
      <c r="Y646" s="265"/>
      <c r="Z646" s="265"/>
    </row>
    <row r="647" ht="10.5" customHeight="1">
      <c r="A647" s="259"/>
      <c r="B647" s="260" t="str">
        <f>VLOOKUP(A647,Adr!A:B,2,FALSE)</f>
        <v>#N/A</v>
      </c>
      <c r="C647" s="261"/>
      <c r="D647" s="270"/>
      <c r="E647" s="268"/>
      <c r="F647" s="259"/>
      <c r="G647" s="261"/>
      <c r="H647" s="261"/>
      <c r="I647" s="235"/>
      <c r="J647" s="236"/>
      <c r="K647" s="264"/>
      <c r="L647" s="236" t="str">
        <f t="shared" si="7"/>
        <v/>
      </c>
      <c r="M647" s="264" t="str">
        <f t="shared" si="4"/>
        <v>#N/A</v>
      </c>
      <c r="N647" s="265" t="str">
        <f t="shared" si="5"/>
        <v/>
      </c>
      <c r="O647" s="265"/>
      <c r="P647" s="265"/>
      <c r="Q647" s="265"/>
      <c r="R647" s="265"/>
      <c r="S647" s="265"/>
      <c r="T647" s="265"/>
      <c r="U647" s="265"/>
      <c r="V647" s="265"/>
      <c r="W647" s="265"/>
      <c r="X647" s="265"/>
      <c r="Y647" s="265"/>
      <c r="Z647" s="265"/>
    </row>
    <row r="648" ht="10.5" customHeight="1">
      <c r="A648" s="259"/>
      <c r="B648" s="260" t="str">
        <f>VLOOKUP(A648,Adr!A:B,2,FALSE)</f>
        <v>#N/A</v>
      </c>
      <c r="C648" s="261"/>
      <c r="D648" s="270"/>
      <c r="E648" s="268"/>
      <c r="F648" s="259"/>
      <c r="G648" s="261"/>
      <c r="H648" s="261"/>
      <c r="I648" s="235"/>
      <c r="J648" s="236"/>
      <c r="K648" s="264"/>
      <c r="L648" s="236" t="str">
        <f t="shared" si="7"/>
        <v/>
      </c>
      <c r="M648" s="264" t="str">
        <f t="shared" si="4"/>
        <v>#N/A</v>
      </c>
      <c r="N648" s="265" t="str">
        <f t="shared" si="5"/>
        <v/>
      </c>
      <c r="O648" s="265"/>
      <c r="P648" s="265"/>
      <c r="Q648" s="265"/>
      <c r="R648" s="265"/>
      <c r="S648" s="265"/>
      <c r="T648" s="265"/>
      <c r="U648" s="265"/>
      <c r="V648" s="265"/>
      <c r="W648" s="265"/>
      <c r="X648" s="265"/>
      <c r="Y648" s="265"/>
      <c r="Z648" s="265"/>
    </row>
    <row r="649" ht="10.5" customHeight="1">
      <c r="A649" s="259"/>
      <c r="B649" s="260" t="str">
        <f>VLOOKUP(A649,Adr!A:B,2,FALSE)</f>
        <v>#N/A</v>
      </c>
      <c r="C649" s="261"/>
      <c r="D649" s="270"/>
      <c r="E649" s="268"/>
      <c r="F649" s="259"/>
      <c r="G649" s="261"/>
      <c r="H649" s="261"/>
      <c r="I649" s="235"/>
      <c r="J649" s="236"/>
      <c r="K649" s="264"/>
      <c r="L649" s="236" t="str">
        <f t="shared" si="7"/>
        <v/>
      </c>
      <c r="M649" s="264" t="str">
        <f t="shared" si="4"/>
        <v>#N/A</v>
      </c>
      <c r="N649" s="265" t="str">
        <f t="shared" si="5"/>
        <v/>
      </c>
      <c r="O649" s="265"/>
      <c r="P649" s="265"/>
      <c r="Q649" s="265"/>
      <c r="R649" s="265"/>
      <c r="S649" s="265"/>
      <c r="T649" s="265"/>
      <c r="U649" s="265"/>
      <c r="V649" s="265"/>
      <c r="W649" s="265"/>
      <c r="X649" s="265"/>
      <c r="Y649" s="265"/>
      <c r="Z649" s="265"/>
    </row>
    <row r="650" ht="10.5" customHeight="1">
      <c r="A650" s="259"/>
      <c r="B650" s="260" t="str">
        <f>VLOOKUP(A650,Adr!A:B,2,FALSE)</f>
        <v>#N/A</v>
      </c>
      <c r="C650" s="269"/>
      <c r="D650" s="252"/>
      <c r="E650" s="268"/>
      <c r="F650" s="259"/>
      <c r="G650" s="261"/>
      <c r="H650" s="261"/>
      <c r="I650" s="236"/>
      <c r="J650" s="236"/>
      <c r="K650" s="264"/>
      <c r="L650" s="236" t="str">
        <f t="shared" si="7"/>
        <v/>
      </c>
      <c r="M650" s="264" t="str">
        <f t="shared" si="4"/>
        <v>#N/A</v>
      </c>
      <c r="N650" s="265" t="str">
        <f t="shared" si="5"/>
        <v/>
      </c>
      <c r="O650" s="265"/>
      <c r="P650" s="265"/>
      <c r="Q650" s="265"/>
      <c r="R650" s="265"/>
      <c r="S650" s="265"/>
      <c r="T650" s="265"/>
      <c r="U650" s="265"/>
      <c r="V650" s="265"/>
      <c r="W650" s="265"/>
      <c r="X650" s="265"/>
      <c r="Y650" s="265"/>
      <c r="Z650" s="265"/>
    </row>
    <row r="651" ht="10.5" customHeight="1">
      <c r="A651" s="259"/>
      <c r="B651" s="260" t="str">
        <f>VLOOKUP(A651,Adr!A:B,2,FALSE)</f>
        <v>#N/A</v>
      </c>
      <c r="C651" s="261"/>
      <c r="D651" s="270"/>
      <c r="E651" s="268"/>
      <c r="F651" s="259"/>
      <c r="G651" s="261"/>
      <c r="H651" s="261"/>
      <c r="I651" s="235"/>
      <c r="J651" s="236"/>
      <c r="K651" s="264"/>
      <c r="L651" s="236" t="str">
        <f t="shared" si="7"/>
        <v/>
      </c>
      <c r="M651" s="264" t="str">
        <f t="shared" si="4"/>
        <v>#N/A</v>
      </c>
      <c r="N651" s="265" t="str">
        <f t="shared" si="5"/>
        <v/>
      </c>
      <c r="O651" s="265"/>
      <c r="P651" s="265"/>
      <c r="Q651" s="265"/>
      <c r="R651" s="265"/>
      <c r="S651" s="265"/>
      <c r="T651" s="265"/>
      <c r="U651" s="265"/>
      <c r="V651" s="265"/>
      <c r="W651" s="265"/>
      <c r="X651" s="265"/>
      <c r="Y651" s="265"/>
      <c r="Z651" s="265"/>
    </row>
    <row r="652" ht="10.5" customHeight="1">
      <c r="A652" s="259"/>
      <c r="B652" s="260" t="str">
        <f>VLOOKUP(A652,Adr!A:B,2,FALSE)</f>
        <v>#N/A</v>
      </c>
      <c r="C652" s="261"/>
      <c r="D652" s="270"/>
      <c r="E652" s="268"/>
      <c r="F652" s="259"/>
      <c r="G652" s="261"/>
      <c r="H652" s="261"/>
      <c r="I652" s="235"/>
      <c r="J652" s="236"/>
      <c r="K652" s="264"/>
      <c r="L652" s="236" t="str">
        <f t="shared" si="7"/>
        <v/>
      </c>
      <c r="M652" s="264" t="str">
        <f t="shared" si="4"/>
        <v>#N/A</v>
      </c>
      <c r="N652" s="265" t="str">
        <f t="shared" si="5"/>
        <v/>
      </c>
      <c r="O652" s="265"/>
      <c r="P652" s="265"/>
      <c r="Q652" s="265"/>
      <c r="R652" s="265"/>
      <c r="S652" s="265"/>
      <c r="T652" s="265"/>
      <c r="U652" s="265"/>
      <c r="V652" s="265"/>
      <c r="W652" s="265"/>
      <c r="X652" s="265"/>
      <c r="Y652" s="265"/>
      <c r="Z652" s="265"/>
    </row>
    <row r="653" ht="10.5" customHeight="1">
      <c r="A653" s="259"/>
      <c r="B653" s="260" t="str">
        <f>VLOOKUP(A653,Adr!A:B,2,FALSE)</f>
        <v>#N/A</v>
      </c>
      <c r="C653" s="261"/>
      <c r="D653" s="270"/>
      <c r="E653" s="268"/>
      <c r="F653" s="259"/>
      <c r="G653" s="261"/>
      <c r="H653" s="261"/>
      <c r="I653" s="235"/>
      <c r="J653" s="236"/>
      <c r="K653" s="264"/>
      <c r="L653" s="236" t="str">
        <f t="shared" si="7"/>
        <v/>
      </c>
      <c r="M653" s="264" t="str">
        <f t="shared" si="4"/>
        <v>#N/A</v>
      </c>
      <c r="N653" s="265" t="str">
        <f t="shared" si="5"/>
        <v/>
      </c>
      <c r="O653" s="265"/>
      <c r="P653" s="265"/>
      <c r="Q653" s="265"/>
      <c r="R653" s="265"/>
      <c r="S653" s="265"/>
      <c r="T653" s="265"/>
      <c r="U653" s="265"/>
      <c r="V653" s="265"/>
      <c r="W653" s="265"/>
      <c r="X653" s="265"/>
      <c r="Y653" s="265"/>
      <c r="Z653" s="265"/>
    </row>
    <row r="654" ht="10.5" customHeight="1">
      <c r="A654" s="259"/>
      <c r="B654" s="260" t="str">
        <f>VLOOKUP(A654,Adr!A:B,2,FALSE)</f>
        <v>#N/A</v>
      </c>
      <c r="C654" s="269"/>
      <c r="D654" s="242"/>
      <c r="E654" s="268"/>
      <c r="F654" s="240"/>
      <c r="G654" s="241"/>
      <c r="H654" s="241"/>
      <c r="I654" s="236"/>
      <c r="J654" s="236"/>
      <c r="K654" s="264"/>
      <c r="L654" s="236" t="str">
        <f t="shared" si="7"/>
        <v/>
      </c>
      <c r="M654" s="264" t="str">
        <f t="shared" si="4"/>
        <v>#N/A</v>
      </c>
      <c r="N654" s="265" t="str">
        <f t="shared" si="5"/>
        <v/>
      </c>
      <c r="O654" s="265"/>
      <c r="P654" s="265"/>
      <c r="Q654" s="265"/>
      <c r="R654" s="265"/>
      <c r="S654" s="265"/>
      <c r="T654" s="265"/>
      <c r="U654" s="265"/>
      <c r="V654" s="265"/>
      <c r="W654" s="265"/>
      <c r="X654" s="265"/>
      <c r="Y654" s="265"/>
      <c r="Z654" s="265"/>
    </row>
    <row r="655" ht="10.5" customHeight="1">
      <c r="A655" s="259"/>
      <c r="B655" s="260" t="str">
        <f>VLOOKUP(A655,Adr!A:B,2,FALSE)</f>
        <v>#N/A</v>
      </c>
      <c r="C655" s="269"/>
      <c r="D655" s="242"/>
      <c r="E655" s="268"/>
      <c r="F655" s="240"/>
      <c r="G655" s="241"/>
      <c r="H655" s="241"/>
      <c r="I655" s="236"/>
      <c r="J655" s="236"/>
      <c r="K655" s="264"/>
      <c r="L655" s="236" t="str">
        <f t="shared" si="7"/>
        <v/>
      </c>
      <c r="M655" s="264" t="str">
        <f t="shared" si="4"/>
        <v>#N/A</v>
      </c>
      <c r="N655" s="265" t="str">
        <f t="shared" si="5"/>
        <v/>
      </c>
      <c r="O655" s="265"/>
      <c r="P655" s="265"/>
      <c r="Q655" s="265"/>
      <c r="R655" s="265"/>
      <c r="S655" s="265"/>
      <c r="T655" s="265"/>
      <c r="U655" s="265"/>
      <c r="V655" s="265"/>
      <c r="W655" s="265"/>
      <c r="X655" s="265"/>
      <c r="Y655" s="265"/>
      <c r="Z655" s="265"/>
    </row>
    <row r="656" ht="10.5" customHeight="1">
      <c r="A656" s="259"/>
      <c r="B656" s="260" t="str">
        <f>VLOOKUP(A656,Adr!A:B,2,FALSE)</f>
        <v>#N/A</v>
      </c>
      <c r="C656" s="269"/>
      <c r="D656" s="242"/>
      <c r="E656" s="268"/>
      <c r="F656" s="240"/>
      <c r="G656" s="241"/>
      <c r="H656" s="241"/>
      <c r="I656" s="236"/>
      <c r="J656" s="236"/>
      <c r="K656" s="264"/>
      <c r="L656" s="236" t="str">
        <f t="shared" si="7"/>
        <v/>
      </c>
      <c r="M656" s="264" t="str">
        <f t="shared" si="4"/>
        <v>#N/A</v>
      </c>
      <c r="N656" s="265" t="str">
        <f t="shared" si="5"/>
        <v/>
      </c>
      <c r="O656" s="265"/>
      <c r="P656" s="265"/>
      <c r="Q656" s="265"/>
      <c r="R656" s="265"/>
      <c r="S656" s="265"/>
      <c r="T656" s="265"/>
      <c r="U656" s="265"/>
      <c r="V656" s="265"/>
      <c r="W656" s="265"/>
      <c r="X656" s="265"/>
      <c r="Y656" s="265"/>
      <c r="Z656" s="265"/>
    </row>
    <row r="657" ht="10.5" customHeight="1">
      <c r="A657" s="259"/>
      <c r="B657" s="260" t="str">
        <f>VLOOKUP(A657,Adr!A:B,2,FALSE)</f>
        <v>#N/A</v>
      </c>
      <c r="C657" s="269"/>
      <c r="D657" s="242"/>
      <c r="E657" s="268"/>
      <c r="F657" s="240"/>
      <c r="G657" s="241"/>
      <c r="H657" s="241"/>
      <c r="I657" s="236"/>
      <c r="J657" s="236"/>
      <c r="K657" s="264"/>
      <c r="L657" s="236" t="str">
        <f t="shared" si="7"/>
        <v/>
      </c>
      <c r="M657" s="264" t="str">
        <f t="shared" si="4"/>
        <v>#N/A</v>
      </c>
      <c r="N657" s="265" t="str">
        <f t="shared" si="5"/>
        <v/>
      </c>
      <c r="O657" s="265"/>
      <c r="P657" s="265"/>
      <c r="Q657" s="265"/>
      <c r="R657" s="265"/>
      <c r="S657" s="265"/>
      <c r="T657" s="265"/>
      <c r="U657" s="265"/>
      <c r="V657" s="265"/>
      <c r="W657" s="265"/>
      <c r="X657" s="265"/>
      <c r="Y657" s="265"/>
      <c r="Z657" s="265"/>
    </row>
    <row r="658" ht="10.5" customHeight="1">
      <c r="A658" s="259"/>
      <c r="B658" s="260" t="str">
        <f>VLOOKUP(A658,Adr!A:B,2,FALSE)</f>
        <v>#N/A</v>
      </c>
      <c r="C658" s="269"/>
      <c r="D658" s="252"/>
      <c r="E658" s="268"/>
      <c r="F658" s="259"/>
      <c r="G658" s="261"/>
      <c r="H658" s="261"/>
      <c r="I658" s="236"/>
      <c r="J658" s="236"/>
      <c r="K658" s="264"/>
      <c r="L658" s="236" t="str">
        <f t="shared" si="7"/>
        <v/>
      </c>
      <c r="M658" s="264" t="str">
        <f t="shared" si="4"/>
        <v>#N/A</v>
      </c>
      <c r="N658" s="265" t="str">
        <f t="shared" si="5"/>
        <v/>
      </c>
      <c r="O658" s="265"/>
      <c r="P658" s="265"/>
      <c r="Q658" s="265"/>
      <c r="R658" s="265"/>
      <c r="S658" s="265"/>
      <c r="T658" s="265"/>
      <c r="U658" s="265"/>
      <c r="V658" s="265"/>
      <c r="W658" s="265"/>
      <c r="X658" s="265"/>
      <c r="Y658" s="265"/>
      <c r="Z658" s="265"/>
    </row>
    <row r="659" ht="10.5" customHeight="1">
      <c r="A659" s="259"/>
      <c r="B659" s="260" t="str">
        <f>VLOOKUP(A659,Adr!A:B,2,FALSE)</f>
        <v>#N/A</v>
      </c>
      <c r="C659" s="269"/>
      <c r="D659" s="252"/>
      <c r="E659" s="268"/>
      <c r="F659" s="259"/>
      <c r="G659" s="261"/>
      <c r="H659" s="261"/>
      <c r="I659" s="236"/>
      <c r="J659" s="236"/>
      <c r="K659" s="264"/>
      <c r="L659" s="236" t="str">
        <f t="shared" si="7"/>
        <v/>
      </c>
      <c r="M659" s="264" t="str">
        <f t="shared" si="4"/>
        <v>#N/A</v>
      </c>
      <c r="N659" s="265" t="str">
        <f t="shared" si="5"/>
        <v/>
      </c>
      <c r="O659" s="265"/>
      <c r="P659" s="265"/>
      <c r="Q659" s="265"/>
      <c r="R659" s="265"/>
      <c r="S659" s="265"/>
      <c r="T659" s="265"/>
      <c r="U659" s="265"/>
      <c r="V659" s="265"/>
      <c r="W659" s="265"/>
      <c r="X659" s="265"/>
      <c r="Y659" s="265"/>
      <c r="Z659" s="265"/>
    </row>
    <row r="660" ht="10.5" customHeight="1">
      <c r="A660" s="259"/>
      <c r="B660" s="260" t="str">
        <f>VLOOKUP(A660,Adr!A:B,2,FALSE)</f>
        <v>#N/A</v>
      </c>
      <c r="C660" s="269"/>
      <c r="D660" s="242"/>
      <c r="E660" s="268"/>
      <c r="F660" s="240"/>
      <c r="G660" s="241"/>
      <c r="H660" s="241"/>
      <c r="I660" s="236"/>
      <c r="J660" s="236"/>
      <c r="K660" s="264"/>
      <c r="L660" s="236" t="str">
        <f t="shared" si="7"/>
        <v/>
      </c>
      <c r="M660" s="264" t="str">
        <f t="shared" si="4"/>
        <v>#N/A</v>
      </c>
      <c r="N660" s="265" t="str">
        <f t="shared" si="5"/>
        <v/>
      </c>
      <c r="O660" s="265"/>
      <c r="P660" s="265"/>
      <c r="Q660" s="265"/>
      <c r="R660" s="265"/>
      <c r="S660" s="265"/>
      <c r="T660" s="265"/>
      <c r="U660" s="265"/>
      <c r="V660" s="265"/>
      <c r="W660" s="265"/>
      <c r="X660" s="265"/>
      <c r="Y660" s="265"/>
      <c r="Z660" s="265"/>
    </row>
    <row r="661" ht="10.5" customHeight="1">
      <c r="A661" s="259"/>
      <c r="B661" s="260" t="str">
        <f>VLOOKUP(A661,Adr!A:B,2,FALSE)</f>
        <v>#N/A</v>
      </c>
      <c r="C661" s="132"/>
      <c r="D661" s="270"/>
      <c r="E661" s="268"/>
      <c r="F661" s="240"/>
      <c r="G661" s="241"/>
      <c r="H661" s="241"/>
      <c r="I661" s="236"/>
      <c r="J661" s="236"/>
      <c r="K661" s="264"/>
      <c r="L661" s="236" t="str">
        <f t="shared" si="7"/>
        <v/>
      </c>
      <c r="M661" s="264" t="str">
        <f t="shared" si="4"/>
        <v>#N/A</v>
      </c>
      <c r="N661" s="265" t="str">
        <f t="shared" si="5"/>
        <v/>
      </c>
      <c r="O661" s="265"/>
      <c r="P661" s="265"/>
      <c r="Q661" s="265"/>
      <c r="R661" s="265"/>
      <c r="S661" s="265"/>
      <c r="T661" s="265"/>
      <c r="U661" s="265"/>
      <c r="V661" s="265"/>
      <c r="W661" s="265"/>
      <c r="X661" s="265"/>
      <c r="Y661" s="265"/>
      <c r="Z661" s="265"/>
    </row>
    <row r="662" ht="10.5" customHeight="1">
      <c r="A662" s="259"/>
      <c r="B662" s="260" t="str">
        <f>VLOOKUP(A662,Adr!A:B,2,FALSE)</f>
        <v>#N/A</v>
      </c>
      <c r="C662" s="132"/>
      <c r="D662" s="270"/>
      <c r="E662" s="268"/>
      <c r="F662" s="240"/>
      <c r="G662" s="241"/>
      <c r="H662" s="241"/>
      <c r="I662" s="236"/>
      <c r="J662" s="236"/>
      <c r="K662" s="264"/>
      <c r="L662" s="236" t="str">
        <f t="shared" si="7"/>
        <v/>
      </c>
      <c r="M662" s="264" t="str">
        <f t="shared" si="4"/>
        <v>#N/A</v>
      </c>
      <c r="N662" s="265" t="str">
        <f t="shared" si="5"/>
        <v/>
      </c>
      <c r="O662" s="265"/>
      <c r="P662" s="265"/>
      <c r="Q662" s="265"/>
      <c r="R662" s="265"/>
      <c r="S662" s="265"/>
      <c r="T662" s="265"/>
      <c r="U662" s="265"/>
      <c r="V662" s="265"/>
      <c r="W662" s="265"/>
      <c r="X662" s="265"/>
      <c r="Y662" s="265"/>
      <c r="Z662" s="265"/>
    </row>
    <row r="663" ht="10.5" customHeight="1">
      <c r="A663" s="259"/>
      <c r="B663" s="260" t="str">
        <f>VLOOKUP(A663,Adr!A:B,2,FALSE)</f>
        <v>#N/A</v>
      </c>
      <c r="C663" s="269"/>
      <c r="D663" s="242"/>
      <c r="E663" s="268"/>
      <c r="F663" s="240"/>
      <c r="G663" s="241"/>
      <c r="H663" s="241"/>
      <c r="I663" s="236"/>
      <c r="J663" s="236"/>
      <c r="K663" s="264"/>
      <c r="L663" s="236" t="str">
        <f t="shared" si="7"/>
        <v/>
      </c>
      <c r="M663" s="264" t="str">
        <f t="shared" si="4"/>
        <v>#N/A</v>
      </c>
      <c r="N663" s="265" t="str">
        <f t="shared" si="5"/>
        <v/>
      </c>
      <c r="O663" s="265"/>
      <c r="P663" s="265"/>
      <c r="Q663" s="265"/>
      <c r="R663" s="265"/>
      <c r="S663" s="265"/>
      <c r="T663" s="265"/>
      <c r="U663" s="265"/>
      <c r="V663" s="265"/>
      <c r="W663" s="265"/>
      <c r="X663" s="265"/>
      <c r="Y663" s="265"/>
      <c r="Z663" s="265"/>
    </row>
    <row r="664" ht="10.5" customHeight="1">
      <c r="A664" s="259"/>
      <c r="B664" s="260" t="str">
        <f>VLOOKUP(A664,Adr!A:B,2,FALSE)</f>
        <v>#N/A</v>
      </c>
      <c r="C664" s="269"/>
      <c r="D664" s="242"/>
      <c r="E664" s="268"/>
      <c r="F664" s="240"/>
      <c r="G664" s="241"/>
      <c r="H664" s="241"/>
      <c r="I664" s="236"/>
      <c r="J664" s="236"/>
      <c r="K664" s="264"/>
      <c r="L664" s="236" t="str">
        <f t="shared" si="7"/>
        <v/>
      </c>
      <c r="M664" s="264" t="str">
        <f t="shared" si="4"/>
        <v>#N/A</v>
      </c>
      <c r="N664" s="265" t="str">
        <f t="shared" si="5"/>
        <v/>
      </c>
      <c r="O664" s="265"/>
      <c r="P664" s="265"/>
      <c r="Q664" s="265"/>
      <c r="R664" s="265"/>
      <c r="S664" s="265"/>
      <c r="T664" s="265"/>
      <c r="U664" s="265"/>
      <c r="V664" s="265"/>
      <c r="W664" s="265"/>
      <c r="X664" s="265"/>
      <c r="Y664" s="265"/>
      <c r="Z664" s="265"/>
    </row>
    <row r="665" ht="10.5" customHeight="1">
      <c r="A665" s="259"/>
      <c r="B665" s="260" t="str">
        <f>VLOOKUP(A665,Adr!A:B,2,FALSE)</f>
        <v>#N/A</v>
      </c>
      <c r="C665" s="269"/>
      <c r="D665" s="242"/>
      <c r="E665" s="268"/>
      <c r="F665" s="240"/>
      <c r="G665" s="241"/>
      <c r="H665" s="241"/>
      <c r="I665" s="236"/>
      <c r="J665" s="236"/>
      <c r="K665" s="264"/>
      <c r="L665" s="236" t="str">
        <f t="shared" si="7"/>
        <v/>
      </c>
      <c r="M665" s="264" t="str">
        <f t="shared" si="4"/>
        <v>#N/A</v>
      </c>
      <c r="N665" s="265" t="str">
        <f t="shared" si="5"/>
        <v/>
      </c>
      <c r="O665" s="265"/>
      <c r="P665" s="265"/>
      <c r="Q665" s="265"/>
      <c r="R665" s="265"/>
      <c r="S665" s="265"/>
      <c r="T665" s="265"/>
      <c r="U665" s="265"/>
      <c r="V665" s="265"/>
      <c r="W665" s="265"/>
      <c r="X665" s="265"/>
      <c r="Y665" s="265"/>
      <c r="Z665" s="265"/>
    </row>
    <row r="666" ht="10.5" customHeight="1">
      <c r="A666" s="259"/>
      <c r="B666" s="260" t="str">
        <f>VLOOKUP(A666,Adr!A:B,2,FALSE)</f>
        <v>#N/A</v>
      </c>
      <c r="C666" s="269"/>
      <c r="D666" s="242"/>
      <c r="E666" s="268"/>
      <c r="F666" s="240"/>
      <c r="G666" s="241"/>
      <c r="H666" s="241"/>
      <c r="I666" s="236"/>
      <c r="J666" s="236"/>
      <c r="K666" s="264"/>
      <c r="L666" s="236" t="str">
        <f t="shared" si="7"/>
        <v/>
      </c>
      <c r="M666" s="264" t="str">
        <f t="shared" si="4"/>
        <v>#N/A</v>
      </c>
      <c r="N666" s="265" t="str">
        <f t="shared" si="5"/>
        <v/>
      </c>
      <c r="O666" s="265"/>
      <c r="P666" s="265"/>
      <c r="Q666" s="265"/>
      <c r="R666" s="265"/>
      <c r="S666" s="265"/>
      <c r="T666" s="265"/>
      <c r="U666" s="265"/>
      <c r="V666" s="265"/>
      <c r="W666" s="265"/>
      <c r="X666" s="265"/>
      <c r="Y666" s="265"/>
      <c r="Z666" s="265"/>
    </row>
    <row r="667" ht="10.5" customHeight="1">
      <c r="A667" s="259"/>
      <c r="B667" s="260" t="str">
        <f>VLOOKUP(A667,Adr!A:B,2,FALSE)</f>
        <v>#N/A</v>
      </c>
      <c r="C667" s="269"/>
      <c r="D667" s="242"/>
      <c r="E667" s="268"/>
      <c r="F667" s="240"/>
      <c r="G667" s="241"/>
      <c r="H667" s="241"/>
      <c r="I667" s="236"/>
      <c r="J667" s="236"/>
      <c r="K667" s="264"/>
      <c r="L667" s="236" t="str">
        <f t="shared" si="7"/>
        <v/>
      </c>
      <c r="M667" s="264" t="str">
        <f t="shared" si="4"/>
        <v>#N/A</v>
      </c>
      <c r="N667" s="265" t="str">
        <f t="shared" si="5"/>
        <v/>
      </c>
      <c r="O667" s="265"/>
      <c r="P667" s="265"/>
      <c r="Q667" s="265"/>
      <c r="R667" s="265"/>
      <c r="S667" s="265"/>
      <c r="T667" s="265"/>
      <c r="U667" s="265"/>
      <c r="V667" s="265"/>
      <c r="W667" s="265"/>
      <c r="X667" s="265"/>
      <c r="Y667" s="265"/>
      <c r="Z667" s="265"/>
    </row>
    <row r="668" ht="10.5" customHeight="1">
      <c r="A668" s="240"/>
      <c r="B668" s="260" t="str">
        <f>VLOOKUP(A668,Adr!A:B,2,FALSE)</f>
        <v>#N/A</v>
      </c>
      <c r="C668" s="241"/>
      <c r="D668" s="242"/>
      <c r="E668" s="263"/>
      <c r="F668" s="240"/>
      <c r="G668" s="241"/>
      <c r="H668" s="241"/>
      <c r="I668" s="235"/>
      <c r="J668" s="236"/>
      <c r="K668" s="264"/>
      <c r="L668" s="236" t="str">
        <f t="shared" si="7"/>
        <v/>
      </c>
      <c r="M668" s="264" t="str">
        <f t="shared" si="4"/>
        <v>#N/A</v>
      </c>
      <c r="N668" s="265" t="str">
        <f t="shared" si="5"/>
        <v/>
      </c>
      <c r="O668" s="265"/>
      <c r="P668" s="265"/>
      <c r="Q668" s="265"/>
      <c r="R668" s="265"/>
      <c r="S668" s="265"/>
      <c r="T668" s="265"/>
      <c r="U668" s="265"/>
      <c r="V668" s="265"/>
      <c r="W668" s="265"/>
      <c r="X668" s="265"/>
      <c r="Y668" s="265"/>
      <c r="Z668" s="265"/>
    </row>
    <row r="669" ht="10.5" customHeight="1">
      <c r="A669" s="259"/>
      <c r="B669" s="260" t="str">
        <f>VLOOKUP(A669,Adr!A:B,2,FALSE)</f>
        <v>#N/A</v>
      </c>
      <c r="C669" s="132"/>
      <c r="D669" s="270"/>
      <c r="E669" s="268"/>
      <c r="F669" s="259"/>
      <c r="G669" s="261"/>
      <c r="H669" s="261"/>
      <c r="I669" s="235"/>
      <c r="J669" s="236"/>
      <c r="K669" s="264"/>
      <c r="L669" s="236" t="str">
        <f t="shared" si="7"/>
        <v/>
      </c>
      <c r="M669" s="264" t="str">
        <f t="shared" si="4"/>
        <v>#N/A</v>
      </c>
      <c r="N669" s="265" t="str">
        <f t="shared" si="5"/>
        <v/>
      </c>
      <c r="O669" s="265"/>
      <c r="P669" s="265"/>
      <c r="Q669" s="265"/>
      <c r="R669" s="265"/>
      <c r="S669" s="265"/>
      <c r="T669" s="265"/>
      <c r="U669" s="265"/>
      <c r="V669" s="265"/>
      <c r="W669" s="265"/>
      <c r="X669" s="265"/>
      <c r="Y669" s="265"/>
      <c r="Z669" s="265"/>
    </row>
    <row r="670" ht="10.5" customHeight="1">
      <c r="A670" s="259"/>
      <c r="B670" s="260" t="str">
        <f>VLOOKUP(A670,Adr!A:B,2,FALSE)</f>
        <v>#N/A</v>
      </c>
      <c r="C670" s="269"/>
      <c r="D670" s="242"/>
      <c r="E670" s="268"/>
      <c r="F670" s="259"/>
      <c r="G670" s="261"/>
      <c r="H670" s="261"/>
      <c r="I670" s="235"/>
      <c r="J670" s="236"/>
      <c r="K670" s="264"/>
      <c r="L670" s="236" t="str">
        <f t="shared" si="7"/>
        <v/>
      </c>
      <c r="M670" s="264" t="str">
        <f t="shared" si="4"/>
        <v>#N/A</v>
      </c>
      <c r="N670" s="265" t="str">
        <f t="shared" si="5"/>
        <v/>
      </c>
      <c r="O670" s="265"/>
      <c r="P670" s="265"/>
      <c r="Q670" s="265"/>
      <c r="R670" s="265"/>
      <c r="S670" s="265"/>
      <c r="T670" s="265"/>
      <c r="U670" s="265"/>
      <c r="V670" s="265"/>
      <c r="W670" s="265"/>
      <c r="X670" s="265"/>
      <c r="Y670" s="265"/>
      <c r="Z670" s="265"/>
    </row>
    <row r="671" ht="10.5" customHeight="1">
      <c r="A671" s="259"/>
      <c r="B671" s="260" t="str">
        <f>VLOOKUP(A671,Adr!A:B,2,FALSE)</f>
        <v>#N/A</v>
      </c>
      <c r="C671" s="269"/>
      <c r="D671" s="242"/>
      <c r="E671" s="268"/>
      <c r="F671" s="259"/>
      <c r="G671" s="261"/>
      <c r="H671" s="261"/>
      <c r="I671" s="235"/>
      <c r="J671" s="236"/>
      <c r="K671" s="264"/>
      <c r="L671" s="236" t="str">
        <f t="shared" si="7"/>
        <v/>
      </c>
      <c r="M671" s="264" t="str">
        <f t="shared" si="4"/>
        <v>#N/A</v>
      </c>
      <c r="N671" s="265" t="str">
        <f t="shared" si="5"/>
        <v/>
      </c>
      <c r="O671" s="265"/>
      <c r="P671" s="265"/>
      <c r="Q671" s="265"/>
      <c r="R671" s="265"/>
      <c r="S671" s="265"/>
      <c r="T671" s="265"/>
      <c r="U671" s="265"/>
      <c r="V671" s="265"/>
      <c r="W671" s="265"/>
      <c r="X671" s="265"/>
      <c r="Y671" s="265"/>
      <c r="Z671" s="265"/>
    </row>
    <row r="672" ht="10.5" customHeight="1">
      <c r="A672" s="259"/>
      <c r="B672" s="260" t="str">
        <f>VLOOKUP(A672,Adr!A:B,2,FALSE)</f>
        <v>#N/A</v>
      </c>
      <c r="C672" s="269"/>
      <c r="D672" s="242"/>
      <c r="E672" s="268"/>
      <c r="F672" s="259"/>
      <c r="G672" s="261"/>
      <c r="H672" s="261"/>
      <c r="I672" s="235"/>
      <c r="J672" s="236"/>
      <c r="K672" s="264"/>
      <c r="L672" s="236" t="str">
        <f t="shared" si="7"/>
        <v/>
      </c>
      <c r="M672" s="264" t="str">
        <f t="shared" si="4"/>
        <v>#N/A</v>
      </c>
      <c r="N672" s="265" t="str">
        <f t="shared" si="5"/>
        <v/>
      </c>
      <c r="O672" s="265"/>
      <c r="P672" s="265"/>
      <c r="Q672" s="265"/>
      <c r="R672" s="265"/>
      <c r="S672" s="265"/>
      <c r="T672" s="265"/>
      <c r="U672" s="265"/>
      <c r="V672" s="265"/>
      <c r="W672" s="265"/>
      <c r="X672" s="265"/>
      <c r="Y672" s="265"/>
      <c r="Z672" s="265"/>
    </row>
    <row r="673" ht="10.5" customHeight="1">
      <c r="A673" s="259"/>
      <c r="B673" s="260" t="str">
        <f>VLOOKUP(A673,Adr!A:B,2,FALSE)</f>
        <v>#N/A</v>
      </c>
      <c r="C673" s="269"/>
      <c r="D673" s="242"/>
      <c r="E673" s="268"/>
      <c r="F673" s="259"/>
      <c r="G673" s="261"/>
      <c r="H673" s="261"/>
      <c r="I673" s="235"/>
      <c r="J673" s="236"/>
      <c r="K673" s="264"/>
      <c r="L673" s="236" t="str">
        <f t="shared" si="7"/>
        <v/>
      </c>
      <c r="M673" s="264" t="str">
        <f t="shared" si="4"/>
        <v>#N/A</v>
      </c>
      <c r="N673" s="265" t="str">
        <f t="shared" si="5"/>
        <v/>
      </c>
      <c r="O673" s="265"/>
      <c r="P673" s="265"/>
      <c r="Q673" s="265"/>
      <c r="R673" s="265"/>
      <c r="S673" s="265"/>
      <c r="T673" s="265"/>
      <c r="U673" s="265"/>
      <c r="V673" s="265"/>
      <c r="W673" s="265"/>
      <c r="X673" s="265"/>
      <c r="Y673" s="265"/>
      <c r="Z673" s="265"/>
    </row>
    <row r="674" ht="10.5" customHeight="1">
      <c r="A674" s="259"/>
      <c r="B674" s="260" t="str">
        <f>VLOOKUP(A674,Adr!A:B,2,FALSE)</f>
        <v>#N/A</v>
      </c>
      <c r="C674" s="269"/>
      <c r="D674" s="242"/>
      <c r="E674" s="268"/>
      <c r="F674" s="259"/>
      <c r="G674" s="261"/>
      <c r="H674" s="261"/>
      <c r="I674" s="235"/>
      <c r="J674" s="236"/>
      <c r="K674" s="264"/>
      <c r="L674" s="236" t="str">
        <f t="shared" si="7"/>
        <v/>
      </c>
      <c r="M674" s="264" t="str">
        <f t="shared" si="4"/>
        <v>#N/A</v>
      </c>
      <c r="N674" s="265" t="str">
        <f t="shared" si="5"/>
        <v/>
      </c>
      <c r="O674" s="265"/>
      <c r="P674" s="265"/>
      <c r="Q674" s="265"/>
      <c r="R674" s="265"/>
      <c r="S674" s="265"/>
      <c r="T674" s="265"/>
      <c r="U674" s="265"/>
      <c r="V674" s="265"/>
      <c r="W674" s="265"/>
      <c r="X674" s="265"/>
      <c r="Y674" s="265"/>
      <c r="Z674" s="265"/>
    </row>
    <row r="675" ht="10.5" customHeight="1">
      <c r="A675" s="259"/>
      <c r="B675" s="260" t="str">
        <f>VLOOKUP(A675,Adr!A:B,2,FALSE)</f>
        <v>#N/A</v>
      </c>
      <c r="C675" s="132"/>
      <c r="D675" s="270"/>
      <c r="E675" s="268"/>
      <c r="F675" s="259"/>
      <c r="G675" s="261"/>
      <c r="H675" s="261"/>
      <c r="I675" s="235"/>
      <c r="J675" s="236"/>
      <c r="K675" s="264"/>
      <c r="L675" s="236" t="str">
        <f t="shared" si="7"/>
        <v/>
      </c>
      <c r="M675" s="264" t="str">
        <f t="shared" si="4"/>
        <v>#N/A</v>
      </c>
      <c r="N675" s="265" t="str">
        <f t="shared" si="5"/>
        <v/>
      </c>
      <c r="O675" s="265"/>
      <c r="P675" s="265"/>
      <c r="Q675" s="265"/>
      <c r="R675" s="265"/>
      <c r="S675" s="265"/>
      <c r="T675" s="265"/>
      <c r="U675" s="265"/>
      <c r="V675" s="265"/>
      <c r="W675" s="265"/>
      <c r="X675" s="265"/>
      <c r="Y675" s="265"/>
      <c r="Z675" s="265"/>
    </row>
    <row r="676" ht="10.5" customHeight="1">
      <c r="A676" s="235"/>
      <c r="B676" s="260" t="str">
        <f>VLOOKUP(A676,Adr!A:B,2,FALSE)</f>
        <v>#N/A</v>
      </c>
      <c r="C676" s="261"/>
      <c r="D676" s="270"/>
      <c r="E676" s="268"/>
      <c r="F676" s="259"/>
      <c r="G676" s="261"/>
      <c r="H676" s="261"/>
      <c r="I676" s="235"/>
      <c r="J676" s="236"/>
      <c r="K676" s="264"/>
      <c r="L676" s="236" t="str">
        <f t="shared" si="7"/>
        <v/>
      </c>
      <c r="M676" s="264" t="str">
        <f t="shared" si="4"/>
        <v>#N/A</v>
      </c>
      <c r="N676" s="265" t="str">
        <f t="shared" si="5"/>
        <v/>
      </c>
      <c r="O676" s="265"/>
      <c r="P676" s="265"/>
      <c r="Q676" s="265"/>
      <c r="R676" s="265"/>
      <c r="S676" s="265"/>
      <c r="T676" s="265"/>
      <c r="U676" s="265"/>
      <c r="V676" s="265"/>
      <c r="W676" s="265"/>
      <c r="X676" s="265"/>
      <c r="Y676" s="265"/>
      <c r="Z676" s="265"/>
    </row>
    <row r="677" ht="10.5" customHeight="1">
      <c r="A677" s="259"/>
      <c r="B677" s="260" t="str">
        <f>VLOOKUP(A677,Adr!A:B,2,FALSE)</f>
        <v>#N/A</v>
      </c>
      <c r="C677" s="269"/>
      <c r="D677" s="242"/>
      <c r="E677" s="268"/>
      <c r="F677" s="259"/>
      <c r="G677" s="261"/>
      <c r="H677" s="261"/>
      <c r="I677" s="235"/>
      <c r="J677" s="236"/>
      <c r="K677" s="264"/>
      <c r="L677" s="236" t="str">
        <f t="shared" si="7"/>
        <v/>
      </c>
      <c r="M677" s="264" t="str">
        <f t="shared" si="4"/>
        <v>#N/A</v>
      </c>
      <c r="N677" s="265" t="str">
        <f t="shared" si="5"/>
        <v/>
      </c>
      <c r="O677" s="265"/>
      <c r="P677" s="265"/>
      <c r="Q677" s="265"/>
      <c r="R677" s="265"/>
      <c r="S677" s="265"/>
      <c r="T677" s="265"/>
      <c r="U677" s="265"/>
      <c r="V677" s="265"/>
      <c r="W677" s="265"/>
      <c r="X677" s="265"/>
      <c r="Y677" s="265"/>
      <c r="Z677" s="265"/>
    </row>
    <row r="678" ht="10.5" customHeight="1">
      <c r="A678" s="259"/>
      <c r="B678" s="260" t="str">
        <f>VLOOKUP(A678,Adr!A:B,2,FALSE)</f>
        <v>#N/A</v>
      </c>
      <c r="C678" s="269"/>
      <c r="D678" s="242"/>
      <c r="E678" s="268"/>
      <c r="F678" s="259"/>
      <c r="G678" s="261"/>
      <c r="H678" s="261"/>
      <c r="I678" s="235"/>
      <c r="J678" s="236"/>
      <c r="K678" s="264"/>
      <c r="L678" s="236" t="str">
        <f t="shared" si="7"/>
        <v/>
      </c>
      <c r="M678" s="264" t="str">
        <f t="shared" si="4"/>
        <v>#N/A</v>
      </c>
      <c r="N678" s="265" t="str">
        <f t="shared" si="5"/>
        <v/>
      </c>
      <c r="O678" s="265"/>
      <c r="P678" s="265"/>
      <c r="Q678" s="265"/>
      <c r="R678" s="265"/>
      <c r="S678" s="265"/>
      <c r="T678" s="265"/>
      <c r="U678" s="265"/>
      <c r="V678" s="265"/>
      <c r="W678" s="265"/>
      <c r="X678" s="265"/>
      <c r="Y678" s="265"/>
      <c r="Z678" s="265"/>
    </row>
    <row r="679" ht="10.5" customHeight="1">
      <c r="A679" s="259"/>
      <c r="B679" s="260" t="str">
        <f>VLOOKUP(A679,Adr!A:B,2,FALSE)</f>
        <v>#N/A</v>
      </c>
      <c r="C679" s="261"/>
      <c r="D679" s="270"/>
      <c r="E679" s="268"/>
      <c r="F679" s="259"/>
      <c r="G679" s="261"/>
      <c r="H679" s="261"/>
      <c r="I679" s="235"/>
      <c r="J679" s="236"/>
      <c r="K679" s="264"/>
      <c r="L679" s="236" t="str">
        <f t="shared" si="7"/>
        <v/>
      </c>
      <c r="M679" s="264" t="str">
        <f t="shared" si="4"/>
        <v>#N/A</v>
      </c>
      <c r="N679" s="265" t="str">
        <f t="shared" si="5"/>
        <v/>
      </c>
      <c r="O679" s="265"/>
      <c r="P679" s="265"/>
      <c r="Q679" s="265"/>
      <c r="R679" s="265"/>
      <c r="S679" s="265"/>
      <c r="T679" s="265"/>
      <c r="U679" s="265"/>
      <c r="V679" s="265"/>
      <c r="W679" s="265"/>
      <c r="X679" s="265"/>
      <c r="Y679" s="265"/>
      <c r="Z679" s="265"/>
    </row>
    <row r="680" ht="10.5" customHeight="1">
      <c r="A680" s="259"/>
      <c r="B680" s="260" t="str">
        <f>VLOOKUP(A680,Adr!A:B,2,FALSE)</f>
        <v>#N/A</v>
      </c>
      <c r="C680" s="132"/>
      <c r="D680" s="270"/>
      <c r="E680" s="268"/>
      <c r="F680" s="259"/>
      <c r="G680" s="261"/>
      <c r="H680" s="261"/>
      <c r="I680" s="235"/>
      <c r="J680" s="236"/>
      <c r="K680" s="264"/>
      <c r="L680" s="236" t="str">
        <f t="shared" si="7"/>
        <v/>
      </c>
      <c r="M680" s="264" t="str">
        <f t="shared" si="4"/>
        <v>#N/A</v>
      </c>
      <c r="N680" s="265" t="str">
        <f t="shared" si="5"/>
        <v/>
      </c>
      <c r="O680" s="265"/>
      <c r="P680" s="265"/>
      <c r="Q680" s="265"/>
      <c r="R680" s="265"/>
      <c r="S680" s="265"/>
      <c r="T680" s="265"/>
      <c r="U680" s="265"/>
      <c r="V680" s="265"/>
      <c r="W680" s="265"/>
      <c r="X680" s="265"/>
      <c r="Y680" s="265"/>
      <c r="Z680" s="265"/>
    </row>
    <row r="681" ht="10.5" customHeight="1">
      <c r="A681" s="259"/>
      <c r="B681" s="260" t="str">
        <f>VLOOKUP(A681,Adr!A:B,2,FALSE)</f>
        <v>#N/A</v>
      </c>
      <c r="C681" s="269"/>
      <c r="D681" s="242"/>
      <c r="E681" s="268"/>
      <c r="F681" s="259"/>
      <c r="G681" s="261"/>
      <c r="H681" s="261"/>
      <c r="I681" s="235"/>
      <c r="J681" s="236"/>
      <c r="K681" s="264"/>
      <c r="L681" s="236" t="str">
        <f t="shared" si="7"/>
        <v/>
      </c>
      <c r="M681" s="264" t="str">
        <f t="shared" si="4"/>
        <v>#N/A</v>
      </c>
      <c r="N681" s="265" t="str">
        <f t="shared" si="5"/>
        <v/>
      </c>
      <c r="O681" s="265"/>
      <c r="P681" s="265"/>
      <c r="Q681" s="265"/>
      <c r="R681" s="265"/>
      <c r="S681" s="265"/>
      <c r="T681" s="265"/>
      <c r="U681" s="265"/>
      <c r="V681" s="265"/>
      <c r="W681" s="265"/>
      <c r="X681" s="265"/>
      <c r="Y681" s="265"/>
      <c r="Z681" s="265"/>
    </row>
    <row r="682" ht="10.5" customHeight="1">
      <c r="A682" s="259"/>
      <c r="B682" s="260" t="str">
        <f>VLOOKUP(A682,Adr!A:B,2,FALSE)</f>
        <v>#N/A</v>
      </c>
      <c r="C682" s="132"/>
      <c r="D682" s="270"/>
      <c r="E682" s="268"/>
      <c r="F682" s="259"/>
      <c r="G682" s="261"/>
      <c r="H682" s="261"/>
      <c r="I682" s="235"/>
      <c r="J682" s="236"/>
      <c r="K682" s="264"/>
      <c r="L682" s="236" t="str">
        <f t="shared" si="7"/>
        <v/>
      </c>
      <c r="M682" s="264" t="str">
        <f t="shared" si="4"/>
        <v>#N/A</v>
      </c>
      <c r="N682" s="265" t="str">
        <f t="shared" si="5"/>
        <v/>
      </c>
      <c r="O682" s="265"/>
      <c r="P682" s="265"/>
      <c r="Q682" s="265"/>
      <c r="R682" s="265"/>
      <c r="S682" s="265"/>
      <c r="T682" s="265"/>
      <c r="U682" s="265"/>
      <c r="V682" s="265"/>
      <c r="W682" s="265"/>
      <c r="X682" s="265"/>
      <c r="Y682" s="265"/>
      <c r="Z682" s="265"/>
    </row>
    <row r="683" ht="10.5" customHeight="1">
      <c r="A683" s="259"/>
      <c r="B683" s="260" t="str">
        <f>VLOOKUP(A683,Adr!A:B,2,FALSE)</f>
        <v>#N/A</v>
      </c>
      <c r="C683" s="132"/>
      <c r="D683" s="270"/>
      <c r="E683" s="268"/>
      <c r="F683" s="259"/>
      <c r="G683" s="261"/>
      <c r="H683" s="261"/>
      <c r="I683" s="235"/>
      <c r="J683" s="236"/>
      <c r="K683" s="264"/>
      <c r="L683" s="236" t="str">
        <f t="shared" si="7"/>
        <v/>
      </c>
      <c r="M683" s="264" t="str">
        <f t="shared" si="4"/>
        <v>#N/A</v>
      </c>
      <c r="N683" s="265" t="str">
        <f t="shared" si="5"/>
        <v/>
      </c>
      <c r="O683" s="265"/>
      <c r="P683" s="265"/>
      <c r="Q683" s="265"/>
      <c r="R683" s="265"/>
      <c r="S683" s="265"/>
      <c r="T683" s="265"/>
      <c r="U683" s="265"/>
      <c r="V683" s="265"/>
      <c r="W683" s="265"/>
      <c r="X683" s="265"/>
      <c r="Y683" s="265"/>
      <c r="Z683" s="265"/>
    </row>
    <row r="684" ht="10.5" customHeight="1">
      <c r="A684" s="259"/>
      <c r="B684" s="260" t="str">
        <f>VLOOKUP(A684,Adr!A:B,2,FALSE)</f>
        <v>#N/A</v>
      </c>
      <c r="C684" s="269"/>
      <c r="D684" s="242"/>
      <c r="E684" s="268"/>
      <c r="F684" s="259"/>
      <c r="G684" s="261"/>
      <c r="H684" s="261"/>
      <c r="I684" s="235"/>
      <c r="J684" s="236"/>
      <c r="K684" s="264"/>
      <c r="L684" s="236" t="str">
        <f t="shared" si="7"/>
        <v/>
      </c>
      <c r="M684" s="264" t="str">
        <f t="shared" si="4"/>
        <v>#N/A</v>
      </c>
      <c r="N684" s="265" t="str">
        <f t="shared" si="5"/>
        <v/>
      </c>
      <c r="O684" s="265"/>
      <c r="P684" s="265"/>
      <c r="Q684" s="265"/>
      <c r="R684" s="265"/>
      <c r="S684" s="265"/>
      <c r="T684" s="265"/>
      <c r="U684" s="265"/>
      <c r="V684" s="265"/>
      <c r="W684" s="265"/>
      <c r="X684" s="265"/>
      <c r="Y684" s="265"/>
      <c r="Z684" s="265"/>
    </row>
    <row r="685" ht="10.5" customHeight="1">
      <c r="A685" s="259"/>
      <c r="B685" s="260" t="str">
        <f>VLOOKUP(A685,Adr!A:B,2,FALSE)</f>
        <v>#N/A</v>
      </c>
      <c r="C685" s="132"/>
      <c r="D685" s="270"/>
      <c r="E685" s="268"/>
      <c r="F685" s="259"/>
      <c r="G685" s="261"/>
      <c r="H685" s="261"/>
      <c r="I685" s="235"/>
      <c r="J685" s="236"/>
      <c r="K685" s="264"/>
      <c r="L685" s="236" t="str">
        <f t="shared" si="7"/>
        <v/>
      </c>
      <c r="M685" s="264" t="str">
        <f t="shared" si="4"/>
        <v>#N/A</v>
      </c>
      <c r="N685" s="265" t="str">
        <f t="shared" si="5"/>
        <v/>
      </c>
      <c r="O685" s="265"/>
      <c r="P685" s="265"/>
      <c r="Q685" s="265"/>
      <c r="R685" s="265"/>
      <c r="S685" s="265"/>
      <c r="T685" s="265"/>
      <c r="U685" s="265"/>
      <c r="V685" s="265"/>
      <c r="W685" s="265"/>
      <c r="X685" s="265"/>
      <c r="Y685" s="265"/>
      <c r="Z685" s="265"/>
    </row>
    <row r="686" ht="10.5" customHeight="1">
      <c r="A686" s="235"/>
      <c r="B686" s="260" t="str">
        <f>VLOOKUP(A686,Adr!A:B,2,FALSE)</f>
        <v>#N/A</v>
      </c>
      <c r="C686" s="261"/>
      <c r="D686" s="270"/>
      <c r="E686" s="268"/>
      <c r="F686" s="259"/>
      <c r="G686" s="261"/>
      <c r="H686" s="261"/>
      <c r="I686" s="235"/>
      <c r="J686" s="236"/>
      <c r="K686" s="264"/>
      <c r="L686" s="236" t="str">
        <f t="shared" si="7"/>
        <v/>
      </c>
      <c r="M686" s="264" t="str">
        <f t="shared" si="4"/>
        <v>#N/A</v>
      </c>
      <c r="N686" s="265" t="str">
        <f t="shared" si="5"/>
        <v/>
      </c>
      <c r="O686" s="265"/>
      <c r="P686" s="265"/>
      <c r="Q686" s="265"/>
      <c r="R686" s="265"/>
      <c r="S686" s="265"/>
      <c r="T686" s="265"/>
      <c r="U686" s="265"/>
      <c r="V686" s="265"/>
      <c r="W686" s="265"/>
      <c r="X686" s="265"/>
      <c r="Y686" s="265"/>
      <c r="Z686" s="265"/>
    </row>
    <row r="687" ht="10.5" customHeight="1">
      <c r="A687" s="259"/>
      <c r="B687" s="260" t="str">
        <f>VLOOKUP(A687,Adr!A:B,2,FALSE)</f>
        <v>#N/A</v>
      </c>
      <c r="C687" s="261"/>
      <c r="D687" s="270"/>
      <c r="E687" s="268"/>
      <c r="F687" s="259"/>
      <c r="G687" s="261"/>
      <c r="H687" s="261"/>
      <c r="I687" s="235"/>
      <c r="J687" s="236"/>
      <c r="K687" s="264"/>
      <c r="L687" s="236" t="str">
        <f t="shared" si="7"/>
        <v/>
      </c>
      <c r="M687" s="264" t="str">
        <f t="shared" si="4"/>
        <v>#N/A</v>
      </c>
      <c r="N687" s="265" t="str">
        <f t="shared" si="5"/>
        <v/>
      </c>
      <c r="O687" s="265"/>
      <c r="P687" s="265"/>
      <c r="Q687" s="265"/>
      <c r="R687" s="265"/>
      <c r="S687" s="265"/>
      <c r="T687" s="265"/>
      <c r="U687" s="265"/>
      <c r="V687" s="265"/>
      <c r="W687" s="265"/>
      <c r="X687" s="265"/>
      <c r="Y687" s="265"/>
      <c r="Z687" s="265"/>
    </row>
    <row r="688" ht="10.5" customHeight="1">
      <c r="A688" s="259"/>
      <c r="B688" s="260" t="str">
        <f>VLOOKUP(A688,Adr!A:B,2,FALSE)</f>
        <v>#N/A</v>
      </c>
      <c r="C688" s="241"/>
      <c r="D688" s="242"/>
      <c r="E688" s="268"/>
      <c r="F688" s="240"/>
      <c r="G688" s="241"/>
      <c r="H688" s="241"/>
      <c r="I688" s="235"/>
      <c r="J688" s="236"/>
      <c r="K688" s="264"/>
      <c r="L688" s="236" t="str">
        <f t="shared" si="7"/>
        <v/>
      </c>
      <c r="M688" s="264" t="str">
        <f t="shared" si="4"/>
        <v>#N/A</v>
      </c>
      <c r="N688" s="265" t="str">
        <f t="shared" si="5"/>
        <v/>
      </c>
      <c r="O688" s="265"/>
      <c r="P688" s="265"/>
      <c r="Q688" s="265"/>
      <c r="R688" s="265"/>
      <c r="S688" s="265"/>
      <c r="T688" s="265"/>
      <c r="U688" s="265"/>
      <c r="V688" s="265"/>
      <c r="W688" s="265"/>
      <c r="X688" s="265"/>
      <c r="Y688" s="265"/>
      <c r="Z688" s="265"/>
    </row>
    <row r="689" ht="10.5" customHeight="1">
      <c r="A689" s="259"/>
      <c r="B689" s="260" t="str">
        <f>VLOOKUP(A689,Adr!A:B,2,FALSE)</f>
        <v>#N/A</v>
      </c>
      <c r="C689" s="241"/>
      <c r="D689" s="242"/>
      <c r="E689" s="268"/>
      <c r="F689" s="240"/>
      <c r="G689" s="241"/>
      <c r="H689" s="241"/>
      <c r="I689" s="235"/>
      <c r="J689" s="236"/>
      <c r="K689" s="264"/>
      <c r="L689" s="236" t="str">
        <f t="shared" si="7"/>
        <v/>
      </c>
      <c r="M689" s="264" t="str">
        <f t="shared" si="4"/>
        <v>#N/A</v>
      </c>
      <c r="N689" s="265" t="str">
        <f t="shared" si="5"/>
        <v/>
      </c>
      <c r="O689" s="265"/>
      <c r="P689" s="265"/>
      <c r="Q689" s="265"/>
      <c r="R689" s="265"/>
      <c r="S689" s="265"/>
      <c r="T689" s="265"/>
      <c r="U689" s="265"/>
      <c r="V689" s="265"/>
      <c r="W689" s="265"/>
      <c r="X689" s="265"/>
      <c r="Y689" s="265"/>
      <c r="Z689" s="265"/>
    </row>
    <row r="690" ht="10.5" customHeight="1">
      <c r="A690" s="259"/>
      <c r="B690" s="260" t="str">
        <f>VLOOKUP(A690,Adr!A:B,2,FALSE)</f>
        <v>#N/A</v>
      </c>
      <c r="C690" s="261"/>
      <c r="D690" s="270"/>
      <c r="E690" s="268"/>
      <c r="F690" s="259"/>
      <c r="G690" s="261"/>
      <c r="H690" s="261"/>
      <c r="I690" s="235"/>
      <c r="J690" s="236"/>
      <c r="K690" s="264"/>
      <c r="L690" s="236" t="str">
        <f t="shared" si="7"/>
        <v/>
      </c>
      <c r="M690" s="264" t="str">
        <f t="shared" si="4"/>
        <v>#N/A</v>
      </c>
      <c r="N690" s="265" t="str">
        <f t="shared" si="5"/>
        <v/>
      </c>
      <c r="O690" s="265"/>
      <c r="P690" s="265"/>
      <c r="Q690" s="265"/>
      <c r="R690" s="265"/>
      <c r="S690" s="265"/>
      <c r="T690" s="265"/>
      <c r="U690" s="265"/>
      <c r="V690" s="265"/>
      <c r="W690" s="265"/>
      <c r="X690" s="265"/>
      <c r="Y690" s="265"/>
      <c r="Z690" s="265"/>
    </row>
    <row r="691" ht="10.5" customHeight="1">
      <c r="A691" s="240"/>
      <c r="B691" s="260" t="str">
        <f>VLOOKUP(A691,Adr!A:B,2,FALSE)</f>
        <v>#N/A</v>
      </c>
      <c r="C691" s="241"/>
      <c r="D691" s="242"/>
      <c r="E691" s="268"/>
      <c r="F691" s="240"/>
      <c r="G691" s="261"/>
      <c r="H691" s="241"/>
      <c r="I691" s="235"/>
      <c r="J691" s="236"/>
      <c r="K691" s="264"/>
      <c r="L691" s="236" t="str">
        <f t="shared" si="7"/>
        <v/>
      </c>
      <c r="M691" s="264" t="str">
        <f t="shared" si="4"/>
        <v>#N/A</v>
      </c>
      <c r="N691" s="265" t="str">
        <f t="shared" si="5"/>
        <v/>
      </c>
      <c r="O691" s="265"/>
      <c r="P691" s="265"/>
      <c r="Q691" s="265"/>
      <c r="R691" s="265"/>
      <c r="S691" s="265"/>
      <c r="T691" s="265"/>
      <c r="U691" s="265"/>
      <c r="V691" s="265"/>
      <c r="W691" s="265"/>
      <c r="X691" s="265"/>
      <c r="Y691" s="265"/>
      <c r="Z691" s="265"/>
    </row>
    <row r="692" ht="10.5" customHeight="1">
      <c r="A692" s="259"/>
      <c r="B692" s="260" t="str">
        <f>VLOOKUP(A692,Adr!A:B,2,FALSE)</f>
        <v>#N/A</v>
      </c>
      <c r="C692" s="241"/>
      <c r="D692" s="242"/>
      <c r="E692" s="268"/>
      <c r="F692" s="240"/>
      <c r="G692" s="241"/>
      <c r="H692" s="241"/>
      <c r="I692" s="235"/>
      <c r="J692" s="236"/>
      <c r="K692" s="264"/>
      <c r="L692" s="236" t="str">
        <f t="shared" si="7"/>
        <v/>
      </c>
      <c r="M692" s="264" t="str">
        <f t="shared" si="4"/>
        <v>#N/A</v>
      </c>
      <c r="N692" s="265" t="str">
        <f t="shared" si="5"/>
        <v/>
      </c>
      <c r="O692" s="265"/>
      <c r="P692" s="265"/>
      <c r="Q692" s="265"/>
      <c r="R692" s="265"/>
      <c r="S692" s="265"/>
      <c r="T692" s="265"/>
      <c r="U692" s="265"/>
      <c r="V692" s="265"/>
      <c r="W692" s="265"/>
      <c r="X692" s="265"/>
      <c r="Y692" s="265"/>
      <c r="Z692" s="265"/>
    </row>
    <row r="693" ht="10.5" customHeight="1">
      <c r="A693" s="259"/>
      <c r="B693" s="260" t="str">
        <f>VLOOKUP(A693,Adr!A:B,2,FALSE)</f>
        <v>#N/A</v>
      </c>
      <c r="C693" s="132"/>
      <c r="D693" s="270"/>
      <c r="E693" s="268"/>
      <c r="F693" s="240"/>
      <c r="G693" s="241"/>
      <c r="H693" s="241"/>
      <c r="I693" s="236"/>
      <c r="J693" s="236"/>
      <c r="K693" s="264"/>
      <c r="L693" s="236" t="str">
        <f t="shared" si="7"/>
        <v/>
      </c>
      <c r="M693" s="264" t="str">
        <f t="shared" si="4"/>
        <v>#N/A</v>
      </c>
      <c r="N693" s="265" t="str">
        <f t="shared" si="5"/>
        <v/>
      </c>
      <c r="O693" s="265"/>
      <c r="P693" s="265"/>
      <c r="Q693" s="265"/>
      <c r="R693" s="265"/>
      <c r="S693" s="265"/>
      <c r="T693" s="265"/>
      <c r="U693" s="265"/>
      <c r="V693" s="265"/>
      <c r="W693" s="265"/>
      <c r="X693" s="265"/>
      <c r="Y693" s="265"/>
      <c r="Z693" s="265"/>
    </row>
    <row r="694" ht="10.5" customHeight="1">
      <c r="A694" s="259"/>
      <c r="B694" s="260" t="str">
        <f>VLOOKUP(A694,Adr!A:B,2,FALSE)</f>
        <v>#N/A</v>
      </c>
      <c r="C694" s="132"/>
      <c r="D694" s="270"/>
      <c r="E694" s="268"/>
      <c r="F694" s="240"/>
      <c r="G694" s="241"/>
      <c r="H694" s="241"/>
      <c r="I694" s="236"/>
      <c r="J694" s="236"/>
      <c r="K694" s="264"/>
      <c r="L694" s="236" t="str">
        <f t="shared" si="7"/>
        <v/>
      </c>
      <c r="M694" s="264" t="str">
        <f t="shared" si="4"/>
        <v>#N/A</v>
      </c>
      <c r="N694" s="265" t="str">
        <f t="shared" si="5"/>
        <v/>
      </c>
      <c r="O694" s="265"/>
      <c r="P694" s="265"/>
      <c r="Q694" s="265"/>
      <c r="R694" s="265"/>
      <c r="S694" s="265"/>
      <c r="T694" s="265"/>
      <c r="U694" s="265"/>
      <c r="V694" s="265"/>
      <c r="W694" s="265"/>
      <c r="X694" s="265"/>
      <c r="Y694" s="265"/>
      <c r="Z694" s="265"/>
    </row>
    <row r="695" ht="10.5" customHeight="1">
      <c r="A695" s="259"/>
      <c r="B695" s="260" t="str">
        <f>VLOOKUP(A695,Adr!A:B,2,FALSE)</f>
        <v>#N/A</v>
      </c>
      <c r="C695" s="269"/>
      <c r="D695" s="252"/>
      <c r="E695" s="268"/>
      <c r="F695" s="259"/>
      <c r="G695" s="261"/>
      <c r="H695" s="261"/>
      <c r="I695" s="236"/>
      <c r="J695" s="236"/>
      <c r="K695" s="264"/>
      <c r="L695" s="236" t="str">
        <f t="shared" si="7"/>
        <v/>
      </c>
      <c r="M695" s="264" t="str">
        <f t="shared" si="4"/>
        <v>#N/A</v>
      </c>
      <c r="N695" s="265" t="str">
        <f t="shared" si="5"/>
        <v/>
      </c>
      <c r="O695" s="265"/>
      <c r="P695" s="265"/>
      <c r="Q695" s="265"/>
      <c r="R695" s="265"/>
      <c r="S695" s="265"/>
      <c r="T695" s="265"/>
      <c r="U695" s="265"/>
      <c r="V695" s="265"/>
      <c r="W695" s="265"/>
      <c r="X695" s="265"/>
      <c r="Y695" s="265"/>
      <c r="Z695" s="265"/>
    </row>
    <row r="696" ht="10.5" customHeight="1">
      <c r="A696" s="259"/>
      <c r="B696" s="260" t="str">
        <f>VLOOKUP(A696,Adr!A:B,2,FALSE)</f>
        <v>#N/A</v>
      </c>
      <c r="C696" s="269"/>
      <c r="D696" s="252"/>
      <c r="E696" s="268"/>
      <c r="F696" s="259"/>
      <c r="G696" s="261"/>
      <c r="H696" s="261"/>
      <c r="I696" s="236"/>
      <c r="J696" s="236"/>
      <c r="K696" s="264"/>
      <c r="L696" s="236" t="str">
        <f t="shared" si="7"/>
        <v/>
      </c>
      <c r="M696" s="264" t="str">
        <f t="shared" si="4"/>
        <v>#N/A</v>
      </c>
      <c r="N696" s="265" t="str">
        <f t="shared" si="5"/>
        <v/>
      </c>
      <c r="O696" s="265"/>
      <c r="P696" s="265"/>
      <c r="Q696" s="265"/>
      <c r="R696" s="265"/>
      <c r="S696" s="265"/>
      <c r="T696" s="265"/>
      <c r="U696" s="265"/>
      <c r="V696" s="265"/>
      <c r="W696" s="265"/>
      <c r="X696" s="265"/>
      <c r="Y696" s="265"/>
      <c r="Z696" s="265"/>
    </row>
    <row r="697" ht="10.5" customHeight="1">
      <c r="A697" s="259"/>
      <c r="B697" s="260" t="str">
        <f>VLOOKUP(A697,Adr!A:B,2,FALSE)</f>
        <v>#N/A</v>
      </c>
      <c r="C697" s="132"/>
      <c r="D697" s="270"/>
      <c r="E697" s="268"/>
      <c r="F697" s="259"/>
      <c r="G697" s="261"/>
      <c r="H697" s="261"/>
      <c r="I697" s="235"/>
      <c r="J697" s="236"/>
      <c r="K697" s="264"/>
      <c r="L697" s="236" t="str">
        <f t="shared" si="7"/>
        <v/>
      </c>
      <c r="M697" s="264" t="str">
        <f t="shared" si="4"/>
        <v>#N/A</v>
      </c>
      <c r="N697" s="265" t="str">
        <f t="shared" si="5"/>
        <v/>
      </c>
      <c r="O697" s="265"/>
      <c r="P697" s="265"/>
      <c r="Q697" s="265"/>
      <c r="R697" s="265"/>
      <c r="S697" s="265"/>
      <c r="T697" s="265"/>
      <c r="U697" s="265"/>
      <c r="V697" s="265"/>
      <c r="W697" s="265"/>
      <c r="X697" s="265"/>
      <c r="Y697" s="265"/>
      <c r="Z697" s="265"/>
    </row>
    <row r="698" ht="10.5" customHeight="1">
      <c r="A698" s="259"/>
      <c r="B698" s="260" t="str">
        <f>VLOOKUP(A698,Adr!A:B,2,FALSE)</f>
        <v>#N/A</v>
      </c>
      <c r="C698" s="241"/>
      <c r="D698" s="242"/>
      <c r="E698" s="268"/>
      <c r="F698" s="240"/>
      <c r="G698" s="241"/>
      <c r="H698" s="241"/>
      <c r="I698" s="235"/>
      <c r="J698" s="236"/>
      <c r="K698" s="264"/>
      <c r="L698" s="236" t="str">
        <f t="shared" si="7"/>
        <v/>
      </c>
      <c r="M698" s="264" t="str">
        <f t="shared" si="4"/>
        <v>#N/A</v>
      </c>
      <c r="N698" s="265" t="str">
        <f t="shared" si="5"/>
        <v/>
      </c>
      <c r="O698" s="265"/>
      <c r="P698" s="265"/>
      <c r="Q698" s="265"/>
      <c r="R698" s="265"/>
      <c r="S698" s="265"/>
      <c r="T698" s="265"/>
      <c r="U698" s="265"/>
      <c r="V698" s="265"/>
      <c r="W698" s="265"/>
      <c r="X698" s="265"/>
      <c r="Y698" s="265"/>
      <c r="Z698" s="265"/>
    </row>
    <row r="699" ht="10.5" customHeight="1">
      <c r="A699" s="259"/>
      <c r="B699" s="260" t="str">
        <f>VLOOKUP(A699,Adr!A:B,2,FALSE)</f>
        <v>#N/A</v>
      </c>
      <c r="C699" s="241"/>
      <c r="D699" s="242"/>
      <c r="E699" s="268"/>
      <c r="F699" s="240"/>
      <c r="G699" s="241"/>
      <c r="H699" s="241"/>
      <c r="I699" s="235"/>
      <c r="J699" s="236"/>
      <c r="K699" s="264"/>
      <c r="L699" s="236" t="str">
        <f t="shared" si="7"/>
        <v/>
      </c>
      <c r="M699" s="264" t="str">
        <f t="shared" si="4"/>
        <v>#N/A</v>
      </c>
      <c r="N699" s="265" t="str">
        <f t="shared" si="5"/>
        <v/>
      </c>
      <c r="O699" s="265"/>
      <c r="P699" s="265"/>
      <c r="Q699" s="265"/>
      <c r="R699" s="265"/>
      <c r="S699" s="265"/>
      <c r="T699" s="265"/>
      <c r="U699" s="265"/>
      <c r="V699" s="265"/>
      <c r="W699" s="265"/>
      <c r="X699" s="265"/>
      <c r="Y699" s="265"/>
      <c r="Z699" s="265"/>
    </row>
    <row r="700" ht="10.5" customHeight="1">
      <c r="A700" s="259"/>
      <c r="B700" s="260" t="str">
        <f>VLOOKUP(A700,Adr!A:B,2,FALSE)</f>
        <v>#N/A</v>
      </c>
      <c r="C700" s="132"/>
      <c r="D700" s="270"/>
      <c r="E700" s="268"/>
      <c r="F700" s="240"/>
      <c r="G700" s="241"/>
      <c r="H700" s="241"/>
      <c r="I700" s="236"/>
      <c r="J700" s="236"/>
      <c r="K700" s="264"/>
      <c r="L700" s="236" t="str">
        <f t="shared" si="7"/>
        <v/>
      </c>
      <c r="M700" s="264" t="str">
        <f t="shared" si="4"/>
        <v>#N/A</v>
      </c>
      <c r="N700" s="265" t="str">
        <f t="shared" si="5"/>
        <v/>
      </c>
      <c r="O700" s="265"/>
      <c r="P700" s="265"/>
      <c r="Q700" s="265"/>
      <c r="R700" s="265"/>
      <c r="S700" s="265"/>
      <c r="T700" s="265"/>
      <c r="U700" s="265"/>
      <c r="V700" s="265"/>
      <c r="W700" s="265"/>
      <c r="X700" s="265"/>
      <c r="Y700" s="265"/>
      <c r="Z700" s="265"/>
    </row>
    <row r="701" ht="10.5" customHeight="1">
      <c r="A701" s="259"/>
      <c r="B701" s="260" t="str">
        <f>VLOOKUP(A701,Adr!A:B,2,FALSE)</f>
        <v>#N/A</v>
      </c>
      <c r="C701" s="241"/>
      <c r="D701" s="242"/>
      <c r="E701" s="268"/>
      <c r="F701" s="240"/>
      <c r="G701" s="241"/>
      <c r="H701" s="241"/>
      <c r="I701" s="235"/>
      <c r="J701" s="236"/>
      <c r="K701" s="264"/>
      <c r="L701" s="236" t="str">
        <f t="shared" si="7"/>
        <v/>
      </c>
      <c r="M701" s="264" t="str">
        <f t="shared" si="4"/>
        <v>#N/A</v>
      </c>
      <c r="N701" s="265" t="str">
        <f t="shared" si="5"/>
        <v/>
      </c>
      <c r="O701" s="265"/>
      <c r="P701" s="265"/>
      <c r="Q701" s="265"/>
      <c r="R701" s="265"/>
      <c r="S701" s="265"/>
      <c r="T701" s="265"/>
      <c r="U701" s="265"/>
      <c r="V701" s="265"/>
      <c r="W701" s="265"/>
      <c r="X701" s="265"/>
      <c r="Y701" s="265"/>
      <c r="Z701" s="265"/>
    </row>
    <row r="702" ht="10.5" customHeight="1">
      <c r="A702" s="259"/>
      <c r="B702" s="260" t="str">
        <f>VLOOKUP(A702,Adr!A:B,2,FALSE)</f>
        <v>#N/A</v>
      </c>
      <c r="C702" s="241"/>
      <c r="D702" s="242"/>
      <c r="E702" s="268"/>
      <c r="F702" s="240"/>
      <c r="G702" s="241"/>
      <c r="H702" s="241"/>
      <c r="I702" s="235"/>
      <c r="J702" s="236"/>
      <c r="K702" s="264"/>
      <c r="L702" s="236" t="str">
        <f t="shared" si="7"/>
        <v/>
      </c>
      <c r="M702" s="264" t="str">
        <f t="shared" si="4"/>
        <v>#N/A</v>
      </c>
      <c r="N702" s="265" t="str">
        <f t="shared" si="5"/>
        <v/>
      </c>
      <c r="O702" s="265"/>
      <c r="P702" s="265"/>
      <c r="Q702" s="265"/>
      <c r="R702" s="265"/>
      <c r="S702" s="265"/>
      <c r="T702" s="265"/>
      <c r="U702" s="265"/>
      <c r="V702" s="265"/>
      <c r="W702" s="265"/>
      <c r="X702" s="265"/>
      <c r="Y702" s="265"/>
      <c r="Z702" s="265"/>
    </row>
    <row r="703" ht="10.5" customHeight="1">
      <c r="A703" s="259"/>
      <c r="B703" s="260" t="str">
        <f>VLOOKUP(A703,Adr!A:B,2,FALSE)</f>
        <v>#N/A</v>
      </c>
      <c r="C703" s="241"/>
      <c r="D703" s="242"/>
      <c r="E703" s="268"/>
      <c r="F703" s="240"/>
      <c r="G703" s="241"/>
      <c r="H703" s="241"/>
      <c r="I703" s="235"/>
      <c r="J703" s="236"/>
      <c r="K703" s="264"/>
      <c r="L703" s="236" t="str">
        <f t="shared" si="7"/>
        <v/>
      </c>
      <c r="M703" s="264" t="str">
        <f t="shared" si="4"/>
        <v>#N/A</v>
      </c>
      <c r="N703" s="265" t="str">
        <f t="shared" si="5"/>
        <v/>
      </c>
      <c r="O703" s="265"/>
      <c r="P703" s="265"/>
      <c r="Q703" s="265"/>
      <c r="R703" s="265"/>
      <c r="S703" s="265"/>
      <c r="T703" s="265"/>
      <c r="U703" s="265"/>
      <c r="V703" s="265"/>
      <c r="W703" s="265"/>
      <c r="X703" s="265"/>
      <c r="Y703" s="265"/>
      <c r="Z703" s="265"/>
    </row>
    <row r="704" ht="10.5" customHeight="1">
      <c r="A704" s="259"/>
      <c r="B704" s="260" t="str">
        <f>VLOOKUP(A704,Adr!A:B,2,FALSE)</f>
        <v>#N/A</v>
      </c>
      <c r="C704" s="241"/>
      <c r="D704" s="242"/>
      <c r="E704" s="268"/>
      <c r="F704" s="240"/>
      <c r="G704" s="241"/>
      <c r="H704" s="241"/>
      <c r="I704" s="235"/>
      <c r="J704" s="236"/>
      <c r="K704" s="264"/>
      <c r="L704" s="236" t="str">
        <f t="shared" si="7"/>
        <v/>
      </c>
      <c r="M704" s="264" t="str">
        <f t="shared" si="4"/>
        <v>#N/A</v>
      </c>
      <c r="N704" s="265" t="str">
        <f t="shared" si="5"/>
        <v/>
      </c>
      <c r="O704" s="265"/>
      <c r="P704" s="265"/>
      <c r="Q704" s="265"/>
      <c r="R704" s="265"/>
      <c r="S704" s="265"/>
      <c r="T704" s="265"/>
      <c r="U704" s="265"/>
      <c r="V704" s="265"/>
      <c r="W704" s="265"/>
      <c r="X704" s="265"/>
      <c r="Y704" s="265"/>
      <c r="Z704" s="265"/>
    </row>
    <row r="705" ht="10.5" customHeight="1">
      <c r="A705" s="259"/>
      <c r="B705" s="260" t="str">
        <f>VLOOKUP(A705,Adr!A:B,2,FALSE)</f>
        <v>#N/A</v>
      </c>
      <c r="C705" s="132"/>
      <c r="D705" s="270"/>
      <c r="E705" s="268"/>
      <c r="F705" s="240"/>
      <c r="G705" s="241"/>
      <c r="H705" s="241"/>
      <c r="I705" s="236"/>
      <c r="J705" s="236"/>
      <c r="K705" s="264"/>
      <c r="L705" s="236" t="str">
        <f t="shared" si="7"/>
        <v/>
      </c>
      <c r="M705" s="264" t="str">
        <f t="shared" si="4"/>
        <v>#N/A</v>
      </c>
      <c r="N705" s="265" t="str">
        <f t="shared" si="5"/>
        <v/>
      </c>
      <c r="O705" s="265"/>
      <c r="P705" s="265"/>
      <c r="Q705" s="265"/>
      <c r="R705" s="265"/>
      <c r="S705" s="265"/>
      <c r="T705" s="265"/>
      <c r="U705" s="265"/>
      <c r="V705" s="265"/>
      <c r="W705" s="265"/>
      <c r="X705" s="265"/>
      <c r="Y705" s="265"/>
      <c r="Z705" s="265"/>
    </row>
    <row r="706" ht="10.5" customHeight="1">
      <c r="A706" s="259"/>
      <c r="B706" s="260" t="str">
        <f>VLOOKUP(A706,Adr!A:B,2,FALSE)</f>
        <v>#N/A</v>
      </c>
      <c r="C706" s="241"/>
      <c r="D706" s="242"/>
      <c r="E706" s="268"/>
      <c r="F706" s="240"/>
      <c r="G706" s="241"/>
      <c r="H706" s="241"/>
      <c r="I706" s="235"/>
      <c r="J706" s="236"/>
      <c r="K706" s="264"/>
      <c r="L706" s="236" t="str">
        <f t="shared" si="7"/>
        <v/>
      </c>
      <c r="M706" s="264" t="str">
        <f t="shared" si="4"/>
        <v>#N/A</v>
      </c>
      <c r="N706" s="265" t="str">
        <f t="shared" si="5"/>
        <v/>
      </c>
      <c r="O706" s="265"/>
      <c r="P706" s="265"/>
      <c r="Q706" s="265"/>
      <c r="R706" s="265"/>
      <c r="S706" s="265"/>
      <c r="T706" s="265"/>
      <c r="U706" s="265"/>
      <c r="V706" s="265"/>
      <c r="W706" s="265"/>
      <c r="X706" s="265"/>
      <c r="Y706" s="265"/>
      <c r="Z706" s="265"/>
    </row>
    <row r="707" ht="10.5" customHeight="1">
      <c r="A707" s="259"/>
      <c r="B707" s="260" t="str">
        <f>VLOOKUP(A707,Adr!A:B,2,FALSE)</f>
        <v>#N/A</v>
      </c>
      <c r="C707" s="269"/>
      <c r="D707" s="252"/>
      <c r="E707" s="268"/>
      <c r="F707" s="259"/>
      <c r="G707" s="261"/>
      <c r="H707" s="261"/>
      <c r="I707" s="236"/>
      <c r="J707" s="236"/>
      <c r="K707" s="264"/>
      <c r="L707" s="236" t="str">
        <f t="shared" si="7"/>
        <v/>
      </c>
      <c r="M707" s="264" t="str">
        <f t="shared" si="4"/>
        <v>#N/A</v>
      </c>
      <c r="N707" s="265" t="str">
        <f t="shared" si="5"/>
        <v/>
      </c>
      <c r="O707" s="265"/>
      <c r="P707" s="265"/>
      <c r="Q707" s="265"/>
      <c r="R707" s="265"/>
      <c r="S707" s="265"/>
      <c r="T707" s="265"/>
      <c r="U707" s="265"/>
      <c r="V707" s="265"/>
      <c r="W707" s="265"/>
      <c r="X707" s="265"/>
      <c r="Y707" s="265"/>
      <c r="Z707" s="265"/>
    </row>
    <row r="708" ht="10.5" customHeight="1">
      <c r="A708" s="259"/>
      <c r="B708" s="260" t="str">
        <f>VLOOKUP(A708,Adr!A:B,2,FALSE)</f>
        <v>#N/A</v>
      </c>
      <c r="C708" s="132"/>
      <c r="D708" s="270"/>
      <c r="E708" s="268"/>
      <c r="F708" s="259"/>
      <c r="G708" s="261"/>
      <c r="H708" s="261"/>
      <c r="I708" s="235"/>
      <c r="J708" s="236"/>
      <c r="K708" s="264"/>
      <c r="L708" s="236" t="str">
        <f t="shared" si="7"/>
        <v/>
      </c>
      <c r="M708" s="264" t="str">
        <f t="shared" si="4"/>
        <v>#N/A</v>
      </c>
      <c r="N708" s="265" t="str">
        <f t="shared" si="5"/>
        <v/>
      </c>
      <c r="O708" s="265"/>
      <c r="P708" s="265"/>
      <c r="Q708" s="265"/>
      <c r="R708" s="265"/>
      <c r="S708" s="265"/>
      <c r="T708" s="265"/>
      <c r="U708" s="265"/>
      <c r="V708" s="265"/>
      <c r="W708" s="265"/>
      <c r="X708" s="265"/>
      <c r="Y708" s="265"/>
      <c r="Z708" s="265"/>
    </row>
    <row r="709" ht="10.5" customHeight="1">
      <c r="A709" s="259"/>
      <c r="B709" s="260" t="str">
        <f>VLOOKUP(A709,Adr!A:B,2,FALSE)</f>
        <v>#N/A</v>
      </c>
      <c r="C709" s="269"/>
      <c r="D709" s="242"/>
      <c r="E709" s="268"/>
      <c r="F709" s="259"/>
      <c r="G709" s="261"/>
      <c r="H709" s="261"/>
      <c r="I709" s="235"/>
      <c r="J709" s="236"/>
      <c r="K709" s="264"/>
      <c r="L709" s="236" t="str">
        <f t="shared" si="7"/>
        <v/>
      </c>
      <c r="M709" s="264" t="str">
        <f t="shared" si="4"/>
        <v>#N/A</v>
      </c>
      <c r="N709" s="265" t="str">
        <f t="shared" si="5"/>
        <v/>
      </c>
      <c r="O709" s="265"/>
      <c r="P709" s="265"/>
      <c r="Q709" s="265"/>
      <c r="R709" s="265"/>
      <c r="S709" s="265"/>
      <c r="T709" s="265"/>
      <c r="U709" s="265"/>
      <c r="V709" s="265"/>
      <c r="W709" s="265"/>
      <c r="X709" s="265"/>
      <c r="Y709" s="265"/>
      <c r="Z709" s="265"/>
    </row>
    <row r="710" ht="10.5" customHeight="1">
      <c r="A710" s="259"/>
      <c r="B710" s="260" t="str">
        <f>VLOOKUP(A710,Adr!A:B,2,FALSE)</f>
        <v>#N/A</v>
      </c>
      <c r="C710" s="132"/>
      <c r="D710" s="270"/>
      <c r="E710" s="268"/>
      <c r="F710" s="240"/>
      <c r="G710" s="241"/>
      <c r="H710" s="241"/>
      <c r="I710" s="236"/>
      <c r="J710" s="236"/>
      <c r="K710" s="264"/>
      <c r="L710" s="236" t="str">
        <f t="shared" si="7"/>
        <v/>
      </c>
      <c r="M710" s="264" t="str">
        <f t="shared" si="4"/>
        <v>#N/A</v>
      </c>
      <c r="N710" s="265" t="str">
        <f t="shared" si="5"/>
        <v/>
      </c>
      <c r="O710" s="265"/>
      <c r="P710" s="265"/>
      <c r="Q710" s="265"/>
      <c r="R710" s="265"/>
      <c r="S710" s="265"/>
      <c r="T710" s="265"/>
      <c r="U710" s="265"/>
      <c r="V710" s="265"/>
      <c r="W710" s="265"/>
      <c r="X710" s="265"/>
      <c r="Y710" s="265"/>
      <c r="Z710" s="265"/>
    </row>
    <row r="711" ht="10.5" customHeight="1">
      <c r="A711" s="259"/>
      <c r="B711" s="260" t="str">
        <f>VLOOKUP(A711,Adr!A:B,2,FALSE)</f>
        <v>#N/A</v>
      </c>
      <c r="C711" s="132"/>
      <c r="D711" s="270"/>
      <c r="E711" s="268"/>
      <c r="F711" s="240"/>
      <c r="G711" s="241"/>
      <c r="H711" s="241"/>
      <c r="I711" s="236"/>
      <c r="J711" s="236"/>
      <c r="K711" s="264"/>
      <c r="L711" s="236" t="str">
        <f t="shared" si="7"/>
        <v/>
      </c>
      <c r="M711" s="264" t="str">
        <f t="shared" si="4"/>
        <v>#N/A</v>
      </c>
      <c r="N711" s="265" t="str">
        <f t="shared" si="5"/>
        <v/>
      </c>
      <c r="O711" s="265"/>
      <c r="P711" s="265"/>
      <c r="Q711" s="265"/>
      <c r="R711" s="265"/>
      <c r="S711" s="265"/>
      <c r="T711" s="265"/>
      <c r="U711" s="265"/>
      <c r="V711" s="265"/>
      <c r="W711" s="265"/>
      <c r="X711" s="265"/>
      <c r="Y711" s="265"/>
      <c r="Z711" s="265"/>
    </row>
    <row r="712" ht="10.5" customHeight="1">
      <c r="A712" s="259"/>
      <c r="B712" s="260" t="str">
        <f>VLOOKUP(A712,Adr!A:B,2,FALSE)</f>
        <v>#N/A</v>
      </c>
      <c r="C712" s="241"/>
      <c r="D712" s="242"/>
      <c r="E712" s="268"/>
      <c r="F712" s="240"/>
      <c r="G712" s="241"/>
      <c r="H712" s="241"/>
      <c r="I712" s="235"/>
      <c r="J712" s="236"/>
      <c r="K712" s="264"/>
      <c r="L712" s="236" t="str">
        <f t="shared" si="7"/>
        <v/>
      </c>
      <c r="M712" s="264" t="str">
        <f t="shared" si="4"/>
        <v>#N/A</v>
      </c>
      <c r="N712" s="265" t="str">
        <f t="shared" si="5"/>
        <v/>
      </c>
      <c r="O712" s="265"/>
      <c r="P712" s="265"/>
      <c r="Q712" s="265"/>
      <c r="R712" s="265"/>
      <c r="S712" s="265"/>
      <c r="T712" s="265"/>
      <c r="U712" s="265"/>
      <c r="V712" s="265"/>
      <c r="W712" s="265"/>
      <c r="X712" s="265"/>
      <c r="Y712" s="265"/>
      <c r="Z712" s="265"/>
    </row>
    <row r="713" ht="10.5" customHeight="1">
      <c r="A713" s="259"/>
      <c r="B713" s="260" t="str">
        <f>VLOOKUP(A713,Adr!A:B,2,FALSE)</f>
        <v>#N/A</v>
      </c>
      <c r="C713" s="261"/>
      <c r="D713" s="270"/>
      <c r="E713" s="268"/>
      <c r="F713" s="259"/>
      <c r="G713" s="261"/>
      <c r="H713" s="261"/>
      <c r="I713" s="235"/>
      <c r="J713" s="236"/>
      <c r="K713" s="264"/>
      <c r="L713" s="236" t="str">
        <f t="shared" si="7"/>
        <v/>
      </c>
      <c r="M713" s="264" t="str">
        <f t="shared" si="4"/>
        <v>#N/A</v>
      </c>
      <c r="N713" s="265" t="str">
        <f t="shared" si="5"/>
        <v/>
      </c>
      <c r="O713" s="265"/>
      <c r="P713" s="265"/>
      <c r="Q713" s="265"/>
      <c r="R713" s="265"/>
      <c r="S713" s="265"/>
      <c r="T713" s="265"/>
      <c r="U713" s="265"/>
      <c r="V713" s="265"/>
      <c r="W713" s="265"/>
      <c r="X713" s="265"/>
      <c r="Y713" s="265"/>
      <c r="Z713" s="265"/>
    </row>
    <row r="714" ht="10.5" customHeight="1">
      <c r="A714" s="259"/>
      <c r="B714" s="260" t="str">
        <f>VLOOKUP(A714,Adr!A:B,2,FALSE)</f>
        <v>#N/A</v>
      </c>
      <c r="C714" s="269"/>
      <c r="D714" s="252"/>
      <c r="E714" s="268"/>
      <c r="F714" s="259"/>
      <c r="G714" s="261"/>
      <c r="H714" s="261"/>
      <c r="I714" s="236"/>
      <c r="J714" s="236"/>
      <c r="K714" s="264"/>
      <c r="L714" s="236" t="str">
        <f t="shared" si="7"/>
        <v/>
      </c>
      <c r="M714" s="264" t="str">
        <f t="shared" si="4"/>
        <v>#N/A</v>
      </c>
      <c r="N714" s="265" t="str">
        <f t="shared" si="5"/>
        <v/>
      </c>
      <c r="O714" s="265"/>
      <c r="P714" s="265"/>
      <c r="Q714" s="265"/>
      <c r="R714" s="265"/>
      <c r="S714" s="265"/>
      <c r="T714" s="265"/>
      <c r="U714" s="265"/>
      <c r="V714" s="265"/>
      <c r="W714" s="265"/>
      <c r="X714" s="265"/>
      <c r="Y714" s="265"/>
      <c r="Z714" s="265"/>
    </row>
    <row r="715" ht="10.5" customHeight="1">
      <c r="A715" s="259"/>
      <c r="B715" s="260" t="str">
        <f>VLOOKUP(A715,Adr!A:B,2,FALSE)</f>
        <v>#N/A</v>
      </c>
      <c r="C715" s="269"/>
      <c r="D715" s="252"/>
      <c r="E715" s="268"/>
      <c r="F715" s="259"/>
      <c r="G715" s="261"/>
      <c r="H715" s="261"/>
      <c r="I715" s="236"/>
      <c r="J715" s="236"/>
      <c r="K715" s="264"/>
      <c r="L715" s="236" t="str">
        <f t="shared" si="7"/>
        <v/>
      </c>
      <c r="M715" s="264" t="str">
        <f t="shared" si="4"/>
        <v>#N/A</v>
      </c>
      <c r="N715" s="265" t="str">
        <f t="shared" si="5"/>
        <v/>
      </c>
      <c r="O715" s="265"/>
      <c r="P715" s="265"/>
      <c r="Q715" s="265"/>
      <c r="R715" s="265"/>
      <c r="S715" s="265"/>
      <c r="T715" s="265"/>
      <c r="U715" s="265"/>
      <c r="V715" s="265"/>
      <c r="W715" s="265"/>
      <c r="X715" s="265"/>
      <c r="Y715" s="265"/>
      <c r="Z715" s="265"/>
    </row>
    <row r="716" ht="10.5" customHeight="1">
      <c r="A716" s="240"/>
      <c r="B716" s="260" t="str">
        <f>VLOOKUP(A716,Adr!A:B,2,FALSE)</f>
        <v>#N/A</v>
      </c>
      <c r="C716" s="241"/>
      <c r="D716" s="242"/>
      <c r="E716" s="268"/>
      <c r="F716" s="240"/>
      <c r="G716" s="241"/>
      <c r="H716" s="241"/>
      <c r="I716" s="235"/>
      <c r="J716" s="236"/>
      <c r="K716" s="264"/>
      <c r="L716" s="236" t="str">
        <f t="shared" si="7"/>
        <v/>
      </c>
      <c r="M716" s="264" t="str">
        <f t="shared" si="4"/>
        <v>#N/A</v>
      </c>
      <c r="N716" s="265" t="str">
        <f t="shared" si="5"/>
        <v/>
      </c>
      <c r="O716" s="265"/>
      <c r="P716" s="265"/>
      <c r="Q716" s="265"/>
      <c r="R716" s="265"/>
      <c r="S716" s="265"/>
      <c r="T716" s="265"/>
      <c r="U716" s="265"/>
      <c r="V716" s="265"/>
      <c r="W716" s="265"/>
      <c r="X716" s="265"/>
      <c r="Y716" s="265"/>
      <c r="Z716" s="265"/>
    </row>
    <row r="717" ht="10.5" customHeight="1">
      <c r="A717" s="259"/>
      <c r="B717" s="260" t="str">
        <f>VLOOKUP(A717,Adr!A:B,2,FALSE)</f>
        <v>#N/A</v>
      </c>
      <c r="C717" s="261"/>
      <c r="D717" s="270"/>
      <c r="E717" s="268"/>
      <c r="F717" s="259"/>
      <c r="G717" s="261"/>
      <c r="H717" s="261"/>
      <c r="I717" s="235"/>
      <c r="J717" s="236"/>
      <c r="K717" s="264"/>
      <c r="L717" s="236" t="str">
        <f t="shared" si="7"/>
        <v/>
      </c>
      <c r="M717" s="264" t="str">
        <f t="shared" si="4"/>
        <v>#N/A</v>
      </c>
      <c r="N717" s="265" t="str">
        <f t="shared" si="5"/>
        <v/>
      </c>
      <c r="O717" s="265"/>
      <c r="P717" s="265"/>
      <c r="Q717" s="265"/>
      <c r="R717" s="265"/>
      <c r="S717" s="265"/>
      <c r="T717" s="265"/>
      <c r="U717" s="265"/>
      <c r="V717" s="265"/>
      <c r="W717" s="265"/>
      <c r="X717" s="265"/>
      <c r="Y717" s="265"/>
      <c r="Z717" s="265"/>
    </row>
    <row r="718" ht="10.5" customHeight="1">
      <c r="A718" s="259"/>
      <c r="B718" s="260" t="str">
        <f>VLOOKUP(A718,Adr!A:B,2,FALSE)</f>
        <v>#N/A</v>
      </c>
      <c r="C718" s="132"/>
      <c r="D718" s="270"/>
      <c r="E718" s="268"/>
      <c r="F718" s="259"/>
      <c r="G718" s="261"/>
      <c r="H718" s="261"/>
      <c r="I718" s="235"/>
      <c r="J718" s="236"/>
      <c r="K718" s="264"/>
      <c r="L718" s="236" t="str">
        <f t="shared" si="7"/>
        <v/>
      </c>
      <c r="M718" s="264" t="str">
        <f t="shared" si="4"/>
        <v>#N/A</v>
      </c>
      <c r="N718" s="265" t="str">
        <f t="shared" si="5"/>
        <v/>
      </c>
      <c r="O718" s="265"/>
      <c r="P718" s="265"/>
      <c r="Q718" s="265"/>
      <c r="R718" s="265"/>
      <c r="S718" s="265"/>
      <c r="T718" s="265"/>
      <c r="U718" s="265"/>
      <c r="V718" s="265"/>
      <c r="W718" s="265"/>
      <c r="X718" s="265"/>
      <c r="Y718" s="265"/>
      <c r="Z718" s="265"/>
    </row>
    <row r="719" ht="10.5" customHeight="1">
      <c r="A719" s="235"/>
      <c r="B719" s="260" t="str">
        <f>VLOOKUP(A719,Adr!A:B,2,FALSE)</f>
        <v>#N/A</v>
      </c>
      <c r="C719" s="261"/>
      <c r="D719" s="270"/>
      <c r="E719" s="268"/>
      <c r="F719" s="259"/>
      <c r="G719" s="261"/>
      <c r="H719" s="261"/>
      <c r="I719" s="235"/>
      <c r="J719" s="236"/>
      <c r="K719" s="264"/>
      <c r="L719" s="236" t="str">
        <f t="shared" si="7"/>
        <v/>
      </c>
      <c r="M719" s="264" t="str">
        <f t="shared" si="4"/>
        <v>#N/A</v>
      </c>
      <c r="N719" s="265" t="str">
        <f t="shared" si="5"/>
        <v/>
      </c>
      <c r="O719" s="265"/>
      <c r="P719" s="265"/>
      <c r="Q719" s="265"/>
      <c r="R719" s="265"/>
      <c r="S719" s="265"/>
      <c r="T719" s="265"/>
      <c r="U719" s="265"/>
      <c r="V719" s="265"/>
      <c r="W719" s="265"/>
      <c r="X719" s="265"/>
      <c r="Y719" s="265"/>
      <c r="Z719" s="265"/>
    </row>
    <row r="720" ht="10.5" customHeight="1">
      <c r="A720" s="235"/>
      <c r="B720" s="260" t="str">
        <f>VLOOKUP(A720,Adr!A:B,2,FALSE)</f>
        <v>#N/A</v>
      </c>
      <c r="C720" s="261"/>
      <c r="D720" s="270"/>
      <c r="E720" s="268"/>
      <c r="F720" s="259"/>
      <c r="G720" s="261"/>
      <c r="H720" s="261"/>
      <c r="I720" s="235"/>
      <c r="J720" s="236"/>
      <c r="K720" s="264"/>
      <c r="L720" s="236" t="str">
        <f t="shared" si="7"/>
        <v/>
      </c>
      <c r="M720" s="264" t="str">
        <f t="shared" si="4"/>
        <v>#N/A</v>
      </c>
      <c r="N720" s="265" t="str">
        <f t="shared" si="5"/>
        <v/>
      </c>
      <c r="O720" s="265"/>
      <c r="P720" s="265"/>
      <c r="Q720" s="265"/>
      <c r="R720" s="265"/>
      <c r="S720" s="265"/>
      <c r="T720" s="265"/>
      <c r="U720" s="265"/>
      <c r="V720" s="265"/>
      <c r="W720" s="265"/>
      <c r="X720" s="265"/>
      <c r="Y720" s="265"/>
      <c r="Z720" s="265"/>
    </row>
    <row r="721" ht="10.5" customHeight="1">
      <c r="A721" s="240"/>
      <c r="B721" s="260" t="str">
        <f>VLOOKUP(A721,Adr!A:B,2,FALSE)</f>
        <v>#N/A</v>
      </c>
      <c r="C721" s="241"/>
      <c r="D721" s="242"/>
      <c r="E721" s="268"/>
      <c r="F721" s="240"/>
      <c r="G721" s="241"/>
      <c r="H721" s="241"/>
      <c r="I721" s="235"/>
      <c r="J721" s="236"/>
      <c r="K721" s="264"/>
      <c r="L721" s="236" t="str">
        <f t="shared" si="7"/>
        <v/>
      </c>
      <c r="M721" s="264" t="str">
        <f t="shared" si="4"/>
        <v>#N/A</v>
      </c>
      <c r="N721" s="265" t="str">
        <f t="shared" si="5"/>
        <v/>
      </c>
      <c r="O721" s="265"/>
      <c r="P721" s="265"/>
      <c r="Q721" s="265"/>
      <c r="R721" s="265"/>
      <c r="S721" s="265"/>
      <c r="T721" s="265"/>
      <c r="U721" s="265"/>
      <c r="V721" s="265"/>
      <c r="W721" s="265"/>
      <c r="X721" s="265"/>
      <c r="Y721" s="265"/>
      <c r="Z721" s="265"/>
    </row>
    <row r="722" ht="10.5" customHeight="1">
      <c r="A722" s="259"/>
      <c r="B722" s="260" t="str">
        <f>VLOOKUP(A722,Adr!A:B,2,FALSE)</f>
        <v>#N/A</v>
      </c>
      <c r="C722" s="132"/>
      <c r="D722" s="270"/>
      <c r="E722" s="268"/>
      <c r="F722" s="240"/>
      <c r="G722" s="241"/>
      <c r="H722" s="241"/>
      <c r="I722" s="236"/>
      <c r="J722" s="236"/>
      <c r="K722" s="264"/>
      <c r="L722" s="236" t="str">
        <f t="shared" si="7"/>
        <v/>
      </c>
      <c r="M722" s="264" t="str">
        <f t="shared" si="4"/>
        <v>#N/A</v>
      </c>
      <c r="N722" s="265" t="str">
        <f t="shared" si="5"/>
        <v/>
      </c>
      <c r="O722" s="265"/>
      <c r="P722" s="265"/>
      <c r="Q722" s="265"/>
      <c r="R722" s="265"/>
      <c r="S722" s="265"/>
      <c r="T722" s="265"/>
      <c r="U722" s="265"/>
      <c r="V722" s="265"/>
      <c r="W722" s="265"/>
      <c r="X722" s="265"/>
      <c r="Y722" s="265"/>
      <c r="Z722" s="265"/>
    </row>
    <row r="723" ht="10.5" customHeight="1">
      <c r="A723" s="259"/>
      <c r="B723" s="260" t="str">
        <f>VLOOKUP(A723,Adr!A:B,2,FALSE)</f>
        <v>#N/A</v>
      </c>
      <c r="C723" s="132"/>
      <c r="D723" s="270"/>
      <c r="E723" s="268"/>
      <c r="F723" s="240"/>
      <c r="G723" s="241"/>
      <c r="H723" s="241"/>
      <c r="I723" s="236"/>
      <c r="J723" s="236"/>
      <c r="K723" s="264"/>
      <c r="L723" s="236" t="str">
        <f t="shared" si="7"/>
        <v/>
      </c>
      <c r="M723" s="264" t="str">
        <f t="shared" si="4"/>
        <v>#N/A</v>
      </c>
      <c r="N723" s="265" t="str">
        <f t="shared" si="5"/>
        <v/>
      </c>
      <c r="O723" s="265"/>
      <c r="P723" s="265"/>
      <c r="Q723" s="265"/>
      <c r="R723" s="265"/>
      <c r="S723" s="265"/>
      <c r="T723" s="265"/>
      <c r="U723" s="265"/>
      <c r="V723" s="265"/>
      <c r="W723" s="265"/>
      <c r="X723" s="265"/>
      <c r="Y723" s="265"/>
      <c r="Z723" s="265"/>
    </row>
    <row r="724" ht="10.5" customHeight="1">
      <c r="A724" s="259"/>
      <c r="B724" s="260" t="str">
        <f>VLOOKUP(A724,Adr!A:B,2,FALSE)</f>
        <v>#N/A</v>
      </c>
      <c r="C724" s="261"/>
      <c r="D724" s="270"/>
      <c r="E724" s="268"/>
      <c r="F724" s="259"/>
      <c r="G724" s="261"/>
      <c r="H724" s="261"/>
      <c r="I724" s="235"/>
      <c r="J724" s="236"/>
      <c r="K724" s="264"/>
      <c r="L724" s="236" t="str">
        <f t="shared" si="7"/>
        <v/>
      </c>
      <c r="M724" s="264" t="str">
        <f t="shared" si="4"/>
        <v>#N/A</v>
      </c>
      <c r="N724" s="265" t="str">
        <f t="shared" si="5"/>
        <v/>
      </c>
      <c r="O724" s="265"/>
      <c r="P724" s="265"/>
      <c r="Q724" s="265"/>
      <c r="R724" s="265"/>
      <c r="S724" s="265"/>
      <c r="T724" s="265"/>
      <c r="U724" s="265"/>
      <c r="V724" s="265"/>
      <c r="W724" s="265"/>
      <c r="X724" s="265"/>
      <c r="Y724" s="265"/>
      <c r="Z724" s="265"/>
    </row>
    <row r="725" ht="10.5" customHeight="1">
      <c r="A725" s="259"/>
      <c r="B725" s="260" t="str">
        <f>VLOOKUP(A725,Adr!A:B,2,FALSE)</f>
        <v>#N/A</v>
      </c>
      <c r="C725" s="241"/>
      <c r="D725" s="242"/>
      <c r="E725" s="268"/>
      <c r="F725" s="240"/>
      <c r="G725" s="241"/>
      <c r="H725" s="241"/>
      <c r="I725" s="235"/>
      <c r="J725" s="236"/>
      <c r="K725" s="264"/>
      <c r="L725" s="236" t="str">
        <f t="shared" si="7"/>
        <v/>
      </c>
      <c r="M725" s="264" t="str">
        <f t="shared" si="4"/>
        <v>#N/A</v>
      </c>
      <c r="N725" s="265" t="str">
        <f t="shared" si="5"/>
        <v/>
      </c>
      <c r="O725" s="265"/>
      <c r="P725" s="265"/>
      <c r="Q725" s="265"/>
      <c r="R725" s="265"/>
      <c r="S725" s="265"/>
      <c r="T725" s="265"/>
      <c r="U725" s="265"/>
      <c r="V725" s="265"/>
      <c r="W725" s="265"/>
      <c r="X725" s="265"/>
      <c r="Y725" s="265"/>
      <c r="Z725" s="265"/>
    </row>
    <row r="726" ht="10.5" customHeight="1">
      <c r="A726" s="259"/>
      <c r="B726" s="260" t="str">
        <f>VLOOKUP(A726,Adr!A:B,2,FALSE)</f>
        <v>#N/A</v>
      </c>
      <c r="C726" s="241"/>
      <c r="D726" s="242"/>
      <c r="E726" s="268"/>
      <c r="F726" s="240"/>
      <c r="G726" s="241"/>
      <c r="H726" s="241"/>
      <c r="I726" s="235"/>
      <c r="J726" s="236"/>
      <c r="K726" s="264"/>
      <c r="L726" s="236" t="str">
        <f t="shared" si="7"/>
        <v/>
      </c>
      <c r="M726" s="264" t="str">
        <f t="shared" si="4"/>
        <v>#N/A</v>
      </c>
      <c r="N726" s="265" t="str">
        <f t="shared" si="5"/>
        <v/>
      </c>
      <c r="O726" s="265"/>
      <c r="P726" s="265"/>
      <c r="Q726" s="265"/>
      <c r="R726" s="265"/>
      <c r="S726" s="265"/>
      <c r="T726" s="265"/>
      <c r="U726" s="265"/>
      <c r="V726" s="265"/>
      <c r="W726" s="265"/>
      <c r="X726" s="265"/>
      <c r="Y726" s="265"/>
      <c r="Z726" s="265"/>
    </row>
    <row r="727" ht="10.5" customHeight="1">
      <c r="A727" s="259"/>
      <c r="B727" s="260" t="str">
        <f>VLOOKUP(A727,Adr!A:B,2,FALSE)</f>
        <v>#N/A</v>
      </c>
      <c r="C727" s="132"/>
      <c r="D727" s="270"/>
      <c r="E727" s="268"/>
      <c r="F727" s="240"/>
      <c r="G727" s="241"/>
      <c r="H727" s="241"/>
      <c r="I727" s="236"/>
      <c r="J727" s="236"/>
      <c r="K727" s="264"/>
      <c r="L727" s="236" t="str">
        <f t="shared" si="7"/>
        <v/>
      </c>
      <c r="M727" s="264" t="str">
        <f t="shared" si="4"/>
        <v>#N/A</v>
      </c>
      <c r="N727" s="265" t="str">
        <f t="shared" si="5"/>
        <v/>
      </c>
      <c r="O727" s="265"/>
      <c r="P727" s="265"/>
      <c r="Q727" s="265"/>
      <c r="R727" s="265"/>
      <c r="S727" s="265"/>
      <c r="T727" s="265"/>
      <c r="U727" s="265"/>
      <c r="V727" s="265"/>
      <c r="W727" s="265"/>
      <c r="X727" s="265"/>
      <c r="Y727" s="265"/>
      <c r="Z727" s="265"/>
    </row>
    <row r="728" ht="10.5" customHeight="1">
      <c r="A728" s="240"/>
      <c r="B728" s="260" t="str">
        <f>VLOOKUP(A728,Adr!A:B,2,FALSE)</f>
        <v>#N/A</v>
      </c>
      <c r="C728" s="241"/>
      <c r="D728" s="242"/>
      <c r="E728" s="263"/>
      <c r="F728" s="240"/>
      <c r="G728" s="241"/>
      <c r="H728" s="241"/>
      <c r="I728" s="235"/>
      <c r="J728" s="236"/>
      <c r="K728" s="264"/>
      <c r="L728" s="236" t="str">
        <f t="shared" si="7"/>
        <v/>
      </c>
      <c r="M728" s="264" t="str">
        <f t="shared" si="4"/>
        <v>#N/A</v>
      </c>
      <c r="N728" s="265" t="str">
        <f t="shared" si="5"/>
        <v/>
      </c>
      <c r="O728" s="265"/>
      <c r="P728" s="265"/>
      <c r="Q728" s="265"/>
      <c r="R728" s="265"/>
      <c r="S728" s="265"/>
      <c r="T728" s="265"/>
      <c r="U728" s="265"/>
      <c r="V728" s="265"/>
      <c r="W728" s="265"/>
      <c r="X728" s="265"/>
      <c r="Y728" s="265"/>
      <c r="Z728" s="265"/>
    </row>
    <row r="729" ht="10.5" customHeight="1">
      <c r="A729" s="240"/>
      <c r="B729" s="260" t="str">
        <f>VLOOKUP(A729,Adr!A:B,2,FALSE)</f>
        <v>#N/A</v>
      </c>
      <c r="C729" s="241"/>
      <c r="D729" s="242"/>
      <c r="E729" s="263"/>
      <c r="F729" s="240"/>
      <c r="G729" s="241"/>
      <c r="H729" s="241"/>
      <c r="I729" s="235"/>
      <c r="J729" s="236"/>
      <c r="K729" s="264"/>
      <c r="L729" s="236" t="str">
        <f t="shared" si="7"/>
        <v/>
      </c>
      <c r="M729" s="264" t="str">
        <f t="shared" si="4"/>
        <v>#N/A</v>
      </c>
      <c r="N729" s="265" t="str">
        <f t="shared" si="5"/>
        <v/>
      </c>
      <c r="O729" s="265"/>
      <c r="P729" s="265"/>
      <c r="Q729" s="265"/>
      <c r="R729" s="265"/>
      <c r="S729" s="265"/>
      <c r="T729" s="265"/>
      <c r="U729" s="265"/>
      <c r="V729" s="265"/>
      <c r="W729" s="265"/>
      <c r="X729" s="265"/>
      <c r="Y729" s="265"/>
      <c r="Z729" s="265"/>
    </row>
    <row r="730" ht="10.5" customHeight="1">
      <c r="A730" s="240"/>
      <c r="B730" s="260" t="str">
        <f>VLOOKUP(A730,Adr!A:B,2,FALSE)</f>
        <v>#N/A</v>
      </c>
      <c r="C730" s="241"/>
      <c r="D730" s="242"/>
      <c r="E730" s="263"/>
      <c r="F730" s="240"/>
      <c r="G730" s="241"/>
      <c r="H730" s="241"/>
      <c r="I730" s="235"/>
      <c r="J730" s="236"/>
      <c r="K730" s="264"/>
      <c r="L730" s="236" t="str">
        <f t="shared" si="7"/>
        <v/>
      </c>
      <c r="M730" s="264" t="str">
        <f t="shared" si="4"/>
        <v>#N/A</v>
      </c>
      <c r="N730" s="265" t="str">
        <f t="shared" si="5"/>
        <v/>
      </c>
      <c r="O730" s="265"/>
      <c r="P730" s="265"/>
      <c r="Q730" s="265"/>
      <c r="R730" s="265"/>
      <c r="S730" s="265"/>
      <c r="T730" s="265"/>
      <c r="U730" s="265"/>
      <c r="V730" s="265"/>
      <c r="W730" s="265"/>
      <c r="X730" s="265"/>
      <c r="Y730" s="265"/>
      <c r="Z730" s="265"/>
    </row>
    <row r="731" ht="10.5" customHeight="1">
      <c r="A731" s="240"/>
      <c r="B731" s="260" t="str">
        <f>VLOOKUP(A731,Adr!A:B,2,FALSE)</f>
        <v>#N/A</v>
      </c>
      <c r="C731" s="241"/>
      <c r="D731" s="242"/>
      <c r="E731" s="263"/>
      <c r="F731" s="240"/>
      <c r="G731" s="241"/>
      <c r="H731" s="241"/>
      <c r="I731" s="235"/>
      <c r="J731" s="236"/>
      <c r="K731" s="264"/>
      <c r="L731" s="236" t="str">
        <f t="shared" si="7"/>
        <v/>
      </c>
      <c r="M731" s="264" t="str">
        <f t="shared" si="4"/>
        <v>#N/A</v>
      </c>
      <c r="N731" s="265" t="str">
        <f t="shared" si="5"/>
        <v/>
      </c>
      <c r="O731" s="265"/>
      <c r="P731" s="265"/>
      <c r="Q731" s="265"/>
      <c r="R731" s="265"/>
      <c r="S731" s="265"/>
      <c r="T731" s="265"/>
      <c r="U731" s="265"/>
      <c r="V731" s="265"/>
      <c r="W731" s="265"/>
      <c r="X731" s="265"/>
      <c r="Y731" s="265"/>
      <c r="Z731" s="265"/>
    </row>
    <row r="732" ht="10.5" customHeight="1">
      <c r="A732" s="240"/>
      <c r="B732" s="260" t="str">
        <f>VLOOKUP(A732,Adr!A:B,2,FALSE)</f>
        <v>#N/A</v>
      </c>
      <c r="C732" s="241"/>
      <c r="D732" s="242"/>
      <c r="E732" s="263"/>
      <c r="F732" s="240"/>
      <c r="G732" s="241"/>
      <c r="H732" s="241"/>
      <c r="I732" s="235"/>
      <c r="J732" s="236"/>
      <c r="K732" s="264"/>
      <c r="L732" s="236" t="str">
        <f t="shared" si="7"/>
        <v/>
      </c>
      <c r="M732" s="264" t="str">
        <f t="shared" si="4"/>
        <v>#N/A</v>
      </c>
      <c r="N732" s="265" t="str">
        <f t="shared" si="5"/>
        <v/>
      </c>
      <c r="O732" s="265"/>
      <c r="P732" s="265"/>
      <c r="Q732" s="265"/>
      <c r="R732" s="265"/>
      <c r="S732" s="265"/>
      <c r="T732" s="265"/>
      <c r="U732" s="265"/>
      <c r="V732" s="265"/>
      <c r="W732" s="265"/>
      <c r="X732" s="265"/>
      <c r="Y732" s="265"/>
      <c r="Z732" s="265"/>
    </row>
    <row r="733" ht="10.5" customHeight="1">
      <c r="A733" s="240"/>
      <c r="B733" s="260" t="str">
        <f>VLOOKUP(A733,Adr!A:B,2,FALSE)</f>
        <v>#N/A</v>
      </c>
      <c r="C733" s="241"/>
      <c r="D733" s="242"/>
      <c r="E733" s="263"/>
      <c r="F733" s="240"/>
      <c r="G733" s="241"/>
      <c r="H733" s="241"/>
      <c r="I733" s="235"/>
      <c r="J733" s="236"/>
      <c r="K733" s="264"/>
      <c r="L733" s="236" t="str">
        <f t="shared" si="7"/>
        <v/>
      </c>
      <c r="M733" s="264" t="str">
        <f t="shared" si="4"/>
        <v>#N/A</v>
      </c>
      <c r="N733" s="265" t="str">
        <f t="shared" si="5"/>
        <v/>
      </c>
      <c r="O733" s="265"/>
      <c r="P733" s="265"/>
      <c r="Q733" s="265"/>
      <c r="R733" s="265"/>
      <c r="S733" s="265"/>
      <c r="T733" s="265"/>
      <c r="U733" s="265"/>
      <c r="V733" s="265"/>
      <c r="W733" s="265"/>
      <c r="X733" s="265"/>
      <c r="Y733" s="265"/>
      <c r="Z733" s="265"/>
    </row>
    <row r="734" ht="10.5" customHeight="1">
      <c r="A734" s="240"/>
      <c r="B734" s="260" t="str">
        <f>VLOOKUP(A734,Adr!A:B,2,FALSE)</f>
        <v>#N/A</v>
      </c>
      <c r="C734" s="241"/>
      <c r="D734" s="242"/>
      <c r="E734" s="263"/>
      <c r="F734" s="240"/>
      <c r="G734" s="241"/>
      <c r="H734" s="241"/>
      <c r="I734" s="235"/>
      <c r="J734" s="236"/>
      <c r="K734" s="264"/>
      <c r="L734" s="236" t="str">
        <f t="shared" si="7"/>
        <v/>
      </c>
      <c r="M734" s="264" t="str">
        <f t="shared" si="4"/>
        <v>#N/A</v>
      </c>
      <c r="N734" s="265" t="str">
        <f t="shared" si="5"/>
        <v/>
      </c>
      <c r="O734" s="265"/>
      <c r="P734" s="265"/>
      <c r="Q734" s="265"/>
      <c r="R734" s="265"/>
      <c r="S734" s="265"/>
      <c r="T734" s="265"/>
      <c r="U734" s="265"/>
      <c r="V734" s="265"/>
      <c r="W734" s="265"/>
      <c r="X734" s="265"/>
      <c r="Y734" s="265"/>
      <c r="Z734" s="265"/>
    </row>
    <row r="735" ht="10.5" customHeight="1">
      <c r="A735" s="240"/>
      <c r="B735" s="260" t="str">
        <f>VLOOKUP(A735,Adr!A:B,2,FALSE)</f>
        <v>#N/A</v>
      </c>
      <c r="C735" s="241"/>
      <c r="D735" s="242"/>
      <c r="E735" s="263"/>
      <c r="F735" s="240"/>
      <c r="G735" s="241"/>
      <c r="H735" s="241"/>
      <c r="I735" s="235"/>
      <c r="J735" s="236"/>
      <c r="K735" s="264"/>
      <c r="L735" s="236" t="str">
        <f t="shared" si="7"/>
        <v/>
      </c>
      <c r="M735" s="264" t="str">
        <f t="shared" si="4"/>
        <v>#N/A</v>
      </c>
      <c r="N735" s="265" t="str">
        <f t="shared" si="5"/>
        <v/>
      </c>
      <c r="O735" s="265"/>
      <c r="P735" s="265"/>
      <c r="Q735" s="265"/>
      <c r="R735" s="265"/>
      <c r="S735" s="265"/>
      <c r="T735" s="265"/>
      <c r="U735" s="265"/>
      <c r="V735" s="265"/>
      <c r="W735" s="265"/>
      <c r="X735" s="265"/>
      <c r="Y735" s="265"/>
      <c r="Z735" s="265"/>
    </row>
    <row r="736" ht="10.5" customHeight="1">
      <c r="A736" s="240"/>
      <c r="B736" s="260" t="str">
        <f>VLOOKUP(A736,Adr!A:B,2,FALSE)</f>
        <v>#N/A</v>
      </c>
      <c r="C736" s="241"/>
      <c r="D736" s="242"/>
      <c r="E736" s="263"/>
      <c r="F736" s="240"/>
      <c r="G736" s="241"/>
      <c r="H736" s="241"/>
      <c r="I736" s="235"/>
      <c r="J736" s="236"/>
      <c r="K736" s="264"/>
      <c r="L736" s="236" t="str">
        <f t="shared" si="7"/>
        <v/>
      </c>
      <c r="M736" s="264" t="str">
        <f t="shared" si="4"/>
        <v>#N/A</v>
      </c>
      <c r="N736" s="265" t="str">
        <f t="shared" si="5"/>
        <v/>
      </c>
      <c r="O736" s="265"/>
      <c r="P736" s="265"/>
      <c r="Q736" s="265"/>
      <c r="R736" s="265"/>
      <c r="S736" s="265"/>
      <c r="T736" s="265"/>
      <c r="U736" s="265"/>
      <c r="V736" s="265"/>
      <c r="W736" s="265"/>
      <c r="X736" s="265"/>
      <c r="Y736" s="265"/>
      <c r="Z736" s="265"/>
    </row>
    <row r="737" ht="10.5" customHeight="1">
      <c r="A737" s="240"/>
      <c r="B737" s="260" t="str">
        <f>VLOOKUP(A737,Adr!A:B,2,FALSE)</f>
        <v>#N/A</v>
      </c>
      <c r="C737" s="241"/>
      <c r="D737" s="242"/>
      <c r="E737" s="263"/>
      <c r="F737" s="240"/>
      <c r="G737" s="241"/>
      <c r="H737" s="241"/>
      <c r="I737" s="235"/>
      <c r="J737" s="236"/>
      <c r="K737" s="264"/>
      <c r="L737" s="236" t="str">
        <f t="shared" si="7"/>
        <v/>
      </c>
      <c r="M737" s="264" t="str">
        <f t="shared" si="4"/>
        <v>#N/A</v>
      </c>
      <c r="N737" s="265" t="str">
        <f t="shared" si="5"/>
        <v/>
      </c>
      <c r="O737" s="265"/>
      <c r="P737" s="265"/>
      <c r="Q737" s="265"/>
      <c r="R737" s="265"/>
      <c r="S737" s="265"/>
      <c r="T737" s="265"/>
      <c r="U737" s="265"/>
      <c r="V737" s="265"/>
      <c r="W737" s="265"/>
      <c r="X737" s="265"/>
      <c r="Y737" s="265"/>
      <c r="Z737" s="265"/>
    </row>
    <row r="738" ht="10.5" customHeight="1">
      <c r="A738" s="240"/>
      <c r="B738" s="260" t="str">
        <f>VLOOKUP(A738,Adr!A:B,2,FALSE)</f>
        <v>#N/A</v>
      </c>
      <c r="C738" s="241"/>
      <c r="D738" s="242"/>
      <c r="E738" s="263"/>
      <c r="F738" s="240"/>
      <c r="G738" s="241"/>
      <c r="H738" s="241"/>
      <c r="I738" s="235"/>
      <c r="J738" s="236"/>
      <c r="K738" s="264"/>
      <c r="L738" s="236" t="str">
        <f t="shared" si="7"/>
        <v/>
      </c>
      <c r="M738" s="264" t="str">
        <f t="shared" si="4"/>
        <v>#N/A</v>
      </c>
      <c r="N738" s="265" t="str">
        <f t="shared" si="5"/>
        <v/>
      </c>
      <c r="O738" s="265"/>
      <c r="P738" s="265"/>
      <c r="Q738" s="265"/>
      <c r="R738" s="265"/>
      <c r="S738" s="265"/>
      <c r="T738" s="265"/>
      <c r="U738" s="265"/>
      <c r="V738" s="265"/>
      <c r="W738" s="265"/>
      <c r="X738" s="265"/>
      <c r="Y738" s="265"/>
      <c r="Z738" s="265"/>
    </row>
    <row r="739" ht="10.5" customHeight="1">
      <c r="A739" s="240"/>
      <c r="B739" s="260" t="str">
        <f>VLOOKUP(A739,Adr!A:B,2,FALSE)</f>
        <v>#N/A</v>
      </c>
      <c r="C739" s="241"/>
      <c r="D739" s="242"/>
      <c r="E739" s="263"/>
      <c r="F739" s="240"/>
      <c r="G739" s="241"/>
      <c r="H739" s="241"/>
      <c r="I739" s="235"/>
      <c r="J739" s="236"/>
      <c r="K739" s="264"/>
      <c r="L739" s="236" t="str">
        <f t="shared" si="7"/>
        <v/>
      </c>
      <c r="M739" s="264" t="str">
        <f t="shared" si="4"/>
        <v>#N/A</v>
      </c>
      <c r="N739" s="265" t="str">
        <f t="shared" si="5"/>
        <v/>
      </c>
      <c r="O739" s="265"/>
      <c r="P739" s="265"/>
      <c r="Q739" s="265"/>
      <c r="R739" s="265"/>
      <c r="S739" s="265"/>
      <c r="T739" s="265"/>
      <c r="U739" s="265"/>
      <c r="V739" s="265"/>
      <c r="W739" s="265"/>
      <c r="X739" s="265"/>
      <c r="Y739" s="265"/>
      <c r="Z739" s="265"/>
    </row>
    <row r="740" ht="10.5" customHeight="1">
      <c r="A740" s="240"/>
      <c r="B740" s="260" t="str">
        <f>VLOOKUP(A740,Adr!A:B,2,FALSE)</f>
        <v>#N/A</v>
      </c>
      <c r="C740" s="241"/>
      <c r="D740" s="242"/>
      <c r="E740" s="263"/>
      <c r="F740" s="240"/>
      <c r="G740" s="241"/>
      <c r="H740" s="241"/>
      <c r="I740" s="235"/>
      <c r="J740" s="236"/>
      <c r="K740" s="264"/>
      <c r="L740" s="236" t="str">
        <f t="shared" si="7"/>
        <v/>
      </c>
      <c r="M740" s="264" t="str">
        <f t="shared" si="4"/>
        <v>#N/A</v>
      </c>
      <c r="N740" s="265" t="str">
        <f t="shared" si="5"/>
        <v/>
      </c>
      <c r="O740" s="265"/>
      <c r="P740" s="265"/>
      <c r="Q740" s="265"/>
      <c r="R740" s="265"/>
      <c r="S740" s="265"/>
      <c r="T740" s="265"/>
      <c r="U740" s="265"/>
      <c r="V740" s="265"/>
      <c r="W740" s="265"/>
      <c r="X740" s="265"/>
      <c r="Y740" s="265"/>
      <c r="Z740" s="265"/>
    </row>
    <row r="741" ht="10.5" customHeight="1">
      <c r="A741" s="240"/>
      <c r="B741" s="260" t="str">
        <f>VLOOKUP(A741,Adr!A:B,2,FALSE)</f>
        <v>#N/A</v>
      </c>
      <c r="C741" s="241"/>
      <c r="D741" s="242"/>
      <c r="E741" s="263"/>
      <c r="F741" s="240"/>
      <c r="G741" s="241"/>
      <c r="H741" s="241"/>
      <c r="I741" s="235"/>
      <c r="J741" s="236"/>
      <c r="K741" s="264"/>
      <c r="L741" s="236" t="str">
        <f t="shared" si="7"/>
        <v/>
      </c>
      <c r="M741" s="264" t="str">
        <f t="shared" si="4"/>
        <v>#N/A</v>
      </c>
      <c r="N741" s="265" t="str">
        <f t="shared" si="5"/>
        <v/>
      </c>
      <c r="O741" s="265"/>
      <c r="P741" s="265"/>
      <c r="Q741" s="265"/>
      <c r="R741" s="265"/>
      <c r="S741" s="265"/>
      <c r="T741" s="265"/>
      <c r="U741" s="265"/>
      <c r="V741" s="265"/>
      <c r="W741" s="265"/>
      <c r="X741" s="265"/>
      <c r="Y741" s="265"/>
      <c r="Z741" s="265"/>
    </row>
    <row r="742" ht="10.5" customHeight="1">
      <c r="A742" s="240"/>
      <c r="B742" s="260" t="str">
        <f>VLOOKUP(A742,Adr!A:B,2,FALSE)</f>
        <v>#N/A</v>
      </c>
      <c r="C742" s="241"/>
      <c r="D742" s="242"/>
      <c r="E742" s="263"/>
      <c r="F742" s="240"/>
      <c r="G742" s="241"/>
      <c r="H742" s="241"/>
      <c r="I742" s="235"/>
      <c r="J742" s="236"/>
      <c r="K742" s="264"/>
      <c r="L742" s="236" t="str">
        <f t="shared" si="7"/>
        <v/>
      </c>
      <c r="M742" s="264" t="str">
        <f t="shared" si="4"/>
        <v>#N/A</v>
      </c>
      <c r="N742" s="265" t="str">
        <f t="shared" si="5"/>
        <v/>
      </c>
      <c r="O742" s="265"/>
      <c r="P742" s="265"/>
      <c r="Q742" s="265"/>
      <c r="R742" s="265"/>
      <c r="S742" s="265"/>
      <c r="T742" s="265"/>
      <c r="U742" s="265"/>
      <c r="V742" s="265"/>
      <c r="W742" s="265"/>
      <c r="X742" s="265"/>
      <c r="Y742" s="265"/>
      <c r="Z742" s="265"/>
    </row>
    <row r="743" ht="10.5" customHeight="1">
      <c r="A743" s="240"/>
      <c r="B743" s="260" t="str">
        <f>VLOOKUP(A743,Adr!A:B,2,FALSE)</f>
        <v>#N/A</v>
      </c>
      <c r="C743" s="241"/>
      <c r="D743" s="242"/>
      <c r="E743" s="263"/>
      <c r="F743" s="240"/>
      <c r="G743" s="241"/>
      <c r="H743" s="241"/>
      <c r="I743" s="235"/>
      <c r="J743" s="236"/>
      <c r="K743" s="264"/>
      <c r="L743" s="236" t="str">
        <f t="shared" si="7"/>
        <v/>
      </c>
      <c r="M743" s="264" t="str">
        <f t="shared" si="4"/>
        <v>#N/A</v>
      </c>
      <c r="N743" s="265" t="str">
        <f t="shared" si="5"/>
        <v/>
      </c>
      <c r="O743" s="265"/>
      <c r="P743" s="265"/>
      <c r="Q743" s="265"/>
      <c r="R743" s="265"/>
      <c r="S743" s="265"/>
      <c r="T743" s="265"/>
      <c r="U743" s="265"/>
      <c r="V743" s="265"/>
      <c r="W743" s="265"/>
      <c r="X743" s="265"/>
      <c r="Y743" s="265"/>
      <c r="Z743" s="265"/>
    </row>
    <row r="744" ht="10.5" customHeight="1">
      <c r="A744" s="240"/>
      <c r="B744" s="260" t="str">
        <f>VLOOKUP(A744,Adr!A:B,2,FALSE)</f>
        <v>#N/A</v>
      </c>
      <c r="C744" s="241"/>
      <c r="D744" s="242"/>
      <c r="E744" s="263"/>
      <c r="F744" s="240"/>
      <c r="G744" s="241"/>
      <c r="H744" s="241"/>
      <c r="I744" s="235"/>
      <c r="J744" s="236"/>
      <c r="K744" s="264"/>
      <c r="L744" s="236" t="str">
        <f t="shared" si="7"/>
        <v/>
      </c>
      <c r="M744" s="264" t="str">
        <f t="shared" si="4"/>
        <v>#N/A</v>
      </c>
      <c r="N744" s="265" t="str">
        <f t="shared" si="5"/>
        <v/>
      </c>
      <c r="O744" s="265"/>
      <c r="P744" s="265"/>
      <c r="Q744" s="265"/>
      <c r="R744" s="265"/>
      <c r="S744" s="265"/>
      <c r="T744" s="265"/>
      <c r="U744" s="265"/>
      <c r="V744" s="265"/>
      <c r="W744" s="265"/>
      <c r="X744" s="265"/>
      <c r="Y744" s="265"/>
      <c r="Z744" s="265"/>
    </row>
    <row r="745" ht="10.5" customHeight="1">
      <c r="A745" s="240"/>
      <c r="B745" s="260" t="str">
        <f>VLOOKUP(A745,Adr!A:B,2,FALSE)</f>
        <v>#N/A</v>
      </c>
      <c r="C745" s="241"/>
      <c r="D745" s="242"/>
      <c r="E745" s="263"/>
      <c r="F745" s="240"/>
      <c r="G745" s="241"/>
      <c r="H745" s="241"/>
      <c r="I745" s="235"/>
      <c r="J745" s="236"/>
      <c r="K745" s="264"/>
      <c r="L745" s="236" t="str">
        <f t="shared" si="7"/>
        <v/>
      </c>
      <c r="M745" s="264" t="str">
        <f t="shared" si="4"/>
        <v>#N/A</v>
      </c>
      <c r="N745" s="265" t="str">
        <f t="shared" si="5"/>
        <v/>
      </c>
      <c r="O745" s="265"/>
      <c r="P745" s="265"/>
      <c r="Q745" s="265"/>
      <c r="R745" s="265"/>
      <c r="S745" s="265"/>
      <c r="T745" s="265"/>
      <c r="U745" s="265"/>
      <c r="V745" s="265"/>
      <c r="W745" s="265"/>
      <c r="X745" s="265"/>
      <c r="Y745" s="265"/>
      <c r="Z745" s="265"/>
    </row>
    <row r="746" ht="10.5" customHeight="1">
      <c r="A746" s="240"/>
      <c r="B746" s="260" t="str">
        <f>VLOOKUP(A746,Adr!A:B,2,FALSE)</f>
        <v>#N/A</v>
      </c>
      <c r="C746" s="241"/>
      <c r="D746" s="242"/>
      <c r="E746" s="263"/>
      <c r="F746" s="240"/>
      <c r="G746" s="241"/>
      <c r="H746" s="241"/>
      <c r="I746" s="235"/>
      <c r="J746" s="236"/>
      <c r="K746" s="264"/>
      <c r="L746" s="236" t="str">
        <f t="shared" si="7"/>
        <v/>
      </c>
      <c r="M746" s="264" t="str">
        <f t="shared" si="4"/>
        <v>#N/A</v>
      </c>
      <c r="N746" s="265" t="str">
        <f t="shared" si="5"/>
        <v/>
      </c>
      <c r="O746" s="265"/>
      <c r="P746" s="265"/>
      <c r="Q746" s="265"/>
      <c r="R746" s="265"/>
      <c r="S746" s="265"/>
      <c r="T746" s="265"/>
      <c r="U746" s="265"/>
      <c r="V746" s="265"/>
      <c r="W746" s="265"/>
      <c r="X746" s="265"/>
      <c r="Y746" s="265"/>
      <c r="Z746" s="265"/>
    </row>
    <row r="747" ht="10.5" customHeight="1">
      <c r="A747" s="240"/>
      <c r="B747" s="260" t="str">
        <f>VLOOKUP(A747,Adr!A:B,2,FALSE)</f>
        <v>#N/A</v>
      </c>
      <c r="C747" s="241"/>
      <c r="D747" s="242"/>
      <c r="E747" s="263"/>
      <c r="F747" s="240"/>
      <c r="G747" s="241"/>
      <c r="H747" s="241"/>
      <c r="I747" s="235"/>
      <c r="J747" s="236"/>
      <c r="K747" s="264"/>
      <c r="L747" s="236" t="str">
        <f t="shared" si="7"/>
        <v/>
      </c>
      <c r="M747" s="264" t="str">
        <f t="shared" si="4"/>
        <v>#N/A</v>
      </c>
      <c r="N747" s="265" t="str">
        <f t="shared" si="5"/>
        <v/>
      </c>
      <c r="O747" s="265"/>
      <c r="P747" s="265"/>
      <c r="Q747" s="265"/>
      <c r="R747" s="265"/>
      <c r="S747" s="265"/>
      <c r="T747" s="265"/>
      <c r="U747" s="265"/>
      <c r="V747" s="265"/>
      <c r="W747" s="265"/>
      <c r="X747" s="265"/>
      <c r="Y747" s="265"/>
      <c r="Z747" s="265"/>
    </row>
    <row r="748" ht="10.5" customHeight="1">
      <c r="A748" s="240"/>
      <c r="B748" s="260" t="str">
        <f>VLOOKUP(A748,Adr!A:B,2,FALSE)</f>
        <v>#N/A</v>
      </c>
      <c r="C748" s="241"/>
      <c r="D748" s="242"/>
      <c r="E748" s="263"/>
      <c r="F748" s="240"/>
      <c r="G748" s="241"/>
      <c r="H748" s="241"/>
      <c r="I748" s="235"/>
      <c r="J748" s="236"/>
      <c r="K748" s="264"/>
      <c r="L748" s="236" t="str">
        <f t="shared" si="7"/>
        <v/>
      </c>
      <c r="M748" s="264" t="str">
        <f t="shared" si="4"/>
        <v>#N/A</v>
      </c>
      <c r="N748" s="265" t="str">
        <f t="shared" si="5"/>
        <v/>
      </c>
      <c r="O748" s="265"/>
      <c r="P748" s="265"/>
      <c r="Q748" s="265"/>
      <c r="R748" s="265"/>
      <c r="S748" s="265"/>
      <c r="T748" s="265"/>
      <c r="U748" s="265"/>
      <c r="V748" s="265"/>
      <c r="W748" s="265"/>
      <c r="X748" s="265"/>
      <c r="Y748" s="265"/>
      <c r="Z748" s="265"/>
    </row>
    <row r="749" ht="10.5" customHeight="1">
      <c r="A749" s="240"/>
      <c r="B749" s="260" t="str">
        <f>VLOOKUP(A749,Adr!A:B,2,FALSE)</f>
        <v>#N/A</v>
      </c>
      <c r="C749" s="241"/>
      <c r="D749" s="242"/>
      <c r="E749" s="263"/>
      <c r="F749" s="240"/>
      <c r="G749" s="241"/>
      <c r="H749" s="241"/>
      <c r="I749" s="235"/>
      <c r="J749" s="236"/>
      <c r="K749" s="264"/>
      <c r="L749" s="236" t="str">
        <f t="shared" si="7"/>
        <v/>
      </c>
      <c r="M749" s="264" t="str">
        <f t="shared" si="4"/>
        <v>#N/A</v>
      </c>
      <c r="N749" s="265" t="str">
        <f t="shared" si="5"/>
        <v/>
      </c>
      <c r="O749" s="265"/>
      <c r="P749" s="265"/>
      <c r="Q749" s="265"/>
      <c r="R749" s="265"/>
      <c r="S749" s="265"/>
      <c r="T749" s="265"/>
      <c r="U749" s="265"/>
      <c r="V749" s="265"/>
      <c r="W749" s="265"/>
      <c r="X749" s="265"/>
      <c r="Y749" s="265"/>
      <c r="Z749" s="265"/>
    </row>
    <row r="750" ht="10.5" customHeight="1">
      <c r="A750" s="240"/>
      <c r="B750" s="260" t="str">
        <f>VLOOKUP(A750,Adr!A:B,2,FALSE)</f>
        <v>#N/A</v>
      </c>
      <c r="C750" s="241"/>
      <c r="D750" s="242"/>
      <c r="E750" s="263"/>
      <c r="F750" s="240"/>
      <c r="G750" s="241"/>
      <c r="H750" s="241"/>
      <c r="I750" s="235"/>
      <c r="J750" s="236"/>
      <c r="K750" s="264"/>
      <c r="L750" s="236" t="str">
        <f t="shared" si="7"/>
        <v/>
      </c>
      <c r="M750" s="264" t="str">
        <f t="shared" si="4"/>
        <v>#N/A</v>
      </c>
      <c r="N750" s="265" t="str">
        <f t="shared" si="5"/>
        <v/>
      </c>
      <c r="O750" s="265"/>
      <c r="P750" s="265"/>
      <c r="Q750" s="265"/>
      <c r="R750" s="265"/>
      <c r="S750" s="265"/>
      <c r="T750" s="265"/>
      <c r="U750" s="265"/>
      <c r="V750" s="265"/>
      <c r="W750" s="265"/>
      <c r="X750" s="265"/>
      <c r="Y750" s="265"/>
      <c r="Z750" s="265"/>
    </row>
    <row r="751" ht="10.5" customHeight="1">
      <c r="A751" s="240"/>
      <c r="B751" s="260" t="str">
        <f>VLOOKUP(A751,Adr!A:B,2,FALSE)</f>
        <v>#N/A</v>
      </c>
      <c r="C751" s="241"/>
      <c r="D751" s="242"/>
      <c r="E751" s="263"/>
      <c r="F751" s="240"/>
      <c r="G751" s="241"/>
      <c r="H751" s="241"/>
      <c r="I751" s="235"/>
      <c r="J751" s="236"/>
      <c r="K751" s="264"/>
      <c r="L751" s="236" t="str">
        <f t="shared" si="7"/>
        <v/>
      </c>
      <c r="M751" s="264" t="str">
        <f t="shared" si="4"/>
        <v>#N/A</v>
      </c>
      <c r="N751" s="265" t="str">
        <f t="shared" si="5"/>
        <v/>
      </c>
      <c r="O751" s="265"/>
      <c r="P751" s="265"/>
      <c r="Q751" s="265"/>
      <c r="R751" s="265"/>
      <c r="S751" s="265"/>
      <c r="T751" s="265"/>
      <c r="U751" s="265"/>
      <c r="V751" s="265"/>
      <c r="W751" s="265"/>
      <c r="X751" s="265"/>
      <c r="Y751" s="265"/>
      <c r="Z751" s="265"/>
    </row>
    <row r="752" ht="10.5" customHeight="1">
      <c r="A752" s="259"/>
      <c r="B752" s="260" t="str">
        <f>VLOOKUP(A752,Adr!A:B,2,FALSE)</f>
        <v>#N/A</v>
      </c>
      <c r="C752" s="269"/>
      <c r="D752" s="252"/>
      <c r="E752" s="268"/>
      <c r="F752" s="259"/>
      <c r="G752" s="261"/>
      <c r="H752" s="261"/>
      <c r="I752" s="236"/>
      <c r="J752" s="236"/>
      <c r="K752" s="264"/>
      <c r="L752" s="236" t="str">
        <f t="shared" si="7"/>
        <v/>
      </c>
      <c r="M752" s="264" t="str">
        <f t="shared" si="4"/>
        <v>#N/A</v>
      </c>
      <c r="N752" s="265" t="str">
        <f t="shared" si="5"/>
        <v/>
      </c>
      <c r="O752" s="265"/>
      <c r="P752" s="265"/>
      <c r="Q752" s="265"/>
      <c r="R752" s="265"/>
      <c r="S752" s="265"/>
      <c r="T752" s="265"/>
      <c r="U752" s="265"/>
      <c r="V752" s="265"/>
      <c r="W752" s="265"/>
      <c r="X752" s="265"/>
      <c r="Y752" s="265"/>
      <c r="Z752" s="265"/>
    </row>
    <row r="753" ht="10.5" customHeight="1">
      <c r="A753" s="259"/>
      <c r="B753" s="260" t="str">
        <f>VLOOKUP(A753,Adr!A:B,2,FALSE)</f>
        <v>#N/A</v>
      </c>
      <c r="C753" s="269"/>
      <c r="D753" s="252"/>
      <c r="E753" s="268"/>
      <c r="F753" s="259"/>
      <c r="G753" s="261"/>
      <c r="H753" s="261"/>
      <c r="I753" s="236"/>
      <c r="J753" s="236"/>
      <c r="K753" s="264"/>
      <c r="L753" s="236" t="str">
        <f t="shared" si="7"/>
        <v/>
      </c>
      <c r="M753" s="264" t="str">
        <f t="shared" si="4"/>
        <v>#N/A</v>
      </c>
      <c r="N753" s="265" t="str">
        <f t="shared" si="5"/>
        <v/>
      </c>
      <c r="O753" s="265"/>
      <c r="P753" s="265"/>
      <c r="Q753" s="265"/>
      <c r="R753" s="265"/>
      <c r="S753" s="265"/>
      <c r="T753" s="265"/>
      <c r="U753" s="265"/>
      <c r="V753" s="265"/>
      <c r="W753" s="265"/>
      <c r="X753" s="265"/>
      <c r="Y753" s="265"/>
      <c r="Z753" s="265"/>
    </row>
    <row r="754" ht="10.5" customHeight="1">
      <c r="A754" s="259"/>
      <c r="B754" s="260" t="str">
        <f>VLOOKUP(A754,Adr!A:B,2,FALSE)</f>
        <v>#N/A</v>
      </c>
      <c r="C754" s="269"/>
      <c r="D754" s="252"/>
      <c r="E754" s="268"/>
      <c r="F754" s="259"/>
      <c r="G754" s="261"/>
      <c r="H754" s="261"/>
      <c r="I754" s="236"/>
      <c r="J754" s="236"/>
      <c r="K754" s="264"/>
      <c r="L754" s="236" t="str">
        <f t="shared" si="7"/>
        <v/>
      </c>
      <c r="M754" s="264" t="str">
        <f t="shared" si="4"/>
        <v>#N/A</v>
      </c>
      <c r="N754" s="265" t="str">
        <f t="shared" si="5"/>
        <v/>
      </c>
      <c r="O754" s="265"/>
      <c r="P754" s="265"/>
      <c r="Q754" s="265"/>
      <c r="R754" s="265"/>
      <c r="S754" s="265"/>
      <c r="T754" s="265"/>
      <c r="U754" s="265"/>
      <c r="V754" s="265"/>
      <c r="W754" s="265"/>
      <c r="X754" s="265"/>
      <c r="Y754" s="265"/>
      <c r="Z754" s="265"/>
    </row>
    <row r="755" ht="10.5" customHeight="1">
      <c r="A755" s="259"/>
      <c r="B755" s="260" t="str">
        <f>VLOOKUP(A755,Adr!A:B,2,FALSE)</f>
        <v>#N/A</v>
      </c>
      <c r="C755" s="269"/>
      <c r="D755" s="252"/>
      <c r="E755" s="268"/>
      <c r="F755" s="259"/>
      <c r="G755" s="261"/>
      <c r="H755" s="261"/>
      <c r="I755" s="236"/>
      <c r="J755" s="236"/>
      <c r="K755" s="264"/>
      <c r="L755" s="236" t="str">
        <f t="shared" si="7"/>
        <v/>
      </c>
      <c r="M755" s="264" t="str">
        <f t="shared" si="4"/>
        <v>#N/A</v>
      </c>
      <c r="N755" s="265" t="str">
        <f t="shared" si="5"/>
        <v/>
      </c>
      <c r="O755" s="265"/>
      <c r="P755" s="265"/>
      <c r="Q755" s="265"/>
      <c r="R755" s="265"/>
      <c r="S755" s="265"/>
      <c r="T755" s="265"/>
      <c r="U755" s="265"/>
      <c r="V755" s="265"/>
      <c r="W755" s="265"/>
      <c r="X755" s="265"/>
      <c r="Y755" s="265"/>
      <c r="Z755" s="265"/>
    </row>
    <row r="756" ht="10.5" customHeight="1">
      <c r="A756" s="240"/>
      <c r="B756" s="260" t="str">
        <f>VLOOKUP(A756,Adr!A:B,2,FALSE)</f>
        <v>#N/A</v>
      </c>
      <c r="C756" s="241"/>
      <c r="D756" s="242"/>
      <c r="E756" s="268"/>
      <c r="F756" s="240"/>
      <c r="G756" s="241"/>
      <c r="H756" s="241"/>
      <c r="I756" s="235"/>
      <c r="J756" s="236"/>
      <c r="K756" s="264"/>
      <c r="L756" s="236" t="str">
        <f t="shared" si="7"/>
        <v/>
      </c>
      <c r="M756" s="264" t="str">
        <f t="shared" si="4"/>
        <v>#N/A</v>
      </c>
      <c r="N756" s="265" t="str">
        <f t="shared" si="5"/>
        <v/>
      </c>
      <c r="O756" s="265"/>
      <c r="P756" s="265"/>
      <c r="Q756" s="265"/>
      <c r="R756" s="265"/>
      <c r="S756" s="265"/>
      <c r="T756" s="265"/>
      <c r="U756" s="265"/>
      <c r="V756" s="265"/>
      <c r="W756" s="265"/>
      <c r="X756" s="265"/>
      <c r="Y756" s="265"/>
      <c r="Z756" s="265"/>
    </row>
    <row r="757" ht="10.5" customHeight="1">
      <c r="A757" s="259"/>
      <c r="B757" s="260" t="str">
        <f>VLOOKUP(A757,Adr!A:B,2,FALSE)</f>
        <v>#N/A</v>
      </c>
      <c r="C757" s="132"/>
      <c r="D757" s="270"/>
      <c r="E757" s="268"/>
      <c r="F757" s="240"/>
      <c r="G757" s="241"/>
      <c r="H757" s="241"/>
      <c r="I757" s="236"/>
      <c r="J757" s="236"/>
      <c r="K757" s="264"/>
      <c r="L757" s="236" t="str">
        <f t="shared" si="7"/>
        <v/>
      </c>
      <c r="M757" s="264" t="str">
        <f t="shared" si="4"/>
        <v>#N/A</v>
      </c>
      <c r="N757" s="265" t="str">
        <f t="shared" si="5"/>
        <v/>
      </c>
      <c r="O757" s="265"/>
      <c r="P757" s="265"/>
      <c r="Q757" s="265"/>
      <c r="R757" s="265"/>
      <c r="S757" s="265"/>
      <c r="T757" s="265"/>
      <c r="U757" s="265"/>
      <c r="V757" s="265"/>
      <c r="W757" s="265"/>
      <c r="X757" s="265"/>
      <c r="Y757" s="265"/>
      <c r="Z757" s="265"/>
    </row>
    <row r="758" ht="10.5" customHeight="1">
      <c r="A758" s="259"/>
      <c r="B758" s="260" t="str">
        <f>VLOOKUP(A758,Adr!A:B,2,FALSE)</f>
        <v>#N/A</v>
      </c>
      <c r="C758" s="132"/>
      <c r="D758" s="270"/>
      <c r="E758" s="268"/>
      <c r="F758" s="240"/>
      <c r="G758" s="241"/>
      <c r="H758" s="241"/>
      <c r="I758" s="236"/>
      <c r="J758" s="236"/>
      <c r="K758" s="264"/>
      <c r="L758" s="236" t="str">
        <f t="shared" si="7"/>
        <v/>
      </c>
      <c r="M758" s="264" t="str">
        <f t="shared" si="4"/>
        <v>#N/A</v>
      </c>
      <c r="N758" s="265" t="str">
        <f t="shared" si="5"/>
        <v/>
      </c>
      <c r="O758" s="265"/>
      <c r="P758" s="265"/>
      <c r="Q758" s="265"/>
      <c r="R758" s="265"/>
      <c r="S758" s="265"/>
      <c r="T758" s="265"/>
      <c r="U758" s="265"/>
      <c r="V758" s="265"/>
      <c r="W758" s="265"/>
      <c r="X758" s="265"/>
      <c r="Y758" s="265"/>
      <c r="Z758" s="265"/>
    </row>
    <row r="759" ht="10.5" customHeight="1">
      <c r="A759" s="259"/>
      <c r="B759" s="260" t="str">
        <f>VLOOKUP(A759,Adr!A:B,2,FALSE)</f>
        <v>#N/A</v>
      </c>
      <c r="C759" s="241"/>
      <c r="D759" s="242"/>
      <c r="E759" s="268"/>
      <c r="F759" s="240"/>
      <c r="G759" s="241"/>
      <c r="H759" s="241"/>
      <c r="I759" s="235"/>
      <c r="J759" s="236"/>
      <c r="K759" s="264"/>
      <c r="L759" s="236" t="str">
        <f t="shared" si="7"/>
        <v/>
      </c>
      <c r="M759" s="264" t="str">
        <f t="shared" si="4"/>
        <v>#N/A</v>
      </c>
      <c r="N759" s="265" t="str">
        <f t="shared" si="5"/>
        <v/>
      </c>
      <c r="O759" s="265"/>
      <c r="P759" s="265"/>
      <c r="Q759" s="265"/>
      <c r="R759" s="265"/>
      <c r="S759" s="265"/>
      <c r="T759" s="265"/>
      <c r="U759" s="265"/>
      <c r="V759" s="265"/>
      <c r="W759" s="265"/>
      <c r="X759" s="265"/>
      <c r="Y759" s="265"/>
      <c r="Z759" s="265"/>
    </row>
    <row r="760" ht="10.5" customHeight="1">
      <c r="A760" s="259"/>
      <c r="B760" s="260" t="str">
        <f>VLOOKUP(A760,Adr!A:B,2,FALSE)</f>
        <v>#N/A</v>
      </c>
      <c r="C760" s="241"/>
      <c r="D760" s="242"/>
      <c r="E760" s="268"/>
      <c r="F760" s="240"/>
      <c r="G760" s="241"/>
      <c r="H760" s="241"/>
      <c r="I760" s="235"/>
      <c r="J760" s="236"/>
      <c r="K760" s="264"/>
      <c r="L760" s="236" t="str">
        <f t="shared" si="7"/>
        <v/>
      </c>
      <c r="M760" s="264" t="str">
        <f t="shared" si="4"/>
        <v>#N/A</v>
      </c>
      <c r="N760" s="265" t="str">
        <f t="shared" si="5"/>
        <v/>
      </c>
      <c r="O760" s="265"/>
      <c r="P760" s="265"/>
      <c r="Q760" s="265"/>
      <c r="R760" s="265"/>
      <c r="S760" s="265"/>
      <c r="T760" s="265"/>
      <c r="U760" s="265"/>
      <c r="V760" s="265"/>
      <c r="W760" s="265"/>
      <c r="X760" s="265"/>
      <c r="Y760" s="265"/>
      <c r="Z760" s="265"/>
    </row>
    <row r="761" ht="10.5" customHeight="1">
      <c r="A761" s="259"/>
      <c r="B761" s="260" t="str">
        <f>VLOOKUP(A761,Adr!A:B,2,FALSE)</f>
        <v>#N/A</v>
      </c>
      <c r="C761" s="241"/>
      <c r="D761" s="242"/>
      <c r="E761" s="268"/>
      <c r="F761" s="240"/>
      <c r="G761" s="241"/>
      <c r="H761" s="241"/>
      <c r="I761" s="235"/>
      <c r="J761" s="236"/>
      <c r="K761" s="264"/>
      <c r="L761" s="236" t="str">
        <f t="shared" si="7"/>
        <v/>
      </c>
      <c r="M761" s="264" t="str">
        <f t="shared" si="4"/>
        <v>#N/A</v>
      </c>
      <c r="N761" s="265" t="str">
        <f t="shared" si="5"/>
        <v/>
      </c>
      <c r="O761" s="265"/>
      <c r="P761" s="265"/>
      <c r="Q761" s="265"/>
      <c r="R761" s="265"/>
      <c r="S761" s="265"/>
      <c r="T761" s="265"/>
      <c r="U761" s="265"/>
      <c r="V761" s="265"/>
      <c r="W761" s="265"/>
      <c r="X761" s="265"/>
      <c r="Y761" s="265"/>
      <c r="Z761" s="265"/>
    </row>
    <row r="762" ht="10.5" customHeight="1">
      <c r="A762" s="240"/>
      <c r="B762" s="260" t="str">
        <f>VLOOKUP(A762,Adr!A:B,2,FALSE)</f>
        <v>#N/A</v>
      </c>
      <c r="C762" s="241"/>
      <c r="D762" s="242"/>
      <c r="E762" s="263"/>
      <c r="F762" s="240"/>
      <c r="G762" s="241"/>
      <c r="H762" s="241"/>
      <c r="I762" s="235"/>
      <c r="J762" s="236"/>
      <c r="K762" s="264"/>
      <c r="L762" s="236" t="str">
        <f t="shared" si="7"/>
        <v/>
      </c>
      <c r="M762" s="264" t="str">
        <f t="shared" si="4"/>
        <v>#N/A</v>
      </c>
      <c r="N762" s="265" t="str">
        <f t="shared" si="5"/>
        <v/>
      </c>
      <c r="O762" s="265"/>
      <c r="P762" s="265"/>
      <c r="Q762" s="265"/>
      <c r="R762" s="265"/>
      <c r="S762" s="265"/>
      <c r="T762" s="265"/>
      <c r="U762" s="265"/>
      <c r="V762" s="265"/>
      <c r="W762" s="265"/>
      <c r="X762" s="265"/>
      <c r="Y762" s="265"/>
      <c r="Z762" s="265"/>
    </row>
    <row r="763" ht="10.5" customHeight="1">
      <c r="A763" s="255"/>
      <c r="B763" s="245"/>
      <c r="C763" s="269"/>
      <c r="D763" s="256"/>
      <c r="E763" s="271"/>
      <c r="F763" s="255"/>
      <c r="G763" s="241"/>
      <c r="H763" s="241"/>
      <c r="I763" s="265"/>
      <c r="J763" s="265"/>
      <c r="K763" s="265"/>
      <c r="L763" s="265"/>
      <c r="M763" s="265"/>
      <c r="N763" s="265"/>
      <c r="O763" s="265"/>
      <c r="P763" s="265"/>
      <c r="Q763" s="265"/>
      <c r="R763" s="265"/>
      <c r="S763" s="265"/>
      <c r="T763" s="265"/>
      <c r="U763" s="265"/>
      <c r="V763" s="265"/>
      <c r="W763" s="265"/>
      <c r="X763" s="265"/>
      <c r="Y763" s="265"/>
      <c r="Z763" s="265"/>
    </row>
    <row r="764" ht="10.5" customHeight="1">
      <c r="A764" s="255"/>
      <c r="B764" s="245"/>
      <c r="C764" s="269"/>
      <c r="D764" s="256"/>
      <c r="E764" s="271"/>
      <c r="F764" s="255"/>
      <c r="G764" s="241"/>
      <c r="H764" s="241"/>
      <c r="I764" s="265"/>
      <c r="J764" s="265"/>
      <c r="K764" s="265"/>
      <c r="L764" s="265"/>
      <c r="M764" s="265"/>
      <c r="N764" s="265"/>
      <c r="O764" s="265"/>
      <c r="P764" s="265"/>
      <c r="Q764" s="265"/>
      <c r="R764" s="265"/>
      <c r="S764" s="265"/>
      <c r="T764" s="265"/>
      <c r="U764" s="265"/>
      <c r="V764" s="265"/>
      <c r="W764" s="265"/>
      <c r="X764" s="265"/>
      <c r="Y764" s="265"/>
      <c r="Z764" s="265"/>
    </row>
    <row r="765" ht="10.5" customHeight="1">
      <c r="A765" s="255"/>
      <c r="B765" s="245"/>
      <c r="C765" s="245"/>
      <c r="D765" s="256"/>
      <c r="E765" s="271"/>
      <c r="F765" s="255"/>
      <c r="G765" s="241"/>
      <c r="H765" s="241"/>
      <c r="I765" s="265"/>
      <c r="J765" s="265"/>
      <c r="K765" s="265"/>
      <c r="L765" s="265"/>
      <c r="M765" s="265"/>
      <c r="N765" s="265"/>
      <c r="O765" s="265"/>
      <c r="P765" s="265"/>
      <c r="Q765" s="265"/>
      <c r="R765" s="265"/>
      <c r="S765" s="265"/>
      <c r="T765" s="265"/>
      <c r="U765" s="265"/>
      <c r="V765" s="265"/>
      <c r="W765" s="265"/>
      <c r="X765" s="265"/>
      <c r="Y765" s="265"/>
      <c r="Z765" s="265"/>
    </row>
    <row r="766" ht="10.5" customHeight="1">
      <c r="A766" s="255"/>
      <c r="B766" s="245"/>
      <c r="C766" s="245"/>
      <c r="D766" s="256"/>
      <c r="E766" s="271"/>
      <c r="F766" s="255"/>
      <c r="G766" s="241"/>
      <c r="H766" s="241"/>
      <c r="I766" s="265"/>
      <c r="J766" s="265"/>
      <c r="K766" s="265"/>
      <c r="L766" s="265"/>
      <c r="M766" s="265"/>
      <c r="N766" s="265"/>
      <c r="O766" s="265"/>
      <c r="P766" s="265"/>
      <c r="Q766" s="265"/>
      <c r="R766" s="265"/>
      <c r="S766" s="265"/>
      <c r="T766" s="265"/>
      <c r="U766" s="265"/>
      <c r="V766" s="265"/>
      <c r="W766" s="265"/>
      <c r="X766" s="265"/>
      <c r="Y766" s="265"/>
      <c r="Z766" s="265"/>
    </row>
    <row r="767" ht="10.5" customHeight="1">
      <c r="A767" s="255"/>
      <c r="B767" s="245"/>
      <c r="C767" s="245"/>
      <c r="D767" s="256"/>
      <c r="E767" s="271"/>
      <c r="F767" s="255"/>
      <c r="G767" s="241"/>
      <c r="H767" s="241"/>
      <c r="I767" s="265"/>
      <c r="J767" s="265"/>
      <c r="K767" s="265"/>
      <c r="L767" s="265"/>
      <c r="M767" s="265"/>
      <c r="N767" s="265"/>
      <c r="O767" s="265"/>
      <c r="P767" s="265"/>
      <c r="Q767" s="265"/>
      <c r="R767" s="265"/>
      <c r="S767" s="265"/>
      <c r="T767" s="265"/>
      <c r="U767" s="265"/>
      <c r="V767" s="265"/>
      <c r="W767" s="265"/>
      <c r="X767" s="265"/>
      <c r="Y767" s="265"/>
      <c r="Z767" s="265"/>
    </row>
    <row r="768" ht="10.5" customHeight="1">
      <c r="A768" s="255"/>
      <c r="B768" s="245"/>
      <c r="C768" s="245"/>
      <c r="D768" s="256"/>
      <c r="E768" s="271"/>
      <c r="F768" s="255"/>
      <c r="G768" s="241"/>
      <c r="H768" s="241"/>
      <c r="I768" s="265"/>
      <c r="J768" s="265"/>
      <c r="K768" s="265"/>
      <c r="L768" s="265"/>
      <c r="M768" s="265"/>
      <c r="N768" s="265"/>
      <c r="O768" s="265"/>
      <c r="P768" s="265"/>
      <c r="Q768" s="265"/>
      <c r="R768" s="265"/>
      <c r="S768" s="265"/>
      <c r="T768" s="265"/>
      <c r="U768" s="265"/>
      <c r="V768" s="265"/>
      <c r="W768" s="265"/>
      <c r="X768" s="265"/>
      <c r="Y768" s="265"/>
      <c r="Z768" s="265"/>
    </row>
    <row r="769" ht="10.5" customHeight="1">
      <c r="A769" s="255"/>
      <c r="B769" s="245"/>
      <c r="C769" s="245"/>
      <c r="D769" s="256"/>
      <c r="E769" s="271"/>
      <c r="F769" s="255"/>
      <c r="G769" s="245"/>
      <c r="H769" s="245"/>
      <c r="I769" s="265"/>
      <c r="J769" s="265"/>
      <c r="K769" s="265"/>
      <c r="L769" s="265"/>
      <c r="M769" s="265"/>
      <c r="N769" s="265"/>
      <c r="O769" s="265"/>
      <c r="P769" s="265"/>
      <c r="Q769" s="265"/>
      <c r="R769" s="265"/>
      <c r="S769" s="265"/>
      <c r="T769" s="265"/>
      <c r="U769" s="265"/>
      <c r="V769" s="265"/>
      <c r="W769" s="265"/>
      <c r="X769" s="265"/>
      <c r="Y769" s="265"/>
      <c r="Z769" s="265"/>
    </row>
    <row r="770" ht="10.5" customHeight="1">
      <c r="A770" s="255"/>
      <c r="B770" s="245"/>
      <c r="C770" s="245"/>
      <c r="D770" s="256"/>
      <c r="E770" s="271"/>
      <c r="F770" s="255"/>
      <c r="G770" s="245"/>
      <c r="H770" s="245"/>
      <c r="I770" s="265"/>
      <c r="J770" s="265"/>
      <c r="K770" s="265"/>
      <c r="L770" s="265"/>
      <c r="M770" s="265"/>
      <c r="N770" s="265"/>
      <c r="O770" s="265"/>
      <c r="P770" s="265"/>
      <c r="Q770" s="265"/>
      <c r="R770" s="265"/>
      <c r="S770" s="265"/>
      <c r="T770" s="265"/>
      <c r="U770" s="265"/>
      <c r="V770" s="265"/>
      <c r="W770" s="265"/>
      <c r="X770" s="265"/>
      <c r="Y770" s="265"/>
      <c r="Z770" s="265"/>
    </row>
    <row r="771" ht="10.5" customHeight="1">
      <c r="A771" s="255"/>
      <c r="B771" s="245"/>
      <c r="C771" s="245"/>
      <c r="D771" s="256"/>
      <c r="E771" s="271"/>
      <c r="F771" s="255"/>
      <c r="G771" s="245"/>
      <c r="H771" s="245"/>
      <c r="I771" s="265"/>
      <c r="J771" s="265"/>
      <c r="K771" s="265"/>
      <c r="L771" s="265"/>
      <c r="M771" s="265"/>
      <c r="N771" s="265"/>
      <c r="O771" s="265"/>
      <c r="P771" s="265"/>
      <c r="Q771" s="265"/>
      <c r="R771" s="265"/>
      <c r="S771" s="265"/>
      <c r="T771" s="265"/>
      <c r="U771" s="265"/>
      <c r="V771" s="265"/>
      <c r="W771" s="265"/>
      <c r="X771" s="265"/>
      <c r="Y771" s="265"/>
      <c r="Z771" s="265"/>
    </row>
    <row r="772" ht="10.5" customHeight="1">
      <c r="A772" s="255"/>
      <c r="B772" s="245"/>
      <c r="C772" s="245"/>
      <c r="D772" s="256"/>
      <c r="E772" s="271"/>
      <c r="F772" s="255"/>
      <c r="G772" s="245"/>
      <c r="H772" s="245"/>
      <c r="I772" s="265"/>
      <c r="J772" s="265"/>
      <c r="K772" s="265"/>
      <c r="L772" s="265"/>
      <c r="M772" s="265"/>
      <c r="N772" s="265"/>
      <c r="O772" s="265"/>
      <c r="P772" s="265"/>
      <c r="Q772" s="265"/>
      <c r="R772" s="265"/>
      <c r="S772" s="265"/>
      <c r="T772" s="265"/>
      <c r="U772" s="265"/>
      <c r="V772" s="265"/>
      <c r="W772" s="265"/>
      <c r="X772" s="265"/>
      <c r="Y772" s="265"/>
      <c r="Z772" s="265"/>
    </row>
    <row r="773" ht="10.5" customHeight="1">
      <c r="A773" s="255"/>
      <c r="B773" s="245"/>
      <c r="C773" s="245"/>
      <c r="D773" s="256"/>
      <c r="E773" s="271"/>
      <c r="F773" s="255"/>
      <c r="G773" s="245"/>
      <c r="H773" s="245"/>
      <c r="I773" s="265"/>
      <c r="J773" s="265"/>
      <c r="K773" s="265"/>
      <c r="L773" s="265"/>
      <c r="M773" s="265"/>
      <c r="N773" s="265"/>
      <c r="O773" s="265"/>
      <c r="P773" s="265"/>
      <c r="Q773" s="265"/>
      <c r="R773" s="265"/>
      <c r="S773" s="265"/>
      <c r="T773" s="265"/>
      <c r="U773" s="265"/>
      <c r="V773" s="265"/>
      <c r="W773" s="265"/>
      <c r="X773" s="265"/>
      <c r="Y773" s="265"/>
      <c r="Z773" s="265"/>
    </row>
    <row r="774" ht="10.5" customHeight="1">
      <c r="A774" s="255"/>
      <c r="B774" s="245"/>
      <c r="C774" s="245"/>
      <c r="D774" s="256"/>
      <c r="E774" s="271"/>
      <c r="F774" s="255"/>
      <c r="G774" s="245"/>
      <c r="H774" s="245"/>
      <c r="I774" s="265"/>
      <c r="J774" s="265"/>
      <c r="K774" s="265"/>
      <c r="L774" s="265"/>
      <c r="M774" s="265"/>
      <c r="N774" s="265"/>
      <c r="O774" s="265"/>
      <c r="P774" s="265"/>
      <c r="Q774" s="265"/>
      <c r="R774" s="265"/>
      <c r="S774" s="265"/>
      <c r="T774" s="265"/>
      <c r="U774" s="265"/>
      <c r="V774" s="265"/>
      <c r="W774" s="265"/>
      <c r="X774" s="265"/>
      <c r="Y774" s="265"/>
      <c r="Z774" s="265"/>
    </row>
    <row r="775" ht="10.5" customHeight="1">
      <c r="A775" s="255"/>
      <c r="B775" s="245"/>
      <c r="C775" s="245"/>
      <c r="D775" s="256"/>
      <c r="E775" s="271"/>
      <c r="F775" s="255"/>
      <c r="G775" s="245"/>
      <c r="H775" s="245"/>
      <c r="I775" s="265"/>
      <c r="J775" s="265"/>
      <c r="K775" s="265"/>
      <c r="L775" s="265"/>
      <c r="M775" s="265"/>
      <c r="N775" s="265"/>
      <c r="O775" s="265"/>
      <c r="P775" s="265"/>
      <c r="Q775" s="265"/>
      <c r="R775" s="265"/>
      <c r="S775" s="265"/>
      <c r="T775" s="265"/>
      <c r="U775" s="265"/>
      <c r="V775" s="265"/>
      <c r="W775" s="265"/>
      <c r="X775" s="265"/>
      <c r="Y775" s="265"/>
      <c r="Z775" s="265"/>
    </row>
    <row r="776" ht="10.5" customHeight="1">
      <c r="A776" s="255"/>
      <c r="B776" s="245"/>
      <c r="C776" s="245"/>
      <c r="D776" s="256"/>
      <c r="E776" s="271"/>
      <c r="F776" s="255"/>
      <c r="G776" s="245"/>
      <c r="H776" s="245"/>
      <c r="I776" s="265"/>
      <c r="J776" s="265"/>
      <c r="K776" s="265"/>
      <c r="L776" s="265"/>
      <c r="M776" s="265"/>
      <c r="N776" s="265"/>
      <c r="O776" s="265"/>
      <c r="P776" s="265"/>
      <c r="Q776" s="265"/>
      <c r="R776" s="265"/>
      <c r="S776" s="265"/>
      <c r="T776" s="265"/>
      <c r="U776" s="265"/>
      <c r="V776" s="265"/>
      <c r="W776" s="265"/>
      <c r="X776" s="265"/>
      <c r="Y776" s="265"/>
      <c r="Z776" s="265"/>
    </row>
    <row r="777" ht="10.5" customHeight="1">
      <c r="A777" s="255"/>
      <c r="B777" s="245"/>
      <c r="C777" s="245"/>
      <c r="D777" s="256"/>
      <c r="E777" s="271"/>
      <c r="F777" s="255"/>
      <c r="G777" s="245"/>
      <c r="H777" s="245"/>
      <c r="I777" s="265"/>
      <c r="J777" s="265"/>
      <c r="K777" s="265"/>
      <c r="L777" s="265"/>
      <c r="M777" s="265"/>
      <c r="N777" s="265"/>
      <c r="O777" s="265"/>
      <c r="P777" s="265"/>
      <c r="Q777" s="265"/>
      <c r="R777" s="265"/>
      <c r="S777" s="265"/>
      <c r="T777" s="265"/>
      <c r="U777" s="265"/>
      <c r="V777" s="265"/>
      <c r="W777" s="265"/>
      <c r="X777" s="265"/>
      <c r="Y777" s="265"/>
      <c r="Z777" s="265"/>
    </row>
    <row r="778" ht="10.5" customHeight="1">
      <c r="A778" s="255"/>
      <c r="B778" s="245"/>
      <c r="C778" s="245"/>
      <c r="D778" s="256"/>
      <c r="E778" s="271"/>
      <c r="F778" s="255"/>
      <c r="G778" s="245"/>
      <c r="H778" s="245"/>
      <c r="I778" s="265"/>
      <c r="J778" s="265"/>
      <c r="K778" s="265"/>
      <c r="L778" s="265"/>
      <c r="M778" s="265"/>
      <c r="N778" s="265"/>
      <c r="O778" s="265"/>
      <c r="P778" s="265"/>
      <c r="Q778" s="265"/>
      <c r="R778" s="265"/>
      <c r="S778" s="265"/>
      <c r="T778" s="265"/>
      <c r="U778" s="265"/>
      <c r="V778" s="265"/>
      <c r="W778" s="265"/>
      <c r="X778" s="265"/>
      <c r="Y778" s="265"/>
      <c r="Z778" s="265"/>
    </row>
    <row r="779" ht="10.5" customHeight="1">
      <c r="A779" s="255"/>
      <c r="B779" s="245"/>
      <c r="C779" s="245"/>
      <c r="D779" s="256"/>
      <c r="E779" s="271"/>
      <c r="F779" s="255"/>
      <c r="G779" s="245"/>
      <c r="H779" s="245"/>
      <c r="I779" s="265"/>
      <c r="J779" s="265"/>
      <c r="K779" s="265"/>
      <c r="L779" s="265"/>
      <c r="M779" s="265"/>
      <c r="N779" s="265"/>
      <c r="O779" s="265"/>
      <c r="P779" s="265"/>
      <c r="Q779" s="265"/>
      <c r="R779" s="265"/>
      <c r="S779" s="265"/>
      <c r="T779" s="265"/>
      <c r="U779" s="265"/>
      <c r="V779" s="265"/>
      <c r="W779" s="265"/>
      <c r="X779" s="265"/>
      <c r="Y779" s="265"/>
      <c r="Z779" s="265"/>
    </row>
    <row r="780" ht="10.5" customHeight="1">
      <c r="A780" s="255"/>
      <c r="B780" s="245"/>
      <c r="C780" s="245"/>
      <c r="D780" s="256"/>
      <c r="E780" s="271"/>
      <c r="F780" s="255"/>
      <c r="G780" s="245"/>
      <c r="H780" s="245"/>
      <c r="I780" s="265"/>
      <c r="J780" s="265"/>
      <c r="K780" s="265"/>
      <c r="L780" s="265"/>
      <c r="M780" s="265"/>
      <c r="N780" s="265"/>
      <c r="O780" s="265"/>
      <c r="P780" s="265"/>
      <c r="Q780" s="265"/>
      <c r="R780" s="265"/>
      <c r="S780" s="265"/>
      <c r="T780" s="265"/>
      <c r="U780" s="265"/>
      <c r="V780" s="265"/>
      <c r="W780" s="265"/>
      <c r="X780" s="265"/>
      <c r="Y780" s="265"/>
      <c r="Z780" s="265"/>
    </row>
    <row r="781" ht="10.5" customHeight="1">
      <c r="A781" s="255"/>
      <c r="B781" s="245"/>
      <c r="C781" s="245"/>
      <c r="D781" s="256"/>
      <c r="E781" s="271"/>
      <c r="F781" s="255"/>
      <c r="G781" s="245"/>
      <c r="H781" s="245"/>
      <c r="I781" s="265"/>
      <c r="J781" s="265"/>
      <c r="K781" s="265"/>
      <c r="L781" s="265"/>
      <c r="M781" s="265"/>
      <c r="N781" s="265"/>
      <c r="O781" s="265"/>
      <c r="P781" s="265"/>
      <c r="Q781" s="265"/>
      <c r="R781" s="265"/>
      <c r="S781" s="265"/>
      <c r="T781" s="265"/>
      <c r="U781" s="265"/>
      <c r="V781" s="265"/>
      <c r="W781" s="265"/>
      <c r="X781" s="265"/>
      <c r="Y781" s="265"/>
      <c r="Z781" s="265"/>
    </row>
    <row r="782" ht="10.5" customHeight="1">
      <c r="A782" s="255"/>
      <c r="B782" s="245"/>
      <c r="C782" s="245"/>
      <c r="D782" s="256"/>
      <c r="E782" s="271"/>
      <c r="F782" s="255"/>
      <c r="G782" s="245"/>
      <c r="H782" s="245"/>
      <c r="I782" s="265"/>
      <c r="J782" s="265"/>
      <c r="K782" s="265"/>
      <c r="L782" s="265"/>
      <c r="M782" s="265"/>
      <c r="N782" s="265"/>
      <c r="O782" s="265"/>
      <c r="P782" s="265"/>
      <c r="Q782" s="265"/>
      <c r="R782" s="265"/>
      <c r="S782" s="265"/>
      <c r="T782" s="265"/>
      <c r="U782" s="265"/>
      <c r="V782" s="265"/>
      <c r="W782" s="265"/>
      <c r="X782" s="265"/>
      <c r="Y782" s="265"/>
      <c r="Z782" s="265"/>
    </row>
    <row r="783" ht="10.5" customHeight="1">
      <c r="A783" s="255"/>
      <c r="B783" s="245"/>
      <c r="C783" s="245"/>
      <c r="D783" s="256"/>
      <c r="E783" s="271"/>
      <c r="F783" s="255"/>
      <c r="G783" s="245"/>
      <c r="H783" s="245"/>
      <c r="I783" s="265"/>
      <c r="J783" s="265"/>
      <c r="K783" s="265"/>
      <c r="L783" s="265"/>
      <c r="M783" s="265"/>
      <c r="N783" s="265"/>
      <c r="O783" s="265"/>
      <c r="P783" s="265"/>
      <c r="Q783" s="265"/>
      <c r="R783" s="265"/>
      <c r="S783" s="265"/>
      <c r="T783" s="265"/>
      <c r="U783" s="265"/>
      <c r="V783" s="265"/>
      <c r="W783" s="265"/>
      <c r="X783" s="265"/>
      <c r="Y783" s="265"/>
      <c r="Z783" s="265"/>
    </row>
    <row r="784" ht="10.5" customHeight="1">
      <c r="A784" s="255"/>
      <c r="B784" s="245"/>
      <c r="C784" s="245"/>
      <c r="D784" s="256"/>
      <c r="E784" s="271"/>
      <c r="F784" s="255"/>
      <c r="G784" s="245"/>
      <c r="H784" s="245"/>
      <c r="I784" s="265"/>
      <c r="J784" s="265"/>
      <c r="K784" s="265"/>
      <c r="L784" s="265"/>
      <c r="M784" s="265"/>
      <c r="N784" s="265"/>
      <c r="O784" s="265"/>
      <c r="P784" s="265"/>
      <c r="Q784" s="265"/>
      <c r="R784" s="265"/>
      <c r="S784" s="265"/>
      <c r="T784" s="265"/>
      <c r="U784" s="265"/>
      <c r="V784" s="265"/>
      <c r="W784" s="265"/>
      <c r="X784" s="265"/>
      <c r="Y784" s="265"/>
      <c r="Z784" s="265"/>
    </row>
    <row r="785" ht="10.5" customHeight="1">
      <c r="A785" s="255"/>
      <c r="B785" s="245"/>
      <c r="C785" s="245"/>
      <c r="D785" s="256"/>
      <c r="E785" s="271"/>
      <c r="F785" s="255"/>
      <c r="G785" s="245"/>
      <c r="H785" s="245"/>
      <c r="I785" s="265"/>
      <c r="J785" s="265"/>
      <c r="K785" s="265"/>
      <c r="L785" s="265"/>
      <c r="M785" s="265"/>
      <c r="N785" s="265"/>
      <c r="O785" s="265"/>
      <c r="P785" s="265"/>
      <c r="Q785" s="265"/>
      <c r="R785" s="265"/>
      <c r="S785" s="265"/>
      <c r="T785" s="265"/>
      <c r="U785" s="265"/>
      <c r="V785" s="265"/>
      <c r="W785" s="265"/>
      <c r="X785" s="265"/>
      <c r="Y785" s="265"/>
      <c r="Z785" s="265"/>
    </row>
    <row r="786" ht="10.5" customHeight="1">
      <c r="A786" s="255"/>
      <c r="B786" s="245"/>
      <c r="C786" s="245"/>
      <c r="D786" s="256"/>
      <c r="E786" s="271"/>
      <c r="F786" s="255"/>
      <c r="G786" s="245"/>
      <c r="H786" s="245"/>
      <c r="I786" s="265"/>
      <c r="J786" s="265"/>
      <c r="K786" s="265"/>
      <c r="L786" s="265"/>
      <c r="M786" s="265"/>
      <c r="N786" s="265"/>
      <c r="O786" s="265"/>
      <c r="P786" s="265"/>
      <c r="Q786" s="265"/>
      <c r="R786" s="265"/>
      <c r="S786" s="265"/>
      <c r="T786" s="265"/>
      <c r="U786" s="265"/>
      <c r="V786" s="265"/>
      <c r="W786" s="265"/>
      <c r="X786" s="265"/>
      <c r="Y786" s="265"/>
      <c r="Z786" s="265"/>
    </row>
    <row r="787" ht="10.5" customHeight="1">
      <c r="A787" s="255"/>
      <c r="B787" s="245"/>
      <c r="C787" s="245"/>
      <c r="D787" s="256"/>
      <c r="E787" s="271"/>
      <c r="F787" s="255"/>
      <c r="G787" s="245"/>
      <c r="H787" s="245"/>
      <c r="I787" s="265"/>
      <c r="J787" s="265"/>
      <c r="K787" s="265"/>
      <c r="L787" s="265"/>
      <c r="M787" s="265"/>
      <c r="N787" s="265"/>
      <c r="O787" s="265"/>
      <c r="P787" s="265"/>
      <c r="Q787" s="265"/>
      <c r="R787" s="265"/>
      <c r="S787" s="265"/>
      <c r="T787" s="265"/>
      <c r="U787" s="265"/>
      <c r="V787" s="265"/>
      <c r="W787" s="265"/>
      <c r="X787" s="265"/>
      <c r="Y787" s="265"/>
      <c r="Z787" s="265"/>
    </row>
    <row r="788" ht="10.5" customHeight="1">
      <c r="A788" s="255"/>
      <c r="B788" s="245"/>
      <c r="C788" s="245"/>
      <c r="D788" s="256"/>
      <c r="E788" s="271"/>
      <c r="F788" s="255"/>
      <c r="G788" s="245"/>
      <c r="H788" s="245"/>
      <c r="I788" s="265"/>
      <c r="J788" s="265"/>
      <c r="K788" s="265"/>
      <c r="L788" s="265"/>
      <c r="M788" s="265"/>
      <c r="N788" s="265"/>
      <c r="O788" s="265"/>
      <c r="P788" s="265"/>
      <c r="Q788" s="265"/>
      <c r="R788" s="265"/>
      <c r="S788" s="265"/>
      <c r="T788" s="265"/>
      <c r="U788" s="265"/>
      <c r="V788" s="265"/>
      <c r="W788" s="265"/>
      <c r="X788" s="265"/>
      <c r="Y788" s="265"/>
      <c r="Z788" s="265"/>
    </row>
    <row r="789" ht="10.5" customHeight="1">
      <c r="A789" s="255"/>
      <c r="B789" s="245"/>
      <c r="C789" s="245"/>
      <c r="D789" s="256"/>
      <c r="E789" s="271"/>
      <c r="F789" s="255"/>
      <c r="G789" s="245"/>
      <c r="H789" s="245"/>
      <c r="I789" s="265"/>
      <c r="J789" s="265"/>
      <c r="K789" s="265"/>
      <c r="L789" s="265"/>
      <c r="M789" s="265"/>
      <c r="N789" s="265"/>
      <c r="O789" s="265"/>
      <c r="P789" s="265"/>
      <c r="Q789" s="265"/>
      <c r="R789" s="265"/>
      <c r="S789" s="265"/>
      <c r="T789" s="265"/>
      <c r="U789" s="265"/>
      <c r="V789" s="265"/>
      <c r="W789" s="265"/>
      <c r="X789" s="265"/>
      <c r="Y789" s="265"/>
      <c r="Z789" s="265"/>
    </row>
    <row r="790" ht="10.5" customHeight="1">
      <c r="A790" s="255"/>
      <c r="B790" s="245"/>
      <c r="C790" s="245"/>
      <c r="D790" s="256"/>
      <c r="E790" s="271"/>
      <c r="F790" s="255"/>
      <c r="G790" s="245"/>
      <c r="H790" s="245"/>
      <c r="I790" s="265"/>
      <c r="J790" s="265"/>
      <c r="K790" s="265"/>
      <c r="L790" s="265"/>
      <c r="M790" s="265"/>
      <c r="N790" s="265"/>
      <c r="O790" s="265"/>
      <c r="P790" s="265"/>
      <c r="Q790" s="265"/>
      <c r="R790" s="265"/>
      <c r="S790" s="265"/>
      <c r="T790" s="265"/>
      <c r="U790" s="265"/>
      <c r="V790" s="265"/>
      <c r="W790" s="265"/>
      <c r="X790" s="265"/>
      <c r="Y790" s="265"/>
      <c r="Z790" s="265"/>
    </row>
    <row r="791" ht="10.5" customHeight="1">
      <c r="A791" s="255"/>
      <c r="B791" s="245"/>
      <c r="C791" s="245"/>
      <c r="D791" s="256"/>
      <c r="E791" s="271"/>
      <c r="F791" s="255"/>
      <c r="G791" s="245"/>
      <c r="H791" s="245"/>
      <c r="I791" s="265"/>
      <c r="J791" s="265"/>
      <c r="K791" s="265"/>
      <c r="L791" s="265"/>
      <c r="M791" s="265"/>
      <c r="N791" s="265"/>
      <c r="O791" s="265"/>
      <c r="P791" s="265"/>
      <c r="Q791" s="265"/>
      <c r="R791" s="265"/>
      <c r="S791" s="265"/>
      <c r="T791" s="265"/>
      <c r="U791" s="265"/>
      <c r="V791" s="265"/>
      <c r="W791" s="265"/>
      <c r="X791" s="265"/>
      <c r="Y791" s="265"/>
      <c r="Z791" s="265"/>
    </row>
    <row r="792" ht="10.5" customHeight="1">
      <c r="A792" s="255"/>
      <c r="B792" s="245"/>
      <c r="C792" s="245"/>
      <c r="D792" s="256"/>
      <c r="E792" s="271"/>
      <c r="F792" s="255"/>
      <c r="G792" s="245"/>
      <c r="H792" s="245"/>
      <c r="I792" s="265"/>
      <c r="J792" s="265"/>
      <c r="K792" s="265"/>
      <c r="L792" s="265"/>
      <c r="M792" s="265"/>
      <c r="N792" s="265"/>
      <c r="O792" s="265"/>
      <c r="P792" s="265"/>
      <c r="Q792" s="265"/>
      <c r="R792" s="265"/>
      <c r="S792" s="265"/>
      <c r="T792" s="265"/>
      <c r="U792" s="265"/>
      <c r="V792" s="265"/>
      <c r="W792" s="265"/>
      <c r="X792" s="265"/>
      <c r="Y792" s="265"/>
      <c r="Z792" s="265"/>
    </row>
    <row r="793" ht="10.5" customHeight="1">
      <c r="A793" s="255"/>
      <c r="B793" s="245"/>
      <c r="C793" s="245"/>
      <c r="D793" s="256"/>
      <c r="E793" s="271"/>
      <c r="F793" s="255"/>
      <c r="G793" s="245"/>
      <c r="H793" s="245"/>
      <c r="I793" s="265"/>
      <c r="J793" s="265"/>
      <c r="K793" s="265"/>
      <c r="L793" s="265"/>
      <c r="M793" s="265"/>
      <c r="N793" s="265"/>
      <c r="O793" s="265"/>
      <c r="P793" s="265"/>
      <c r="Q793" s="265"/>
      <c r="R793" s="265"/>
      <c r="S793" s="265"/>
      <c r="T793" s="265"/>
      <c r="U793" s="265"/>
      <c r="V793" s="265"/>
      <c r="W793" s="265"/>
      <c r="X793" s="265"/>
      <c r="Y793" s="265"/>
      <c r="Z793" s="265"/>
    </row>
    <row r="794" ht="10.5" customHeight="1">
      <c r="A794" s="255"/>
      <c r="B794" s="245"/>
      <c r="C794" s="245"/>
      <c r="D794" s="256"/>
      <c r="E794" s="271"/>
      <c r="F794" s="255"/>
      <c r="G794" s="245"/>
      <c r="H794" s="245"/>
      <c r="I794" s="265"/>
      <c r="J794" s="265"/>
      <c r="K794" s="265"/>
      <c r="L794" s="265"/>
      <c r="M794" s="265"/>
      <c r="N794" s="265"/>
      <c r="O794" s="265"/>
      <c r="P794" s="265"/>
      <c r="Q794" s="265"/>
      <c r="R794" s="265"/>
      <c r="S794" s="265"/>
      <c r="T794" s="265"/>
      <c r="U794" s="265"/>
      <c r="V794" s="265"/>
      <c r="W794" s="265"/>
      <c r="X794" s="265"/>
      <c r="Y794" s="265"/>
      <c r="Z794" s="265"/>
    </row>
    <row r="795" ht="10.5" customHeight="1">
      <c r="A795" s="255"/>
      <c r="B795" s="245"/>
      <c r="C795" s="245"/>
      <c r="D795" s="256"/>
      <c r="E795" s="271"/>
      <c r="F795" s="255"/>
      <c r="G795" s="245"/>
      <c r="H795" s="245"/>
      <c r="I795" s="265"/>
      <c r="J795" s="265"/>
      <c r="K795" s="265"/>
      <c r="L795" s="265"/>
      <c r="M795" s="265"/>
      <c r="N795" s="265"/>
      <c r="O795" s="265"/>
      <c r="P795" s="265"/>
      <c r="Q795" s="265"/>
      <c r="R795" s="265"/>
      <c r="S795" s="265"/>
      <c r="T795" s="265"/>
      <c r="U795" s="265"/>
      <c r="V795" s="265"/>
      <c r="W795" s="265"/>
      <c r="X795" s="265"/>
      <c r="Y795" s="265"/>
      <c r="Z795" s="265"/>
    </row>
    <row r="796" ht="10.5" customHeight="1">
      <c r="A796" s="255"/>
      <c r="B796" s="245"/>
      <c r="C796" s="245"/>
      <c r="D796" s="256"/>
      <c r="E796" s="271"/>
      <c r="F796" s="255"/>
      <c r="G796" s="245"/>
      <c r="H796" s="245"/>
      <c r="I796" s="265"/>
      <c r="J796" s="265"/>
      <c r="K796" s="265"/>
      <c r="L796" s="265"/>
      <c r="M796" s="265"/>
      <c r="N796" s="265"/>
      <c r="O796" s="265"/>
      <c r="P796" s="265"/>
      <c r="Q796" s="265"/>
      <c r="R796" s="265"/>
      <c r="S796" s="265"/>
      <c r="T796" s="265"/>
      <c r="U796" s="265"/>
      <c r="V796" s="265"/>
      <c r="W796" s="265"/>
      <c r="X796" s="265"/>
      <c r="Y796" s="265"/>
      <c r="Z796" s="265"/>
    </row>
    <row r="797" ht="10.5" customHeight="1">
      <c r="A797" s="255"/>
      <c r="B797" s="245"/>
      <c r="C797" s="245"/>
      <c r="D797" s="256"/>
      <c r="E797" s="271"/>
      <c r="F797" s="255"/>
      <c r="G797" s="245"/>
      <c r="H797" s="245"/>
      <c r="I797" s="265"/>
      <c r="J797" s="265"/>
      <c r="K797" s="265"/>
      <c r="L797" s="265"/>
      <c r="M797" s="265"/>
      <c r="N797" s="265"/>
      <c r="O797" s="265"/>
      <c r="P797" s="265"/>
      <c r="Q797" s="265"/>
      <c r="R797" s="265"/>
      <c r="S797" s="265"/>
      <c r="T797" s="265"/>
      <c r="U797" s="265"/>
      <c r="V797" s="265"/>
      <c r="W797" s="265"/>
      <c r="X797" s="265"/>
      <c r="Y797" s="265"/>
      <c r="Z797" s="265"/>
    </row>
    <row r="798" ht="10.5" customHeight="1">
      <c r="A798" s="255"/>
      <c r="B798" s="245"/>
      <c r="C798" s="245"/>
      <c r="D798" s="256"/>
      <c r="E798" s="271"/>
      <c r="F798" s="255"/>
      <c r="G798" s="245"/>
      <c r="H798" s="245"/>
      <c r="I798" s="265"/>
      <c r="J798" s="265"/>
      <c r="K798" s="265"/>
      <c r="L798" s="265"/>
      <c r="M798" s="265"/>
      <c r="N798" s="265"/>
      <c r="O798" s="265"/>
      <c r="P798" s="265"/>
      <c r="Q798" s="265"/>
      <c r="R798" s="265"/>
      <c r="S798" s="265"/>
      <c r="T798" s="265"/>
      <c r="U798" s="265"/>
      <c r="V798" s="265"/>
      <c r="W798" s="265"/>
      <c r="X798" s="265"/>
      <c r="Y798" s="265"/>
      <c r="Z798" s="265"/>
    </row>
    <row r="799" ht="10.5" customHeight="1">
      <c r="A799" s="255"/>
      <c r="B799" s="245"/>
      <c r="C799" s="245"/>
      <c r="D799" s="256"/>
      <c r="E799" s="271"/>
      <c r="F799" s="255"/>
      <c r="G799" s="245"/>
      <c r="H799" s="245"/>
      <c r="I799" s="265"/>
      <c r="J799" s="265"/>
      <c r="K799" s="265"/>
      <c r="L799" s="265"/>
      <c r="M799" s="265"/>
      <c r="N799" s="265"/>
      <c r="O799" s="265"/>
      <c r="P799" s="265"/>
      <c r="Q799" s="265"/>
      <c r="R799" s="265"/>
      <c r="S799" s="265"/>
      <c r="T799" s="265"/>
      <c r="U799" s="265"/>
      <c r="V799" s="265"/>
      <c r="W799" s="265"/>
      <c r="X799" s="265"/>
      <c r="Y799" s="265"/>
      <c r="Z799" s="265"/>
    </row>
    <row r="800" ht="10.5" customHeight="1">
      <c r="A800" s="255"/>
      <c r="B800" s="245"/>
      <c r="C800" s="245"/>
      <c r="D800" s="256"/>
      <c r="E800" s="271"/>
      <c r="F800" s="255"/>
      <c r="G800" s="245"/>
      <c r="H800" s="245"/>
      <c r="I800" s="265"/>
      <c r="J800" s="265"/>
      <c r="K800" s="265"/>
      <c r="L800" s="265"/>
      <c r="M800" s="265"/>
      <c r="N800" s="265"/>
      <c r="O800" s="265"/>
      <c r="P800" s="265"/>
      <c r="Q800" s="265"/>
      <c r="R800" s="265"/>
      <c r="S800" s="265"/>
      <c r="T800" s="265"/>
      <c r="U800" s="265"/>
      <c r="V800" s="265"/>
      <c r="W800" s="265"/>
      <c r="X800" s="265"/>
      <c r="Y800" s="265"/>
      <c r="Z800" s="265"/>
    </row>
    <row r="801" ht="10.5" customHeight="1">
      <c r="A801" s="255"/>
      <c r="B801" s="245"/>
      <c r="C801" s="245"/>
      <c r="D801" s="256"/>
      <c r="E801" s="271"/>
      <c r="F801" s="255"/>
      <c r="G801" s="245"/>
      <c r="H801" s="245"/>
      <c r="I801" s="265"/>
      <c r="J801" s="265"/>
      <c r="K801" s="265"/>
      <c r="L801" s="265"/>
      <c r="M801" s="265"/>
      <c r="N801" s="265"/>
      <c r="O801" s="265"/>
      <c r="P801" s="265"/>
      <c r="Q801" s="265"/>
      <c r="R801" s="265"/>
      <c r="S801" s="265"/>
      <c r="T801" s="265"/>
      <c r="U801" s="265"/>
      <c r="V801" s="265"/>
      <c r="W801" s="265"/>
      <c r="X801" s="265"/>
      <c r="Y801" s="265"/>
      <c r="Z801" s="265"/>
    </row>
    <row r="802" ht="10.5" customHeight="1">
      <c r="A802" s="255"/>
      <c r="B802" s="245"/>
      <c r="C802" s="245"/>
      <c r="D802" s="256"/>
      <c r="E802" s="271"/>
      <c r="F802" s="255"/>
      <c r="G802" s="245"/>
      <c r="H802" s="245"/>
      <c r="I802" s="265"/>
      <c r="J802" s="265"/>
      <c r="K802" s="265"/>
      <c r="L802" s="265"/>
      <c r="M802" s="265"/>
      <c r="N802" s="265"/>
      <c r="O802" s="265"/>
      <c r="P802" s="265"/>
      <c r="Q802" s="265"/>
      <c r="R802" s="265"/>
      <c r="S802" s="265"/>
      <c r="T802" s="265"/>
      <c r="U802" s="265"/>
      <c r="V802" s="265"/>
      <c r="W802" s="265"/>
      <c r="X802" s="265"/>
      <c r="Y802" s="265"/>
      <c r="Z802" s="265"/>
    </row>
    <row r="803" ht="10.5" customHeight="1">
      <c r="A803" s="255"/>
      <c r="B803" s="245"/>
      <c r="C803" s="245"/>
      <c r="D803" s="256"/>
      <c r="E803" s="271"/>
      <c r="F803" s="255"/>
      <c r="G803" s="245"/>
      <c r="H803" s="245"/>
      <c r="I803" s="265"/>
      <c r="J803" s="265"/>
      <c r="K803" s="265"/>
      <c r="L803" s="265"/>
      <c r="M803" s="265"/>
      <c r="N803" s="265"/>
      <c r="O803" s="265"/>
      <c r="P803" s="265"/>
      <c r="Q803" s="265"/>
      <c r="R803" s="265"/>
      <c r="S803" s="265"/>
      <c r="T803" s="265"/>
      <c r="U803" s="265"/>
      <c r="V803" s="265"/>
      <c r="W803" s="265"/>
      <c r="X803" s="265"/>
      <c r="Y803" s="265"/>
      <c r="Z803" s="265"/>
    </row>
    <row r="804" ht="10.5" customHeight="1">
      <c r="A804" s="255"/>
      <c r="B804" s="245"/>
      <c r="C804" s="245"/>
      <c r="D804" s="256"/>
      <c r="E804" s="271"/>
      <c r="F804" s="255"/>
      <c r="G804" s="245"/>
      <c r="H804" s="245"/>
      <c r="I804" s="265"/>
      <c r="J804" s="265"/>
      <c r="K804" s="265"/>
      <c r="L804" s="265"/>
      <c r="M804" s="265"/>
      <c r="N804" s="265"/>
      <c r="O804" s="265"/>
      <c r="P804" s="265"/>
      <c r="Q804" s="265"/>
      <c r="R804" s="265"/>
      <c r="S804" s="265"/>
      <c r="T804" s="265"/>
      <c r="U804" s="265"/>
      <c r="V804" s="265"/>
      <c r="W804" s="265"/>
      <c r="X804" s="265"/>
      <c r="Y804" s="265"/>
      <c r="Z804" s="265"/>
    </row>
    <row r="805" ht="10.5" customHeight="1">
      <c r="A805" s="255"/>
      <c r="B805" s="245"/>
      <c r="C805" s="245"/>
      <c r="D805" s="256"/>
      <c r="E805" s="271"/>
      <c r="F805" s="255"/>
      <c r="G805" s="245"/>
      <c r="H805" s="245"/>
      <c r="I805" s="265"/>
      <c r="J805" s="265"/>
      <c r="K805" s="265"/>
      <c r="L805" s="265"/>
      <c r="M805" s="265"/>
      <c r="N805" s="265"/>
      <c r="O805" s="265"/>
      <c r="P805" s="265"/>
      <c r="Q805" s="265"/>
      <c r="R805" s="265"/>
      <c r="S805" s="265"/>
      <c r="T805" s="265"/>
      <c r="U805" s="265"/>
      <c r="V805" s="265"/>
      <c r="W805" s="265"/>
      <c r="X805" s="265"/>
      <c r="Y805" s="265"/>
      <c r="Z805" s="265"/>
    </row>
    <row r="806" ht="10.5" customHeight="1">
      <c r="A806" s="255"/>
      <c r="B806" s="245"/>
      <c r="C806" s="245"/>
      <c r="D806" s="256"/>
      <c r="E806" s="271"/>
      <c r="F806" s="255"/>
      <c r="G806" s="245"/>
      <c r="H806" s="245"/>
      <c r="I806" s="265"/>
      <c r="J806" s="265"/>
      <c r="K806" s="265"/>
      <c r="L806" s="265"/>
      <c r="M806" s="265"/>
      <c r="N806" s="265"/>
      <c r="O806" s="265"/>
      <c r="P806" s="265"/>
      <c r="Q806" s="265"/>
      <c r="R806" s="265"/>
      <c r="S806" s="265"/>
      <c r="T806" s="265"/>
      <c r="U806" s="265"/>
      <c r="V806" s="265"/>
      <c r="W806" s="265"/>
      <c r="X806" s="265"/>
      <c r="Y806" s="265"/>
      <c r="Z806" s="265"/>
    </row>
    <row r="807" ht="10.5" customHeight="1">
      <c r="A807" s="255"/>
      <c r="B807" s="245"/>
      <c r="C807" s="245"/>
      <c r="D807" s="256"/>
      <c r="E807" s="271"/>
      <c r="F807" s="255"/>
      <c r="G807" s="245"/>
      <c r="H807" s="245"/>
      <c r="I807" s="265"/>
      <c r="J807" s="265"/>
      <c r="K807" s="265"/>
      <c r="L807" s="265"/>
      <c r="M807" s="265"/>
      <c r="N807" s="265"/>
      <c r="O807" s="265"/>
      <c r="P807" s="265"/>
      <c r="Q807" s="265"/>
      <c r="R807" s="265"/>
      <c r="S807" s="265"/>
      <c r="T807" s="265"/>
      <c r="U807" s="265"/>
      <c r="V807" s="265"/>
      <c r="W807" s="265"/>
      <c r="X807" s="265"/>
      <c r="Y807" s="265"/>
      <c r="Z807" s="265"/>
    </row>
    <row r="808" ht="10.5" customHeight="1">
      <c r="A808" s="255"/>
      <c r="B808" s="245"/>
      <c r="C808" s="245"/>
      <c r="D808" s="256"/>
      <c r="E808" s="271"/>
      <c r="F808" s="255"/>
      <c r="G808" s="245"/>
      <c r="H808" s="245"/>
      <c r="I808" s="265"/>
      <c r="J808" s="265"/>
      <c r="K808" s="265"/>
      <c r="L808" s="265"/>
      <c r="M808" s="265"/>
      <c r="N808" s="265"/>
      <c r="O808" s="265"/>
      <c r="P808" s="265"/>
      <c r="Q808" s="265"/>
      <c r="R808" s="265"/>
      <c r="S808" s="265"/>
      <c r="T808" s="265"/>
      <c r="U808" s="265"/>
      <c r="V808" s="265"/>
      <c r="W808" s="265"/>
      <c r="X808" s="265"/>
      <c r="Y808" s="265"/>
      <c r="Z808" s="265"/>
    </row>
    <row r="809" ht="10.5" customHeight="1">
      <c r="A809" s="255"/>
      <c r="B809" s="245"/>
      <c r="C809" s="245"/>
      <c r="D809" s="256"/>
      <c r="E809" s="271"/>
      <c r="F809" s="255"/>
      <c r="G809" s="245"/>
      <c r="H809" s="245"/>
      <c r="I809" s="265"/>
      <c r="J809" s="265"/>
      <c r="K809" s="265"/>
      <c r="L809" s="265"/>
      <c r="M809" s="265"/>
      <c r="N809" s="265"/>
      <c r="O809" s="265"/>
      <c r="P809" s="265"/>
      <c r="Q809" s="265"/>
      <c r="R809" s="265"/>
      <c r="S809" s="265"/>
      <c r="T809" s="265"/>
      <c r="U809" s="265"/>
      <c r="V809" s="265"/>
      <c r="W809" s="265"/>
      <c r="X809" s="265"/>
      <c r="Y809" s="265"/>
      <c r="Z809" s="265"/>
    </row>
    <row r="810" ht="10.5" customHeight="1">
      <c r="A810" s="255"/>
      <c r="B810" s="245"/>
      <c r="C810" s="245"/>
      <c r="D810" s="256"/>
      <c r="E810" s="271"/>
      <c r="F810" s="255"/>
      <c r="G810" s="245"/>
      <c r="H810" s="245"/>
      <c r="I810" s="265"/>
      <c r="J810" s="265"/>
      <c r="K810" s="265"/>
      <c r="L810" s="265"/>
      <c r="M810" s="265"/>
      <c r="N810" s="265"/>
      <c r="O810" s="265"/>
      <c r="P810" s="265"/>
      <c r="Q810" s="265"/>
      <c r="R810" s="265"/>
      <c r="S810" s="265"/>
      <c r="T810" s="265"/>
      <c r="U810" s="265"/>
      <c r="V810" s="265"/>
      <c r="W810" s="265"/>
      <c r="X810" s="265"/>
      <c r="Y810" s="265"/>
      <c r="Z810" s="265"/>
    </row>
    <row r="811" ht="10.5" customHeight="1">
      <c r="A811" s="255"/>
      <c r="B811" s="245"/>
      <c r="C811" s="245"/>
      <c r="D811" s="256"/>
      <c r="E811" s="271"/>
      <c r="F811" s="255"/>
      <c r="G811" s="245"/>
      <c r="H811" s="245"/>
      <c r="I811" s="265"/>
      <c r="J811" s="265"/>
      <c r="K811" s="265"/>
      <c r="L811" s="265"/>
      <c r="M811" s="265"/>
      <c r="N811" s="265"/>
      <c r="O811" s="265"/>
      <c r="P811" s="265"/>
      <c r="Q811" s="265"/>
      <c r="R811" s="265"/>
      <c r="S811" s="265"/>
      <c r="T811" s="265"/>
      <c r="U811" s="265"/>
      <c r="V811" s="265"/>
      <c r="W811" s="265"/>
      <c r="X811" s="265"/>
      <c r="Y811" s="265"/>
      <c r="Z811" s="265"/>
    </row>
    <row r="812" ht="10.5" customHeight="1">
      <c r="A812" s="255"/>
      <c r="B812" s="245"/>
      <c r="C812" s="245"/>
      <c r="D812" s="256"/>
      <c r="E812" s="271"/>
      <c r="F812" s="255"/>
      <c r="G812" s="245"/>
      <c r="H812" s="245"/>
      <c r="I812" s="265"/>
      <c r="J812" s="265"/>
      <c r="K812" s="265"/>
      <c r="L812" s="265"/>
      <c r="M812" s="265"/>
      <c r="N812" s="265"/>
      <c r="O812" s="265"/>
      <c r="P812" s="265"/>
      <c r="Q812" s="265"/>
      <c r="R812" s="265"/>
      <c r="S812" s="265"/>
      <c r="T812" s="265"/>
      <c r="U812" s="265"/>
      <c r="V812" s="265"/>
      <c r="W812" s="265"/>
      <c r="X812" s="265"/>
      <c r="Y812" s="265"/>
      <c r="Z812" s="265"/>
    </row>
    <row r="813" ht="10.5" customHeight="1">
      <c r="A813" s="255"/>
      <c r="B813" s="245"/>
      <c r="C813" s="245"/>
      <c r="D813" s="256"/>
      <c r="E813" s="271"/>
      <c r="F813" s="255"/>
      <c r="G813" s="245"/>
      <c r="H813" s="245"/>
      <c r="I813" s="265"/>
      <c r="J813" s="265"/>
      <c r="K813" s="265"/>
      <c r="L813" s="265"/>
      <c r="M813" s="265"/>
      <c r="N813" s="265"/>
      <c r="O813" s="265"/>
      <c r="P813" s="265"/>
      <c r="Q813" s="265"/>
      <c r="R813" s="265"/>
      <c r="S813" s="265"/>
      <c r="T813" s="265"/>
      <c r="U813" s="265"/>
      <c r="V813" s="265"/>
      <c r="W813" s="265"/>
      <c r="X813" s="265"/>
      <c r="Y813" s="265"/>
      <c r="Z813" s="265"/>
    </row>
    <row r="814" ht="10.5" customHeight="1">
      <c r="A814" s="255"/>
      <c r="B814" s="245"/>
      <c r="C814" s="245"/>
      <c r="D814" s="256"/>
      <c r="E814" s="271"/>
      <c r="F814" s="255"/>
      <c r="G814" s="245"/>
      <c r="H814" s="245"/>
      <c r="I814" s="265"/>
      <c r="J814" s="265"/>
      <c r="K814" s="265"/>
      <c r="L814" s="265"/>
      <c r="M814" s="265"/>
      <c r="N814" s="265"/>
      <c r="O814" s="265"/>
      <c r="P814" s="265"/>
      <c r="Q814" s="265"/>
      <c r="R814" s="265"/>
      <c r="S814" s="265"/>
      <c r="T814" s="265"/>
      <c r="U814" s="265"/>
      <c r="V814" s="265"/>
      <c r="W814" s="265"/>
      <c r="X814" s="265"/>
      <c r="Y814" s="265"/>
      <c r="Z814" s="265"/>
    </row>
    <row r="815" ht="10.5" customHeight="1">
      <c r="A815" s="255"/>
      <c r="B815" s="245"/>
      <c r="C815" s="245"/>
      <c r="D815" s="256"/>
      <c r="E815" s="271"/>
      <c r="F815" s="255"/>
      <c r="G815" s="245"/>
      <c r="H815" s="245"/>
      <c r="I815" s="265"/>
      <c r="J815" s="265"/>
      <c r="K815" s="265"/>
      <c r="L815" s="265"/>
      <c r="M815" s="265"/>
      <c r="N815" s="265"/>
      <c r="O815" s="265"/>
      <c r="P815" s="265"/>
      <c r="Q815" s="265"/>
      <c r="R815" s="265"/>
      <c r="S815" s="265"/>
      <c r="T815" s="265"/>
      <c r="U815" s="265"/>
      <c r="V815" s="265"/>
      <c r="W815" s="265"/>
      <c r="X815" s="265"/>
      <c r="Y815" s="265"/>
      <c r="Z815" s="265"/>
    </row>
    <row r="816" ht="10.5" customHeight="1">
      <c r="A816" s="255"/>
      <c r="B816" s="245"/>
      <c r="C816" s="245"/>
      <c r="D816" s="256"/>
      <c r="E816" s="271"/>
      <c r="F816" s="255"/>
      <c r="G816" s="245"/>
      <c r="H816" s="245"/>
      <c r="I816" s="265"/>
      <c r="J816" s="265"/>
      <c r="K816" s="265"/>
      <c r="L816" s="265"/>
      <c r="M816" s="265"/>
      <c r="N816" s="265"/>
      <c r="O816" s="265"/>
      <c r="P816" s="265"/>
      <c r="Q816" s="265"/>
      <c r="R816" s="265"/>
      <c r="S816" s="265"/>
      <c r="T816" s="265"/>
      <c r="U816" s="265"/>
      <c r="V816" s="265"/>
      <c r="W816" s="265"/>
      <c r="X816" s="265"/>
      <c r="Y816" s="265"/>
      <c r="Z816" s="265"/>
    </row>
    <row r="817" ht="10.5" customHeight="1">
      <c r="A817" s="255"/>
      <c r="B817" s="245"/>
      <c r="C817" s="245"/>
      <c r="D817" s="256"/>
      <c r="E817" s="271"/>
      <c r="F817" s="255"/>
      <c r="G817" s="245"/>
      <c r="H817" s="245"/>
      <c r="I817" s="265"/>
      <c r="J817" s="265"/>
      <c r="K817" s="265"/>
      <c r="L817" s="265"/>
      <c r="M817" s="265"/>
      <c r="N817" s="265"/>
      <c r="O817" s="265"/>
      <c r="P817" s="265"/>
      <c r="Q817" s="265"/>
      <c r="R817" s="265"/>
      <c r="S817" s="265"/>
      <c r="T817" s="265"/>
      <c r="U817" s="265"/>
      <c r="V817" s="265"/>
      <c r="W817" s="265"/>
      <c r="X817" s="265"/>
      <c r="Y817" s="265"/>
      <c r="Z817" s="265"/>
    </row>
    <row r="818" ht="10.5" customHeight="1">
      <c r="A818" s="255"/>
      <c r="B818" s="245"/>
      <c r="C818" s="245"/>
      <c r="D818" s="256"/>
      <c r="E818" s="271"/>
      <c r="F818" s="255"/>
      <c r="G818" s="245"/>
      <c r="H818" s="245"/>
      <c r="I818" s="265"/>
      <c r="J818" s="265"/>
      <c r="K818" s="265"/>
      <c r="L818" s="265"/>
      <c r="M818" s="265"/>
      <c r="N818" s="265"/>
      <c r="O818" s="265"/>
      <c r="P818" s="265"/>
      <c r="Q818" s="265"/>
      <c r="R818" s="265"/>
      <c r="S818" s="265"/>
      <c r="T818" s="265"/>
      <c r="U818" s="265"/>
      <c r="V818" s="265"/>
      <c r="W818" s="265"/>
      <c r="X818" s="265"/>
      <c r="Y818" s="265"/>
      <c r="Z818" s="265"/>
    </row>
    <row r="819" ht="10.5" customHeight="1">
      <c r="A819" s="255"/>
      <c r="B819" s="245"/>
      <c r="C819" s="245"/>
      <c r="D819" s="256"/>
      <c r="E819" s="271"/>
      <c r="F819" s="255"/>
      <c r="G819" s="245"/>
      <c r="H819" s="245"/>
      <c r="I819" s="265"/>
      <c r="J819" s="265"/>
      <c r="K819" s="265"/>
      <c r="L819" s="265"/>
      <c r="M819" s="265"/>
      <c r="N819" s="265"/>
      <c r="O819" s="265"/>
      <c r="P819" s="265"/>
      <c r="Q819" s="265"/>
      <c r="R819" s="265"/>
      <c r="S819" s="265"/>
      <c r="T819" s="265"/>
      <c r="U819" s="265"/>
      <c r="V819" s="265"/>
      <c r="W819" s="265"/>
      <c r="X819" s="265"/>
      <c r="Y819" s="265"/>
      <c r="Z819" s="265"/>
    </row>
    <row r="820" ht="10.5" customHeight="1">
      <c r="A820" s="255"/>
      <c r="B820" s="245"/>
      <c r="C820" s="245"/>
      <c r="D820" s="256"/>
      <c r="E820" s="271"/>
      <c r="F820" s="255"/>
      <c r="G820" s="245"/>
      <c r="H820" s="245"/>
      <c r="I820" s="265"/>
      <c r="J820" s="265"/>
      <c r="K820" s="265"/>
      <c r="L820" s="265"/>
      <c r="M820" s="265"/>
      <c r="N820" s="265"/>
      <c r="O820" s="265"/>
      <c r="P820" s="265"/>
      <c r="Q820" s="265"/>
      <c r="R820" s="265"/>
      <c r="S820" s="265"/>
      <c r="T820" s="265"/>
      <c r="U820" s="265"/>
      <c r="V820" s="265"/>
      <c r="W820" s="265"/>
      <c r="X820" s="265"/>
      <c r="Y820" s="265"/>
      <c r="Z820" s="265"/>
    </row>
    <row r="821" ht="10.5" customHeight="1">
      <c r="A821" s="255"/>
      <c r="B821" s="245"/>
      <c r="C821" s="245"/>
      <c r="D821" s="256"/>
      <c r="E821" s="271"/>
      <c r="F821" s="255"/>
      <c r="G821" s="245"/>
      <c r="H821" s="245"/>
      <c r="I821" s="265"/>
      <c r="J821" s="265"/>
      <c r="K821" s="265"/>
      <c r="L821" s="265"/>
      <c r="M821" s="265"/>
      <c r="N821" s="265"/>
      <c r="O821" s="265"/>
      <c r="P821" s="265"/>
      <c r="Q821" s="265"/>
      <c r="R821" s="265"/>
      <c r="S821" s="265"/>
      <c r="T821" s="265"/>
      <c r="U821" s="265"/>
      <c r="V821" s="265"/>
      <c r="W821" s="265"/>
      <c r="X821" s="265"/>
      <c r="Y821" s="265"/>
      <c r="Z821" s="265"/>
    </row>
    <row r="822" ht="10.5" customHeight="1">
      <c r="A822" s="255"/>
      <c r="B822" s="245"/>
      <c r="C822" s="245"/>
      <c r="D822" s="256"/>
      <c r="E822" s="271"/>
      <c r="F822" s="255"/>
      <c r="G822" s="245"/>
      <c r="H822" s="245"/>
      <c r="I822" s="265"/>
      <c r="J822" s="265"/>
      <c r="K822" s="265"/>
      <c r="L822" s="265"/>
      <c r="M822" s="265"/>
      <c r="N822" s="265"/>
      <c r="O822" s="265"/>
      <c r="P822" s="265"/>
      <c r="Q822" s="265"/>
      <c r="R822" s="265"/>
      <c r="S822" s="265"/>
      <c r="T822" s="265"/>
      <c r="U822" s="265"/>
      <c r="V822" s="265"/>
      <c r="W822" s="265"/>
      <c r="X822" s="265"/>
      <c r="Y822" s="265"/>
      <c r="Z822" s="265"/>
    </row>
    <row r="823" ht="10.5" customHeight="1">
      <c r="A823" s="255"/>
      <c r="B823" s="245"/>
      <c r="C823" s="245"/>
      <c r="D823" s="256"/>
      <c r="E823" s="271"/>
      <c r="F823" s="255"/>
      <c r="G823" s="245"/>
      <c r="H823" s="245"/>
      <c r="I823" s="265"/>
      <c r="J823" s="265"/>
      <c r="K823" s="265"/>
      <c r="L823" s="265"/>
      <c r="M823" s="265"/>
      <c r="N823" s="265"/>
      <c r="O823" s="265"/>
      <c r="P823" s="265"/>
      <c r="Q823" s="265"/>
      <c r="R823" s="265"/>
      <c r="S823" s="265"/>
      <c r="T823" s="265"/>
      <c r="U823" s="265"/>
      <c r="V823" s="265"/>
      <c r="W823" s="265"/>
      <c r="X823" s="265"/>
      <c r="Y823" s="265"/>
      <c r="Z823" s="265"/>
    </row>
    <row r="824" ht="10.5" customHeight="1">
      <c r="A824" s="255"/>
      <c r="B824" s="245"/>
      <c r="C824" s="245"/>
      <c r="D824" s="256"/>
      <c r="E824" s="271"/>
      <c r="F824" s="255"/>
      <c r="G824" s="245"/>
      <c r="H824" s="245"/>
      <c r="I824" s="265"/>
      <c r="J824" s="265"/>
      <c r="K824" s="265"/>
      <c r="L824" s="265"/>
      <c r="M824" s="265"/>
      <c r="N824" s="265"/>
      <c r="O824" s="265"/>
      <c r="P824" s="265"/>
      <c r="Q824" s="265"/>
      <c r="R824" s="265"/>
      <c r="S824" s="265"/>
      <c r="T824" s="265"/>
      <c r="U824" s="265"/>
      <c r="V824" s="265"/>
      <c r="W824" s="265"/>
      <c r="X824" s="265"/>
      <c r="Y824" s="265"/>
      <c r="Z824" s="265"/>
    </row>
    <row r="825" ht="10.5" customHeight="1">
      <c r="A825" s="255"/>
      <c r="B825" s="245"/>
      <c r="C825" s="245"/>
      <c r="D825" s="256"/>
      <c r="E825" s="271"/>
      <c r="F825" s="255"/>
      <c r="G825" s="245"/>
      <c r="H825" s="245"/>
      <c r="I825" s="265"/>
      <c r="J825" s="265"/>
      <c r="K825" s="265"/>
      <c r="L825" s="265"/>
      <c r="M825" s="265"/>
      <c r="N825" s="265"/>
      <c r="O825" s="265"/>
      <c r="P825" s="265"/>
      <c r="Q825" s="265"/>
      <c r="R825" s="265"/>
      <c r="S825" s="265"/>
      <c r="T825" s="265"/>
      <c r="U825" s="265"/>
      <c r="V825" s="265"/>
      <c r="W825" s="265"/>
      <c r="X825" s="265"/>
      <c r="Y825" s="265"/>
      <c r="Z825" s="265"/>
    </row>
    <row r="826" ht="10.5" customHeight="1">
      <c r="A826" s="255"/>
      <c r="B826" s="245"/>
      <c r="C826" s="245"/>
      <c r="D826" s="256"/>
      <c r="E826" s="271"/>
      <c r="F826" s="255"/>
      <c r="G826" s="245"/>
      <c r="H826" s="245"/>
      <c r="I826" s="265"/>
      <c r="J826" s="265"/>
      <c r="K826" s="265"/>
      <c r="L826" s="265"/>
      <c r="M826" s="265"/>
      <c r="N826" s="265"/>
      <c r="O826" s="265"/>
      <c r="P826" s="265"/>
      <c r="Q826" s="265"/>
      <c r="R826" s="265"/>
      <c r="S826" s="265"/>
      <c r="T826" s="265"/>
      <c r="U826" s="265"/>
      <c r="V826" s="265"/>
      <c r="W826" s="265"/>
      <c r="X826" s="265"/>
      <c r="Y826" s="265"/>
      <c r="Z826" s="265"/>
    </row>
    <row r="827" ht="10.5" customHeight="1">
      <c r="A827" s="255"/>
      <c r="B827" s="245"/>
      <c r="C827" s="245"/>
      <c r="D827" s="256"/>
      <c r="E827" s="271"/>
      <c r="F827" s="255"/>
      <c r="G827" s="245"/>
      <c r="H827" s="245"/>
      <c r="I827" s="265"/>
      <c r="J827" s="265"/>
      <c r="K827" s="265"/>
      <c r="L827" s="265"/>
      <c r="M827" s="265"/>
      <c r="N827" s="265"/>
      <c r="O827" s="265"/>
      <c r="P827" s="265"/>
      <c r="Q827" s="265"/>
      <c r="R827" s="265"/>
      <c r="S827" s="265"/>
      <c r="T827" s="265"/>
      <c r="U827" s="265"/>
      <c r="V827" s="265"/>
      <c r="W827" s="265"/>
      <c r="X827" s="265"/>
      <c r="Y827" s="265"/>
      <c r="Z827" s="265"/>
    </row>
    <row r="828" ht="10.5" customHeight="1">
      <c r="A828" s="255"/>
      <c r="B828" s="245"/>
      <c r="C828" s="245"/>
      <c r="D828" s="256"/>
      <c r="E828" s="271"/>
      <c r="F828" s="255"/>
      <c r="G828" s="245"/>
      <c r="H828" s="245"/>
      <c r="I828" s="265"/>
      <c r="J828" s="265"/>
      <c r="K828" s="265"/>
      <c r="L828" s="265"/>
      <c r="M828" s="265"/>
      <c r="N828" s="265"/>
      <c r="O828" s="265"/>
      <c r="P828" s="265"/>
      <c r="Q828" s="265"/>
      <c r="R828" s="265"/>
      <c r="S828" s="265"/>
      <c r="T828" s="265"/>
      <c r="U828" s="265"/>
      <c r="V828" s="265"/>
      <c r="W828" s="265"/>
      <c r="X828" s="265"/>
      <c r="Y828" s="265"/>
      <c r="Z828" s="265"/>
    </row>
    <row r="829" ht="10.5" customHeight="1">
      <c r="A829" s="255"/>
      <c r="B829" s="245"/>
      <c r="C829" s="245"/>
      <c r="D829" s="256"/>
      <c r="E829" s="271"/>
      <c r="F829" s="255"/>
      <c r="G829" s="245"/>
      <c r="H829" s="245"/>
      <c r="I829" s="265"/>
      <c r="J829" s="265"/>
      <c r="K829" s="265"/>
      <c r="L829" s="265"/>
      <c r="M829" s="265"/>
      <c r="N829" s="265"/>
      <c r="O829" s="265"/>
      <c r="P829" s="265"/>
      <c r="Q829" s="265"/>
      <c r="R829" s="265"/>
      <c r="S829" s="265"/>
      <c r="T829" s="265"/>
      <c r="U829" s="265"/>
      <c r="V829" s="265"/>
      <c r="W829" s="265"/>
      <c r="X829" s="265"/>
      <c r="Y829" s="265"/>
      <c r="Z829" s="265"/>
    </row>
    <row r="830" ht="10.5" customHeight="1">
      <c r="A830" s="255"/>
      <c r="B830" s="245"/>
      <c r="C830" s="245"/>
      <c r="D830" s="256"/>
      <c r="E830" s="271"/>
      <c r="F830" s="255"/>
      <c r="G830" s="245"/>
      <c r="H830" s="245"/>
      <c r="I830" s="265"/>
      <c r="J830" s="265"/>
      <c r="K830" s="265"/>
      <c r="L830" s="265"/>
      <c r="M830" s="265"/>
      <c r="N830" s="265"/>
      <c r="O830" s="265"/>
      <c r="P830" s="265"/>
      <c r="Q830" s="265"/>
      <c r="R830" s="265"/>
      <c r="S830" s="265"/>
      <c r="T830" s="265"/>
      <c r="U830" s="265"/>
      <c r="V830" s="265"/>
      <c r="W830" s="265"/>
      <c r="X830" s="265"/>
      <c r="Y830" s="265"/>
      <c r="Z830" s="265"/>
    </row>
    <row r="831" ht="10.5" customHeight="1">
      <c r="A831" s="255"/>
      <c r="B831" s="245"/>
      <c r="C831" s="245"/>
      <c r="D831" s="256"/>
      <c r="E831" s="271"/>
      <c r="F831" s="255"/>
      <c r="G831" s="245"/>
      <c r="H831" s="245"/>
      <c r="I831" s="265"/>
      <c r="J831" s="265"/>
      <c r="K831" s="265"/>
      <c r="L831" s="265"/>
      <c r="M831" s="265"/>
      <c r="N831" s="265"/>
      <c r="O831" s="265"/>
      <c r="P831" s="265"/>
      <c r="Q831" s="265"/>
      <c r="R831" s="265"/>
      <c r="S831" s="265"/>
      <c r="T831" s="265"/>
      <c r="U831" s="265"/>
      <c r="V831" s="265"/>
      <c r="W831" s="265"/>
      <c r="X831" s="265"/>
      <c r="Y831" s="265"/>
      <c r="Z831" s="265"/>
    </row>
    <row r="832" ht="10.5" customHeight="1">
      <c r="A832" s="255"/>
      <c r="B832" s="245"/>
      <c r="C832" s="245"/>
      <c r="D832" s="256"/>
      <c r="E832" s="271"/>
      <c r="F832" s="255"/>
      <c r="G832" s="245"/>
      <c r="H832" s="245"/>
      <c r="I832" s="265"/>
      <c r="J832" s="265"/>
      <c r="K832" s="265"/>
      <c r="L832" s="265"/>
      <c r="M832" s="265"/>
      <c r="N832" s="265"/>
      <c r="O832" s="265"/>
      <c r="P832" s="265"/>
      <c r="Q832" s="265"/>
      <c r="R832" s="265"/>
      <c r="S832" s="265"/>
      <c r="T832" s="265"/>
      <c r="U832" s="265"/>
      <c r="V832" s="265"/>
      <c r="W832" s="265"/>
      <c r="X832" s="265"/>
      <c r="Y832" s="265"/>
      <c r="Z832" s="265"/>
    </row>
    <row r="833" ht="10.5" customHeight="1">
      <c r="A833" s="255"/>
      <c r="B833" s="245"/>
      <c r="C833" s="245"/>
      <c r="D833" s="256"/>
      <c r="E833" s="271"/>
      <c r="F833" s="255"/>
      <c r="G833" s="245"/>
      <c r="H833" s="245"/>
      <c r="I833" s="265"/>
      <c r="J833" s="265"/>
      <c r="K833" s="265"/>
      <c r="L833" s="265"/>
      <c r="M833" s="265"/>
      <c r="N833" s="265"/>
      <c r="O833" s="265"/>
      <c r="P833" s="265"/>
      <c r="Q833" s="265"/>
      <c r="R833" s="265"/>
      <c r="S833" s="265"/>
      <c r="T833" s="265"/>
      <c r="U833" s="265"/>
      <c r="V833" s="265"/>
      <c r="W833" s="265"/>
      <c r="X833" s="265"/>
      <c r="Y833" s="265"/>
      <c r="Z833" s="265"/>
    </row>
    <row r="834" ht="10.5" customHeight="1">
      <c r="A834" s="255"/>
      <c r="B834" s="245"/>
      <c r="C834" s="245"/>
      <c r="D834" s="256"/>
      <c r="E834" s="271"/>
      <c r="F834" s="255"/>
      <c r="G834" s="245"/>
      <c r="H834" s="245"/>
      <c r="I834" s="265"/>
      <c r="J834" s="265"/>
      <c r="K834" s="265"/>
      <c r="L834" s="265"/>
      <c r="M834" s="265"/>
      <c r="N834" s="265"/>
      <c r="O834" s="265"/>
      <c r="P834" s="265"/>
      <c r="Q834" s="265"/>
      <c r="R834" s="265"/>
      <c r="S834" s="265"/>
      <c r="T834" s="265"/>
      <c r="U834" s="265"/>
      <c r="V834" s="265"/>
      <c r="W834" s="265"/>
      <c r="X834" s="265"/>
      <c r="Y834" s="265"/>
      <c r="Z834" s="265"/>
    </row>
    <row r="835" ht="10.5" customHeight="1">
      <c r="A835" s="255"/>
      <c r="B835" s="245"/>
      <c r="C835" s="245"/>
      <c r="D835" s="256"/>
      <c r="E835" s="271"/>
      <c r="F835" s="255"/>
      <c r="G835" s="245"/>
      <c r="H835" s="245"/>
      <c r="I835" s="265"/>
      <c r="J835" s="265"/>
      <c r="K835" s="265"/>
      <c r="L835" s="265"/>
      <c r="M835" s="265"/>
      <c r="N835" s="265"/>
      <c r="O835" s="265"/>
      <c r="P835" s="265"/>
      <c r="Q835" s="265"/>
      <c r="R835" s="265"/>
      <c r="S835" s="265"/>
      <c r="T835" s="265"/>
      <c r="U835" s="265"/>
      <c r="V835" s="265"/>
      <c r="W835" s="265"/>
      <c r="X835" s="265"/>
      <c r="Y835" s="265"/>
      <c r="Z835" s="265"/>
    </row>
    <row r="836" ht="10.5" customHeight="1">
      <c r="A836" s="255"/>
      <c r="B836" s="245"/>
      <c r="C836" s="245"/>
      <c r="D836" s="256"/>
      <c r="E836" s="271"/>
      <c r="F836" s="255"/>
      <c r="G836" s="245"/>
      <c r="H836" s="245"/>
      <c r="I836" s="265"/>
      <c r="J836" s="265"/>
      <c r="K836" s="265"/>
      <c r="L836" s="265"/>
      <c r="M836" s="265"/>
      <c r="N836" s="265"/>
      <c r="O836" s="265"/>
      <c r="P836" s="265"/>
      <c r="Q836" s="265"/>
      <c r="R836" s="265"/>
      <c r="S836" s="265"/>
      <c r="T836" s="265"/>
      <c r="U836" s="265"/>
      <c r="V836" s="265"/>
      <c r="W836" s="265"/>
      <c r="X836" s="265"/>
      <c r="Y836" s="265"/>
      <c r="Z836" s="265"/>
    </row>
    <row r="837" ht="10.5" customHeight="1">
      <c r="A837" s="255"/>
      <c r="B837" s="245"/>
      <c r="C837" s="245"/>
      <c r="D837" s="256"/>
      <c r="E837" s="271"/>
      <c r="F837" s="255"/>
      <c r="G837" s="245"/>
      <c r="H837" s="245"/>
      <c r="I837" s="265"/>
      <c r="J837" s="265"/>
      <c r="K837" s="265"/>
      <c r="L837" s="265"/>
      <c r="M837" s="265"/>
      <c r="N837" s="265"/>
      <c r="O837" s="265"/>
      <c r="P837" s="265"/>
      <c r="Q837" s="265"/>
      <c r="R837" s="265"/>
      <c r="S837" s="265"/>
      <c r="T837" s="265"/>
      <c r="U837" s="265"/>
      <c r="V837" s="265"/>
      <c r="W837" s="265"/>
      <c r="X837" s="265"/>
      <c r="Y837" s="265"/>
      <c r="Z837" s="265"/>
    </row>
    <row r="838" ht="10.5" customHeight="1">
      <c r="A838" s="255"/>
      <c r="B838" s="245"/>
      <c r="C838" s="245"/>
      <c r="D838" s="256"/>
      <c r="E838" s="271"/>
      <c r="F838" s="255"/>
      <c r="G838" s="245"/>
      <c r="H838" s="245"/>
      <c r="I838" s="265"/>
      <c r="J838" s="265"/>
      <c r="K838" s="265"/>
      <c r="L838" s="265"/>
      <c r="M838" s="265"/>
      <c r="N838" s="265"/>
      <c r="O838" s="265"/>
      <c r="P838" s="265"/>
      <c r="Q838" s="265"/>
      <c r="R838" s="265"/>
      <c r="S838" s="265"/>
      <c r="T838" s="265"/>
      <c r="U838" s="265"/>
      <c r="V838" s="265"/>
      <c r="W838" s="265"/>
      <c r="X838" s="265"/>
      <c r="Y838" s="265"/>
      <c r="Z838" s="265"/>
    </row>
    <row r="839" ht="10.5" customHeight="1">
      <c r="A839" s="255"/>
      <c r="B839" s="245"/>
      <c r="C839" s="245"/>
      <c r="D839" s="256"/>
      <c r="E839" s="271"/>
      <c r="F839" s="255"/>
      <c r="G839" s="245"/>
      <c r="H839" s="245"/>
      <c r="I839" s="265"/>
      <c r="J839" s="265"/>
      <c r="K839" s="265"/>
      <c r="L839" s="265"/>
      <c r="M839" s="265"/>
      <c r="N839" s="265"/>
      <c r="O839" s="265"/>
      <c r="P839" s="265"/>
      <c r="Q839" s="265"/>
      <c r="R839" s="265"/>
      <c r="S839" s="265"/>
      <c r="T839" s="265"/>
      <c r="U839" s="265"/>
      <c r="V839" s="265"/>
      <c r="W839" s="265"/>
      <c r="X839" s="265"/>
      <c r="Y839" s="265"/>
      <c r="Z839" s="265"/>
    </row>
    <row r="840" ht="10.5" customHeight="1">
      <c r="A840" s="255"/>
      <c r="B840" s="245"/>
      <c r="C840" s="245"/>
      <c r="D840" s="256"/>
      <c r="E840" s="271"/>
      <c r="F840" s="255"/>
      <c r="G840" s="245"/>
      <c r="H840" s="245"/>
      <c r="I840" s="265"/>
      <c r="J840" s="265"/>
      <c r="K840" s="265"/>
      <c r="L840" s="265"/>
      <c r="M840" s="265"/>
      <c r="N840" s="265"/>
      <c r="O840" s="265"/>
      <c r="P840" s="265"/>
      <c r="Q840" s="265"/>
      <c r="R840" s="265"/>
      <c r="S840" s="265"/>
      <c r="T840" s="265"/>
      <c r="U840" s="265"/>
      <c r="V840" s="265"/>
      <c r="W840" s="265"/>
      <c r="X840" s="265"/>
      <c r="Y840" s="265"/>
      <c r="Z840" s="265"/>
    </row>
    <row r="841" ht="10.5" customHeight="1">
      <c r="A841" s="255"/>
      <c r="B841" s="245"/>
      <c r="C841" s="245"/>
      <c r="D841" s="256"/>
      <c r="E841" s="271"/>
      <c r="F841" s="255"/>
      <c r="G841" s="245"/>
      <c r="H841" s="245"/>
      <c r="I841" s="265"/>
      <c r="J841" s="265"/>
      <c r="K841" s="265"/>
      <c r="L841" s="265"/>
      <c r="M841" s="265"/>
      <c r="N841" s="265"/>
      <c r="O841" s="265"/>
      <c r="P841" s="265"/>
      <c r="Q841" s="265"/>
      <c r="R841" s="265"/>
      <c r="S841" s="265"/>
      <c r="T841" s="265"/>
      <c r="U841" s="265"/>
      <c r="V841" s="265"/>
      <c r="W841" s="265"/>
      <c r="X841" s="265"/>
      <c r="Y841" s="265"/>
      <c r="Z841" s="265"/>
    </row>
    <row r="842" ht="10.5" customHeight="1">
      <c r="A842" s="255"/>
      <c r="B842" s="245"/>
      <c r="C842" s="245"/>
      <c r="D842" s="256"/>
      <c r="E842" s="271"/>
      <c r="F842" s="255"/>
      <c r="G842" s="245"/>
      <c r="H842" s="245"/>
      <c r="I842" s="265"/>
      <c r="J842" s="265"/>
      <c r="K842" s="265"/>
      <c r="L842" s="265"/>
      <c r="M842" s="265"/>
      <c r="N842" s="265"/>
      <c r="O842" s="265"/>
      <c r="P842" s="265"/>
      <c r="Q842" s="265"/>
      <c r="R842" s="265"/>
      <c r="S842" s="265"/>
      <c r="T842" s="265"/>
      <c r="U842" s="265"/>
      <c r="V842" s="265"/>
      <c r="W842" s="265"/>
      <c r="X842" s="265"/>
      <c r="Y842" s="265"/>
      <c r="Z842" s="265"/>
    </row>
    <row r="843" ht="10.5" customHeight="1">
      <c r="A843" s="255"/>
      <c r="B843" s="245"/>
      <c r="C843" s="245"/>
      <c r="D843" s="256"/>
      <c r="E843" s="271"/>
      <c r="F843" s="255"/>
      <c r="G843" s="245"/>
      <c r="H843" s="245"/>
      <c r="I843" s="265"/>
      <c r="J843" s="265"/>
      <c r="K843" s="265"/>
      <c r="L843" s="265"/>
      <c r="M843" s="265"/>
      <c r="N843" s="265"/>
      <c r="O843" s="265"/>
      <c r="P843" s="265"/>
      <c r="Q843" s="265"/>
      <c r="R843" s="265"/>
      <c r="S843" s="265"/>
      <c r="T843" s="265"/>
      <c r="U843" s="265"/>
      <c r="V843" s="265"/>
      <c r="W843" s="265"/>
      <c r="X843" s="265"/>
      <c r="Y843" s="265"/>
      <c r="Z843" s="265"/>
    </row>
    <row r="844" ht="10.5" customHeight="1">
      <c r="A844" s="255"/>
      <c r="B844" s="245"/>
      <c r="C844" s="245"/>
      <c r="D844" s="256"/>
      <c r="E844" s="271"/>
      <c r="F844" s="255"/>
      <c r="G844" s="245"/>
      <c r="H844" s="245"/>
      <c r="I844" s="265"/>
      <c r="J844" s="265"/>
      <c r="K844" s="265"/>
      <c r="L844" s="265"/>
      <c r="M844" s="265"/>
      <c r="N844" s="265"/>
      <c r="O844" s="265"/>
      <c r="P844" s="265"/>
      <c r="Q844" s="265"/>
      <c r="R844" s="265"/>
      <c r="S844" s="265"/>
      <c r="T844" s="265"/>
      <c r="U844" s="265"/>
      <c r="V844" s="265"/>
      <c r="W844" s="265"/>
      <c r="X844" s="265"/>
      <c r="Y844" s="265"/>
      <c r="Z844" s="265"/>
    </row>
    <row r="845" ht="10.5" customHeight="1">
      <c r="A845" s="255"/>
      <c r="B845" s="245"/>
      <c r="C845" s="245"/>
      <c r="D845" s="256"/>
      <c r="E845" s="271"/>
      <c r="F845" s="255"/>
      <c r="G845" s="245"/>
      <c r="H845" s="245"/>
      <c r="I845" s="265"/>
      <c r="J845" s="265"/>
      <c r="K845" s="265"/>
      <c r="L845" s="265"/>
      <c r="M845" s="265"/>
      <c r="N845" s="265"/>
      <c r="O845" s="265"/>
      <c r="P845" s="265"/>
      <c r="Q845" s="265"/>
      <c r="R845" s="265"/>
      <c r="S845" s="265"/>
      <c r="T845" s="265"/>
      <c r="U845" s="265"/>
      <c r="V845" s="265"/>
      <c r="W845" s="265"/>
      <c r="X845" s="265"/>
      <c r="Y845" s="265"/>
      <c r="Z845" s="265"/>
    </row>
    <row r="846" ht="10.5" customHeight="1">
      <c r="A846" s="255"/>
      <c r="B846" s="245"/>
      <c r="C846" s="245"/>
      <c r="D846" s="256"/>
      <c r="E846" s="271"/>
      <c r="F846" s="255"/>
      <c r="G846" s="245"/>
      <c r="H846" s="245"/>
      <c r="I846" s="265"/>
      <c r="J846" s="265"/>
      <c r="K846" s="265"/>
      <c r="L846" s="265"/>
      <c r="M846" s="265"/>
      <c r="N846" s="265"/>
      <c r="O846" s="265"/>
      <c r="P846" s="265"/>
      <c r="Q846" s="265"/>
      <c r="R846" s="265"/>
      <c r="S846" s="265"/>
      <c r="T846" s="265"/>
      <c r="U846" s="265"/>
      <c r="V846" s="265"/>
      <c r="W846" s="265"/>
      <c r="X846" s="265"/>
      <c r="Y846" s="265"/>
      <c r="Z846" s="265"/>
    </row>
    <row r="847" ht="10.5" customHeight="1">
      <c r="A847" s="255"/>
      <c r="B847" s="245"/>
      <c r="C847" s="245"/>
      <c r="D847" s="256"/>
      <c r="E847" s="271"/>
      <c r="F847" s="255"/>
      <c r="G847" s="245"/>
      <c r="H847" s="245"/>
      <c r="I847" s="265"/>
      <c r="J847" s="265"/>
      <c r="K847" s="265"/>
      <c r="L847" s="265"/>
      <c r="M847" s="265"/>
      <c r="N847" s="265"/>
      <c r="O847" s="265"/>
      <c r="P847" s="265"/>
      <c r="Q847" s="265"/>
      <c r="R847" s="265"/>
      <c r="S847" s="265"/>
      <c r="T847" s="265"/>
      <c r="U847" s="265"/>
      <c r="V847" s="265"/>
      <c r="W847" s="265"/>
      <c r="X847" s="265"/>
      <c r="Y847" s="265"/>
      <c r="Z847" s="265"/>
    </row>
    <row r="848" ht="10.5" customHeight="1">
      <c r="A848" s="255"/>
      <c r="B848" s="245"/>
      <c r="C848" s="245"/>
      <c r="D848" s="256"/>
      <c r="E848" s="271"/>
      <c r="F848" s="255"/>
      <c r="G848" s="245"/>
      <c r="H848" s="245"/>
      <c r="I848" s="265"/>
      <c r="J848" s="265"/>
      <c r="K848" s="265"/>
      <c r="L848" s="265"/>
      <c r="M848" s="265"/>
      <c r="N848" s="265"/>
      <c r="O848" s="265"/>
      <c r="P848" s="265"/>
      <c r="Q848" s="265"/>
      <c r="R848" s="265"/>
      <c r="S848" s="265"/>
      <c r="T848" s="265"/>
      <c r="U848" s="265"/>
      <c r="V848" s="265"/>
      <c r="W848" s="265"/>
      <c r="X848" s="265"/>
      <c r="Y848" s="265"/>
      <c r="Z848" s="265"/>
    </row>
    <row r="849" ht="10.5" customHeight="1">
      <c r="A849" s="255"/>
      <c r="B849" s="245"/>
      <c r="C849" s="245"/>
      <c r="D849" s="256"/>
      <c r="E849" s="271"/>
      <c r="F849" s="255"/>
      <c r="G849" s="245"/>
      <c r="H849" s="245"/>
      <c r="I849" s="265"/>
      <c r="J849" s="265"/>
      <c r="K849" s="265"/>
      <c r="L849" s="265"/>
      <c r="M849" s="265"/>
      <c r="N849" s="265"/>
      <c r="O849" s="265"/>
      <c r="P849" s="265"/>
      <c r="Q849" s="265"/>
      <c r="R849" s="265"/>
      <c r="S849" s="265"/>
      <c r="T849" s="265"/>
      <c r="U849" s="265"/>
      <c r="V849" s="265"/>
      <c r="W849" s="265"/>
      <c r="X849" s="265"/>
      <c r="Y849" s="265"/>
      <c r="Z849" s="265"/>
    </row>
    <row r="850" ht="10.5" customHeight="1">
      <c r="A850" s="255"/>
      <c r="B850" s="245"/>
      <c r="C850" s="245"/>
      <c r="D850" s="256"/>
      <c r="E850" s="271"/>
      <c r="F850" s="255"/>
      <c r="G850" s="245"/>
      <c r="H850" s="245"/>
      <c r="I850" s="265"/>
      <c r="J850" s="265"/>
      <c r="K850" s="265"/>
      <c r="L850" s="265"/>
      <c r="M850" s="265"/>
      <c r="N850" s="265"/>
      <c r="O850" s="265"/>
      <c r="P850" s="265"/>
      <c r="Q850" s="265"/>
      <c r="R850" s="265"/>
      <c r="S850" s="265"/>
      <c r="T850" s="265"/>
      <c r="U850" s="265"/>
      <c r="V850" s="265"/>
      <c r="W850" s="265"/>
      <c r="X850" s="265"/>
      <c r="Y850" s="265"/>
      <c r="Z850" s="265"/>
    </row>
    <row r="851" ht="10.5" customHeight="1">
      <c r="A851" s="255"/>
      <c r="B851" s="245"/>
      <c r="C851" s="245"/>
      <c r="D851" s="256"/>
      <c r="E851" s="271"/>
      <c r="F851" s="255"/>
      <c r="G851" s="245"/>
      <c r="H851" s="245"/>
      <c r="I851" s="265"/>
      <c r="J851" s="265"/>
      <c r="K851" s="265"/>
      <c r="L851" s="265"/>
      <c r="M851" s="265"/>
      <c r="N851" s="265"/>
      <c r="O851" s="265"/>
      <c r="P851" s="265"/>
      <c r="Q851" s="265"/>
      <c r="R851" s="265"/>
      <c r="S851" s="265"/>
      <c r="T851" s="265"/>
      <c r="U851" s="265"/>
      <c r="V851" s="265"/>
      <c r="W851" s="265"/>
      <c r="X851" s="265"/>
      <c r="Y851" s="265"/>
      <c r="Z851" s="265"/>
    </row>
    <row r="852" ht="10.5" customHeight="1">
      <c r="A852" s="255"/>
      <c r="B852" s="245"/>
      <c r="C852" s="245"/>
      <c r="D852" s="256"/>
      <c r="E852" s="271"/>
      <c r="F852" s="255"/>
      <c r="G852" s="245"/>
      <c r="H852" s="245"/>
      <c r="I852" s="265"/>
      <c r="J852" s="265"/>
      <c r="K852" s="265"/>
      <c r="L852" s="265"/>
      <c r="M852" s="265"/>
      <c r="N852" s="265"/>
      <c r="O852" s="265"/>
      <c r="P852" s="265"/>
      <c r="Q852" s="265"/>
      <c r="R852" s="265"/>
      <c r="S852" s="265"/>
      <c r="T852" s="265"/>
      <c r="U852" s="265"/>
      <c r="V852" s="265"/>
      <c r="W852" s="265"/>
      <c r="X852" s="265"/>
      <c r="Y852" s="265"/>
      <c r="Z852" s="265"/>
    </row>
    <row r="853" ht="10.5" customHeight="1">
      <c r="A853" s="255"/>
      <c r="B853" s="245"/>
      <c r="C853" s="245"/>
      <c r="D853" s="256"/>
      <c r="E853" s="271"/>
      <c r="F853" s="255"/>
      <c r="G853" s="245"/>
      <c r="H853" s="245"/>
      <c r="I853" s="265"/>
      <c r="J853" s="265"/>
      <c r="K853" s="265"/>
      <c r="L853" s="265"/>
      <c r="M853" s="265"/>
      <c r="N853" s="265"/>
      <c r="O853" s="265"/>
      <c r="P853" s="265"/>
      <c r="Q853" s="265"/>
      <c r="R853" s="265"/>
      <c r="S853" s="265"/>
      <c r="T853" s="265"/>
      <c r="U853" s="265"/>
      <c r="V853" s="265"/>
      <c r="W853" s="265"/>
      <c r="X853" s="265"/>
      <c r="Y853" s="265"/>
      <c r="Z853" s="265"/>
    </row>
    <row r="854" ht="10.5" customHeight="1">
      <c r="A854" s="255"/>
      <c r="B854" s="245"/>
      <c r="C854" s="245"/>
      <c r="D854" s="256"/>
      <c r="E854" s="271"/>
      <c r="F854" s="255"/>
      <c r="G854" s="245"/>
      <c r="H854" s="245"/>
      <c r="I854" s="265"/>
      <c r="J854" s="265"/>
      <c r="K854" s="265"/>
      <c r="L854" s="265"/>
      <c r="M854" s="265"/>
      <c r="N854" s="265"/>
      <c r="O854" s="265"/>
      <c r="P854" s="265"/>
      <c r="Q854" s="265"/>
      <c r="R854" s="265"/>
      <c r="S854" s="265"/>
      <c r="T854" s="265"/>
      <c r="U854" s="265"/>
      <c r="V854" s="265"/>
      <c r="W854" s="265"/>
      <c r="X854" s="265"/>
      <c r="Y854" s="265"/>
      <c r="Z854" s="265"/>
    </row>
    <row r="855" ht="10.5" customHeight="1">
      <c r="A855" s="255"/>
      <c r="B855" s="245"/>
      <c r="C855" s="245"/>
      <c r="D855" s="256"/>
      <c r="E855" s="271"/>
      <c r="F855" s="255"/>
      <c r="G855" s="245"/>
      <c r="H855" s="245"/>
      <c r="I855" s="265"/>
      <c r="J855" s="265"/>
      <c r="K855" s="265"/>
      <c r="L855" s="265"/>
      <c r="M855" s="265"/>
      <c r="N855" s="265"/>
      <c r="O855" s="265"/>
      <c r="P855" s="265"/>
      <c r="Q855" s="265"/>
      <c r="R855" s="265"/>
      <c r="S855" s="265"/>
      <c r="T855" s="265"/>
      <c r="U855" s="265"/>
      <c r="V855" s="265"/>
      <c r="W855" s="265"/>
      <c r="X855" s="265"/>
      <c r="Y855" s="265"/>
      <c r="Z855" s="265"/>
    </row>
    <row r="856" ht="10.5" customHeight="1">
      <c r="A856" s="255"/>
      <c r="B856" s="245"/>
      <c r="C856" s="245"/>
      <c r="D856" s="256"/>
      <c r="E856" s="271"/>
      <c r="F856" s="255"/>
      <c r="G856" s="245"/>
      <c r="H856" s="245"/>
      <c r="I856" s="265"/>
      <c r="J856" s="265"/>
      <c r="K856" s="265"/>
      <c r="L856" s="265"/>
      <c r="M856" s="265"/>
      <c r="N856" s="265"/>
      <c r="O856" s="265"/>
      <c r="P856" s="265"/>
      <c r="Q856" s="265"/>
      <c r="R856" s="265"/>
      <c r="S856" s="265"/>
      <c r="T856" s="265"/>
      <c r="U856" s="265"/>
      <c r="V856" s="265"/>
      <c r="W856" s="265"/>
      <c r="X856" s="265"/>
      <c r="Y856" s="265"/>
      <c r="Z856" s="265"/>
    </row>
    <row r="857" ht="10.5" customHeight="1">
      <c r="A857" s="255"/>
      <c r="B857" s="245"/>
      <c r="C857" s="245"/>
      <c r="D857" s="256"/>
      <c r="E857" s="271"/>
      <c r="F857" s="255"/>
      <c r="G857" s="245"/>
      <c r="H857" s="245"/>
      <c r="I857" s="265"/>
      <c r="J857" s="265"/>
      <c r="K857" s="265"/>
      <c r="L857" s="265"/>
      <c r="M857" s="265"/>
      <c r="N857" s="265"/>
      <c r="O857" s="265"/>
      <c r="P857" s="265"/>
      <c r="Q857" s="265"/>
      <c r="R857" s="265"/>
      <c r="S857" s="265"/>
      <c r="T857" s="265"/>
      <c r="U857" s="265"/>
      <c r="V857" s="265"/>
      <c r="W857" s="265"/>
      <c r="X857" s="265"/>
      <c r="Y857" s="265"/>
      <c r="Z857" s="265"/>
    </row>
    <row r="858" ht="10.5" customHeight="1">
      <c r="A858" s="255"/>
      <c r="B858" s="245"/>
      <c r="C858" s="245"/>
      <c r="D858" s="256"/>
      <c r="E858" s="271"/>
      <c r="F858" s="255"/>
      <c r="G858" s="245"/>
      <c r="H858" s="245"/>
      <c r="I858" s="265"/>
      <c r="J858" s="265"/>
      <c r="K858" s="265"/>
      <c r="L858" s="265"/>
      <c r="M858" s="265"/>
      <c r="N858" s="265"/>
      <c r="O858" s="265"/>
      <c r="P858" s="265"/>
      <c r="Q858" s="265"/>
      <c r="R858" s="265"/>
      <c r="S858" s="265"/>
      <c r="T858" s="265"/>
      <c r="U858" s="265"/>
      <c r="V858" s="265"/>
      <c r="W858" s="265"/>
      <c r="X858" s="265"/>
      <c r="Y858" s="265"/>
      <c r="Z858" s="265"/>
    </row>
    <row r="859" ht="10.5" customHeight="1">
      <c r="A859" s="255"/>
      <c r="B859" s="245"/>
      <c r="C859" s="245"/>
      <c r="D859" s="256"/>
      <c r="E859" s="271"/>
      <c r="F859" s="255"/>
      <c r="G859" s="245"/>
      <c r="H859" s="245"/>
      <c r="I859" s="265"/>
      <c r="J859" s="265"/>
      <c r="K859" s="265"/>
      <c r="L859" s="265"/>
      <c r="M859" s="265"/>
      <c r="N859" s="265"/>
      <c r="O859" s="265"/>
      <c r="P859" s="265"/>
      <c r="Q859" s="265"/>
      <c r="R859" s="265"/>
      <c r="S859" s="265"/>
      <c r="T859" s="265"/>
      <c r="U859" s="265"/>
      <c r="V859" s="265"/>
      <c r="W859" s="265"/>
      <c r="X859" s="265"/>
      <c r="Y859" s="265"/>
      <c r="Z859" s="265"/>
    </row>
    <row r="860" ht="10.5" customHeight="1">
      <c r="A860" s="255"/>
      <c r="B860" s="245"/>
      <c r="C860" s="245"/>
      <c r="D860" s="256"/>
      <c r="E860" s="271"/>
      <c r="F860" s="255"/>
      <c r="G860" s="245"/>
      <c r="H860" s="245"/>
      <c r="I860" s="265"/>
      <c r="J860" s="265"/>
      <c r="K860" s="265"/>
      <c r="L860" s="265"/>
      <c r="M860" s="265"/>
      <c r="N860" s="265"/>
      <c r="O860" s="265"/>
      <c r="P860" s="265"/>
      <c r="Q860" s="265"/>
      <c r="R860" s="265"/>
      <c r="S860" s="265"/>
      <c r="T860" s="265"/>
      <c r="U860" s="265"/>
      <c r="V860" s="265"/>
      <c r="W860" s="265"/>
      <c r="X860" s="265"/>
      <c r="Y860" s="265"/>
      <c r="Z860" s="265"/>
    </row>
    <row r="861" ht="10.5" customHeight="1">
      <c r="A861" s="255"/>
      <c r="B861" s="245"/>
      <c r="C861" s="245"/>
      <c r="D861" s="256"/>
      <c r="E861" s="271"/>
      <c r="F861" s="255"/>
      <c r="G861" s="245"/>
      <c r="H861" s="245"/>
      <c r="I861" s="265"/>
      <c r="J861" s="265"/>
      <c r="K861" s="265"/>
      <c r="L861" s="265"/>
      <c r="M861" s="265"/>
      <c r="N861" s="265"/>
      <c r="O861" s="265"/>
      <c r="P861" s="265"/>
      <c r="Q861" s="265"/>
      <c r="R861" s="265"/>
      <c r="S861" s="265"/>
      <c r="T861" s="265"/>
      <c r="U861" s="265"/>
      <c r="V861" s="265"/>
      <c r="W861" s="265"/>
      <c r="X861" s="265"/>
      <c r="Y861" s="265"/>
      <c r="Z861" s="265"/>
    </row>
    <row r="862" ht="10.5" customHeight="1">
      <c r="A862" s="255"/>
      <c r="B862" s="245"/>
      <c r="C862" s="245"/>
      <c r="D862" s="256"/>
      <c r="E862" s="271"/>
      <c r="F862" s="255"/>
      <c r="G862" s="245"/>
      <c r="H862" s="245"/>
      <c r="I862" s="265"/>
      <c r="J862" s="265"/>
      <c r="K862" s="265"/>
      <c r="L862" s="265"/>
      <c r="M862" s="265"/>
      <c r="N862" s="265"/>
      <c r="O862" s="265"/>
      <c r="P862" s="265"/>
      <c r="Q862" s="265"/>
      <c r="R862" s="265"/>
      <c r="S862" s="265"/>
      <c r="T862" s="265"/>
      <c r="U862" s="265"/>
      <c r="V862" s="265"/>
      <c r="W862" s="265"/>
      <c r="X862" s="265"/>
      <c r="Y862" s="265"/>
      <c r="Z862" s="265"/>
    </row>
    <row r="863" ht="10.5" customHeight="1">
      <c r="A863" s="255"/>
      <c r="B863" s="245"/>
      <c r="C863" s="245"/>
      <c r="D863" s="256"/>
      <c r="E863" s="271"/>
      <c r="F863" s="255"/>
      <c r="G863" s="245"/>
      <c r="H863" s="245"/>
      <c r="I863" s="265"/>
      <c r="J863" s="265"/>
      <c r="K863" s="265"/>
      <c r="L863" s="265"/>
      <c r="M863" s="265"/>
      <c r="N863" s="265"/>
      <c r="O863" s="265"/>
      <c r="P863" s="265"/>
      <c r="Q863" s="265"/>
      <c r="R863" s="265"/>
      <c r="S863" s="265"/>
      <c r="T863" s="265"/>
      <c r="U863" s="265"/>
      <c r="V863" s="265"/>
      <c r="W863" s="265"/>
      <c r="X863" s="265"/>
      <c r="Y863" s="265"/>
      <c r="Z863" s="265"/>
    </row>
    <row r="864" ht="10.5" customHeight="1">
      <c r="A864" s="255"/>
      <c r="B864" s="245"/>
      <c r="C864" s="245"/>
      <c r="D864" s="256"/>
      <c r="E864" s="271"/>
      <c r="F864" s="255"/>
      <c r="G864" s="245"/>
      <c r="H864" s="245"/>
      <c r="I864" s="265"/>
      <c r="J864" s="265"/>
      <c r="K864" s="265"/>
      <c r="L864" s="265"/>
      <c r="M864" s="265"/>
      <c r="N864" s="265"/>
      <c r="O864" s="265"/>
      <c r="P864" s="265"/>
      <c r="Q864" s="265"/>
      <c r="R864" s="265"/>
      <c r="S864" s="265"/>
      <c r="T864" s="265"/>
      <c r="U864" s="265"/>
      <c r="V864" s="265"/>
      <c r="W864" s="265"/>
      <c r="X864" s="265"/>
      <c r="Y864" s="265"/>
      <c r="Z864" s="265"/>
    </row>
    <row r="865" ht="10.5" customHeight="1">
      <c r="A865" s="255"/>
      <c r="B865" s="245"/>
      <c r="C865" s="245"/>
      <c r="D865" s="256"/>
      <c r="E865" s="271"/>
      <c r="F865" s="255"/>
      <c r="G865" s="245"/>
      <c r="H865" s="245"/>
      <c r="I865" s="265"/>
      <c r="J865" s="265"/>
      <c r="K865" s="265"/>
      <c r="L865" s="265"/>
      <c r="M865" s="265"/>
      <c r="N865" s="265"/>
      <c r="O865" s="265"/>
      <c r="P865" s="265"/>
      <c r="Q865" s="265"/>
      <c r="R865" s="265"/>
      <c r="S865" s="265"/>
      <c r="T865" s="265"/>
      <c r="U865" s="265"/>
      <c r="V865" s="265"/>
      <c r="W865" s="265"/>
      <c r="X865" s="265"/>
      <c r="Y865" s="265"/>
      <c r="Z865" s="265"/>
    </row>
    <row r="866" ht="10.5" customHeight="1">
      <c r="A866" s="255"/>
      <c r="B866" s="245"/>
      <c r="C866" s="245"/>
      <c r="D866" s="256"/>
      <c r="E866" s="271"/>
      <c r="F866" s="255"/>
      <c r="G866" s="245"/>
      <c r="H866" s="245"/>
      <c r="I866" s="265"/>
      <c r="J866" s="265"/>
      <c r="K866" s="265"/>
      <c r="L866" s="265"/>
      <c r="M866" s="265"/>
      <c r="N866" s="265"/>
      <c r="O866" s="265"/>
      <c r="P866" s="265"/>
      <c r="Q866" s="265"/>
      <c r="R866" s="265"/>
      <c r="S866" s="265"/>
      <c r="T866" s="265"/>
      <c r="U866" s="265"/>
      <c r="V866" s="265"/>
      <c r="W866" s="265"/>
      <c r="X866" s="265"/>
      <c r="Y866" s="265"/>
      <c r="Z866" s="265"/>
    </row>
    <row r="867" ht="10.5" customHeight="1">
      <c r="A867" s="255"/>
      <c r="B867" s="245"/>
      <c r="C867" s="245"/>
      <c r="D867" s="256"/>
      <c r="E867" s="271"/>
      <c r="F867" s="255"/>
      <c r="G867" s="245"/>
      <c r="H867" s="245"/>
      <c r="I867" s="265"/>
      <c r="J867" s="265"/>
      <c r="K867" s="265"/>
      <c r="L867" s="265"/>
      <c r="M867" s="265"/>
      <c r="N867" s="265"/>
      <c r="O867" s="265"/>
      <c r="P867" s="265"/>
      <c r="Q867" s="265"/>
      <c r="R867" s="265"/>
      <c r="S867" s="265"/>
      <c r="T867" s="265"/>
      <c r="U867" s="265"/>
      <c r="V867" s="265"/>
      <c r="W867" s="265"/>
      <c r="X867" s="265"/>
      <c r="Y867" s="265"/>
      <c r="Z867" s="265"/>
    </row>
    <row r="868" ht="10.5" customHeight="1">
      <c r="A868" s="255"/>
      <c r="B868" s="245"/>
      <c r="C868" s="245"/>
      <c r="D868" s="256"/>
      <c r="E868" s="271"/>
      <c r="F868" s="255"/>
      <c r="G868" s="245"/>
      <c r="H868" s="245"/>
      <c r="I868" s="265"/>
      <c r="J868" s="265"/>
      <c r="K868" s="265"/>
      <c r="L868" s="265"/>
      <c r="M868" s="265"/>
      <c r="N868" s="265"/>
      <c r="O868" s="265"/>
      <c r="P868" s="265"/>
      <c r="Q868" s="265"/>
      <c r="R868" s="265"/>
      <c r="S868" s="265"/>
      <c r="T868" s="265"/>
      <c r="U868" s="265"/>
      <c r="V868" s="265"/>
      <c r="W868" s="265"/>
      <c r="X868" s="265"/>
      <c r="Y868" s="265"/>
      <c r="Z868" s="265"/>
    </row>
    <row r="869" ht="10.5" customHeight="1">
      <c r="A869" s="255"/>
      <c r="B869" s="245"/>
      <c r="C869" s="245"/>
      <c r="D869" s="256"/>
      <c r="E869" s="271"/>
      <c r="F869" s="255"/>
      <c r="G869" s="245"/>
      <c r="H869" s="245"/>
      <c r="I869" s="265"/>
      <c r="J869" s="265"/>
      <c r="K869" s="265"/>
      <c r="L869" s="265"/>
      <c r="M869" s="265"/>
      <c r="N869" s="265"/>
      <c r="O869" s="265"/>
      <c r="P869" s="265"/>
      <c r="Q869" s="265"/>
      <c r="R869" s="265"/>
      <c r="S869" s="265"/>
      <c r="T869" s="265"/>
      <c r="U869" s="265"/>
      <c r="V869" s="265"/>
      <c r="W869" s="265"/>
      <c r="X869" s="265"/>
      <c r="Y869" s="265"/>
      <c r="Z869" s="265"/>
    </row>
    <row r="870" ht="10.5" customHeight="1">
      <c r="A870" s="255"/>
      <c r="B870" s="245"/>
      <c r="C870" s="245"/>
      <c r="D870" s="256"/>
      <c r="E870" s="271"/>
      <c r="F870" s="255"/>
      <c r="G870" s="245"/>
      <c r="H870" s="245"/>
      <c r="I870" s="265"/>
      <c r="J870" s="265"/>
      <c r="K870" s="265"/>
      <c r="L870" s="265"/>
      <c r="M870" s="265"/>
      <c r="N870" s="265"/>
      <c r="O870" s="265"/>
      <c r="P870" s="265"/>
      <c r="Q870" s="265"/>
      <c r="R870" s="265"/>
      <c r="S870" s="265"/>
      <c r="T870" s="265"/>
      <c r="U870" s="265"/>
      <c r="V870" s="265"/>
      <c r="W870" s="265"/>
      <c r="X870" s="265"/>
      <c r="Y870" s="265"/>
      <c r="Z870" s="265"/>
    </row>
    <row r="871" ht="10.5" customHeight="1">
      <c r="A871" s="255"/>
      <c r="B871" s="245"/>
      <c r="C871" s="245"/>
      <c r="D871" s="256"/>
      <c r="E871" s="271"/>
      <c r="F871" s="255"/>
      <c r="G871" s="245"/>
      <c r="H871" s="245"/>
      <c r="I871" s="265"/>
      <c r="J871" s="265"/>
      <c r="K871" s="265"/>
      <c r="L871" s="265"/>
      <c r="M871" s="265"/>
      <c r="N871" s="265"/>
      <c r="O871" s="265"/>
      <c r="P871" s="265"/>
      <c r="Q871" s="265"/>
      <c r="R871" s="265"/>
      <c r="S871" s="265"/>
      <c r="T871" s="265"/>
      <c r="U871" s="265"/>
      <c r="V871" s="265"/>
      <c r="W871" s="265"/>
      <c r="X871" s="265"/>
      <c r="Y871" s="265"/>
      <c r="Z871" s="265"/>
    </row>
    <row r="872" ht="10.5" customHeight="1">
      <c r="A872" s="255"/>
      <c r="B872" s="245"/>
      <c r="C872" s="245"/>
      <c r="D872" s="256"/>
      <c r="E872" s="271"/>
      <c r="F872" s="255"/>
      <c r="G872" s="245"/>
      <c r="H872" s="245"/>
      <c r="I872" s="265"/>
      <c r="J872" s="265"/>
      <c r="K872" s="265"/>
      <c r="L872" s="265"/>
      <c r="M872" s="265"/>
      <c r="N872" s="265"/>
      <c r="O872" s="265"/>
      <c r="P872" s="265"/>
      <c r="Q872" s="265"/>
      <c r="R872" s="265"/>
      <c r="S872" s="265"/>
      <c r="T872" s="265"/>
      <c r="U872" s="265"/>
      <c r="V872" s="265"/>
      <c r="W872" s="265"/>
      <c r="X872" s="265"/>
      <c r="Y872" s="265"/>
      <c r="Z872" s="265"/>
    </row>
    <row r="873" ht="10.5" customHeight="1">
      <c r="A873" s="255"/>
      <c r="B873" s="245"/>
      <c r="C873" s="245"/>
      <c r="D873" s="256"/>
      <c r="E873" s="271"/>
      <c r="F873" s="255"/>
      <c r="G873" s="245"/>
      <c r="H873" s="245"/>
      <c r="I873" s="265"/>
      <c r="J873" s="265"/>
      <c r="K873" s="265"/>
      <c r="L873" s="265"/>
      <c r="M873" s="265"/>
      <c r="N873" s="265"/>
      <c r="O873" s="265"/>
      <c r="P873" s="265"/>
      <c r="Q873" s="265"/>
      <c r="R873" s="265"/>
      <c r="S873" s="265"/>
      <c r="T873" s="265"/>
      <c r="U873" s="265"/>
      <c r="V873" s="265"/>
      <c r="W873" s="265"/>
      <c r="X873" s="265"/>
      <c r="Y873" s="265"/>
      <c r="Z873" s="265"/>
    </row>
    <row r="874" ht="10.5" customHeight="1">
      <c r="A874" s="255"/>
      <c r="B874" s="245"/>
      <c r="C874" s="245"/>
      <c r="D874" s="256"/>
      <c r="E874" s="271"/>
      <c r="F874" s="255"/>
      <c r="G874" s="245"/>
      <c r="H874" s="245"/>
      <c r="I874" s="265"/>
      <c r="J874" s="265"/>
      <c r="K874" s="265"/>
      <c r="L874" s="265"/>
      <c r="M874" s="265"/>
      <c r="N874" s="265"/>
      <c r="O874" s="265"/>
      <c r="P874" s="265"/>
      <c r="Q874" s="265"/>
      <c r="R874" s="265"/>
      <c r="S874" s="265"/>
      <c r="T874" s="265"/>
      <c r="U874" s="265"/>
      <c r="V874" s="265"/>
      <c r="W874" s="265"/>
      <c r="X874" s="265"/>
      <c r="Y874" s="265"/>
      <c r="Z874" s="265"/>
    </row>
    <row r="875" ht="10.5" customHeight="1">
      <c r="A875" s="255"/>
      <c r="B875" s="245"/>
      <c r="C875" s="245"/>
      <c r="D875" s="256"/>
      <c r="E875" s="271"/>
      <c r="F875" s="255"/>
      <c r="G875" s="245"/>
      <c r="H875" s="245"/>
      <c r="I875" s="265"/>
      <c r="J875" s="265"/>
      <c r="K875" s="265"/>
      <c r="L875" s="265"/>
      <c r="M875" s="265"/>
      <c r="N875" s="265"/>
      <c r="O875" s="265"/>
      <c r="P875" s="265"/>
      <c r="Q875" s="265"/>
      <c r="R875" s="265"/>
      <c r="S875" s="265"/>
      <c r="T875" s="265"/>
      <c r="U875" s="265"/>
      <c r="V875" s="265"/>
      <c r="W875" s="265"/>
      <c r="X875" s="265"/>
      <c r="Y875" s="265"/>
      <c r="Z875" s="265"/>
    </row>
    <row r="876" ht="10.5" customHeight="1">
      <c r="A876" s="255"/>
      <c r="B876" s="245"/>
      <c r="C876" s="245"/>
      <c r="D876" s="256"/>
      <c r="E876" s="271"/>
      <c r="F876" s="255"/>
      <c r="G876" s="245"/>
      <c r="H876" s="245"/>
      <c r="I876" s="265"/>
      <c r="J876" s="265"/>
      <c r="K876" s="265"/>
      <c r="L876" s="265"/>
      <c r="M876" s="265"/>
      <c r="N876" s="265"/>
      <c r="O876" s="265"/>
      <c r="P876" s="265"/>
      <c r="Q876" s="265"/>
      <c r="R876" s="265"/>
      <c r="S876" s="265"/>
      <c r="T876" s="265"/>
      <c r="U876" s="265"/>
      <c r="V876" s="265"/>
      <c r="W876" s="265"/>
      <c r="X876" s="265"/>
      <c r="Y876" s="265"/>
      <c r="Z876" s="265"/>
    </row>
    <row r="877" ht="10.5" customHeight="1">
      <c r="A877" s="255"/>
      <c r="B877" s="245"/>
      <c r="C877" s="245"/>
      <c r="D877" s="256"/>
      <c r="E877" s="271"/>
      <c r="F877" s="255"/>
      <c r="G877" s="245"/>
      <c r="H877" s="245"/>
      <c r="I877" s="265"/>
      <c r="J877" s="265"/>
      <c r="K877" s="265"/>
      <c r="L877" s="265"/>
      <c r="M877" s="265"/>
      <c r="N877" s="265"/>
      <c r="O877" s="265"/>
      <c r="P877" s="265"/>
      <c r="Q877" s="265"/>
      <c r="R877" s="265"/>
      <c r="S877" s="265"/>
      <c r="T877" s="265"/>
      <c r="U877" s="265"/>
      <c r="V877" s="265"/>
      <c r="W877" s="265"/>
      <c r="X877" s="265"/>
      <c r="Y877" s="265"/>
      <c r="Z877" s="265"/>
    </row>
    <row r="878" ht="10.5" customHeight="1">
      <c r="A878" s="255"/>
      <c r="B878" s="245"/>
      <c r="C878" s="245"/>
      <c r="D878" s="256"/>
      <c r="E878" s="271"/>
      <c r="F878" s="255"/>
      <c r="G878" s="245"/>
      <c r="H878" s="245"/>
      <c r="I878" s="265"/>
      <c r="J878" s="265"/>
      <c r="K878" s="265"/>
      <c r="L878" s="265"/>
      <c r="M878" s="265"/>
      <c r="N878" s="265"/>
      <c r="O878" s="265"/>
      <c r="P878" s="265"/>
      <c r="Q878" s="265"/>
      <c r="R878" s="265"/>
      <c r="S878" s="265"/>
      <c r="T878" s="265"/>
      <c r="U878" s="265"/>
      <c r="V878" s="265"/>
      <c r="W878" s="265"/>
      <c r="X878" s="265"/>
      <c r="Y878" s="265"/>
      <c r="Z878" s="265"/>
    </row>
    <row r="879" ht="10.5" customHeight="1">
      <c r="A879" s="255"/>
      <c r="B879" s="245"/>
      <c r="C879" s="245"/>
      <c r="D879" s="256"/>
      <c r="E879" s="271"/>
      <c r="F879" s="255"/>
      <c r="G879" s="245"/>
      <c r="H879" s="245"/>
      <c r="I879" s="265"/>
      <c r="J879" s="265"/>
      <c r="K879" s="265"/>
      <c r="L879" s="265"/>
      <c r="M879" s="265"/>
      <c r="N879" s="265"/>
      <c r="O879" s="265"/>
      <c r="P879" s="265"/>
      <c r="Q879" s="265"/>
      <c r="R879" s="265"/>
      <c r="S879" s="265"/>
      <c r="T879" s="265"/>
      <c r="U879" s="265"/>
      <c r="V879" s="265"/>
      <c r="W879" s="265"/>
      <c r="X879" s="265"/>
      <c r="Y879" s="265"/>
      <c r="Z879" s="265"/>
    </row>
    <row r="880" ht="10.5" customHeight="1">
      <c r="A880" s="255"/>
      <c r="B880" s="245"/>
      <c r="C880" s="245"/>
      <c r="D880" s="256"/>
      <c r="E880" s="271"/>
      <c r="F880" s="255"/>
      <c r="G880" s="245"/>
      <c r="H880" s="245"/>
      <c r="I880" s="265"/>
      <c r="J880" s="265"/>
      <c r="K880" s="265"/>
      <c r="L880" s="265"/>
      <c r="M880" s="265"/>
      <c r="N880" s="265"/>
      <c r="O880" s="265"/>
      <c r="P880" s="265"/>
      <c r="Q880" s="265"/>
      <c r="R880" s="265"/>
      <c r="S880" s="265"/>
      <c r="T880" s="265"/>
      <c r="U880" s="265"/>
      <c r="V880" s="265"/>
      <c r="W880" s="265"/>
      <c r="X880" s="265"/>
      <c r="Y880" s="265"/>
      <c r="Z880" s="265"/>
    </row>
    <row r="881" ht="10.5" customHeight="1">
      <c r="A881" s="255"/>
      <c r="B881" s="245"/>
      <c r="C881" s="245"/>
      <c r="D881" s="256"/>
      <c r="E881" s="271"/>
      <c r="F881" s="255"/>
      <c r="G881" s="245"/>
      <c r="H881" s="245"/>
      <c r="I881" s="265"/>
      <c r="J881" s="265"/>
      <c r="K881" s="265"/>
      <c r="L881" s="265"/>
      <c r="M881" s="265"/>
      <c r="N881" s="265"/>
      <c r="O881" s="265"/>
      <c r="P881" s="265"/>
      <c r="Q881" s="265"/>
      <c r="R881" s="265"/>
      <c r="S881" s="265"/>
      <c r="T881" s="265"/>
      <c r="U881" s="265"/>
      <c r="V881" s="265"/>
      <c r="W881" s="265"/>
      <c r="X881" s="265"/>
      <c r="Y881" s="265"/>
      <c r="Z881" s="265"/>
    </row>
    <row r="882" ht="10.5" customHeight="1">
      <c r="A882" s="255"/>
      <c r="B882" s="245"/>
      <c r="C882" s="245"/>
      <c r="D882" s="256"/>
      <c r="E882" s="271"/>
      <c r="F882" s="255"/>
      <c r="G882" s="245"/>
      <c r="H882" s="245"/>
      <c r="I882" s="265"/>
      <c r="J882" s="265"/>
      <c r="K882" s="265"/>
      <c r="L882" s="265"/>
      <c r="M882" s="265"/>
      <c r="N882" s="265"/>
      <c r="O882" s="265"/>
      <c r="P882" s="265"/>
      <c r="Q882" s="265"/>
      <c r="R882" s="265"/>
      <c r="S882" s="265"/>
      <c r="T882" s="265"/>
      <c r="U882" s="265"/>
      <c r="V882" s="265"/>
      <c r="W882" s="265"/>
      <c r="X882" s="265"/>
      <c r="Y882" s="265"/>
      <c r="Z882" s="265"/>
    </row>
    <row r="883" ht="10.5" customHeight="1">
      <c r="A883" s="255"/>
      <c r="B883" s="245"/>
      <c r="C883" s="245"/>
      <c r="D883" s="256"/>
      <c r="E883" s="271"/>
      <c r="F883" s="255"/>
      <c r="G883" s="245"/>
      <c r="H883" s="245"/>
      <c r="I883" s="265"/>
      <c r="J883" s="265"/>
      <c r="K883" s="265"/>
      <c r="L883" s="265"/>
      <c r="M883" s="265"/>
      <c r="N883" s="265"/>
      <c r="O883" s="265"/>
      <c r="P883" s="265"/>
      <c r="Q883" s="265"/>
      <c r="R883" s="265"/>
      <c r="S883" s="265"/>
      <c r="T883" s="265"/>
      <c r="U883" s="265"/>
      <c r="V883" s="265"/>
      <c r="W883" s="265"/>
      <c r="X883" s="265"/>
      <c r="Y883" s="265"/>
      <c r="Z883" s="265"/>
    </row>
    <row r="884" ht="10.5" customHeight="1">
      <c r="A884" s="255"/>
      <c r="B884" s="245"/>
      <c r="C884" s="245"/>
      <c r="D884" s="256"/>
      <c r="E884" s="271"/>
      <c r="F884" s="255"/>
      <c r="G884" s="245"/>
      <c r="H884" s="245"/>
      <c r="I884" s="265"/>
      <c r="J884" s="265"/>
      <c r="K884" s="265"/>
      <c r="L884" s="265"/>
      <c r="M884" s="265"/>
      <c r="N884" s="265"/>
      <c r="O884" s="265"/>
      <c r="P884" s="265"/>
      <c r="Q884" s="265"/>
      <c r="R884" s="265"/>
      <c r="S884" s="265"/>
      <c r="T884" s="265"/>
      <c r="U884" s="265"/>
      <c r="V884" s="265"/>
      <c r="W884" s="265"/>
      <c r="X884" s="265"/>
      <c r="Y884" s="265"/>
      <c r="Z884" s="265"/>
    </row>
    <row r="885" ht="10.5" customHeight="1">
      <c r="A885" s="255"/>
      <c r="B885" s="245"/>
      <c r="C885" s="245"/>
      <c r="D885" s="256"/>
      <c r="E885" s="271"/>
      <c r="F885" s="255"/>
      <c r="G885" s="245"/>
      <c r="H885" s="245"/>
      <c r="I885" s="265"/>
      <c r="J885" s="265"/>
      <c r="K885" s="265"/>
      <c r="L885" s="265"/>
      <c r="M885" s="265"/>
      <c r="N885" s="265"/>
      <c r="O885" s="265"/>
      <c r="P885" s="265"/>
      <c r="Q885" s="265"/>
      <c r="R885" s="265"/>
      <c r="S885" s="265"/>
      <c r="T885" s="265"/>
      <c r="U885" s="265"/>
      <c r="V885" s="265"/>
      <c r="W885" s="265"/>
      <c r="X885" s="265"/>
      <c r="Y885" s="265"/>
      <c r="Z885" s="265"/>
    </row>
    <row r="886" ht="10.5" customHeight="1">
      <c r="A886" s="255"/>
      <c r="B886" s="245"/>
      <c r="C886" s="245"/>
      <c r="D886" s="256"/>
      <c r="E886" s="271"/>
      <c r="F886" s="255"/>
      <c r="G886" s="245"/>
      <c r="H886" s="245"/>
      <c r="I886" s="265"/>
      <c r="J886" s="265"/>
      <c r="K886" s="265"/>
      <c r="L886" s="265"/>
      <c r="M886" s="265"/>
      <c r="N886" s="265"/>
      <c r="O886" s="265"/>
      <c r="P886" s="265"/>
      <c r="Q886" s="265"/>
      <c r="R886" s="265"/>
      <c r="S886" s="265"/>
      <c r="T886" s="265"/>
      <c r="U886" s="265"/>
      <c r="V886" s="265"/>
      <c r="W886" s="265"/>
      <c r="X886" s="265"/>
      <c r="Y886" s="265"/>
      <c r="Z886" s="265"/>
    </row>
    <row r="887" ht="10.5" customHeight="1">
      <c r="A887" s="255"/>
      <c r="B887" s="245"/>
      <c r="C887" s="245"/>
      <c r="D887" s="256"/>
      <c r="E887" s="271"/>
      <c r="F887" s="255"/>
      <c r="G887" s="245"/>
      <c r="H887" s="245"/>
      <c r="I887" s="265"/>
      <c r="J887" s="265"/>
      <c r="K887" s="265"/>
      <c r="L887" s="265"/>
      <c r="M887" s="265"/>
      <c r="N887" s="265"/>
      <c r="O887" s="265"/>
      <c r="P887" s="265"/>
      <c r="Q887" s="265"/>
      <c r="R887" s="265"/>
      <c r="S887" s="265"/>
      <c r="T887" s="265"/>
      <c r="U887" s="265"/>
      <c r="V887" s="265"/>
      <c r="W887" s="265"/>
      <c r="X887" s="265"/>
      <c r="Y887" s="265"/>
      <c r="Z887" s="265"/>
    </row>
    <row r="888" ht="10.5" customHeight="1">
      <c r="A888" s="255"/>
      <c r="B888" s="245"/>
      <c r="C888" s="245"/>
      <c r="D888" s="256"/>
      <c r="E888" s="271"/>
      <c r="F888" s="255"/>
      <c r="G888" s="245"/>
      <c r="H888" s="245"/>
      <c r="I888" s="265"/>
      <c r="J888" s="265"/>
      <c r="K888" s="265"/>
      <c r="L888" s="265"/>
      <c r="M888" s="265"/>
      <c r="N888" s="265"/>
      <c r="O888" s="265"/>
      <c r="P888" s="265"/>
      <c r="Q888" s="265"/>
      <c r="R888" s="265"/>
      <c r="S888" s="265"/>
      <c r="T888" s="265"/>
      <c r="U888" s="265"/>
      <c r="V888" s="265"/>
      <c r="W888" s="265"/>
      <c r="X888" s="265"/>
      <c r="Y888" s="265"/>
      <c r="Z888" s="265"/>
    </row>
    <row r="889" ht="10.5" customHeight="1">
      <c r="A889" s="255"/>
      <c r="B889" s="245"/>
      <c r="C889" s="245"/>
      <c r="D889" s="256"/>
      <c r="E889" s="271"/>
      <c r="F889" s="255"/>
      <c r="G889" s="245"/>
      <c r="H889" s="245"/>
      <c r="I889" s="265"/>
      <c r="J889" s="265"/>
      <c r="K889" s="265"/>
      <c r="L889" s="265"/>
      <c r="M889" s="265"/>
      <c r="N889" s="265"/>
      <c r="O889" s="265"/>
      <c r="P889" s="265"/>
      <c r="Q889" s="265"/>
      <c r="R889" s="265"/>
      <c r="S889" s="265"/>
      <c r="T889" s="265"/>
      <c r="U889" s="265"/>
      <c r="V889" s="265"/>
      <c r="W889" s="265"/>
      <c r="X889" s="265"/>
      <c r="Y889" s="265"/>
      <c r="Z889" s="265"/>
    </row>
    <row r="890" ht="10.5" customHeight="1">
      <c r="A890" s="255"/>
      <c r="B890" s="245"/>
      <c r="C890" s="245"/>
      <c r="D890" s="256"/>
      <c r="E890" s="271"/>
      <c r="F890" s="255"/>
      <c r="G890" s="245"/>
      <c r="H890" s="245"/>
      <c r="I890" s="265"/>
      <c r="J890" s="265"/>
      <c r="K890" s="265"/>
      <c r="L890" s="265"/>
      <c r="M890" s="265"/>
      <c r="N890" s="265"/>
      <c r="O890" s="265"/>
      <c r="P890" s="265"/>
      <c r="Q890" s="265"/>
      <c r="R890" s="265"/>
      <c r="S890" s="265"/>
      <c r="T890" s="265"/>
      <c r="U890" s="265"/>
      <c r="V890" s="265"/>
      <c r="W890" s="265"/>
      <c r="X890" s="265"/>
      <c r="Y890" s="265"/>
      <c r="Z890" s="265"/>
    </row>
    <row r="891" ht="10.5" customHeight="1">
      <c r="A891" s="255"/>
      <c r="B891" s="245"/>
      <c r="C891" s="245"/>
      <c r="D891" s="256"/>
      <c r="E891" s="271"/>
      <c r="F891" s="255"/>
      <c r="G891" s="245"/>
      <c r="H891" s="245"/>
      <c r="I891" s="265"/>
      <c r="J891" s="265"/>
      <c r="K891" s="265"/>
      <c r="L891" s="265"/>
      <c r="M891" s="265"/>
      <c r="N891" s="265"/>
      <c r="O891" s="265"/>
      <c r="P891" s="265"/>
      <c r="Q891" s="265"/>
      <c r="R891" s="265"/>
      <c r="S891" s="265"/>
      <c r="T891" s="265"/>
      <c r="U891" s="265"/>
      <c r="V891" s="265"/>
      <c r="W891" s="265"/>
      <c r="X891" s="265"/>
      <c r="Y891" s="265"/>
      <c r="Z891" s="265"/>
    </row>
    <row r="892" ht="10.5" customHeight="1">
      <c r="A892" s="255"/>
      <c r="B892" s="245"/>
      <c r="C892" s="245"/>
      <c r="D892" s="256"/>
      <c r="E892" s="271"/>
      <c r="F892" s="255"/>
      <c r="G892" s="245"/>
      <c r="H892" s="245"/>
      <c r="I892" s="265"/>
      <c r="J892" s="265"/>
      <c r="K892" s="265"/>
      <c r="L892" s="265"/>
      <c r="M892" s="265"/>
      <c r="N892" s="265"/>
      <c r="O892" s="265"/>
      <c r="P892" s="265"/>
      <c r="Q892" s="265"/>
      <c r="R892" s="265"/>
      <c r="S892" s="265"/>
      <c r="T892" s="265"/>
      <c r="U892" s="265"/>
      <c r="V892" s="265"/>
      <c r="W892" s="265"/>
      <c r="X892" s="265"/>
      <c r="Y892" s="265"/>
      <c r="Z892" s="265"/>
    </row>
    <row r="893" ht="10.5" customHeight="1">
      <c r="A893" s="255"/>
      <c r="B893" s="245"/>
      <c r="C893" s="245"/>
      <c r="D893" s="256"/>
      <c r="E893" s="271"/>
      <c r="F893" s="255"/>
      <c r="G893" s="245"/>
      <c r="H893" s="245"/>
      <c r="I893" s="265"/>
      <c r="J893" s="265"/>
      <c r="K893" s="265"/>
      <c r="L893" s="265"/>
      <c r="M893" s="265"/>
      <c r="N893" s="265"/>
      <c r="O893" s="265"/>
      <c r="P893" s="265"/>
      <c r="Q893" s="265"/>
      <c r="R893" s="265"/>
      <c r="S893" s="265"/>
      <c r="T893" s="265"/>
      <c r="U893" s="265"/>
      <c r="V893" s="265"/>
      <c r="W893" s="265"/>
      <c r="X893" s="265"/>
      <c r="Y893" s="265"/>
      <c r="Z893" s="265"/>
    </row>
    <row r="894" ht="10.5" customHeight="1">
      <c r="A894" s="255"/>
      <c r="B894" s="245"/>
      <c r="C894" s="245"/>
      <c r="D894" s="256"/>
      <c r="E894" s="271"/>
      <c r="F894" s="255"/>
      <c r="G894" s="245"/>
      <c r="H894" s="245"/>
      <c r="I894" s="265"/>
      <c r="J894" s="265"/>
      <c r="K894" s="265"/>
      <c r="L894" s="265"/>
      <c r="M894" s="265"/>
      <c r="N894" s="265"/>
      <c r="O894" s="265"/>
      <c r="P894" s="265"/>
      <c r="Q894" s="265"/>
      <c r="R894" s="265"/>
      <c r="S894" s="265"/>
      <c r="T894" s="265"/>
      <c r="U894" s="265"/>
      <c r="V894" s="265"/>
      <c r="W894" s="265"/>
      <c r="X894" s="265"/>
      <c r="Y894" s="265"/>
      <c r="Z894" s="265"/>
    </row>
    <row r="895" ht="10.5" customHeight="1">
      <c r="A895" s="255"/>
      <c r="B895" s="245"/>
      <c r="C895" s="245"/>
      <c r="D895" s="256"/>
      <c r="E895" s="271"/>
      <c r="F895" s="255"/>
      <c r="G895" s="245"/>
      <c r="H895" s="245"/>
      <c r="I895" s="265"/>
      <c r="J895" s="265"/>
      <c r="K895" s="265"/>
      <c r="L895" s="265"/>
      <c r="M895" s="265"/>
      <c r="N895" s="265"/>
      <c r="O895" s="265"/>
      <c r="P895" s="265"/>
      <c r="Q895" s="265"/>
      <c r="R895" s="265"/>
      <c r="S895" s="265"/>
      <c r="T895" s="265"/>
      <c r="U895" s="265"/>
      <c r="V895" s="265"/>
      <c r="W895" s="265"/>
      <c r="X895" s="265"/>
      <c r="Y895" s="265"/>
      <c r="Z895" s="265"/>
    </row>
    <row r="896" ht="10.5" customHeight="1">
      <c r="A896" s="255"/>
      <c r="B896" s="245"/>
      <c r="C896" s="245"/>
      <c r="D896" s="256"/>
      <c r="E896" s="271"/>
      <c r="F896" s="255"/>
      <c r="G896" s="245"/>
      <c r="H896" s="245"/>
      <c r="I896" s="265"/>
      <c r="J896" s="265"/>
      <c r="K896" s="265"/>
      <c r="L896" s="265"/>
      <c r="M896" s="265"/>
      <c r="N896" s="265"/>
      <c r="O896" s="265"/>
      <c r="P896" s="265"/>
      <c r="Q896" s="265"/>
      <c r="R896" s="265"/>
      <c r="S896" s="265"/>
      <c r="T896" s="265"/>
      <c r="U896" s="265"/>
      <c r="V896" s="265"/>
      <c r="W896" s="265"/>
      <c r="X896" s="265"/>
      <c r="Y896" s="265"/>
      <c r="Z896" s="265"/>
    </row>
    <row r="897" ht="10.5" customHeight="1">
      <c r="A897" s="255"/>
      <c r="B897" s="245"/>
      <c r="C897" s="245"/>
      <c r="D897" s="256"/>
      <c r="E897" s="271"/>
      <c r="F897" s="255"/>
      <c r="G897" s="245"/>
      <c r="H897" s="245"/>
      <c r="I897" s="265"/>
      <c r="J897" s="265"/>
      <c r="K897" s="265"/>
      <c r="L897" s="265"/>
      <c r="M897" s="265"/>
      <c r="N897" s="265"/>
      <c r="O897" s="265"/>
      <c r="P897" s="265"/>
      <c r="Q897" s="265"/>
      <c r="R897" s="265"/>
      <c r="S897" s="265"/>
      <c r="T897" s="265"/>
      <c r="U897" s="265"/>
      <c r="V897" s="265"/>
      <c r="W897" s="265"/>
      <c r="X897" s="265"/>
      <c r="Y897" s="265"/>
      <c r="Z897" s="265"/>
    </row>
    <row r="898" ht="10.5" customHeight="1">
      <c r="A898" s="255"/>
      <c r="B898" s="245"/>
      <c r="C898" s="245"/>
      <c r="D898" s="256"/>
      <c r="E898" s="271"/>
      <c r="F898" s="255"/>
      <c r="G898" s="245"/>
      <c r="H898" s="245"/>
      <c r="I898" s="265"/>
      <c r="J898" s="265"/>
      <c r="K898" s="265"/>
      <c r="L898" s="265"/>
      <c r="M898" s="265"/>
      <c r="N898" s="265"/>
      <c r="O898" s="265"/>
      <c r="P898" s="265"/>
      <c r="Q898" s="265"/>
      <c r="R898" s="265"/>
      <c r="S898" s="265"/>
      <c r="T898" s="265"/>
      <c r="U898" s="265"/>
      <c r="V898" s="265"/>
      <c r="W898" s="265"/>
      <c r="X898" s="265"/>
      <c r="Y898" s="265"/>
      <c r="Z898" s="265"/>
    </row>
    <row r="899" ht="10.5" customHeight="1">
      <c r="A899" s="255"/>
      <c r="B899" s="245"/>
      <c r="C899" s="245"/>
      <c r="D899" s="256"/>
      <c r="E899" s="271"/>
      <c r="F899" s="255"/>
      <c r="G899" s="245"/>
      <c r="H899" s="245"/>
      <c r="I899" s="265"/>
      <c r="J899" s="265"/>
      <c r="K899" s="265"/>
      <c r="L899" s="265"/>
      <c r="M899" s="265"/>
      <c r="N899" s="265"/>
      <c r="O899" s="265"/>
      <c r="P899" s="265"/>
      <c r="Q899" s="265"/>
      <c r="R899" s="265"/>
      <c r="S899" s="265"/>
      <c r="T899" s="265"/>
      <c r="U899" s="265"/>
      <c r="V899" s="265"/>
      <c r="W899" s="265"/>
      <c r="X899" s="265"/>
      <c r="Y899" s="265"/>
      <c r="Z899" s="265"/>
    </row>
    <row r="900" ht="10.5" customHeight="1">
      <c r="A900" s="255"/>
      <c r="B900" s="245"/>
      <c r="C900" s="245"/>
      <c r="D900" s="256"/>
      <c r="E900" s="271"/>
      <c r="F900" s="255"/>
      <c r="G900" s="245"/>
      <c r="H900" s="245"/>
      <c r="I900" s="265"/>
      <c r="J900" s="265"/>
      <c r="K900" s="265"/>
      <c r="L900" s="265"/>
      <c r="M900" s="265"/>
      <c r="N900" s="265"/>
      <c r="O900" s="265"/>
      <c r="P900" s="265"/>
      <c r="Q900" s="265"/>
      <c r="R900" s="265"/>
      <c r="S900" s="265"/>
      <c r="T900" s="265"/>
      <c r="U900" s="265"/>
      <c r="V900" s="265"/>
      <c r="W900" s="265"/>
      <c r="X900" s="265"/>
      <c r="Y900" s="265"/>
      <c r="Z900" s="265"/>
    </row>
    <row r="901" ht="10.5" customHeight="1">
      <c r="A901" s="255"/>
      <c r="B901" s="245"/>
      <c r="C901" s="245"/>
      <c r="D901" s="256"/>
      <c r="E901" s="271"/>
      <c r="F901" s="255"/>
      <c r="G901" s="245"/>
      <c r="H901" s="245"/>
      <c r="I901" s="265"/>
      <c r="J901" s="265"/>
      <c r="K901" s="265"/>
      <c r="L901" s="265"/>
      <c r="M901" s="265"/>
      <c r="N901" s="265"/>
      <c r="O901" s="265"/>
      <c r="P901" s="265"/>
      <c r="Q901" s="265"/>
      <c r="R901" s="265"/>
      <c r="S901" s="265"/>
      <c r="T901" s="265"/>
      <c r="U901" s="265"/>
      <c r="V901" s="265"/>
      <c r="W901" s="265"/>
      <c r="X901" s="265"/>
      <c r="Y901" s="265"/>
      <c r="Z901" s="265"/>
    </row>
    <row r="902" ht="10.5" customHeight="1">
      <c r="A902" s="255"/>
      <c r="B902" s="245"/>
      <c r="C902" s="245"/>
      <c r="D902" s="256"/>
      <c r="E902" s="271"/>
      <c r="F902" s="255"/>
      <c r="G902" s="245"/>
      <c r="H902" s="245"/>
      <c r="I902" s="265"/>
      <c r="J902" s="265"/>
      <c r="K902" s="265"/>
      <c r="L902" s="265"/>
      <c r="M902" s="265"/>
      <c r="N902" s="265"/>
      <c r="O902" s="265"/>
      <c r="P902" s="265"/>
      <c r="Q902" s="265"/>
      <c r="R902" s="265"/>
      <c r="S902" s="265"/>
      <c r="T902" s="265"/>
      <c r="U902" s="265"/>
      <c r="V902" s="265"/>
      <c r="W902" s="265"/>
      <c r="X902" s="265"/>
      <c r="Y902" s="265"/>
      <c r="Z902" s="265"/>
    </row>
    <row r="903" ht="10.5" customHeight="1">
      <c r="A903" s="255"/>
      <c r="B903" s="245"/>
      <c r="C903" s="245"/>
      <c r="D903" s="256"/>
      <c r="E903" s="271"/>
      <c r="F903" s="255"/>
      <c r="G903" s="245"/>
      <c r="H903" s="245"/>
      <c r="I903" s="265"/>
      <c r="J903" s="265"/>
      <c r="K903" s="265"/>
      <c r="L903" s="265"/>
      <c r="M903" s="265"/>
      <c r="N903" s="265"/>
      <c r="O903" s="265"/>
      <c r="P903" s="265"/>
      <c r="Q903" s="265"/>
      <c r="R903" s="265"/>
      <c r="S903" s="265"/>
      <c r="T903" s="265"/>
      <c r="U903" s="265"/>
      <c r="V903" s="265"/>
      <c r="W903" s="265"/>
      <c r="X903" s="265"/>
      <c r="Y903" s="265"/>
      <c r="Z903" s="265"/>
    </row>
    <row r="904" ht="10.5" customHeight="1">
      <c r="A904" s="255"/>
      <c r="B904" s="245"/>
      <c r="C904" s="245"/>
      <c r="D904" s="256"/>
      <c r="E904" s="271"/>
      <c r="F904" s="255"/>
      <c r="G904" s="245"/>
      <c r="H904" s="245"/>
      <c r="I904" s="265"/>
      <c r="J904" s="265"/>
      <c r="K904" s="265"/>
      <c r="L904" s="265"/>
      <c r="M904" s="265"/>
      <c r="N904" s="265"/>
      <c r="O904" s="265"/>
      <c r="P904" s="265"/>
      <c r="Q904" s="265"/>
      <c r="R904" s="265"/>
      <c r="S904" s="265"/>
      <c r="T904" s="265"/>
      <c r="U904" s="265"/>
      <c r="V904" s="265"/>
      <c r="W904" s="265"/>
      <c r="X904" s="265"/>
      <c r="Y904" s="265"/>
      <c r="Z904" s="265"/>
    </row>
    <row r="905" ht="10.5" customHeight="1">
      <c r="A905" s="255"/>
      <c r="B905" s="245"/>
      <c r="C905" s="245"/>
      <c r="D905" s="256"/>
      <c r="E905" s="271"/>
      <c r="F905" s="255"/>
      <c r="G905" s="245"/>
      <c r="H905" s="245"/>
      <c r="I905" s="265"/>
      <c r="J905" s="265"/>
      <c r="K905" s="265"/>
      <c r="L905" s="265"/>
      <c r="M905" s="265"/>
      <c r="N905" s="265"/>
      <c r="O905" s="265"/>
      <c r="P905" s="265"/>
      <c r="Q905" s="265"/>
      <c r="R905" s="265"/>
      <c r="S905" s="265"/>
      <c r="T905" s="265"/>
      <c r="U905" s="265"/>
      <c r="V905" s="265"/>
      <c r="W905" s="265"/>
      <c r="X905" s="265"/>
      <c r="Y905" s="265"/>
      <c r="Z905" s="265"/>
    </row>
    <row r="906" ht="10.5" customHeight="1">
      <c r="A906" s="255"/>
      <c r="B906" s="245"/>
      <c r="C906" s="245"/>
      <c r="D906" s="256"/>
      <c r="E906" s="271"/>
      <c r="F906" s="255"/>
      <c r="G906" s="245"/>
      <c r="H906" s="245"/>
      <c r="I906" s="265"/>
      <c r="J906" s="265"/>
      <c r="K906" s="265"/>
      <c r="L906" s="265"/>
      <c r="M906" s="265"/>
      <c r="N906" s="265"/>
      <c r="O906" s="265"/>
      <c r="P906" s="265"/>
      <c r="Q906" s="265"/>
      <c r="R906" s="265"/>
      <c r="S906" s="265"/>
      <c r="T906" s="265"/>
      <c r="U906" s="265"/>
      <c r="V906" s="265"/>
      <c r="W906" s="265"/>
      <c r="X906" s="265"/>
      <c r="Y906" s="265"/>
      <c r="Z906" s="265"/>
    </row>
    <row r="907" ht="10.5" customHeight="1">
      <c r="A907" s="255"/>
      <c r="B907" s="245"/>
      <c r="C907" s="245"/>
      <c r="D907" s="256"/>
      <c r="E907" s="271"/>
      <c r="F907" s="255"/>
      <c r="G907" s="245"/>
      <c r="H907" s="245"/>
      <c r="I907" s="265"/>
      <c r="J907" s="265"/>
      <c r="K907" s="265"/>
      <c r="L907" s="265"/>
      <c r="M907" s="265"/>
      <c r="N907" s="265"/>
      <c r="O907" s="265"/>
      <c r="P907" s="265"/>
      <c r="Q907" s="265"/>
      <c r="R907" s="265"/>
      <c r="S907" s="265"/>
      <c r="T907" s="265"/>
      <c r="U907" s="265"/>
      <c r="V907" s="265"/>
      <c r="W907" s="265"/>
      <c r="X907" s="265"/>
      <c r="Y907" s="265"/>
      <c r="Z907" s="265"/>
    </row>
    <row r="908" ht="10.5" customHeight="1">
      <c r="A908" s="255"/>
      <c r="B908" s="245"/>
      <c r="C908" s="245"/>
      <c r="D908" s="256"/>
      <c r="E908" s="271"/>
      <c r="F908" s="255"/>
      <c r="G908" s="245"/>
      <c r="H908" s="245"/>
      <c r="I908" s="265"/>
      <c r="J908" s="265"/>
      <c r="K908" s="265"/>
      <c r="L908" s="265"/>
      <c r="M908" s="265"/>
      <c r="N908" s="265"/>
      <c r="O908" s="265"/>
      <c r="P908" s="265"/>
      <c r="Q908" s="265"/>
      <c r="R908" s="265"/>
      <c r="S908" s="265"/>
      <c r="T908" s="265"/>
      <c r="U908" s="265"/>
      <c r="V908" s="265"/>
      <c r="W908" s="265"/>
      <c r="X908" s="265"/>
      <c r="Y908" s="265"/>
      <c r="Z908" s="265"/>
    </row>
    <row r="909" ht="10.5" customHeight="1">
      <c r="A909" s="255"/>
      <c r="B909" s="245"/>
      <c r="C909" s="245"/>
      <c r="D909" s="256"/>
      <c r="E909" s="271"/>
      <c r="F909" s="255"/>
      <c r="G909" s="245"/>
      <c r="H909" s="245"/>
      <c r="I909" s="265"/>
      <c r="J909" s="265"/>
      <c r="K909" s="265"/>
      <c r="L909" s="265"/>
      <c r="M909" s="265"/>
      <c r="N909" s="265"/>
      <c r="O909" s="265"/>
      <c r="P909" s="265"/>
      <c r="Q909" s="265"/>
      <c r="R909" s="265"/>
      <c r="S909" s="265"/>
      <c r="T909" s="265"/>
      <c r="U909" s="265"/>
      <c r="V909" s="265"/>
      <c r="W909" s="265"/>
      <c r="X909" s="265"/>
      <c r="Y909" s="265"/>
      <c r="Z909" s="265"/>
    </row>
    <row r="910" ht="10.5" customHeight="1">
      <c r="A910" s="255"/>
      <c r="B910" s="245"/>
      <c r="C910" s="245"/>
      <c r="D910" s="256"/>
      <c r="E910" s="271"/>
      <c r="F910" s="255"/>
      <c r="G910" s="245"/>
      <c r="H910" s="245"/>
      <c r="I910" s="265"/>
      <c r="J910" s="265"/>
      <c r="K910" s="265"/>
      <c r="L910" s="265"/>
      <c r="M910" s="265"/>
      <c r="N910" s="265"/>
      <c r="O910" s="265"/>
      <c r="P910" s="265"/>
      <c r="Q910" s="265"/>
      <c r="R910" s="265"/>
      <c r="S910" s="265"/>
      <c r="T910" s="265"/>
      <c r="U910" s="265"/>
      <c r="V910" s="265"/>
      <c r="W910" s="265"/>
      <c r="X910" s="265"/>
      <c r="Y910" s="265"/>
      <c r="Z910" s="265"/>
    </row>
    <row r="911" ht="10.5" customHeight="1">
      <c r="A911" s="255"/>
      <c r="B911" s="245"/>
      <c r="C911" s="245"/>
      <c r="D911" s="256"/>
      <c r="E911" s="271"/>
      <c r="F911" s="255"/>
      <c r="G911" s="245"/>
      <c r="H911" s="245"/>
      <c r="I911" s="265"/>
      <c r="J911" s="265"/>
      <c r="K911" s="265"/>
      <c r="L911" s="265"/>
      <c r="M911" s="265"/>
      <c r="N911" s="265"/>
      <c r="O911" s="265"/>
      <c r="P911" s="265"/>
      <c r="Q911" s="265"/>
      <c r="R911" s="265"/>
      <c r="S911" s="265"/>
      <c r="T911" s="265"/>
      <c r="U911" s="265"/>
      <c r="V911" s="265"/>
      <c r="W911" s="265"/>
      <c r="X911" s="265"/>
      <c r="Y911" s="265"/>
      <c r="Z911" s="265"/>
    </row>
    <row r="912" ht="10.5" customHeight="1">
      <c r="A912" s="255"/>
      <c r="B912" s="245"/>
      <c r="C912" s="245"/>
      <c r="D912" s="256"/>
      <c r="E912" s="271"/>
      <c r="F912" s="255"/>
      <c r="G912" s="245"/>
      <c r="H912" s="245"/>
      <c r="I912" s="265"/>
      <c r="J912" s="265"/>
      <c r="K912" s="265"/>
      <c r="L912" s="265"/>
      <c r="M912" s="265"/>
      <c r="N912" s="265"/>
      <c r="O912" s="265"/>
      <c r="P912" s="265"/>
      <c r="Q912" s="265"/>
      <c r="R912" s="265"/>
      <c r="S912" s="265"/>
      <c r="T912" s="265"/>
      <c r="U912" s="265"/>
      <c r="V912" s="265"/>
      <c r="W912" s="265"/>
      <c r="X912" s="265"/>
      <c r="Y912" s="265"/>
      <c r="Z912" s="265"/>
    </row>
    <row r="913" ht="10.5" customHeight="1">
      <c r="A913" s="255"/>
      <c r="B913" s="245"/>
      <c r="C913" s="245"/>
      <c r="D913" s="256"/>
      <c r="E913" s="271"/>
      <c r="F913" s="255"/>
      <c r="G913" s="245"/>
      <c r="H913" s="245"/>
      <c r="I913" s="265"/>
      <c r="J913" s="265"/>
      <c r="K913" s="265"/>
      <c r="L913" s="265"/>
      <c r="M913" s="265"/>
      <c r="N913" s="265"/>
      <c r="O913" s="265"/>
      <c r="P913" s="265"/>
      <c r="Q913" s="265"/>
      <c r="R913" s="265"/>
      <c r="S913" s="265"/>
      <c r="T913" s="265"/>
      <c r="U913" s="265"/>
      <c r="V913" s="265"/>
      <c r="W913" s="265"/>
      <c r="X913" s="265"/>
      <c r="Y913" s="265"/>
      <c r="Z913" s="265"/>
    </row>
    <row r="914" ht="10.5" customHeight="1">
      <c r="A914" s="255"/>
      <c r="B914" s="245"/>
      <c r="C914" s="245"/>
      <c r="D914" s="256"/>
      <c r="E914" s="271"/>
      <c r="F914" s="255"/>
      <c r="G914" s="245"/>
      <c r="H914" s="245"/>
      <c r="I914" s="265"/>
      <c r="J914" s="265"/>
      <c r="K914" s="265"/>
      <c r="L914" s="265"/>
      <c r="M914" s="265"/>
      <c r="N914" s="265"/>
      <c r="O914" s="265"/>
      <c r="P914" s="265"/>
      <c r="Q914" s="265"/>
      <c r="R914" s="265"/>
      <c r="S914" s="265"/>
      <c r="T914" s="265"/>
      <c r="U914" s="265"/>
      <c r="V914" s="265"/>
      <c r="W914" s="265"/>
      <c r="X914" s="265"/>
      <c r="Y914" s="265"/>
      <c r="Z914" s="265"/>
    </row>
    <row r="915" ht="10.5" customHeight="1">
      <c r="A915" s="255"/>
      <c r="B915" s="245"/>
      <c r="C915" s="245"/>
      <c r="D915" s="256"/>
      <c r="E915" s="271"/>
      <c r="F915" s="255"/>
      <c r="G915" s="245"/>
      <c r="H915" s="245"/>
      <c r="I915" s="265"/>
      <c r="J915" s="265"/>
      <c r="K915" s="265"/>
      <c r="L915" s="265"/>
      <c r="M915" s="265"/>
      <c r="N915" s="265"/>
      <c r="O915" s="265"/>
      <c r="P915" s="265"/>
      <c r="Q915" s="265"/>
      <c r="R915" s="265"/>
      <c r="S915" s="265"/>
      <c r="T915" s="265"/>
      <c r="U915" s="265"/>
      <c r="V915" s="265"/>
      <c r="W915" s="265"/>
      <c r="X915" s="265"/>
      <c r="Y915" s="265"/>
      <c r="Z915" s="265"/>
    </row>
    <row r="916" ht="10.5" customHeight="1">
      <c r="A916" s="255"/>
      <c r="B916" s="245"/>
      <c r="C916" s="245"/>
      <c r="D916" s="256"/>
      <c r="E916" s="271"/>
      <c r="F916" s="255"/>
      <c r="G916" s="245"/>
      <c r="H916" s="245"/>
      <c r="I916" s="265"/>
      <c r="J916" s="265"/>
      <c r="K916" s="265"/>
      <c r="L916" s="265"/>
      <c r="M916" s="265"/>
      <c r="N916" s="265"/>
      <c r="O916" s="265"/>
      <c r="P916" s="265"/>
      <c r="Q916" s="265"/>
      <c r="R916" s="265"/>
      <c r="S916" s="265"/>
      <c r="T916" s="265"/>
      <c r="U916" s="265"/>
      <c r="V916" s="265"/>
      <c r="W916" s="265"/>
      <c r="X916" s="265"/>
      <c r="Y916" s="265"/>
      <c r="Z916" s="265"/>
    </row>
    <row r="917" ht="10.5" customHeight="1">
      <c r="A917" s="255"/>
      <c r="B917" s="245"/>
      <c r="C917" s="245"/>
      <c r="D917" s="256"/>
      <c r="E917" s="271"/>
      <c r="F917" s="255"/>
      <c r="G917" s="245"/>
      <c r="H917" s="245"/>
      <c r="I917" s="265"/>
      <c r="J917" s="265"/>
      <c r="K917" s="265"/>
      <c r="L917" s="265"/>
      <c r="M917" s="265"/>
      <c r="N917" s="265"/>
      <c r="O917" s="265"/>
      <c r="P917" s="265"/>
      <c r="Q917" s="265"/>
      <c r="R917" s="265"/>
      <c r="S917" s="265"/>
      <c r="T917" s="265"/>
      <c r="U917" s="265"/>
      <c r="V917" s="265"/>
      <c r="W917" s="265"/>
      <c r="X917" s="265"/>
      <c r="Y917" s="265"/>
      <c r="Z917" s="265"/>
    </row>
    <row r="918" ht="10.5" customHeight="1">
      <c r="A918" s="255"/>
      <c r="B918" s="245"/>
      <c r="C918" s="245"/>
      <c r="D918" s="256"/>
      <c r="E918" s="271"/>
      <c r="F918" s="255"/>
      <c r="G918" s="245"/>
      <c r="H918" s="245"/>
      <c r="I918" s="265"/>
      <c r="J918" s="265"/>
      <c r="K918" s="265"/>
      <c r="L918" s="265"/>
      <c r="M918" s="265"/>
      <c r="N918" s="265"/>
      <c r="O918" s="265"/>
      <c r="P918" s="265"/>
      <c r="Q918" s="265"/>
      <c r="R918" s="265"/>
      <c r="S918" s="265"/>
      <c r="T918" s="265"/>
      <c r="U918" s="265"/>
      <c r="V918" s="265"/>
      <c r="W918" s="265"/>
      <c r="X918" s="265"/>
      <c r="Y918" s="265"/>
      <c r="Z918" s="265"/>
    </row>
    <row r="919" ht="10.5" customHeight="1">
      <c r="A919" s="255"/>
      <c r="B919" s="245"/>
      <c r="C919" s="245"/>
      <c r="D919" s="256"/>
      <c r="E919" s="271"/>
      <c r="F919" s="255"/>
      <c r="G919" s="245"/>
      <c r="H919" s="245"/>
      <c r="I919" s="265"/>
      <c r="J919" s="265"/>
      <c r="K919" s="265"/>
      <c r="L919" s="265"/>
      <c r="M919" s="265"/>
      <c r="N919" s="265"/>
      <c r="O919" s="265"/>
      <c r="P919" s="265"/>
      <c r="Q919" s="265"/>
      <c r="R919" s="265"/>
      <c r="S919" s="265"/>
      <c r="T919" s="265"/>
      <c r="U919" s="265"/>
      <c r="V919" s="265"/>
      <c r="W919" s="265"/>
      <c r="X919" s="265"/>
      <c r="Y919" s="265"/>
      <c r="Z919" s="265"/>
    </row>
    <row r="920" ht="10.5" customHeight="1">
      <c r="A920" s="255"/>
      <c r="B920" s="245"/>
      <c r="C920" s="245"/>
      <c r="D920" s="256"/>
      <c r="E920" s="271"/>
      <c r="F920" s="255"/>
      <c r="G920" s="245"/>
      <c r="H920" s="245"/>
      <c r="I920" s="265"/>
      <c r="J920" s="265"/>
      <c r="K920" s="265"/>
      <c r="L920" s="265"/>
      <c r="M920" s="265"/>
      <c r="N920" s="265"/>
      <c r="O920" s="265"/>
      <c r="P920" s="265"/>
      <c r="Q920" s="265"/>
      <c r="R920" s="265"/>
      <c r="S920" s="265"/>
      <c r="T920" s="265"/>
      <c r="U920" s="265"/>
      <c r="V920" s="265"/>
      <c r="W920" s="265"/>
      <c r="X920" s="265"/>
      <c r="Y920" s="265"/>
      <c r="Z920" s="265"/>
    </row>
    <row r="921" ht="10.5" customHeight="1">
      <c r="A921" s="255"/>
      <c r="B921" s="245"/>
      <c r="C921" s="245"/>
      <c r="D921" s="256"/>
      <c r="E921" s="271"/>
      <c r="F921" s="255"/>
      <c r="G921" s="245"/>
      <c r="H921" s="245"/>
      <c r="I921" s="265"/>
      <c r="J921" s="265"/>
      <c r="K921" s="265"/>
      <c r="L921" s="265"/>
      <c r="M921" s="265"/>
      <c r="N921" s="265"/>
      <c r="O921" s="265"/>
      <c r="P921" s="265"/>
      <c r="Q921" s="265"/>
      <c r="R921" s="265"/>
      <c r="S921" s="265"/>
      <c r="T921" s="265"/>
      <c r="U921" s="265"/>
      <c r="V921" s="265"/>
      <c r="W921" s="265"/>
      <c r="X921" s="265"/>
      <c r="Y921" s="265"/>
      <c r="Z921" s="265"/>
    </row>
    <row r="922" ht="10.5" customHeight="1">
      <c r="A922" s="255"/>
      <c r="B922" s="245"/>
      <c r="C922" s="245"/>
      <c r="D922" s="256"/>
      <c r="E922" s="271"/>
      <c r="F922" s="255"/>
      <c r="G922" s="245"/>
      <c r="H922" s="245"/>
      <c r="I922" s="265"/>
      <c r="J922" s="265"/>
      <c r="K922" s="265"/>
      <c r="L922" s="265"/>
      <c r="M922" s="265"/>
      <c r="N922" s="265"/>
      <c r="O922" s="265"/>
      <c r="P922" s="265"/>
      <c r="Q922" s="265"/>
      <c r="R922" s="265"/>
      <c r="S922" s="265"/>
      <c r="T922" s="265"/>
      <c r="U922" s="265"/>
      <c r="V922" s="265"/>
      <c r="W922" s="265"/>
      <c r="X922" s="265"/>
      <c r="Y922" s="265"/>
      <c r="Z922" s="265"/>
    </row>
    <row r="923" ht="10.5" customHeight="1">
      <c r="A923" s="255"/>
      <c r="B923" s="245"/>
      <c r="C923" s="245"/>
      <c r="D923" s="256"/>
      <c r="E923" s="271"/>
      <c r="F923" s="255"/>
      <c r="G923" s="245"/>
      <c r="H923" s="245"/>
      <c r="I923" s="265"/>
      <c r="J923" s="265"/>
      <c r="K923" s="265"/>
      <c r="L923" s="265"/>
      <c r="M923" s="265"/>
      <c r="N923" s="265"/>
      <c r="O923" s="265"/>
      <c r="P923" s="265"/>
      <c r="Q923" s="265"/>
      <c r="R923" s="265"/>
      <c r="S923" s="265"/>
      <c r="T923" s="265"/>
      <c r="U923" s="265"/>
      <c r="V923" s="265"/>
      <c r="W923" s="265"/>
      <c r="X923" s="265"/>
      <c r="Y923" s="265"/>
      <c r="Z923" s="265"/>
    </row>
    <row r="924" ht="10.5" customHeight="1">
      <c r="A924" s="255"/>
      <c r="B924" s="245"/>
      <c r="C924" s="245"/>
      <c r="D924" s="256"/>
      <c r="E924" s="271"/>
      <c r="F924" s="255"/>
      <c r="G924" s="245"/>
      <c r="H924" s="245"/>
      <c r="I924" s="265"/>
      <c r="J924" s="265"/>
      <c r="K924" s="265"/>
      <c r="L924" s="265"/>
      <c r="M924" s="265"/>
      <c r="N924" s="265"/>
      <c r="O924" s="265"/>
      <c r="P924" s="265"/>
      <c r="Q924" s="265"/>
      <c r="R924" s="265"/>
      <c r="S924" s="265"/>
      <c r="T924" s="265"/>
      <c r="U924" s="265"/>
      <c r="V924" s="265"/>
      <c r="W924" s="265"/>
      <c r="X924" s="265"/>
      <c r="Y924" s="265"/>
      <c r="Z924" s="265"/>
    </row>
    <row r="925" ht="10.5" customHeight="1">
      <c r="A925" s="255"/>
      <c r="B925" s="245"/>
      <c r="C925" s="245"/>
      <c r="D925" s="256"/>
      <c r="E925" s="271"/>
      <c r="F925" s="255"/>
      <c r="G925" s="245"/>
      <c r="H925" s="245"/>
      <c r="I925" s="265"/>
      <c r="J925" s="265"/>
      <c r="K925" s="265"/>
      <c r="L925" s="265"/>
      <c r="M925" s="265"/>
      <c r="N925" s="265"/>
      <c r="O925" s="265"/>
      <c r="P925" s="265"/>
      <c r="Q925" s="265"/>
      <c r="R925" s="265"/>
      <c r="S925" s="265"/>
      <c r="T925" s="265"/>
      <c r="U925" s="265"/>
      <c r="V925" s="265"/>
      <c r="W925" s="265"/>
      <c r="X925" s="265"/>
      <c r="Y925" s="265"/>
      <c r="Z925" s="265"/>
    </row>
    <row r="926" ht="10.5" customHeight="1">
      <c r="A926" s="255"/>
      <c r="B926" s="245"/>
      <c r="C926" s="245"/>
      <c r="D926" s="256"/>
      <c r="E926" s="271"/>
      <c r="F926" s="255"/>
      <c r="G926" s="245"/>
      <c r="H926" s="245"/>
      <c r="I926" s="265"/>
      <c r="J926" s="265"/>
      <c r="K926" s="265"/>
      <c r="L926" s="265"/>
      <c r="M926" s="265"/>
      <c r="N926" s="265"/>
      <c r="O926" s="265"/>
      <c r="P926" s="265"/>
      <c r="Q926" s="265"/>
      <c r="R926" s="265"/>
      <c r="S926" s="265"/>
      <c r="T926" s="265"/>
      <c r="U926" s="265"/>
      <c r="V926" s="265"/>
      <c r="W926" s="265"/>
      <c r="X926" s="265"/>
      <c r="Y926" s="265"/>
      <c r="Z926" s="265"/>
    </row>
    <row r="927" ht="10.5" customHeight="1">
      <c r="A927" s="255"/>
      <c r="B927" s="245"/>
      <c r="C927" s="245"/>
      <c r="D927" s="256"/>
      <c r="E927" s="271"/>
      <c r="F927" s="255"/>
      <c r="G927" s="245"/>
      <c r="H927" s="245"/>
      <c r="I927" s="265"/>
      <c r="J927" s="265"/>
      <c r="K927" s="265"/>
      <c r="L927" s="265"/>
      <c r="M927" s="265"/>
      <c r="N927" s="265"/>
      <c r="O927" s="265"/>
      <c r="P927" s="265"/>
      <c r="Q927" s="265"/>
      <c r="R927" s="265"/>
      <c r="S927" s="265"/>
      <c r="T927" s="265"/>
      <c r="U927" s="265"/>
      <c r="V927" s="265"/>
      <c r="W927" s="265"/>
      <c r="X927" s="265"/>
      <c r="Y927" s="265"/>
      <c r="Z927" s="265"/>
    </row>
    <row r="928" ht="10.5" customHeight="1">
      <c r="A928" s="255"/>
      <c r="B928" s="245"/>
      <c r="C928" s="245"/>
      <c r="D928" s="256"/>
      <c r="E928" s="271"/>
      <c r="F928" s="255"/>
      <c r="G928" s="245"/>
      <c r="H928" s="245"/>
      <c r="I928" s="265"/>
      <c r="J928" s="265"/>
      <c r="K928" s="265"/>
      <c r="L928" s="265"/>
      <c r="M928" s="265"/>
      <c r="N928" s="265"/>
      <c r="O928" s="265"/>
      <c r="P928" s="265"/>
      <c r="Q928" s="265"/>
      <c r="R928" s="265"/>
      <c r="S928" s="265"/>
      <c r="T928" s="265"/>
      <c r="U928" s="265"/>
      <c r="V928" s="265"/>
      <c r="W928" s="265"/>
      <c r="X928" s="265"/>
      <c r="Y928" s="265"/>
      <c r="Z928" s="265"/>
    </row>
    <row r="929" ht="10.5" customHeight="1">
      <c r="A929" s="255"/>
      <c r="B929" s="245"/>
      <c r="C929" s="245"/>
      <c r="D929" s="256"/>
      <c r="E929" s="271"/>
      <c r="F929" s="255"/>
      <c r="G929" s="245"/>
      <c r="H929" s="245"/>
      <c r="I929" s="265"/>
      <c r="J929" s="265"/>
      <c r="K929" s="265"/>
      <c r="L929" s="265"/>
      <c r="M929" s="265"/>
      <c r="N929" s="265"/>
      <c r="O929" s="265"/>
      <c r="P929" s="265"/>
      <c r="Q929" s="265"/>
      <c r="R929" s="265"/>
      <c r="S929" s="265"/>
      <c r="T929" s="265"/>
      <c r="U929" s="265"/>
      <c r="V929" s="265"/>
      <c r="W929" s="265"/>
      <c r="X929" s="265"/>
      <c r="Y929" s="265"/>
      <c r="Z929" s="265"/>
    </row>
    <row r="930" ht="10.5" customHeight="1">
      <c r="A930" s="255"/>
      <c r="B930" s="245"/>
      <c r="C930" s="245"/>
      <c r="D930" s="256"/>
      <c r="E930" s="271"/>
      <c r="F930" s="255"/>
      <c r="G930" s="245"/>
      <c r="H930" s="245"/>
      <c r="I930" s="265"/>
      <c r="J930" s="265"/>
      <c r="K930" s="265"/>
      <c r="L930" s="265"/>
      <c r="M930" s="265"/>
      <c r="N930" s="265"/>
      <c r="O930" s="265"/>
      <c r="P930" s="265"/>
      <c r="Q930" s="265"/>
      <c r="R930" s="265"/>
      <c r="S930" s="265"/>
      <c r="T930" s="265"/>
      <c r="U930" s="265"/>
      <c r="V930" s="265"/>
      <c r="W930" s="265"/>
      <c r="X930" s="265"/>
      <c r="Y930" s="265"/>
      <c r="Z930" s="265"/>
    </row>
    <row r="931" ht="10.5" customHeight="1">
      <c r="A931" s="255"/>
      <c r="B931" s="245"/>
      <c r="C931" s="245"/>
      <c r="D931" s="256"/>
      <c r="E931" s="271"/>
      <c r="F931" s="255"/>
      <c r="G931" s="245"/>
      <c r="H931" s="245"/>
      <c r="I931" s="265"/>
      <c r="J931" s="265"/>
      <c r="K931" s="265"/>
      <c r="L931" s="265"/>
      <c r="M931" s="265"/>
      <c r="N931" s="265"/>
      <c r="O931" s="265"/>
      <c r="P931" s="265"/>
      <c r="Q931" s="265"/>
      <c r="R931" s="265"/>
      <c r="S931" s="265"/>
      <c r="T931" s="265"/>
      <c r="U931" s="265"/>
      <c r="V931" s="265"/>
      <c r="W931" s="265"/>
      <c r="X931" s="265"/>
      <c r="Y931" s="265"/>
      <c r="Z931" s="265"/>
    </row>
    <row r="932" ht="10.5" customHeight="1">
      <c r="A932" s="255"/>
      <c r="B932" s="245"/>
      <c r="C932" s="245"/>
      <c r="D932" s="256"/>
      <c r="E932" s="271"/>
      <c r="F932" s="255"/>
      <c r="G932" s="245"/>
      <c r="H932" s="245"/>
      <c r="I932" s="265"/>
      <c r="J932" s="265"/>
      <c r="K932" s="265"/>
      <c r="L932" s="265"/>
      <c r="M932" s="265"/>
      <c r="N932" s="265"/>
      <c r="O932" s="265"/>
      <c r="P932" s="265"/>
      <c r="Q932" s="265"/>
      <c r="R932" s="265"/>
      <c r="S932" s="265"/>
      <c r="T932" s="265"/>
      <c r="U932" s="265"/>
      <c r="V932" s="265"/>
      <c r="W932" s="265"/>
      <c r="X932" s="265"/>
      <c r="Y932" s="265"/>
      <c r="Z932" s="265"/>
    </row>
    <row r="933" ht="10.5" customHeight="1">
      <c r="A933" s="255"/>
      <c r="B933" s="245"/>
      <c r="C933" s="245"/>
      <c r="D933" s="256"/>
      <c r="E933" s="271"/>
      <c r="F933" s="255"/>
      <c r="G933" s="245"/>
      <c r="H933" s="245"/>
      <c r="I933" s="265"/>
      <c r="J933" s="265"/>
      <c r="K933" s="265"/>
      <c r="L933" s="265"/>
      <c r="M933" s="265"/>
      <c r="N933" s="265"/>
      <c r="O933" s="265"/>
      <c r="P933" s="265"/>
      <c r="Q933" s="265"/>
      <c r="R933" s="265"/>
      <c r="S933" s="265"/>
      <c r="T933" s="265"/>
      <c r="U933" s="265"/>
      <c r="V933" s="265"/>
      <c r="W933" s="265"/>
      <c r="X933" s="265"/>
      <c r="Y933" s="265"/>
      <c r="Z933" s="265"/>
    </row>
    <row r="934" ht="10.5" customHeight="1">
      <c r="A934" s="255"/>
      <c r="B934" s="245"/>
      <c r="C934" s="245"/>
      <c r="D934" s="256"/>
      <c r="E934" s="271"/>
      <c r="F934" s="255"/>
      <c r="G934" s="245"/>
      <c r="H934" s="245"/>
      <c r="I934" s="265"/>
      <c r="J934" s="265"/>
      <c r="K934" s="265"/>
      <c r="L934" s="265"/>
      <c r="M934" s="265"/>
      <c r="N934" s="265"/>
      <c r="O934" s="265"/>
      <c r="P934" s="265"/>
      <c r="Q934" s="265"/>
      <c r="R934" s="265"/>
      <c r="S934" s="265"/>
      <c r="T934" s="265"/>
      <c r="U934" s="265"/>
      <c r="V934" s="265"/>
      <c r="W934" s="265"/>
      <c r="X934" s="265"/>
      <c r="Y934" s="265"/>
      <c r="Z934" s="265"/>
    </row>
    <row r="935" ht="10.5" customHeight="1">
      <c r="A935" s="255"/>
      <c r="B935" s="245"/>
      <c r="C935" s="245"/>
      <c r="D935" s="256"/>
      <c r="E935" s="271"/>
      <c r="F935" s="255"/>
      <c r="G935" s="245"/>
      <c r="H935" s="245"/>
      <c r="I935" s="265"/>
      <c r="J935" s="265"/>
      <c r="K935" s="265"/>
      <c r="L935" s="265"/>
      <c r="M935" s="265"/>
      <c r="N935" s="265"/>
      <c r="O935" s="265"/>
      <c r="P935" s="265"/>
      <c r="Q935" s="265"/>
      <c r="R935" s="265"/>
      <c r="S935" s="265"/>
      <c r="T935" s="265"/>
      <c r="U935" s="265"/>
      <c r="V935" s="265"/>
      <c r="W935" s="265"/>
      <c r="X935" s="265"/>
      <c r="Y935" s="265"/>
      <c r="Z935" s="265"/>
    </row>
    <row r="936" ht="10.5" customHeight="1">
      <c r="A936" s="255"/>
      <c r="B936" s="245"/>
      <c r="C936" s="245"/>
      <c r="D936" s="256"/>
      <c r="E936" s="271"/>
      <c r="F936" s="255"/>
      <c r="G936" s="245"/>
      <c r="H936" s="245"/>
      <c r="I936" s="265"/>
      <c r="J936" s="265"/>
      <c r="K936" s="265"/>
      <c r="L936" s="265"/>
      <c r="M936" s="265"/>
      <c r="N936" s="265"/>
      <c r="O936" s="265"/>
      <c r="P936" s="265"/>
      <c r="Q936" s="265"/>
      <c r="R936" s="265"/>
      <c r="S936" s="265"/>
      <c r="T936" s="265"/>
      <c r="U936" s="265"/>
      <c r="V936" s="265"/>
      <c r="W936" s="265"/>
      <c r="X936" s="265"/>
      <c r="Y936" s="265"/>
      <c r="Z936" s="265"/>
    </row>
    <row r="937" ht="10.5" customHeight="1">
      <c r="A937" s="255"/>
      <c r="B937" s="245"/>
      <c r="C937" s="245"/>
      <c r="D937" s="256"/>
      <c r="E937" s="271"/>
      <c r="F937" s="255"/>
      <c r="G937" s="245"/>
      <c r="H937" s="245"/>
      <c r="I937" s="265"/>
      <c r="J937" s="265"/>
      <c r="K937" s="265"/>
      <c r="L937" s="265"/>
      <c r="M937" s="265"/>
      <c r="N937" s="265"/>
      <c r="O937" s="265"/>
      <c r="P937" s="265"/>
      <c r="Q937" s="265"/>
      <c r="R937" s="265"/>
      <c r="S937" s="265"/>
      <c r="T937" s="265"/>
      <c r="U937" s="265"/>
      <c r="V937" s="265"/>
      <c r="W937" s="265"/>
      <c r="X937" s="265"/>
      <c r="Y937" s="265"/>
      <c r="Z937" s="265"/>
    </row>
    <row r="938" ht="10.5" customHeight="1">
      <c r="A938" s="255"/>
      <c r="B938" s="245"/>
      <c r="C938" s="245"/>
      <c r="D938" s="256"/>
      <c r="E938" s="271"/>
      <c r="F938" s="255"/>
      <c r="G938" s="245"/>
      <c r="H938" s="245"/>
      <c r="I938" s="265"/>
      <c r="J938" s="265"/>
      <c r="K938" s="265"/>
      <c r="L938" s="265"/>
      <c r="M938" s="265"/>
      <c r="N938" s="265"/>
      <c r="O938" s="265"/>
      <c r="P938" s="265"/>
      <c r="Q938" s="265"/>
      <c r="R938" s="265"/>
      <c r="S938" s="265"/>
      <c r="T938" s="265"/>
      <c r="U938" s="265"/>
      <c r="V938" s="265"/>
      <c r="W938" s="265"/>
      <c r="X938" s="265"/>
      <c r="Y938" s="265"/>
      <c r="Z938" s="265"/>
    </row>
    <row r="939" ht="10.5" customHeight="1">
      <c r="A939" s="255"/>
      <c r="B939" s="245"/>
      <c r="C939" s="245"/>
      <c r="D939" s="256"/>
      <c r="E939" s="271"/>
      <c r="F939" s="255"/>
      <c r="G939" s="245"/>
      <c r="H939" s="245"/>
      <c r="I939" s="265"/>
      <c r="J939" s="265"/>
      <c r="K939" s="265"/>
      <c r="L939" s="265"/>
      <c r="M939" s="265"/>
      <c r="N939" s="265"/>
      <c r="O939" s="265"/>
      <c r="P939" s="265"/>
      <c r="Q939" s="265"/>
      <c r="R939" s="265"/>
      <c r="S939" s="265"/>
      <c r="T939" s="265"/>
      <c r="U939" s="265"/>
      <c r="V939" s="265"/>
      <c r="W939" s="265"/>
      <c r="X939" s="265"/>
      <c r="Y939" s="265"/>
      <c r="Z939" s="265"/>
    </row>
    <row r="940" ht="10.5" customHeight="1">
      <c r="A940" s="255"/>
      <c r="B940" s="245"/>
      <c r="C940" s="245"/>
      <c r="D940" s="256"/>
      <c r="E940" s="271"/>
      <c r="F940" s="255"/>
      <c r="G940" s="245"/>
      <c r="H940" s="245"/>
      <c r="I940" s="265"/>
      <c r="J940" s="265"/>
      <c r="K940" s="265"/>
      <c r="L940" s="265"/>
      <c r="M940" s="265"/>
      <c r="N940" s="265"/>
      <c r="O940" s="265"/>
      <c r="P940" s="265"/>
      <c r="Q940" s="265"/>
      <c r="R940" s="265"/>
      <c r="S940" s="265"/>
      <c r="T940" s="265"/>
      <c r="U940" s="265"/>
      <c r="V940" s="265"/>
      <c r="W940" s="265"/>
      <c r="X940" s="265"/>
      <c r="Y940" s="265"/>
      <c r="Z940" s="265"/>
    </row>
    <row r="941" ht="10.5" customHeight="1">
      <c r="A941" s="255"/>
      <c r="B941" s="245"/>
      <c r="C941" s="245"/>
      <c r="D941" s="256"/>
      <c r="E941" s="271"/>
      <c r="F941" s="255"/>
      <c r="G941" s="245"/>
      <c r="H941" s="245"/>
      <c r="I941" s="265"/>
      <c r="J941" s="265"/>
      <c r="K941" s="265"/>
      <c r="L941" s="265"/>
      <c r="M941" s="265"/>
      <c r="N941" s="265"/>
      <c r="O941" s="265"/>
      <c r="P941" s="265"/>
      <c r="Q941" s="265"/>
      <c r="R941" s="265"/>
      <c r="S941" s="265"/>
      <c r="T941" s="265"/>
      <c r="U941" s="265"/>
      <c r="V941" s="265"/>
      <c r="W941" s="265"/>
      <c r="X941" s="265"/>
      <c r="Y941" s="265"/>
      <c r="Z941" s="265"/>
    </row>
    <row r="942" ht="10.5" customHeight="1">
      <c r="A942" s="255"/>
      <c r="B942" s="245"/>
      <c r="C942" s="245"/>
      <c r="D942" s="256"/>
      <c r="E942" s="271"/>
      <c r="F942" s="255"/>
      <c r="G942" s="245"/>
      <c r="H942" s="245"/>
      <c r="I942" s="265"/>
      <c r="J942" s="265"/>
      <c r="K942" s="265"/>
      <c r="L942" s="265"/>
      <c r="M942" s="265"/>
      <c r="N942" s="265"/>
      <c r="O942" s="265"/>
      <c r="P942" s="265"/>
      <c r="Q942" s="265"/>
      <c r="R942" s="265"/>
      <c r="S942" s="265"/>
      <c r="T942" s="265"/>
      <c r="U942" s="265"/>
      <c r="V942" s="265"/>
      <c r="W942" s="265"/>
      <c r="X942" s="265"/>
      <c r="Y942" s="265"/>
      <c r="Z942" s="265"/>
    </row>
    <row r="943" ht="10.5" customHeight="1">
      <c r="A943" s="255"/>
      <c r="B943" s="245"/>
      <c r="C943" s="245"/>
      <c r="D943" s="256"/>
      <c r="E943" s="271"/>
      <c r="F943" s="255"/>
      <c r="G943" s="245"/>
      <c r="H943" s="245"/>
      <c r="I943" s="265"/>
      <c r="J943" s="265"/>
      <c r="K943" s="265"/>
      <c r="L943" s="265"/>
      <c r="M943" s="265"/>
      <c r="N943" s="265"/>
      <c r="O943" s="265"/>
      <c r="P943" s="265"/>
      <c r="Q943" s="265"/>
      <c r="R943" s="265"/>
      <c r="S943" s="265"/>
      <c r="T943" s="265"/>
      <c r="U943" s="265"/>
      <c r="V943" s="265"/>
      <c r="W943" s="265"/>
      <c r="X943" s="265"/>
      <c r="Y943" s="265"/>
      <c r="Z943" s="265"/>
    </row>
    <row r="944" ht="10.5" customHeight="1">
      <c r="A944" s="255"/>
      <c r="B944" s="245"/>
      <c r="C944" s="245"/>
      <c r="D944" s="256"/>
      <c r="E944" s="271"/>
      <c r="F944" s="255"/>
      <c r="G944" s="245"/>
      <c r="H944" s="245"/>
      <c r="I944" s="265"/>
      <c r="J944" s="265"/>
      <c r="K944" s="265"/>
      <c r="L944" s="265"/>
      <c r="M944" s="265"/>
      <c r="N944" s="265"/>
      <c r="O944" s="265"/>
      <c r="P944" s="265"/>
      <c r="Q944" s="265"/>
      <c r="R944" s="265"/>
      <c r="S944" s="265"/>
      <c r="T944" s="265"/>
      <c r="U944" s="265"/>
      <c r="V944" s="265"/>
      <c r="W944" s="265"/>
      <c r="X944" s="265"/>
      <c r="Y944" s="265"/>
      <c r="Z944" s="265"/>
    </row>
    <row r="945" ht="10.5" customHeight="1">
      <c r="A945" s="255"/>
      <c r="B945" s="245"/>
      <c r="C945" s="245"/>
      <c r="D945" s="256"/>
      <c r="E945" s="271"/>
      <c r="F945" s="255"/>
      <c r="G945" s="245"/>
      <c r="H945" s="245"/>
      <c r="I945" s="265"/>
      <c r="J945" s="265"/>
      <c r="K945" s="265"/>
      <c r="L945" s="265"/>
      <c r="M945" s="265"/>
      <c r="N945" s="265"/>
      <c r="O945" s="265"/>
      <c r="P945" s="265"/>
      <c r="Q945" s="265"/>
      <c r="R945" s="265"/>
      <c r="S945" s="265"/>
      <c r="T945" s="265"/>
      <c r="U945" s="265"/>
      <c r="V945" s="265"/>
      <c r="W945" s="265"/>
      <c r="X945" s="265"/>
      <c r="Y945" s="265"/>
      <c r="Z945" s="265"/>
    </row>
    <row r="946" ht="10.5" customHeight="1">
      <c r="A946" s="255"/>
      <c r="B946" s="245"/>
      <c r="C946" s="245"/>
      <c r="D946" s="256"/>
      <c r="E946" s="271"/>
      <c r="F946" s="255"/>
      <c r="G946" s="245"/>
      <c r="H946" s="245"/>
      <c r="I946" s="265"/>
      <c r="J946" s="265"/>
      <c r="K946" s="265"/>
      <c r="L946" s="265"/>
      <c r="M946" s="265"/>
      <c r="N946" s="265"/>
      <c r="O946" s="265"/>
      <c r="P946" s="265"/>
      <c r="Q946" s="265"/>
      <c r="R946" s="265"/>
      <c r="S946" s="265"/>
      <c r="T946" s="265"/>
      <c r="U946" s="265"/>
      <c r="V946" s="265"/>
      <c r="W946" s="265"/>
      <c r="X946" s="265"/>
      <c r="Y946" s="265"/>
      <c r="Z946" s="265"/>
    </row>
    <row r="947" ht="10.5" customHeight="1">
      <c r="A947" s="255"/>
      <c r="B947" s="245"/>
      <c r="C947" s="245"/>
      <c r="D947" s="256"/>
      <c r="E947" s="271"/>
      <c r="F947" s="255"/>
      <c r="G947" s="245"/>
      <c r="H947" s="245"/>
      <c r="I947" s="265"/>
      <c r="J947" s="265"/>
      <c r="K947" s="265"/>
      <c r="L947" s="265"/>
      <c r="M947" s="265"/>
      <c r="N947" s="265"/>
      <c r="O947" s="265"/>
      <c r="P947" s="265"/>
      <c r="Q947" s="265"/>
      <c r="R947" s="265"/>
      <c r="S947" s="265"/>
      <c r="T947" s="265"/>
      <c r="U947" s="265"/>
      <c r="V947" s="265"/>
      <c r="W947" s="265"/>
      <c r="X947" s="265"/>
      <c r="Y947" s="265"/>
      <c r="Z947" s="265"/>
    </row>
    <row r="948" ht="10.5" customHeight="1">
      <c r="A948" s="255"/>
      <c r="B948" s="245"/>
      <c r="C948" s="245"/>
      <c r="D948" s="256"/>
      <c r="E948" s="271"/>
      <c r="F948" s="255"/>
      <c r="G948" s="245"/>
      <c r="H948" s="245"/>
      <c r="I948" s="265"/>
      <c r="J948" s="265"/>
      <c r="K948" s="265"/>
      <c r="L948" s="265"/>
      <c r="M948" s="265"/>
      <c r="N948" s="265"/>
      <c r="O948" s="265"/>
      <c r="P948" s="265"/>
      <c r="Q948" s="265"/>
      <c r="R948" s="265"/>
      <c r="S948" s="265"/>
      <c r="T948" s="265"/>
      <c r="U948" s="265"/>
      <c r="V948" s="265"/>
      <c r="W948" s="265"/>
      <c r="X948" s="265"/>
      <c r="Y948" s="265"/>
      <c r="Z948" s="265"/>
    </row>
    <row r="949" ht="10.5" customHeight="1">
      <c r="A949" s="255"/>
      <c r="B949" s="245"/>
      <c r="C949" s="245"/>
      <c r="D949" s="256"/>
      <c r="E949" s="271"/>
      <c r="F949" s="255"/>
      <c r="G949" s="245"/>
      <c r="H949" s="245"/>
      <c r="I949" s="265"/>
      <c r="J949" s="265"/>
      <c r="K949" s="265"/>
      <c r="L949" s="265"/>
      <c r="M949" s="265"/>
      <c r="N949" s="265"/>
      <c r="O949" s="265"/>
      <c r="P949" s="265"/>
      <c r="Q949" s="265"/>
      <c r="R949" s="265"/>
      <c r="S949" s="265"/>
      <c r="T949" s="265"/>
      <c r="U949" s="265"/>
      <c r="V949" s="265"/>
      <c r="W949" s="265"/>
      <c r="X949" s="265"/>
      <c r="Y949" s="265"/>
      <c r="Z949" s="265"/>
    </row>
    <row r="950" ht="10.5" customHeight="1">
      <c r="A950" s="255"/>
      <c r="B950" s="245"/>
      <c r="C950" s="245"/>
      <c r="D950" s="256"/>
      <c r="E950" s="271"/>
      <c r="F950" s="255"/>
      <c r="G950" s="245"/>
      <c r="H950" s="245"/>
      <c r="I950" s="265"/>
      <c r="J950" s="265"/>
      <c r="K950" s="265"/>
      <c r="L950" s="265"/>
      <c r="M950" s="265"/>
      <c r="N950" s="265"/>
      <c r="O950" s="265"/>
      <c r="P950" s="265"/>
      <c r="Q950" s="265"/>
      <c r="R950" s="265"/>
      <c r="S950" s="265"/>
      <c r="T950" s="265"/>
      <c r="U950" s="265"/>
      <c r="V950" s="265"/>
      <c r="W950" s="265"/>
      <c r="X950" s="265"/>
      <c r="Y950" s="265"/>
      <c r="Z950" s="265"/>
    </row>
    <row r="951" ht="10.5" customHeight="1">
      <c r="A951" s="255"/>
      <c r="B951" s="245"/>
      <c r="C951" s="245"/>
      <c r="D951" s="256"/>
      <c r="E951" s="271"/>
      <c r="F951" s="255"/>
      <c r="G951" s="245"/>
      <c r="H951" s="245"/>
      <c r="I951" s="265"/>
      <c r="J951" s="265"/>
      <c r="K951" s="265"/>
      <c r="L951" s="265"/>
      <c r="M951" s="265"/>
      <c r="N951" s="265"/>
      <c r="O951" s="265"/>
      <c r="P951" s="265"/>
      <c r="Q951" s="265"/>
      <c r="R951" s="265"/>
      <c r="S951" s="265"/>
      <c r="T951" s="265"/>
      <c r="U951" s="265"/>
      <c r="V951" s="265"/>
      <c r="W951" s="265"/>
      <c r="X951" s="265"/>
      <c r="Y951" s="265"/>
      <c r="Z951" s="265"/>
    </row>
    <row r="952" ht="10.5" customHeight="1">
      <c r="A952" s="255"/>
      <c r="B952" s="245"/>
      <c r="C952" s="245"/>
      <c r="D952" s="256"/>
      <c r="E952" s="271"/>
      <c r="F952" s="255"/>
      <c r="G952" s="245"/>
      <c r="H952" s="245"/>
      <c r="I952" s="265"/>
      <c r="J952" s="265"/>
      <c r="K952" s="265"/>
      <c r="L952" s="265"/>
      <c r="M952" s="265"/>
      <c r="N952" s="265"/>
      <c r="O952" s="265"/>
      <c r="P952" s="265"/>
      <c r="Q952" s="265"/>
      <c r="R952" s="265"/>
      <c r="S952" s="265"/>
      <c r="T952" s="265"/>
      <c r="U952" s="265"/>
      <c r="V952" s="265"/>
      <c r="W952" s="265"/>
      <c r="X952" s="265"/>
      <c r="Y952" s="265"/>
      <c r="Z952" s="265"/>
    </row>
    <row r="953" ht="10.5" customHeight="1">
      <c r="A953" s="255"/>
      <c r="B953" s="245"/>
      <c r="C953" s="245"/>
      <c r="D953" s="256"/>
      <c r="E953" s="271"/>
      <c r="F953" s="255"/>
      <c r="G953" s="245"/>
      <c r="H953" s="245"/>
      <c r="I953" s="265"/>
      <c r="J953" s="265"/>
      <c r="K953" s="265"/>
      <c r="L953" s="265"/>
      <c r="M953" s="265"/>
      <c r="N953" s="265"/>
      <c r="O953" s="265"/>
      <c r="P953" s="265"/>
      <c r="Q953" s="265"/>
      <c r="R953" s="265"/>
      <c r="S953" s="265"/>
      <c r="T953" s="265"/>
      <c r="U953" s="265"/>
      <c r="V953" s="265"/>
      <c r="W953" s="265"/>
      <c r="X953" s="265"/>
      <c r="Y953" s="265"/>
      <c r="Z953" s="265"/>
    </row>
    <row r="954" ht="10.5" customHeight="1">
      <c r="A954" s="255"/>
      <c r="B954" s="245"/>
      <c r="C954" s="245"/>
      <c r="D954" s="256"/>
      <c r="E954" s="271"/>
      <c r="F954" s="255"/>
      <c r="G954" s="245"/>
      <c r="H954" s="245"/>
      <c r="I954" s="265"/>
      <c r="J954" s="265"/>
      <c r="K954" s="265"/>
      <c r="L954" s="265"/>
      <c r="M954" s="265"/>
      <c r="N954" s="265"/>
      <c r="O954" s="265"/>
      <c r="P954" s="265"/>
      <c r="Q954" s="265"/>
      <c r="R954" s="265"/>
      <c r="S954" s="265"/>
      <c r="T954" s="265"/>
      <c r="U954" s="265"/>
      <c r="V954" s="265"/>
      <c r="W954" s="265"/>
      <c r="X954" s="265"/>
      <c r="Y954" s="265"/>
      <c r="Z954" s="265"/>
    </row>
    <row r="955" ht="10.5" customHeight="1">
      <c r="A955" s="255"/>
      <c r="B955" s="245"/>
      <c r="C955" s="245"/>
      <c r="D955" s="256"/>
      <c r="E955" s="271"/>
      <c r="F955" s="255"/>
      <c r="G955" s="245"/>
      <c r="H955" s="245"/>
      <c r="I955" s="265"/>
      <c r="J955" s="265"/>
      <c r="K955" s="265"/>
      <c r="L955" s="265"/>
      <c r="M955" s="265"/>
      <c r="N955" s="265"/>
      <c r="O955" s="265"/>
      <c r="P955" s="265"/>
      <c r="Q955" s="265"/>
      <c r="R955" s="265"/>
      <c r="S955" s="265"/>
      <c r="T955" s="265"/>
      <c r="U955" s="265"/>
      <c r="V955" s="265"/>
      <c r="W955" s="265"/>
      <c r="X955" s="265"/>
      <c r="Y955" s="265"/>
      <c r="Z955" s="265"/>
    </row>
    <row r="956" ht="10.5" customHeight="1">
      <c r="A956" s="255"/>
      <c r="B956" s="245"/>
      <c r="C956" s="245"/>
      <c r="D956" s="256"/>
      <c r="E956" s="271"/>
      <c r="F956" s="255"/>
      <c r="G956" s="245"/>
      <c r="H956" s="245"/>
      <c r="I956" s="265"/>
      <c r="J956" s="265"/>
      <c r="K956" s="265"/>
      <c r="L956" s="265"/>
      <c r="M956" s="265"/>
      <c r="N956" s="265"/>
      <c r="O956" s="265"/>
      <c r="P956" s="265"/>
      <c r="Q956" s="265"/>
      <c r="R956" s="265"/>
      <c r="S956" s="265"/>
      <c r="T956" s="265"/>
      <c r="U956" s="265"/>
      <c r="V956" s="265"/>
      <c r="W956" s="265"/>
      <c r="X956" s="265"/>
      <c r="Y956" s="265"/>
      <c r="Z956" s="265"/>
    </row>
    <row r="957" ht="10.5" customHeight="1">
      <c r="A957" s="255"/>
      <c r="B957" s="245"/>
      <c r="C957" s="245"/>
      <c r="D957" s="256"/>
      <c r="E957" s="271"/>
      <c r="F957" s="255"/>
      <c r="G957" s="245"/>
      <c r="H957" s="245"/>
      <c r="I957" s="265"/>
      <c r="J957" s="265"/>
      <c r="K957" s="265"/>
      <c r="L957" s="265"/>
      <c r="M957" s="265"/>
      <c r="N957" s="265"/>
      <c r="O957" s="265"/>
      <c r="P957" s="265"/>
      <c r="Q957" s="265"/>
      <c r="R957" s="265"/>
      <c r="S957" s="265"/>
      <c r="T957" s="265"/>
      <c r="U957" s="265"/>
      <c r="V957" s="265"/>
      <c r="W957" s="265"/>
      <c r="X957" s="265"/>
      <c r="Y957" s="265"/>
      <c r="Z957" s="265"/>
    </row>
    <row r="958" ht="10.5" customHeight="1">
      <c r="A958" s="255"/>
      <c r="B958" s="245"/>
      <c r="C958" s="245"/>
      <c r="D958" s="256"/>
      <c r="E958" s="271"/>
      <c r="F958" s="255"/>
      <c r="G958" s="245"/>
      <c r="H958" s="245"/>
      <c r="I958" s="265"/>
      <c r="J958" s="265"/>
      <c r="K958" s="265"/>
      <c r="L958" s="265"/>
      <c r="M958" s="265"/>
      <c r="N958" s="265"/>
      <c r="O958" s="265"/>
      <c r="P958" s="265"/>
      <c r="Q958" s="265"/>
      <c r="R958" s="265"/>
      <c r="S958" s="265"/>
      <c r="T958" s="265"/>
      <c r="U958" s="265"/>
      <c r="V958" s="265"/>
      <c r="W958" s="265"/>
      <c r="X958" s="265"/>
      <c r="Y958" s="265"/>
      <c r="Z958" s="265"/>
    </row>
    <row r="959" ht="10.5" customHeight="1">
      <c r="A959" s="255"/>
      <c r="B959" s="245"/>
      <c r="C959" s="245"/>
      <c r="D959" s="256"/>
      <c r="E959" s="271"/>
      <c r="F959" s="255"/>
      <c r="G959" s="245"/>
      <c r="H959" s="245"/>
      <c r="I959" s="265"/>
      <c r="J959" s="265"/>
      <c r="K959" s="265"/>
      <c r="L959" s="265"/>
      <c r="M959" s="265"/>
      <c r="N959" s="265"/>
      <c r="O959" s="265"/>
      <c r="P959" s="265"/>
      <c r="Q959" s="265"/>
      <c r="R959" s="265"/>
      <c r="S959" s="265"/>
      <c r="T959" s="265"/>
      <c r="U959" s="265"/>
      <c r="V959" s="265"/>
      <c r="W959" s="265"/>
      <c r="X959" s="265"/>
      <c r="Y959" s="265"/>
      <c r="Z959" s="265"/>
    </row>
    <row r="960" ht="10.5" customHeight="1">
      <c r="A960" s="255"/>
      <c r="B960" s="245"/>
      <c r="C960" s="245"/>
      <c r="D960" s="256"/>
      <c r="E960" s="271"/>
      <c r="F960" s="255"/>
      <c r="G960" s="245"/>
      <c r="H960" s="245"/>
      <c r="I960" s="265"/>
      <c r="J960" s="265"/>
      <c r="K960" s="265"/>
      <c r="L960" s="265"/>
      <c r="M960" s="265"/>
      <c r="N960" s="265"/>
      <c r="O960" s="265"/>
      <c r="P960" s="265"/>
      <c r="Q960" s="265"/>
      <c r="R960" s="265"/>
      <c r="S960" s="265"/>
      <c r="T960" s="265"/>
      <c r="U960" s="265"/>
      <c r="V960" s="265"/>
      <c r="W960" s="265"/>
      <c r="X960" s="265"/>
      <c r="Y960" s="265"/>
      <c r="Z960" s="265"/>
    </row>
    <row r="961" ht="10.5" customHeight="1">
      <c r="A961" s="255"/>
      <c r="B961" s="245"/>
      <c r="C961" s="245"/>
      <c r="D961" s="256"/>
      <c r="E961" s="271"/>
      <c r="F961" s="255"/>
      <c r="G961" s="245"/>
      <c r="H961" s="245"/>
      <c r="I961" s="265"/>
      <c r="J961" s="265"/>
      <c r="K961" s="265"/>
      <c r="L961" s="265"/>
      <c r="M961" s="265"/>
      <c r="N961" s="265"/>
      <c r="O961" s="265"/>
      <c r="P961" s="265"/>
      <c r="Q961" s="265"/>
      <c r="R961" s="265"/>
      <c r="S961" s="265"/>
      <c r="T961" s="265"/>
      <c r="U961" s="265"/>
      <c r="V961" s="265"/>
      <c r="W961" s="265"/>
      <c r="X961" s="265"/>
      <c r="Y961" s="265"/>
      <c r="Z961" s="265"/>
    </row>
    <row r="962" ht="10.5" customHeight="1">
      <c r="A962" s="255"/>
      <c r="B962" s="245"/>
      <c r="C962" s="245"/>
      <c r="D962" s="256"/>
      <c r="E962" s="271"/>
      <c r="F962" s="255"/>
      <c r="G962" s="245"/>
      <c r="H962" s="245"/>
      <c r="I962" s="265"/>
      <c r="J962" s="265"/>
      <c r="K962" s="265"/>
      <c r="L962" s="265"/>
      <c r="M962" s="265"/>
      <c r="N962" s="265"/>
      <c r="O962" s="265"/>
      <c r="P962" s="265"/>
      <c r="Q962" s="265"/>
      <c r="R962" s="265"/>
      <c r="S962" s="265"/>
      <c r="T962" s="265"/>
      <c r="U962" s="265"/>
      <c r="V962" s="265"/>
      <c r="W962" s="265"/>
      <c r="X962" s="265"/>
      <c r="Y962" s="265"/>
      <c r="Z962" s="265"/>
    </row>
    <row r="963" ht="10.5" customHeight="1">
      <c r="A963" s="255"/>
      <c r="B963" s="245"/>
      <c r="C963" s="245"/>
      <c r="D963" s="256"/>
      <c r="E963" s="271"/>
      <c r="F963" s="255"/>
      <c r="G963" s="245"/>
      <c r="H963" s="245"/>
      <c r="I963" s="265"/>
      <c r="J963" s="265"/>
      <c r="K963" s="265"/>
      <c r="L963" s="265"/>
      <c r="M963" s="265"/>
      <c r="N963" s="265"/>
      <c r="O963" s="265"/>
      <c r="P963" s="265"/>
      <c r="Q963" s="265"/>
      <c r="R963" s="265"/>
      <c r="S963" s="265"/>
      <c r="T963" s="265"/>
      <c r="U963" s="265"/>
      <c r="V963" s="265"/>
      <c r="W963" s="265"/>
      <c r="X963" s="265"/>
      <c r="Y963" s="265"/>
      <c r="Z963" s="265"/>
    </row>
    <row r="964" ht="10.5" customHeight="1">
      <c r="A964" s="255"/>
      <c r="B964" s="245"/>
      <c r="C964" s="245"/>
      <c r="D964" s="256"/>
      <c r="E964" s="271"/>
      <c r="F964" s="255"/>
      <c r="G964" s="245"/>
      <c r="H964" s="245"/>
      <c r="I964" s="265"/>
      <c r="J964" s="265"/>
      <c r="K964" s="265"/>
      <c r="L964" s="265"/>
      <c r="M964" s="265"/>
      <c r="N964" s="265"/>
      <c r="O964" s="265"/>
      <c r="P964" s="265"/>
      <c r="Q964" s="265"/>
      <c r="R964" s="265"/>
      <c r="S964" s="265"/>
      <c r="T964" s="265"/>
      <c r="U964" s="265"/>
      <c r="V964" s="265"/>
      <c r="W964" s="265"/>
      <c r="X964" s="265"/>
      <c r="Y964" s="265"/>
      <c r="Z964" s="265"/>
    </row>
    <row r="965" ht="10.5" customHeight="1">
      <c r="A965" s="255"/>
      <c r="B965" s="245"/>
      <c r="C965" s="245"/>
      <c r="D965" s="256"/>
      <c r="E965" s="271"/>
      <c r="F965" s="255"/>
      <c r="G965" s="245"/>
      <c r="H965" s="245"/>
      <c r="I965" s="265"/>
      <c r="J965" s="265"/>
      <c r="K965" s="265"/>
      <c r="L965" s="265"/>
      <c r="M965" s="265"/>
      <c r="N965" s="265"/>
      <c r="O965" s="265"/>
      <c r="P965" s="265"/>
      <c r="Q965" s="265"/>
      <c r="R965" s="265"/>
      <c r="S965" s="265"/>
      <c r="T965" s="265"/>
      <c r="U965" s="265"/>
      <c r="V965" s="265"/>
      <c r="W965" s="265"/>
      <c r="X965" s="265"/>
      <c r="Y965" s="265"/>
      <c r="Z965" s="265"/>
    </row>
    <row r="966" ht="10.5" customHeight="1">
      <c r="A966" s="255"/>
      <c r="B966" s="245"/>
      <c r="C966" s="245"/>
      <c r="D966" s="256"/>
      <c r="E966" s="271"/>
      <c r="F966" s="255"/>
      <c r="G966" s="245"/>
      <c r="H966" s="245"/>
      <c r="I966" s="265"/>
      <c r="J966" s="265"/>
      <c r="K966" s="265"/>
      <c r="L966" s="265"/>
      <c r="M966" s="265"/>
      <c r="N966" s="265"/>
      <c r="O966" s="265"/>
      <c r="P966" s="265"/>
      <c r="Q966" s="265"/>
      <c r="R966" s="265"/>
      <c r="S966" s="265"/>
      <c r="T966" s="265"/>
      <c r="U966" s="265"/>
      <c r="V966" s="265"/>
      <c r="W966" s="265"/>
      <c r="X966" s="265"/>
      <c r="Y966" s="265"/>
      <c r="Z966" s="265"/>
    </row>
    <row r="967" ht="10.5" customHeight="1">
      <c r="A967" s="255"/>
      <c r="B967" s="245"/>
      <c r="C967" s="245"/>
      <c r="D967" s="256"/>
      <c r="E967" s="271"/>
      <c r="F967" s="255"/>
      <c r="G967" s="245"/>
      <c r="H967" s="245"/>
      <c r="I967" s="265"/>
      <c r="J967" s="265"/>
      <c r="K967" s="265"/>
      <c r="L967" s="265"/>
      <c r="M967" s="265"/>
      <c r="N967" s="265"/>
      <c r="O967" s="265"/>
      <c r="P967" s="265"/>
      <c r="Q967" s="265"/>
      <c r="R967" s="265"/>
      <c r="S967" s="265"/>
      <c r="T967" s="265"/>
      <c r="U967" s="265"/>
      <c r="V967" s="265"/>
      <c r="W967" s="265"/>
      <c r="X967" s="265"/>
      <c r="Y967" s="265"/>
      <c r="Z967" s="265"/>
    </row>
    <row r="968" ht="10.5" customHeight="1">
      <c r="A968" s="255"/>
      <c r="B968" s="245"/>
      <c r="C968" s="245"/>
      <c r="D968" s="256"/>
      <c r="E968" s="271"/>
      <c r="F968" s="255"/>
      <c r="G968" s="245"/>
      <c r="H968" s="245"/>
      <c r="I968" s="265"/>
      <c r="J968" s="265"/>
      <c r="K968" s="265"/>
      <c r="L968" s="265"/>
      <c r="M968" s="265"/>
      <c r="N968" s="265"/>
      <c r="O968" s="265"/>
      <c r="P968" s="265"/>
      <c r="Q968" s="265"/>
      <c r="R968" s="265"/>
      <c r="S968" s="265"/>
      <c r="T968" s="265"/>
      <c r="U968" s="265"/>
      <c r="V968" s="265"/>
      <c r="W968" s="265"/>
      <c r="X968" s="265"/>
      <c r="Y968" s="265"/>
      <c r="Z968" s="265"/>
    </row>
    <row r="969" ht="10.5" customHeight="1">
      <c r="A969" s="255"/>
      <c r="B969" s="245"/>
      <c r="C969" s="245"/>
      <c r="D969" s="256"/>
      <c r="E969" s="271"/>
      <c r="F969" s="255"/>
      <c r="G969" s="245"/>
      <c r="H969" s="245"/>
      <c r="I969" s="265"/>
      <c r="J969" s="265"/>
      <c r="K969" s="265"/>
      <c r="L969" s="265"/>
      <c r="M969" s="265"/>
      <c r="N969" s="265"/>
      <c r="O969" s="265"/>
      <c r="P969" s="265"/>
      <c r="Q969" s="265"/>
      <c r="R969" s="265"/>
      <c r="S969" s="265"/>
      <c r="T969" s="265"/>
      <c r="U969" s="265"/>
      <c r="V969" s="265"/>
      <c r="W969" s="265"/>
      <c r="X969" s="265"/>
      <c r="Y969" s="265"/>
      <c r="Z969" s="265"/>
    </row>
    <row r="970" ht="10.5" customHeight="1">
      <c r="A970" s="255"/>
      <c r="B970" s="245"/>
      <c r="C970" s="245"/>
      <c r="D970" s="256"/>
      <c r="E970" s="271"/>
      <c r="F970" s="255"/>
      <c r="G970" s="245"/>
      <c r="H970" s="245"/>
      <c r="I970" s="265"/>
      <c r="J970" s="265"/>
      <c r="K970" s="265"/>
      <c r="L970" s="265"/>
      <c r="M970" s="265"/>
      <c r="N970" s="265"/>
      <c r="O970" s="265"/>
      <c r="P970" s="265"/>
      <c r="Q970" s="265"/>
      <c r="R970" s="265"/>
      <c r="S970" s="265"/>
      <c r="T970" s="265"/>
      <c r="U970" s="265"/>
      <c r="V970" s="265"/>
      <c r="W970" s="265"/>
      <c r="X970" s="265"/>
      <c r="Y970" s="265"/>
      <c r="Z970" s="265"/>
    </row>
    <row r="971" ht="10.5" customHeight="1">
      <c r="A971" s="255"/>
      <c r="B971" s="245"/>
      <c r="C971" s="245"/>
      <c r="D971" s="256"/>
      <c r="E971" s="271"/>
      <c r="F971" s="255"/>
      <c r="G971" s="245"/>
      <c r="H971" s="245"/>
      <c r="I971" s="265"/>
      <c r="J971" s="265"/>
      <c r="K971" s="265"/>
      <c r="L971" s="265"/>
      <c r="M971" s="265"/>
      <c r="N971" s="265"/>
      <c r="O971" s="265"/>
      <c r="P971" s="265"/>
      <c r="Q971" s="265"/>
      <c r="R971" s="265"/>
      <c r="S971" s="265"/>
      <c r="T971" s="265"/>
      <c r="U971" s="265"/>
      <c r="V971" s="265"/>
      <c r="W971" s="265"/>
      <c r="X971" s="265"/>
      <c r="Y971" s="265"/>
      <c r="Z971" s="265"/>
    </row>
    <row r="972" ht="10.5" customHeight="1">
      <c r="A972" s="255"/>
      <c r="B972" s="245"/>
      <c r="C972" s="245"/>
      <c r="D972" s="256"/>
      <c r="E972" s="271"/>
      <c r="F972" s="255"/>
      <c r="G972" s="245"/>
      <c r="H972" s="245"/>
      <c r="I972" s="265"/>
      <c r="J972" s="265"/>
      <c r="K972" s="265"/>
      <c r="L972" s="265"/>
      <c r="M972" s="265"/>
      <c r="N972" s="265"/>
      <c r="O972" s="265"/>
      <c r="P972" s="265"/>
      <c r="Q972" s="265"/>
      <c r="R972" s="265"/>
      <c r="S972" s="265"/>
      <c r="T972" s="265"/>
      <c r="U972" s="265"/>
      <c r="V972" s="265"/>
      <c r="W972" s="265"/>
      <c r="X972" s="265"/>
      <c r="Y972" s="265"/>
      <c r="Z972" s="265"/>
    </row>
    <row r="973" ht="10.5" customHeight="1">
      <c r="A973" s="255"/>
      <c r="B973" s="245"/>
      <c r="C973" s="245"/>
      <c r="D973" s="256"/>
      <c r="E973" s="271"/>
      <c r="F973" s="255"/>
      <c r="G973" s="245"/>
      <c r="H973" s="245"/>
      <c r="I973" s="265"/>
      <c r="J973" s="265"/>
      <c r="K973" s="265"/>
      <c r="L973" s="265"/>
      <c r="M973" s="265"/>
      <c r="N973" s="265"/>
      <c r="O973" s="265"/>
      <c r="P973" s="265"/>
      <c r="Q973" s="265"/>
      <c r="R973" s="265"/>
      <c r="S973" s="265"/>
      <c r="T973" s="265"/>
      <c r="U973" s="265"/>
      <c r="V973" s="265"/>
      <c r="W973" s="265"/>
      <c r="X973" s="265"/>
      <c r="Y973" s="265"/>
      <c r="Z973" s="265"/>
    </row>
    <row r="974" ht="10.5" customHeight="1">
      <c r="A974" s="255"/>
      <c r="B974" s="245"/>
      <c r="C974" s="245"/>
      <c r="D974" s="256"/>
      <c r="E974" s="271"/>
      <c r="F974" s="255"/>
      <c r="G974" s="245"/>
      <c r="H974" s="245"/>
      <c r="I974" s="265"/>
      <c r="J974" s="265"/>
      <c r="K974" s="265"/>
      <c r="L974" s="265"/>
      <c r="M974" s="265"/>
      <c r="N974" s="265"/>
      <c r="O974" s="265"/>
      <c r="P974" s="265"/>
      <c r="Q974" s="265"/>
      <c r="R974" s="265"/>
      <c r="S974" s="265"/>
      <c r="T974" s="265"/>
      <c r="U974" s="265"/>
      <c r="V974" s="265"/>
      <c r="W974" s="265"/>
      <c r="X974" s="265"/>
      <c r="Y974" s="265"/>
      <c r="Z974" s="265"/>
    </row>
    <row r="975" ht="10.5" customHeight="1">
      <c r="A975" s="255"/>
      <c r="B975" s="245"/>
      <c r="C975" s="245"/>
      <c r="D975" s="256"/>
      <c r="E975" s="271"/>
      <c r="F975" s="255"/>
      <c r="G975" s="245"/>
      <c r="H975" s="245"/>
      <c r="I975" s="265"/>
      <c r="J975" s="265"/>
      <c r="K975" s="265"/>
      <c r="L975" s="265"/>
      <c r="M975" s="265"/>
      <c r="N975" s="265"/>
      <c r="O975" s="265"/>
      <c r="P975" s="265"/>
      <c r="Q975" s="265"/>
      <c r="R975" s="265"/>
      <c r="S975" s="265"/>
      <c r="T975" s="265"/>
      <c r="U975" s="265"/>
      <c r="V975" s="265"/>
      <c r="W975" s="265"/>
      <c r="X975" s="265"/>
      <c r="Y975" s="265"/>
      <c r="Z975" s="265"/>
    </row>
    <row r="976" ht="10.5" customHeight="1">
      <c r="A976" s="255"/>
      <c r="B976" s="245"/>
      <c r="C976" s="245"/>
      <c r="D976" s="256"/>
      <c r="E976" s="271"/>
      <c r="F976" s="255"/>
      <c r="G976" s="245"/>
      <c r="H976" s="245"/>
      <c r="I976" s="265"/>
      <c r="J976" s="265"/>
      <c r="K976" s="265"/>
      <c r="L976" s="265"/>
      <c r="M976" s="265"/>
      <c r="N976" s="265"/>
      <c r="O976" s="265"/>
      <c r="P976" s="265"/>
      <c r="Q976" s="265"/>
      <c r="R976" s="265"/>
      <c r="S976" s="265"/>
      <c r="T976" s="265"/>
      <c r="U976" s="265"/>
      <c r="V976" s="265"/>
      <c r="W976" s="265"/>
      <c r="X976" s="265"/>
      <c r="Y976" s="265"/>
      <c r="Z976" s="265"/>
    </row>
    <row r="977" ht="10.5" customHeight="1">
      <c r="A977" s="255"/>
      <c r="B977" s="245"/>
      <c r="C977" s="245"/>
      <c r="D977" s="256"/>
      <c r="E977" s="271"/>
      <c r="F977" s="255"/>
      <c r="G977" s="245"/>
      <c r="H977" s="245"/>
      <c r="I977" s="265"/>
      <c r="J977" s="265"/>
      <c r="K977" s="265"/>
      <c r="L977" s="265"/>
      <c r="M977" s="265"/>
      <c r="N977" s="265"/>
      <c r="O977" s="265"/>
      <c r="P977" s="265"/>
      <c r="Q977" s="265"/>
      <c r="R977" s="265"/>
      <c r="S977" s="265"/>
      <c r="T977" s="265"/>
      <c r="U977" s="265"/>
      <c r="V977" s="265"/>
      <c r="W977" s="265"/>
      <c r="X977" s="265"/>
      <c r="Y977" s="265"/>
      <c r="Z977" s="265"/>
    </row>
    <row r="978" ht="10.5" customHeight="1">
      <c r="A978" s="255"/>
      <c r="B978" s="245"/>
      <c r="C978" s="245"/>
      <c r="D978" s="256"/>
      <c r="E978" s="271"/>
      <c r="F978" s="255"/>
      <c r="G978" s="245"/>
      <c r="H978" s="245"/>
      <c r="I978" s="265"/>
      <c r="J978" s="265"/>
      <c r="K978" s="265"/>
      <c r="L978" s="265"/>
      <c r="M978" s="265"/>
      <c r="N978" s="265"/>
      <c r="O978" s="265"/>
      <c r="P978" s="265"/>
      <c r="Q978" s="265"/>
      <c r="R978" s="265"/>
      <c r="S978" s="265"/>
      <c r="T978" s="265"/>
      <c r="U978" s="265"/>
      <c r="V978" s="265"/>
      <c r="W978" s="265"/>
      <c r="X978" s="265"/>
      <c r="Y978" s="265"/>
      <c r="Z978" s="265"/>
    </row>
    <row r="979" ht="10.5" customHeight="1">
      <c r="A979" s="255"/>
      <c r="B979" s="245"/>
      <c r="C979" s="245"/>
      <c r="D979" s="256"/>
      <c r="E979" s="271"/>
      <c r="F979" s="255"/>
      <c r="G979" s="245"/>
      <c r="H979" s="245"/>
      <c r="I979" s="265"/>
      <c r="J979" s="265"/>
      <c r="K979" s="265"/>
      <c r="L979" s="265"/>
      <c r="M979" s="265"/>
      <c r="N979" s="265"/>
      <c r="O979" s="265"/>
      <c r="P979" s="265"/>
      <c r="Q979" s="265"/>
      <c r="R979" s="265"/>
      <c r="S979" s="265"/>
      <c r="T979" s="265"/>
      <c r="U979" s="265"/>
      <c r="V979" s="265"/>
      <c r="W979" s="265"/>
      <c r="X979" s="265"/>
      <c r="Y979" s="265"/>
      <c r="Z979" s="265"/>
    </row>
    <row r="980" ht="10.5" customHeight="1">
      <c r="A980" s="255"/>
      <c r="B980" s="245"/>
      <c r="C980" s="245"/>
      <c r="D980" s="256"/>
      <c r="E980" s="271"/>
      <c r="F980" s="255"/>
      <c r="G980" s="245"/>
      <c r="H980" s="245"/>
      <c r="I980" s="265"/>
      <c r="J980" s="265"/>
      <c r="K980" s="265"/>
      <c r="L980" s="265"/>
      <c r="M980" s="265"/>
      <c r="N980" s="265"/>
      <c r="O980" s="265"/>
      <c r="P980" s="265"/>
      <c r="Q980" s="265"/>
      <c r="R980" s="265"/>
      <c r="S980" s="265"/>
      <c r="T980" s="265"/>
      <c r="U980" s="265"/>
      <c r="V980" s="265"/>
      <c r="W980" s="265"/>
      <c r="X980" s="265"/>
      <c r="Y980" s="265"/>
      <c r="Z980" s="265"/>
    </row>
    <row r="981" ht="10.5" customHeight="1">
      <c r="A981" s="255"/>
      <c r="B981" s="245"/>
      <c r="C981" s="245"/>
      <c r="D981" s="256"/>
      <c r="E981" s="271"/>
      <c r="F981" s="255"/>
      <c r="G981" s="245"/>
      <c r="H981" s="245"/>
      <c r="I981" s="265"/>
      <c r="J981" s="265"/>
      <c r="K981" s="265"/>
      <c r="L981" s="265"/>
      <c r="M981" s="265"/>
      <c r="N981" s="265"/>
      <c r="O981" s="265"/>
      <c r="P981" s="265"/>
      <c r="Q981" s="265"/>
      <c r="R981" s="265"/>
      <c r="S981" s="265"/>
      <c r="T981" s="265"/>
      <c r="U981" s="265"/>
      <c r="V981" s="265"/>
      <c r="W981" s="265"/>
      <c r="X981" s="265"/>
      <c r="Y981" s="265"/>
      <c r="Z981" s="265"/>
    </row>
    <row r="982" ht="10.5" customHeight="1">
      <c r="A982" s="255"/>
      <c r="B982" s="245"/>
      <c r="C982" s="245"/>
      <c r="D982" s="256"/>
      <c r="E982" s="271"/>
      <c r="F982" s="255"/>
      <c r="G982" s="245"/>
      <c r="H982" s="245"/>
      <c r="I982" s="265"/>
      <c r="J982" s="265"/>
      <c r="K982" s="265"/>
      <c r="L982" s="265"/>
      <c r="M982" s="265"/>
      <c r="N982" s="265"/>
      <c r="O982" s="265"/>
      <c r="P982" s="265"/>
      <c r="Q982" s="265"/>
      <c r="R982" s="265"/>
      <c r="S982" s="265"/>
      <c r="T982" s="265"/>
      <c r="U982" s="265"/>
      <c r="V982" s="265"/>
      <c r="W982" s="265"/>
      <c r="X982" s="265"/>
      <c r="Y982" s="265"/>
      <c r="Z982" s="265"/>
    </row>
    <row r="983" ht="10.5" customHeight="1">
      <c r="A983" s="255"/>
      <c r="B983" s="245"/>
      <c r="C983" s="245"/>
      <c r="D983" s="256"/>
      <c r="E983" s="271"/>
      <c r="F983" s="255"/>
      <c r="G983" s="245"/>
      <c r="H983" s="245"/>
      <c r="I983" s="265"/>
      <c r="J983" s="265"/>
      <c r="K983" s="265"/>
      <c r="L983" s="265"/>
      <c r="M983" s="265"/>
      <c r="N983" s="265"/>
      <c r="O983" s="265"/>
      <c r="P983" s="265"/>
      <c r="Q983" s="265"/>
      <c r="R983" s="265"/>
      <c r="S983" s="265"/>
      <c r="T983" s="265"/>
      <c r="U983" s="265"/>
      <c r="V983" s="265"/>
      <c r="W983" s="265"/>
      <c r="X983" s="265"/>
      <c r="Y983" s="265"/>
      <c r="Z983" s="265"/>
    </row>
    <row r="984" ht="10.5" customHeight="1">
      <c r="A984" s="255"/>
      <c r="B984" s="245"/>
      <c r="C984" s="245"/>
      <c r="D984" s="256"/>
      <c r="E984" s="271"/>
      <c r="F984" s="255"/>
      <c r="G984" s="245"/>
      <c r="H984" s="245"/>
      <c r="I984" s="265"/>
      <c r="J984" s="265"/>
      <c r="K984" s="265"/>
      <c r="L984" s="265"/>
      <c r="M984" s="265"/>
      <c r="N984" s="265"/>
      <c r="O984" s="265"/>
      <c r="P984" s="265"/>
      <c r="Q984" s="265"/>
      <c r="R984" s="265"/>
      <c r="S984" s="265"/>
      <c r="T984" s="265"/>
      <c r="U984" s="265"/>
      <c r="V984" s="265"/>
      <c r="W984" s="265"/>
      <c r="X984" s="265"/>
      <c r="Y984" s="265"/>
      <c r="Z984" s="265"/>
    </row>
    <row r="985" ht="10.5" customHeight="1">
      <c r="A985" s="255"/>
      <c r="B985" s="245"/>
      <c r="C985" s="245"/>
      <c r="D985" s="256"/>
      <c r="E985" s="271"/>
      <c r="F985" s="255"/>
      <c r="G985" s="245"/>
      <c r="H985" s="245"/>
      <c r="I985" s="265"/>
      <c r="J985" s="265"/>
      <c r="K985" s="265"/>
      <c r="L985" s="265"/>
      <c r="M985" s="265"/>
      <c r="N985" s="265"/>
      <c r="O985" s="265"/>
      <c r="P985" s="265"/>
      <c r="Q985" s="265"/>
      <c r="R985" s="265"/>
      <c r="S985" s="265"/>
      <c r="T985" s="265"/>
      <c r="U985" s="265"/>
      <c r="V985" s="265"/>
      <c r="W985" s="265"/>
      <c r="X985" s="265"/>
      <c r="Y985" s="265"/>
      <c r="Z985" s="265"/>
    </row>
    <row r="986" ht="10.5" customHeight="1">
      <c r="A986" s="255"/>
      <c r="B986" s="245"/>
      <c r="C986" s="245"/>
      <c r="D986" s="256"/>
      <c r="E986" s="271"/>
      <c r="F986" s="255"/>
      <c r="G986" s="245"/>
      <c r="H986" s="245"/>
      <c r="I986" s="265"/>
      <c r="J986" s="265"/>
      <c r="K986" s="265"/>
      <c r="L986" s="265"/>
      <c r="M986" s="265"/>
      <c r="N986" s="265"/>
      <c r="O986" s="265"/>
      <c r="P986" s="265"/>
      <c r="Q986" s="265"/>
      <c r="R986" s="265"/>
      <c r="S986" s="265"/>
      <c r="T986" s="265"/>
      <c r="U986" s="265"/>
      <c r="V986" s="265"/>
      <c r="W986" s="265"/>
      <c r="X986" s="265"/>
      <c r="Y986" s="265"/>
      <c r="Z986" s="265"/>
    </row>
    <row r="987" ht="10.5" customHeight="1">
      <c r="A987" s="255"/>
      <c r="B987" s="245"/>
      <c r="C987" s="245"/>
      <c r="D987" s="256"/>
      <c r="E987" s="271"/>
      <c r="F987" s="255"/>
      <c r="G987" s="245"/>
      <c r="H987" s="245"/>
      <c r="I987" s="265"/>
      <c r="J987" s="265"/>
      <c r="K987" s="265"/>
      <c r="L987" s="265"/>
      <c r="M987" s="265"/>
      <c r="N987" s="265"/>
      <c r="O987" s="265"/>
      <c r="P987" s="265"/>
      <c r="Q987" s="265"/>
      <c r="R987" s="265"/>
      <c r="S987" s="265"/>
      <c r="T987" s="265"/>
      <c r="U987" s="265"/>
      <c r="V987" s="265"/>
      <c r="W987" s="265"/>
      <c r="X987" s="265"/>
      <c r="Y987" s="265"/>
      <c r="Z987" s="265"/>
    </row>
    <row r="988" ht="10.5" customHeight="1">
      <c r="A988" s="255"/>
      <c r="B988" s="245"/>
      <c r="C988" s="245"/>
      <c r="D988" s="256"/>
      <c r="E988" s="271"/>
      <c r="F988" s="255"/>
      <c r="G988" s="245"/>
      <c r="H988" s="245"/>
      <c r="I988" s="265"/>
      <c r="J988" s="265"/>
      <c r="K988" s="265"/>
      <c r="L988" s="265"/>
      <c r="M988" s="265"/>
      <c r="N988" s="265"/>
      <c r="O988" s="265"/>
      <c r="P988" s="265"/>
      <c r="Q988" s="265"/>
      <c r="R988" s="265"/>
      <c r="S988" s="265"/>
      <c r="T988" s="265"/>
      <c r="U988" s="265"/>
      <c r="V988" s="265"/>
      <c r="W988" s="265"/>
      <c r="X988" s="265"/>
      <c r="Y988" s="265"/>
      <c r="Z988" s="265"/>
    </row>
    <row r="989" ht="10.5" customHeight="1">
      <c r="A989" s="255"/>
      <c r="B989" s="245"/>
      <c r="C989" s="245"/>
      <c r="D989" s="256"/>
      <c r="E989" s="271"/>
      <c r="F989" s="255"/>
      <c r="G989" s="245"/>
      <c r="H989" s="245"/>
      <c r="I989" s="265"/>
      <c r="J989" s="265"/>
      <c r="K989" s="265"/>
      <c r="L989" s="265"/>
      <c r="M989" s="265"/>
      <c r="N989" s="265"/>
      <c r="O989" s="265"/>
      <c r="P989" s="265"/>
      <c r="Q989" s="265"/>
      <c r="R989" s="265"/>
      <c r="S989" s="265"/>
      <c r="T989" s="265"/>
      <c r="U989" s="265"/>
      <c r="V989" s="265"/>
      <c r="W989" s="265"/>
      <c r="X989" s="265"/>
      <c r="Y989" s="265"/>
      <c r="Z989" s="265"/>
    </row>
    <row r="990" ht="10.5" customHeight="1">
      <c r="A990" s="255"/>
      <c r="B990" s="245"/>
      <c r="C990" s="245"/>
      <c r="D990" s="256"/>
      <c r="E990" s="271"/>
      <c r="F990" s="255"/>
      <c r="G990" s="245"/>
      <c r="H990" s="245"/>
      <c r="I990" s="265"/>
      <c r="J990" s="265"/>
      <c r="K990" s="265"/>
      <c r="L990" s="265"/>
      <c r="M990" s="265"/>
      <c r="N990" s="265"/>
      <c r="O990" s="265"/>
      <c r="P990" s="265"/>
      <c r="Q990" s="265"/>
      <c r="R990" s="265"/>
      <c r="S990" s="265"/>
      <c r="T990" s="265"/>
      <c r="U990" s="265"/>
      <c r="V990" s="265"/>
      <c r="W990" s="265"/>
      <c r="X990" s="265"/>
      <c r="Y990" s="265"/>
      <c r="Z990" s="265"/>
    </row>
    <row r="991" ht="10.5" customHeight="1">
      <c r="A991" s="255"/>
      <c r="B991" s="245"/>
      <c r="C991" s="245"/>
      <c r="D991" s="256"/>
      <c r="E991" s="271"/>
      <c r="F991" s="255"/>
      <c r="G991" s="245"/>
      <c r="H991" s="245"/>
      <c r="I991" s="265"/>
      <c r="J991" s="265"/>
      <c r="K991" s="265"/>
      <c r="L991" s="265"/>
      <c r="M991" s="265"/>
      <c r="N991" s="265"/>
      <c r="O991" s="265"/>
      <c r="P991" s="265"/>
      <c r="Q991" s="265"/>
      <c r="R991" s="265"/>
      <c r="S991" s="265"/>
      <c r="T991" s="265"/>
      <c r="U991" s="265"/>
      <c r="V991" s="265"/>
      <c r="W991" s="265"/>
      <c r="X991" s="265"/>
      <c r="Y991" s="265"/>
      <c r="Z991" s="265"/>
    </row>
    <row r="992" ht="10.5" customHeight="1">
      <c r="A992" s="255"/>
      <c r="B992" s="245"/>
      <c r="C992" s="245"/>
      <c r="D992" s="256"/>
      <c r="E992" s="271"/>
      <c r="F992" s="255"/>
      <c r="G992" s="245"/>
      <c r="H992" s="245"/>
      <c r="I992" s="265"/>
      <c r="J992" s="265"/>
      <c r="K992" s="265"/>
      <c r="L992" s="265"/>
      <c r="M992" s="265"/>
      <c r="N992" s="265"/>
      <c r="O992" s="265"/>
      <c r="P992" s="265"/>
      <c r="Q992" s="265"/>
      <c r="R992" s="265"/>
      <c r="S992" s="265"/>
      <c r="T992" s="265"/>
      <c r="U992" s="265"/>
      <c r="V992" s="265"/>
      <c r="W992" s="265"/>
      <c r="X992" s="265"/>
      <c r="Y992" s="265"/>
      <c r="Z992" s="265"/>
    </row>
    <row r="993" ht="10.5" customHeight="1">
      <c r="A993" s="255"/>
      <c r="B993" s="245"/>
      <c r="C993" s="245"/>
      <c r="D993" s="256"/>
      <c r="E993" s="271"/>
      <c r="F993" s="255"/>
      <c r="G993" s="245"/>
      <c r="H993" s="245"/>
      <c r="I993" s="265"/>
      <c r="J993" s="265"/>
      <c r="K993" s="265"/>
      <c r="L993" s="265"/>
      <c r="M993" s="265"/>
      <c r="N993" s="265"/>
      <c r="O993" s="265"/>
      <c r="P993" s="265"/>
      <c r="Q993" s="265"/>
      <c r="R993" s="265"/>
      <c r="S993" s="265"/>
      <c r="T993" s="265"/>
      <c r="U993" s="265"/>
      <c r="V993" s="265"/>
      <c r="W993" s="265"/>
      <c r="X993" s="265"/>
      <c r="Y993" s="265"/>
      <c r="Z993" s="265"/>
    </row>
    <row r="994" ht="10.5" customHeight="1">
      <c r="A994" s="255"/>
      <c r="B994" s="245"/>
      <c r="C994" s="245"/>
      <c r="D994" s="256"/>
      <c r="E994" s="271"/>
      <c r="F994" s="255"/>
      <c r="G994" s="245"/>
      <c r="H994" s="245"/>
      <c r="I994" s="265"/>
      <c r="J994" s="265"/>
      <c r="K994" s="265"/>
      <c r="L994" s="265"/>
      <c r="M994" s="265"/>
      <c r="N994" s="265"/>
      <c r="O994" s="265"/>
      <c r="P994" s="265"/>
      <c r="Q994" s="265"/>
      <c r="R994" s="265"/>
      <c r="S994" s="265"/>
      <c r="T994" s="265"/>
      <c r="U994" s="265"/>
      <c r="V994" s="265"/>
      <c r="W994" s="265"/>
      <c r="X994" s="265"/>
      <c r="Y994" s="265"/>
      <c r="Z994" s="265"/>
    </row>
    <row r="995" ht="10.5" customHeight="1">
      <c r="A995" s="255"/>
      <c r="B995" s="245"/>
      <c r="C995" s="245"/>
      <c r="D995" s="256"/>
      <c r="E995" s="271"/>
      <c r="F995" s="255"/>
      <c r="G995" s="245"/>
      <c r="H995" s="245"/>
      <c r="I995" s="265"/>
      <c r="J995" s="265"/>
      <c r="K995" s="265"/>
      <c r="L995" s="265"/>
      <c r="M995" s="265"/>
      <c r="N995" s="265"/>
      <c r="O995" s="265"/>
      <c r="P995" s="265"/>
      <c r="Q995" s="265"/>
      <c r="R995" s="265"/>
      <c r="S995" s="265"/>
      <c r="T995" s="265"/>
      <c r="U995" s="265"/>
      <c r="V995" s="265"/>
      <c r="W995" s="265"/>
      <c r="X995" s="265"/>
      <c r="Y995" s="265"/>
      <c r="Z995" s="265"/>
    </row>
    <row r="996" ht="10.5" customHeight="1">
      <c r="A996" s="255"/>
      <c r="B996" s="245"/>
      <c r="C996" s="245"/>
      <c r="D996" s="256"/>
      <c r="E996" s="271"/>
      <c r="F996" s="255"/>
      <c r="G996" s="245"/>
      <c r="H996" s="245"/>
      <c r="I996" s="265"/>
      <c r="J996" s="265"/>
      <c r="K996" s="265"/>
      <c r="L996" s="265"/>
      <c r="M996" s="265"/>
      <c r="N996" s="265"/>
      <c r="O996" s="265"/>
      <c r="P996" s="265"/>
      <c r="Q996" s="265"/>
      <c r="R996" s="265"/>
      <c r="S996" s="265"/>
      <c r="T996" s="265"/>
      <c r="U996" s="265"/>
      <c r="V996" s="265"/>
      <c r="W996" s="265"/>
      <c r="X996" s="265"/>
      <c r="Y996" s="265"/>
      <c r="Z996" s="265"/>
    </row>
    <row r="997" ht="10.5" customHeight="1">
      <c r="A997" s="255"/>
      <c r="B997" s="245"/>
      <c r="C997" s="245"/>
      <c r="D997" s="256"/>
      <c r="E997" s="271"/>
      <c r="F997" s="255"/>
      <c r="G997" s="245"/>
      <c r="H997" s="245"/>
      <c r="I997" s="265"/>
      <c r="J997" s="265"/>
      <c r="K997" s="265"/>
      <c r="L997" s="265"/>
      <c r="M997" s="265"/>
      <c r="N997" s="265"/>
      <c r="O997" s="265"/>
      <c r="P997" s="265"/>
      <c r="Q997" s="265"/>
      <c r="R997" s="265"/>
      <c r="S997" s="265"/>
      <c r="T997" s="265"/>
      <c r="U997" s="265"/>
      <c r="V997" s="265"/>
      <c r="W997" s="265"/>
      <c r="X997" s="265"/>
      <c r="Y997" s="265"/>
      <c r="Z997" s="265"/>
    </row>
    <row r="998" ht="10.5" customHeight="1">
      <c r="A998" s="255"/>
      <c r="B998" s="245"/>
      <c r="C998" s="245"/>
      <c r="D998" s="256"/>
      <c r="E998" s="271"/>
      <c r="F998" s="255"/>
      <c r="G998" s="245"/>
      <c r="H998" s="245"/>
      <c r="I998" s="265"/>
      <c r="J998" s="265"/>
      <c r="K998" s="265"/>
      <c r="L998" s="265"/>
      <c r="M998" s="265"/>
      <c r="N998" s="265"/>
      <c r="O998" s="265"/>
      <c r="P998" s="265"/>
      <c r="Q998" s="265"/>
      <c r="R998" s="265"/>
      <c r="S998" s="265"/>
      <c r="T998" s="265"/>
      <c r="U998" s="265"/>
      <c r="V998" s="265"/>
      <c r="W998" s="265"/>
      <c r="X998" s="265"/>
      <c r="Y998" s="265"/>
      <c r="Z998" s="265"/>
    </row>
    <row r="999" ht="10.5" customHeight="1">
      <c r="A999" s="255"/>
      <c r="B999" s="245"/>
      <c r="C999" s="245"/>
      <c r="D999" s="256"/>
      <c r="E999" s="271"/>
      <c r="F999" s="255"/>
      <c r="G999" s="245"/>
      <c r="H999" s="245"/>
      <c r="I999" s="265"/>
      <c r="J999" s="265"/>
      <c r="K999" s="265"/>
      <c r="L999" s="265"/>
      <c r="M999" s="265"/>
      <c r="N999" s="265"/>
      <c r="O999" s="265"/>
      <c r="P999" s="265"/>
      <c r="Q999" s="265"/>
      <c r="R999" s="265"/>
      <c r="S999" s="265"/>
      <c r="T999" s="265"/>
      <c r="U999" s="265"/>
      <c r="V999" s="265"/>
      <c r="W999" s="265"/>
      <c r="X999" s="265"/>
      <c r="Y999" s="265"/>
      <c r="Z999" s="265"/>
    </row>
    <row r="1000" ht="10.5" customHeight="1">
      <c r="A1000" s="255"/>
      <c r="B1000" s="245"/>
      <c r="C1000" s="245"/>
      <c r="D1000" s="256"/>
      <c r="E1000" s="271"/>
      <c r="F1000" s="255"/>
      <c r="G1000" s="245"/>
      <c r="H1000" s="245"/>
      <c r="I1000" s="265"/>
      <c r="J1000" s="265"/>
      <c r="K1000" s="265"/>
      <c r="L1000" s="265"/>
      <c r="M1000" s="265"/>
      <c r="N1000" s="265"/>
      <c r="O1000" s="265"/>
      <c r="P1000" s="265"/>
      <c r="Q1000" s="265"/>
      <c r="R1000" s="265"/>
      <c r="S1000" s="265"/>
      <c r="T1000" s="265"/>
      <c r="U1000" s="265"/>
      <c r="V1000" s="265"/>
      <c r="W1000" s="265"/>
      <c r="X1000" s="265"/>
      <c r="Y1000" s="265"/>
      <c r="Z1000" s="265"/>
    </row>
  </sheetData>
  <printOptions/>
  <pageMargins bottom="0.75" footer="0.0" header="0.0" left="0.7" right="0.7" top="0.75"/>
  <pageSetup paperSize="9" orientation="portrait"/>
  <drawing r:id="rId2"/>
  <legacy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4.14"/>
    <col customWidth="1" min="2" max="2" width="2.14"/>
    <col customWidth="1" min="3" max="3" width="5.0"/>
    <col customWidth="1" min="4" max="4" width="14.0"/>
    <col customWidth="1" min="5" max="5" width="6.43"/>
    <col customWidth="1" min="6" max="6" width="8.86"/>
    <col customWidth="1" min="7" max="7" width="41.43"/>
    <col customWidth="1" min="8" max="8" width="2.0"/>
    <col customWidth="1" min="9" max="9" width="6.43"/>
    <col customWidth="1" min="10" max="10" width="41.14"/>
    <col customWidth="1" min="11" max="26" width="8.86"/>
  </cols>
  <sheetData>
    <row r="1" ht="12.75" customHeight="1">
      <c r="A1" s="272" t="s">
        <v>1643</v>
      </c>
      <c r="B1" s="272"/>
      <c r="C1" s="272" t="s">
        <v>360</v>
      </c>
      <c r="D1" s="272" t="s">
        <v>2045</v>
      </c>
      <c r="E1" s="272" t="s">
        <v>2046</v>
      </c>
      <c r="F1" s="272" t="s">
        <v>340</v>
      </c>
      <c r="G1" s="272" t="s">
        <v>2047</v>
      </c>
      <c r="H1" s="272"/>
      <c r="I1" s="272" t="s">
        <v>340</v>
      </c>
      <c r="J1" s="272" t="s">
        <v>2048</v>
      </c>
      <c r="K1" s="272"/>
      <c r="L1" s="272"/>
      <c r="M1" s="272"/>
      <c r="N1" s="272"/>
      <c r="O1" s="273"/>
      <c r="P1" s="273"/>
      <c r="Q1" s="273"/>
      <c r="R1" s="273"/>
      <c r="S1" s="273"/>
      <c r="T1" s="273"/>
      <c r="U1" s="273"/>
      <c r="V1" s="273"/>
      <c r="W1" s="273"/>
      <c r="X1" s="273"/>
      <c r="Y1" s="273"/>
      <c r="Z1" s="273"/>
    </row>
    <row r="2" ht="12.75" customHeight="1">
      <c r="A2" s="274" t="s">
        <v>2049</v>
      </c>
      <c r="C2" s="274" t="s">
        <v>363</v>
      </c>
      <c r="D2" s="274" t="s">
        <v>2050</v>
      </c>
      <c r="E2" s="274">
        <v>1.0</v>
      </c>
      <c r="F2" s="274" t="s">
        <v>344</v>
      </c>
      <c r="G2" s="274" t="s">
        <v>2051</v>
      </c>
      <c r="I2" s="274" t="s">
        <v>342</v>
      </c>
      <c r="J2" s="274" t="s">
        <v>2052</v>
      </c>
    </row>
    <row r="3" ht="12.75" customHeight="1">
      <c r="A3" s="274" t="s">
        <v>1671</v>
      </c>
      <c r="C3" s="274" t="s">
        <v>365</v>
      </c>
      <c r="D3" s="274" t="s">
        <v>2053</v>
      </c>
      <c r="E3" s="274">
        <v>1.0</v>
      </c>
      <c r="F3" s="274" t="s">
        <v>344</v>
      </c>
      <c r="G3" s="274" t="s">
        <v>2051</v>
      </c>
      <c r="I3" s="274" t="s">
        <v>344</v>
      </c>
      <c r="J3" s="274" t="s">
        <v>345</v>
      </c>
    </row>
    <row r="4" ht="12.75" customHeight="1">
      <c r="A4" s="274" t="s">
        <v>1811</v>
      </c>
      <c r="C4" s="274" t="s">
        <v>367</v>
      </c>
      <c r="D4" s="274" t="s">
        <v>2054</v>
      </c>
      <c r="E4" s="274">
        <v>1.0</v>
      </c>
      <c r="F4" s="274" t="s">
        <v>344</v>
      </c>
      <c r="G4" s="274" t="s">
        <v>2051</v>
      </c>
      <c r="I4" s="274" t="s">
        <v>346</v>
      </c>
      <c r="J4" s="274" t="s">
        <v>347</v>
      </c>
    </row>
    <row r="5" ht="12.75" customHeight="1">
      <c r="A5" s="274" t="s">
        <v>1694</v>
      </c>
      <c r="C5" s="274" t="s">
        <v>369</v>
      </c>
      <c r="D5" s="274" t="s">
        <v>2055</v>
      </c>
      <c r="E5" s="274">
        <v>1.0</v>
      </c>
      <c r="F5" s="274" t="s">
        <v>344</v>
      </c>
      <c r="G5" s="274" t="s">
        <v>2051</v>
      </c>
      <c r="I5" s="274" t="s">
        <v>348</v>
      </c>
      <c r="J5" s="274" t="s">
        <v>349</v>
      </c>
    </row>
    <row r="6" ht="12.75" customHeight="1">
      <c r="A6" s="274" t="s">
        <v>2056</v>
      </c>
      <c r="C6" s="274" t="s">
        <v>371</v>
      </c>
      <c r="D6" s="274" t="s">
        <v>2057</v>
      </c>
      <c r="E6" s="274">
        <v>1.0</v>
      </c>
      <c r="F6" s="274" t="s">
        <v>344</v>
      </c>
      <c r="G6" s="274" t="s">
        <v>2051</v>
      </c>
      <c r="I6" s="274" t="s">
        <v>350</v>
      </c>
      <c r="J6" s="274" t="s">
        <v>2058</v>
      </c>
    </row>
    <row r="7" ht="12.75" customHeight="1">
      <c r="A7" s="274" t="s">
        <v>2059</v>
      </c>
      <c r="C7" s="274" t="s">
        <v>373</v>
      </c>
      <c r="D7" s="274" t="s">
        <v>2060</v>
      </c>
      <c r="E7" s="274">
        <v>2.0</v>
      </c>
      <c r="F7" s="274" t="s">
        <v>346</v>
      </c>
      <c r="G7" s="274" t="s">
        <v>2061</v>
      </c>
    </row>
    <row r="8" ht="12.75" customHeight="1">
      <c r="A8" s="274" t="s">
        <v>1706</v>
      </c>
      <c r="C8" s="274" t="s">
        <v>375</v>
      </c>
      <c r="D8" s="274" t="s">
        <v>2062</v>
      </c>
      <c r="E8" s="274">
        <v>3.0</v>
      </c>
      <c r="F8" s="274" t="s">
        <v>346</v>
      </c>
      <c r="G8" s="274" t="s">
        <v>2063</v>
      </c>
    </row>
    <row r="9" ht="12.75" customHeight="1">
      <c r="A9" s="274" t="s">
        <v>2064</v>
      </c>
      <c r="C9" s="274" t="s">
        <v>377</v>
      </c>
      <c r="D9" s="274" t="s">
        <v>2065</v>
      </c>
      <c r="E9" s="274">
        <v>3.0</v>
      </c>
      <c r="F9" s="274" t="s">
        <v>346</v>
      </c>
      <c r="G9" s="274" t="s">
        <v>2066</v>
      </c>
    </row>
    <row r="10" ht="12.75" customHeight="1">
      <c r="A10" s="274" t="s">
        <v>1914</v>
      </c>
      <c r="C10" s="274" t="s">
        <v>379</v>
      </c>
      <c r="D10" s="274" t="s">
        <v>2067</v>
      </c>
      <c r="E10" s="274">
        <v>4.0</v>
      </c>
      <c r="F10" s="274" t="s">
        <v>346</v>
      </c>
      <c r="G10" s="274" t="s">
        <v>2068</v>
      </c>
    </row>
    <row r="11" ht="12.75" customHeight="1">
      <c r="A11" s="274" t="s">
        <v>1917</v>
      </c>
      <c r="C11" s="274" t="s">
        <v>381</v>
      </c>
      <c r="D11" s="274" t="s">
        <v>2069</v>
      </c>
      <c r="E11" s="274">
        <v>4.0</v>
      </c>
      <c r="F11" s="274" t="s">
        <v>342</v>
      </c>
      <c r="G11" s="274" t="s">
        <v>2068</v>
      </c>
    </row>
    <row r="12" ht="12.75" customHeight="1">
      <c r="A12" s="274" t="s">
        <v>1824</v>
      </c>
      <c r="C12" s="274" t="s">
        <v>383</v>
      </c>
      <c r="D12" s="274" t="s">
        <v>2070</v>
      </c>
      <c r="E12" s="274">
        <v>4.0</v>
      </c>
      <c r="F12" s="274" t="s">
        <v>342</v>
      </c>
      <c r="G12" s="274" t="s">
        <v>2068</v>
      </c>
    </row>
    <row r="13" ht="12.75" customHeight="1">
      <c r="A13" s="274" t="s">
        <v>1932</v>
      </c>
      <c r="C13" s="274" t="s">
        <v>385</v>
      </c>
      <c r="D13" s="274" t="s">
        <v>2071</v>
      </c>
      <c r="E13" s="274">
        <v>4.0</v>
      </c>
      <c r="F13" s="274" t="s">
        <v>350</v>
      </c>
      <c r="G13" s="274" t="s">
        <v>2068</v>
      </c>
    </row>
    <row r="14" ht="12.75" customHeight="1">
      <c r="A14" s="274" t="s">
        <v>1673</v>
      </c>
      <c r="C14" s="274" t="s">
        <v>387</v>
      </c>
      <c r="D14" s="274" t="s">
        <v>2072</v>
      </c>
      <c r="E14" s="274">
        <v>4.0</v>
      </c>
      <c r="F14" s="274" t="s">
        <v>346</v>
      </c>
      <c r="G14" s="274" t="s">
        <v>2068</v>
      </c>
    </row>
    <row r="15" ht="12.75" customHeight="1">
      <c r="A15" s="274" t="s">
        <v>1677</v>
      </c>
      <c r="C15" s="274" t="s">
        <v>389</v>
      </c>
    </row>
    <row r="16" ht="12.75" customHeight="1">
      <c r="A16" s="274" t="s">
        <v>1826</v>
      </c>
      <c r="C16" s="274" t="s">
        <v>390</v>
      </c>
    </row>
    <row r="17" ht="12.75" customHeight="1">
      <c r="A17" s="274" t="s">
        <v>1708</v>
      </c>
      <c r="C17" s="274" t="s">
        <v>391</v>
      </c>
    </row>
    <row r="18" ht="12.75" customHeight="1">
      <c r="A18" s="274" t="s">
        <v>1828</v>
      </c>
      <c r="C18" s="274" t="s">
        <v>392</v>
      </c>
    </row>
    <row r="19" ht="12.75" customHeight="1">
      <c r="A19" s="274" t="s">
        <v>1830</v>
      </c>
      <c r="C19" s="274" t="s">
        <v>393</v>
      </c>
    </row>
    <row r="20" ht="12.75" customHeight="1">
      <c r="A20" s="274" t="s">
        <v>1936</v>
      </c>
      <c r="C20" s="274" t="s">
        <v>2073</v>
      </c>
    </row>
    <row r="21" ht="12.75" customHeight="1">
      <c r="A21" s="274" t="s">
        <v>2074</v>
      </c>
      <c r="C21" s="274" t="s">
        <v>2075</v>
      </c>
    </row>
    <row r="22" ht="12.75" customHeight="1">
      <c r="A22" s="274" t="s">
        <v>2076</v>
      </c>
      <c r="C22" s="274" t="s">
        <v>2077</v>
      </c>
    </row>
    <row r="23" ht="12.75" customHeight="1">
      <c r="A23" s="274" t="s">
        <v>1944</v>
      </c>
      <c r="C23" s="274" t="s">
        <v>2078</v>
      </c>
    </row>
    <row r="24" ht="12.75" customHeight="1">
      <c r="A24" s="274" t="s">
        <v>2079</v>
      </c>
      <c r="C24" s="274" t="s">
        <v>2080</v>
      </c>
    </row>
    <row r="25" ht="12.75" customHeight="1">
      <c r="A25" s="274" t="s">
        <v>1946</v>
      </c>
      <c r="C25" s="274" t="s">
        <v>2081</v>
      </c>
    </row>
    <row r="26" ht="12.75" customHeight="1">
      <c r="A26" s="274" t="s">
        <v>1832</v>
      </c>
      <c r="C26" s="274" t="s">
        <v>2082</v>
      </c>
    </row>
    <row r="27" ht="12.75" customHeight="1">
      <c r="A27" s="274" t="s">
        <v>1690</v>
      </c>
      <c r="C27" s="274" t="s">
        <v>2083</v>
      </c>
    </row>
    <row r="28" ht="12.75" customHeight="1">
      <c r="A28" s="274" t="s">
        <v>1719</v>
      </c>
    </row>
    <row r="29" ht="12.75" customHeight="1">
      <c r="A29" s="274" t="s">
        <v>1722</v>
      </c>
    </row>
    <row r="30" ht="12.75" customHeight="1">
      <c r="A30" s="274" t="s">
        <v>1948</v>
      </c>
    </row>
    <row r="31" ht="12.75" customHeight="1">
      <c r="A31" s="274" t="s">
        <v>1835</v>
      </c>
    </row>
    <row r="32" ht="12.75" customHeight="1">
      <c r="A32" s="274" t="s">
        <v>1950</v>
      </c>
    </row>
    <row r="33" ht="12.75" customHeight="1">
      <c r="A33" s="274" t="s">
        <v>1730</v>
      </c>
    </row>
    <row r="34" ht="12.75" customHeight="1">
      <c r="A34" s="274" t="s">
        <v>1952</v>
      </c>
    </row>
    <row r="35" ht="12.75" customHeight="1">
      <c r="A35" s="274" t="s">
        <v>1987</v>
      </c>
    </row>
    <row r="36" ht="12.75" customHeight="1">
      <c r="A36" s="274" t="s">
        <v>1732</v>
      </c>
    </row>
    <row r="37" ht="12.75" customHeight="1">
      <c r="A37" s="274" t="s">
        <v>1959</v>
      </c>
    </row>
    <row r="38" ht="12.75" customHeight="1">
      <c r="A38" s="274" t="s">
        <v>2084</v>
      </c>
    </row>
    <row r="39" ht="12.75" customHeight="1">
      <c r="A39" s="274" t="s">
        <v>1963</v>
      </c>
    </row>
    <row r="40" ht="12.75" customHeight="1">
      <c r="A40" s="274" t="s">
        <v>2024</v>
      </c>
    </row>
    <row r="41" ht="12.75" customHeight="1">
      <c r="A41" s="274" t="s">
        <v>1692</v>
      </c>
    </row>
    <row r="42" ht="12.75" customHeight="1">
      <c r="A42" s="274" t="s">
        <v>1842</v>
      </c>
    </row>
    <row r="43" ht="12.75" customHeight="1">
      <c r="A43" s="274" t="s">
        <v>2085</v>
      </c>
    </row>
    <row r="44" ht="12.75" customHeight="1">
      <c r="A44" s="274" t="s">
        <v>2086</v>
      </c>
    </row>
    <row r="45" ht="12.75" customHeight="1">
      <c r="A45" s="274" t="s">
        <v>2087</v>
      </c>
    </row>
    <row r="46" ht="12.75" customHeight="1">
      <c r="A46" s="274" t="s">
        <v>1966</v>
      </c>
    </row>
    <row r="47" ht="12.75" customHeight="1">
      <c r="A47" s="274" t="s">
        <v>1768</v>
      </c>
    </row>
    <row r="48" ht="12.75" customHeight="1">
      <c r="A48" s="274" t="s">
        <v>1848</v>
      </c>
    </row>
    <row r="49" ht="12.75" customHeight="1">
      <c r="A49" s="274" t="s">
        <v>1845</v>
      </c>
    </row>
    <row r="50" ht="12.75" customHeight="1">
      <c r="A50" s="274" t="s">
        <v>2027</v>
      </c>
    </row>
    <row r="51" ht="12.75" customHeight="1">
      <c r="A51" s="274" t="s">
        <v>1969</v>
      </c>
    </row>
    <row r="52" ht="12.75" customHeight="1">
      <c r="A52" s="274" t="s">
        <v>1770</v>
      </c>
    </row>
    <row r="53" ht="12.75" customHeight="1">
      <c r="A53" s="274" t="s">
        <v>2088</v>
      </c>
    </row>
    <row r="54" ht="12.75" customHeight="1">
      <c r="A54" s="274" t="s">
        <v>1971</v>
      </c>
    </row>
    <row r="55" ht="12.75" customHeight="1">
      <c r="A55" s="274" t="s">
        <v>2089</v>
      </c>
    </row>
    <row r="56" ht="12.75" customHeight="1">
      <c r="A56" s="274" t="s">
        <v>1775</v>
      </c>
    </row>
    <row r="57" ht="12.75" customHeight="1">
      <c r="A57" s="274" t="s">
        <v>2090</v>
      </c>
    </row>
    <row r="58" ht="12.75" customHeight="1">
      <c r="A58" s="274" t="s">
        <v>2022</v>
      </c>
    </row>
    <row r="59" ht="12.75" customHeight="1">
      <c r="A59" s="274" t="s">
        <v>2091</v>
      </c>
    </row>
    <row r="60" ht="12.75" customHeight="1">
      <c r="A60" s="274" t="s">
        <v>1974</v>
      </c>
    </row>
    <row r="61" ht="12.75" customHeight="1">
      <c r="A61" s="274" t="s">
        <v>2092</v>
      </c>
    </row>
    <row r="62" ht="12.75" customHeight="1">
      <c r="A62" s="274" t="s">
        <v>1976</v>
      </c>
    </row>
    <row r="63" ht="12.75" customHeight="1">
      <c r="A63" s="274" t="s">
        <v>2093</v>
      </c>
    </row>
    <row r="64" ht="12.75" customHeight="1">
      <c r="A64" s="274" t="s">
        <v>1790</v>
      </c>
    </row>
    <row r="65" ht="12.75" customHeight="1">
      <c r="A65" s="274" t="s">
        <v>1978</v>
      </c>
    </row>
    <row r="66" ht="12.75" customHeight="1">
      <c r="A66" s="274" t="s">
        <v>1864</v>
      </c>
    </row>
    <row r="67" ht="12.75" customHeight="1">
      <c r="A67" s="274" t="s">
        <v>2094</v>
      </c>
    </row>
    <row r="68" ht="12.75" customHeight="1">
      <c r="A68" s="274" t="s">
        <v>1980</v>
      </c>
    </row>
    <row r="69" ht="12.75" customHeight="1">
      <c r="A69" s="274" t="s">
        <v>2095</v>
      </c>
    </row>
    <row r="70" ht="12.75" customHeight="1">
      <c r="A70" s="274" t="s">
        <v>2096</v>
      </c>
    </row>
    <row r="71" ht="12.75" customHeight="1">
      <c r="A71" s="274" t="s">
        <v>1686</v>
      </c>
    </row>
    <row r="72" ht="12.75" customHeight="1">
      <c r="A72" s="274" t="s">
        <v>1792</v>
      </c>
    </row>
    <row r="73" ht="12.75" customHeight="1">
      <c r="A73" s="274" t="s">
        <v>2097</v>
      </c>
    </row>
    <row r="74" ht="12.75" customHeight="1">
      <c r="A74" s="274" t="s">
        <v>1799</v>
      </c>
    </row>
    <row r="75" ht="12.75" customHeight="1">
      <c r="A75" s="274" t="s">
        <v>1801</v>
      </c>
    </row>
    <row r="76" ht="12.75" customHeight="1">
      <c r="A76" s="274" t="s">
        <v>1868</v>
      </c>
    </row>
    <row r="77" ht="12.75" customHeight="1">
      <c r="A77" s="274" t="s">
        <v>1872</v>
      </c>
    </row>
    <row r="78" ht="12.75" customHeight="1">
      <c r="A78" s="274" t="s">
        <v>2098</v>
      </c>
    </row>
    <row r="79" ht="12.75" customHeight="1">
      <c r="A79" s="274" t="s">
        <v>2099</v>
      </c>
    </row>
    <row r="80" ht="12.75" customHeight="1">
      <c r="A80" s="274" t="s">
        <v>1886</v>
      </c>
    </row>
    <row r="81" ht="12.75" customHeight="1">
      <c r="A81" s="274" t="s">
        <v>1889</v>
      </c>
    </row>
    <row r="82" ht="12.75" customHeight="1">
      <c r="A82" s="274" t="s">
        <v>2019</v>
      </c>
    </row>
    <row r="83" ht="12.75" customHeight="1">
      <c r="A83" s="274" t="s">
        <v>2100</v>
      </c>
    </row>
    <row r="84" ht="12.75" customHeight="1">
      <c r="A84" s="274" t="s">
        <v>1989</v>
      </c>
    </row>
    <row r="85" ht="12.75" customHeight="1">
      <c r="A85" s="274" t="s">
        <v>1688</v>
      </c>
    </row>
    <row r="86" ht="12.75" customHeight="1">
      <c r="A86" s="274" t="s">
        <v>1698</v>
      </c>
    </row>
    <row r="87" ht="12.75" customHeight="1">
      <c r="A87" s="274" t="s">
        <v>1991</v>
      </c>
    </row>
    <row r="88" ht="12.75" customHeight="1">
      <c r="A88" s="274" t="s">
        <v>1892</v>
      </c>
    </row>
    <row r="89" ht="12.75" customHeight="1">
      <c r="A89" s="274" t="s">
        <v>1772</v>
      </c>
    </row>
    <row r="90" ht="12.75" customHeight="1">
      <c r="A90" s="274" t="s">
        <v>1803</v>
      </c>
    </row>
    <row r="91" ht="12.75" customHeight="1">
      <c r="A91" s="274" t="s">
        <v>1900</v>
      </c>
    </row>
    <row r="92" ht="12.75" customHeight="1">
      <c r="A92" s="274" t="s">
        <v>2008</v>
      </c>
    </row>
    <row r="93" ht="12.75" customHeight="1">
      <c r="A93" s="274" t="s">
        <v>2101</v>
      </c>
    </row>
    <row r="94" ht="12.75" customHeight="1">
      <c r="A94" s="274" t="s">
        <v>2010</v>
      </c>
    </row>
    <row r="95" ht="12.75" customHeight="1">
      <c r="A95" s="274" t="s">
        <v>1809</v>
      </c>
    </row>
    <row r="96" ht="12.75" customHeight="1">
      <c r="A96" s="274" t="s">
        <v>2014</v>
      </c>
    </row>
    <row r="97" ht="12.75" customHeight="1">
      <c r="A97" s="274" t="s">
        <v>1680</v>
      </c>
    </row>
    <row r="98" ht="12.75" customHeight="1">
      <c r="A98" s="274" t="s">
        <v>1906</v>
      </c>
    </row>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8.43"/>
    <col customWidth="1" min="2" max="2" width="37.0"/>
    <col customWidth="1" min="3" max="3" width="37.43"/>
    <col customWidth="1" min="4" max="4" width="10.43"/>
    <col customWidth="1" min="5" max="5" width="37.43"/>
    <col customWidth="1" min="6" max="6" width="36.43"/>
    <col customWidth="1" min="7" max="13" width="9.14"/>
    <col customWidth="1" hidden="1" min="14" max="14" width="38.43"/>
    <col customWidth="1" hidden="1" min="15" max="16" width="9.14"/>
    <col customWidth="1" min="17" max="26" width="9.14"/>
  </cols>
  <sheetData>
    <row r="1" ht="37.5" customHeight="1">
      <c r="A1" s="275" t="str">
        <f>Spolu!C3&amp;", "&amp;Spolu!C6</f>
        <v>Slovenská asociácia taekwondo WT, Hlavná 37/68, Košice, 040 01</v>
      </c>
      <c r="B1" s="160"/>
      <c r="C1" s="161"/>
      <c r="D1" s="276"/>
      <c r="E1" s="276"/>
      <c r="F1" s="276"/>
      <c r="G1" s="276"/>
      <c r="H1" s="276"/>
      <c r="I1" s="276"/>
      <c r="J1" s="276"/>
      <c r="K1" s="276"/>
      <c r="L1" s="276"/>
      <c r="M1" s="276"/>
      <c r="N1" s="276" t="str">
        <f t="shared" ref="N1:N18" si="1">O1&amp;" - "&amp;P1</f>
        <v>a - príspevok uznaným športom</v>
      </c>
      <c r="O1" s="276" t="s">
        <v>363</v>
      </c>
      <c r="P1" s="276" t="s">
        <v>364</v>
      </c>
      <c r="Q1" s="276"/>
      <c r="R1" s="276"/>
      <c r="S1" s="276"/>
      <c r="T1" s="276"/>
      <c r="U1" s="276"/>
      <c r="V1" s="276"/>
      <c r="W1" s="276"/>
      <c r="X1" s="276"/>
      <c r="Y1" s="276"/>
      <c r="Z1" s="276"/>
    </row>
    <row r="2" ht="15.75" customHeight="1">
      <c r="A2" s="2"/>
      <c r="B2" s="2"/>
      <c r="C2" s="2"/>
      <c r="D2" s="276"/>
      <c r="E2" s="276"/>
      <c r="F2" s="276"/>
      <c r="G2" s="276"/>
      <c r="H2" s="276"/>
      <c r="I2" s="276"/>
      <c r="J2" s="276"/>
      <c r="K2" s="276"/>
      <c r="L2" s="276"/>
      <c r="M2" s="276"/>
      <c r="N2" s="276" t="str">
        <f t="shared" si="1"/>
        <v>b - príspevok Slovenskému olympijskému a športovému výboru</v>
      </c>
      <c r="O2" s="276" t="s">
        <v>365</v>
      </c>
      <c r="P2" s="276" t="s">
        <v>366</v>
      </c>
      <c r="Q2" s="276"/>
      <c r="R2" s="276"/>
      <c r="S2" s="276"/>
      <c r="T2" s="276"/>
      <c r="U2" s="276"/>
      <c r="V2" s="276"/>
      <c r="W2" s="276"/>
      <c r="X2" s="276"/>
      <c r="Y2" s="276"/>
      <c r="Z2" s="276"/>
    </row>
    <row r="3" ht="15.75" customHeight="1">
      <c r="A3" s="2"/>
      <c r="B3" s="2"/>
      <c r="C3" s="2"/>
      <c r="D3" s="276"/>
      <c r="E3" s="277" t="s">
        <v>2102</v>
      </c>
      <c r="F3" s="278"/>
      <c r="G3" s="276"/>
      <c r="H3" s="276"/>
      <c r="I3" s="276"/>
      <c r="J3" s="276"/>
      <c r="K3" s="276"/>
      <c r="L3" s="276"/>
      <c r="M3" s="276"/>
      <c r="N3" s="276" t="str">
        <f t="shared" si="1"/>
        <v>c - príspevok Slovenskému paralympijskému výboru</v>
      </c>
      <c r="O3" s="276" t="s">
        <v>367</v>
      </c>
      <c r="P3" s="276" t="s">
        <v>368</v>
      </c>
      <c r="Q3" s="276"/>
      <c r="R3" s="276"/>
      <c r="S3" s="276"/>
      <c r="T3" s="276"/>
      <c r="U3" s="276"/>
      <c r="V3" s="276"/>
      <c r="W3" s="276"/>
      <c r="X3" s="276"/>
      <c r="Y3" s="276"/>
      <c r="Z3" s="276"/>
    </row>
    <row r="4" ht="45.75" customHeight="1">
      <c r="A4" s="2"/>
      <c r="B4" s="2"/>
      <c r="C4" s="2"/>
      <c r="D4" s="276"/>
      <c r="E4" s="279"/>
      <c r="F4" s="280"/>
      <c r="G4" s="276"/>
      <c r="H4" s="276"/>
      <c r="I4" s="276"/>
      <c r="J4" s="276"/>
      <c r="K4" s="276"/>
      <c r="L4" s="276"/>
      <c r="M4" s="276"/>
      <c r="N4" s="276" t="str">
        <f t="shared" si="1"/>
        <v>d - príspevok športovcom top tímu</v>
      </c>
      <c r="O4" s="276" t="s">
        <v>369</v>
      </c>
      <c r="P4" s="276" t="s">
        <v>370</v>
      </c>
      <c r="Q4" s="276"/>
      <c r="R4" s="276"/>
      <c r="S4" s="276"/>
      <c r="T4" s="276"/>
      <c r="U4" s="276"/>
      <c r="V4" s="276"/>
      <c r="W4" s="276"/>
      <c r="X4" s="276"/>
      <c r="Y4" s="276"/>
      <c r="Z4" s="276"/>
    </row>
    <row r="5" ht="30.75" customHeight="1">
      <c r="A5" s="2"/>
      <c r="B5" s="2"/>
      <c r="C5" s="281" t="s">
        <v>2103</v>
      </c>
      <c r="D5" s="276"/>
      <c r="E5" s="276"/>
      <c r="F5" s="276"/>
      <c r="G5" s="276"/>
      <c r="H5" s="276"/>
      <c r="I5" s="276"/>
      <c r="J5" s="276"/>
      <c r="K5" s="276"/>
      <c r="L5" s="276"/>
      <c r="M5" s="276"/>
      <c r="N5" s="276" t="str">
        <f t="shared" si="1"/>
        <v>e - rozvoj športov, ktoré nie sú uznanými podľa zákona č. 440/2015 Z. z.</v>
      </c>
      <c r="O5" s="276" t="s">
        <v>371</v>
      </c>
      <c r="P5" s="276" t="s">
        <v>376</v>
      </c>
      <c r="Q5" s="276"/>
      <c r="R5" s="276"/>
      <c r="S5" s="276"/>
      <c r="T5" s="276"/>
      <c r="U5" s="276"/>
      <c r="V5" s="276"/>
      <c r="W5" s="276"/>
      <c r="X5" s="276"/>
      <c r="Y5" s="276"/>
      <c r="Z5" s="276"/>
    </row>
    <row r="6" ht="15.75" customHeight="1">
      <c r="A6" s="2"/>
      <c r="B6" s="2"/>
      <c r="C6" s="281" t="s">
        <v>2104</v>
      </c>
      <c r="D6" s="276"/>
      <c r="E6" s="282" t="s">
        <v>2105</v>
      </c>
      <c r="F6" s="283"/>
      <c r="G6" s="276"/>
      <c r="H6" s="276"/>
      <c r="I6" s="276"/>
      <c r="J6" s="276"/>
      <c r="K6" s="276"/>
      <c r="L6" s="276"/>
      <c r="M6" s="276"/>
      <c r="N6" s="276" t="str">
        <f t="shared" si="1"/>
        <v>f - organizovanie významných a tradičných športových podujatí na území SR v roku 2020</v>
      </c>
      <c r="O6" s="276" t="s">
        <v>373</v>
      </c>
      <c r="P6" s="276" t="s">
        <v>2106</v>
      </c>
      <c r="Q6" s="276"/>
      <c r="R6" s="276"/>
      <c r="S6" s="276"/>
      <c r="T6" s="276"/>
      <c r="U6" s="276"/>
      <c r="V6" s="276"/>
      <c r="W6" s="276"/>
      <c r="X6" s="276"/>
      <c r="Y6" s="276"/>
      <c r="Z6" s="276"/>
    </row>
    <row r="7" ht="15.75" customHeight="1">
      <c r="A7" s="2"/>
      <c r="B7" s="2"/>
      <c r="C7" s="281" t="s">
        <v>2107</v>
      </c>
      <c r="D7" s="276"/>
      <c r="E7" s="282" t="s">
        <v>2108</v>
      </c>
      <c r="F7" s="284"/>
      <c r="G7" s="276"/>
      <c r="H7" s="276"/>
      <c r="I7" s="276"/>
      <c r="J7" s="276"/>
      <c r="K7" s="276"/>
      <c r="L7" s="276"/>
      <c r="M7" s="276"/>
      <c r="N7" s="276" t="str">
        <f t="shared" si="1"/>
        <v>g - projekty školského, univerzitného športu a športu pre všetkých</v>
      </c>
      <c r="O7" s="276" t="s">
        <v>375</v>
      </c>
      <c r="P7" s="276" t="s">
        <v>2109</v>
      </c>
      <c r="Q7" s="276"/>
      <c r="R7" s="276"/>
      <c r="S7" s="276"/>
      <c r="T7" s="276"/>
      <c r="U7" s="276"/>
      <c r="V7" s="276"/>
      <c r="W7" s="276"/>
      <c r="X7" s="276"/>
      <c r="Y7" s="276"/>
      <c r="Z7" s="276"/>
    </row>
    <row r="8" ht="15.75" customHeight="1">
      <c r="A8" s="2"/>
      <c r="B8" s="2"/>
      <c r="C8" s="281" t="s">
        <v>2110</v>
      </c>
      <c r="D8" s="276"/>
      <c r="E8" s="282" t="s">
        <v>2111</v>
      </c>
      <c r="F8" s="285"/>
      <c r="G8" s="276"/>
      <c r="H8" s="276"/>
      <c r="I8" s="276"/>
      <c r="J8" s="276"/>
      <c r="K8" s="276"/>
      <c r="L8" s="276"/>
      <c r="M8" s="276"/>
      <c r="N8" s="276" t="str">
        <f t="shared" si="1"/>
        <v>h - podpora a rozvoj turistických a cykloturistických trás</v>
      </c>
      <c r="O8" s="276" t="s">
        <v>377</v>
      </c>
      <c r="P8" s="276" t="s">
        <v>378</v>
      </c>
      <c r="Q8" s="276"/>
      <c r="R8" s="276"/>
      <c r="S8" s="276"/>
      <c r="T8" s="276"/>
      <c r="U8" s="276"/>
      <c r="V8" s="276"/>
      <c r="W8" s="276"/>
      <c r="X8" s="276"/>
      <c r="Y8" s="276"/>
      <c r="Z8" s="276"/>
    </row>
    <row r="9" ht="15.75" customHeight="1">
      <c r="A9" s="2"/>
      <c r="B9" s="2"/>
      <c r="C9" s="2"/>
      <c r="D9" s="276"/>
      <c r="E9" s="282" t="s">
        <v>2112</v>
      </c>
      <c r="F9" s="283"/>
      <c r="G9" s="276"/>
      <c r="H9" s="276"/>
      <c r="I9" s="276"/>
      <c r="J9" s="276"/>
      <c r="K9" s="276"/>
      <c r="L9" s="276"/>
      <c r="M9" s="276"/>
      <c r="N9" s="276" t="str">
        <f t="shared" si="1"/>
        <v>i - finančné odmeny športovcom za výsledky dosiahnuté v roku 2019 a trénerom mládeže za dosiahnuté výsledky ich športovcov v roku 2019 a za celoživotnú prácu s mládežou</v>
      </c>
      <c r="O9" s="276" t="s">
        <v>379</v>
      </c>
      <c r="P9" s="276" t="s">
        <v>2113</v>
      </c>
      <c r="Q9" s="276"/>
      <c r="R9" s="276"/>
      <c r="S9" s="276"/>
      <c r="T9" s="276"/>
      <c r="U9" s="276"/>
      <c r="V9" s="276"/>
      <c r="W9" s="276"/>
      <c r="X9" s="276"/>
      <c r="Y9" s="276"/>
      <c r="Z9" s="276"/>
    </row>
    <row r="10" ht="15.75" customHeight="1">
      <c r="A10" s="2"/>
      <c r="B10" s="2"/>
      <c r="C10" s="2"/>
      <c r="D10" s="276"/>
      <c r="E10" s="276"/>
      <c r="F10" s="276"/>
      <c r="G10" s="276"/>
      <c r="H10" s="276"/>
      <c r="I10" s="276"/>
      <c r="J10" s="276"/>
      <c r="K10" s="276"/>
      <c r="L10" s="276"/>
      <c r="M10" s="276"/>
      <c r="N10" s="276" t="str">
        <f t="shared" si="1"/>
        <v>j - projekty pre popularizáciu pohybových aktivít detí, mládeže a seniorov</v>
      </c>
      <c r="O10" s="276" t="s">
        <v>381</v>
      </c>
      <c r="P10" s="276" t="s">
        <v>2114</v>
      </c>
      <c r="Q10" s="276"/>
      <c r="R10" s="276"/>
      <c r="S10" s="276"/>
      <c r="T10" s="276"/>
      <c r="U10" s="276"/>
      <c r="V10" s="276"/>
      <c r="W10" s="276"/>
      <c r="X10" s="276"/>
      <c r="Y10" s="276"/>
      <c r="Z10" s="276"/>
    </row>
    <row r="11" ht="15.75" customHeight="1">
      <c r="A11" s="2"/>
      <c r="B11" s="2"/>
      <c r="C11" s="2"/>
      <c r="D11" s="276"/>
      <c r="E11" s="276"/>
      <c r="F11" s="276"/>
      <c r="G11" s="276"/>
      <c r="H11" s="276"/>
      <c r="I11" s="276"/>
      <c r="J11" s="276"/>
      <c r="K11" s="276"/>
      <c r="L11" s="276"/>
      <c r="M11" s="276"/>
      <c r="N11" s="276" t="str">
        <f t="shared" si="1"/>
        <v>k - výstavba, modernizácia a rekonštrukcia športovej infraštruktúry národného významu</v>
      </c>
      <c r="O11" s="276" t="s">
        <v>383</v>
      </c>
      <c r="P11" s="276" t="s">
        <v>384</v>
      </c>
      <c r="Q11" s="276"/>
      <c r="R11" s="276"/>
      <c r="S11" s="276"/>
      <c r="T11" s="276"/>
      <c r="U11" s="276"/>
      <c r="V11" s="276"/>
      <c r="W11" s="276"/>
      <c r="X11" s="276"/>
      <c r="Y11" s="276"/>
      <c r="Z11" s="276"/>
    </row>
    <row r="12" ht="54.75" customHeight="1">
      <c r="A12" s="286" t="s">
        <v>2115</v>
      </c>
      <c r="B12" s="45"/>
      <c r="C12" s="6"/>
      <c r="D12" s="281"/>
      <c r="E12" s="281"/>
      <c r="F12" s="140"/>
      <c r="G12" s="281"/>
      <c r="H12" s="276"/>
      <c r="I12" s="276"/>
      <c r="J12" s="276"/>
      <c r="K12" s="276"/>
      <c r="L12" s="276"/>
      <c r="M12" s="276"/>
      <c r="N12" s="276" t="str">
        <f t="shared" si="1"/>
        <v>l - podpora zdravotne postihnutých športovcov</v>
      </c>
      <c r="O12" s="276" t="s">
        <v>385</v>
      </c>
      <c r="P12" s="276" t="s">
        <v>2116</v>
      </c>
      <c r="Q12" s="276"/>
      <c r="R12" s="276"/>
      <c r="S12" s="276"/>
      <c r="T12" s="276"/>
      <c r="U12" s="276"/>
      <c r="V12" s="276"/>
      <c r="W12" s="276"/>
      <c r="X12" s="276"/>
      <c r="Y12" s="276"/>
      <c r="Z12" s="276"/>
    </row>
    <row r="13" ht="45.0" customHeight="1">
      <c r="A13" s="2"/>
      <c r="B13" s="2"/>
      <c r="C13" s="2"/>
      <c r="D13" s="276"/>
      <c r="E13" s="276"/>
      <c r="F13" s="140"/>
      <c r="G13" s="276"/>
      <c r="H13" s="276"/>
      <c r="I13" s="276"/>
      <c r="J13" s="276"/>
      <c r="K13" s="276"/>
      <c r="L13" s="276"/>
      <c r="M13" s="276"/>
      <c r="N13" s="276" t="str">
        <f t="shared" si="1"/>
        <v>m - plnenie úloh verejného záujmu v športe národnými športovými organizáciami</v>
      </c>
      <c r="O13" s="276" t="s">
        <v>387</v>
      </c>
      <c r="P13" s="276" t="s">
        <v>2117</v>
      </c>
      <c r="Q13" s="276"/>
      <c r="R13" s="276"/>
      <c r="S13" s="276"/>
      <c r="T13" s="276"/>
      <c r="U13" s="276"/>
      <c r="V13" s="276"/>
      <c r="W13" s="276"/>
      <c r="X13" s="276"/>
      <c r="Y13" s="276"/>
      <c r="Z13" s="276"/>
    </row>
    <row r="14" ht="45.0" customHeight="1">
      <c r="A14" s="287"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30..12.1899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45"/>
      <c r="C14" s="6"/>
      <c r="D14" s="276"/>
      <c r="E14" s="276"/>
      <c r="F14" s="140"/>
      <c r="G14" s="276"/>
      <c r="H14" s="276"/>
      <c r="I14" s="276"/>
      <c r="J14" s="276"/>
      <c r="K14" s="276"/>
      <c r="L14" s="276"/>
      <c r="M14" s="276"/>
      <c r="N14" s="276" t="str">
        <f t="shared" si="1"/>
        <v>n - organizovanie významnej súťaže podľa § 55 ods. 1 písm. b)</v>
      </c>
      <c r="O14" s="276" t="s">
        <v>389</v>
      </c>
      <c r="P14" s="276" t="s">
        <v>2118</v>
      </c>
      <c r="Q14" s="276"/>
      <c r="R14" s="276"/>
      <c r="S14" s="276"/>
      <c r="T14" s="276"/>
      <c r="U14" s="276"/>
      <c r="V14" s="276"/>
      <c r="W14" s="276"/>
      <c r="X14" s="276"/>
      <c r="Y14" s="276"/>
      <c r="Z14" s="276"/>
    </row>
    <row r="15" ht="32.25" customHeight="1">
      <c r="A15" s="2" t="s">
        <v>2119</v>
      </c>
      <c r="B15" s="288" t="s">
        <v>2120</v>
      </c>
      <c r="C15" s="57"/>
      <c r="D15" s="276"/>
      <c r="E15" s="276"/>
      <c r="F15" s="276"/>
      <c r="G15" s="276"/>
      <c r="H15" s="276"/>
      <c r="I15" s="276"/>
      <c r="J15" s="276"/>
      <c r="K15" s="276"/>
      <c r="L15" s="276"/>
      <c r="M15" s="276"/>
      <c r="N15" s="276" t="str">
        <f t="shared" si="1"/>
        <v>o - účasť na významnej súťaži podľa § 3 písm. h) druhého až štvrtého bodu Zákona o športe vrátane prípravy na túto súťaž</v>
      </c>
      <c r="O15" s="276" t="s">
        <v>390</v>
      </c>
      <c r="P15" s="276" t="s">
        <v>2121</v>
      </c>
      <c r="Q15" s="276"/>
      <c r="R15" s="276"/>
      <c r="S15" s="276"/>
      <c r="T15" s="276"/>
      <c r="U15" s="276"/>
      <c r="V15" s="276"/>
      <c r="W15" s="276"/>
      <c r="X15" s="276"/>
      <c r="Y15" s="276"/>
      <c r="Z15" s="276"/>
    </row>
    <row r="16" ht="15.75" customHeight="1">
      <c r="A16" s="2" t="s">
        <v>2122</v>
      </c>
      <c r="B16" s="289" t="str">
        <f>F8</f>
        <v/>
      </c>
      <c r="C16" s="2"/>
      <c r="D16" s="276"/>
      <c r="E16" s="290" t="s">
        <v>2123</v>
      </c>
      <c r="F16" s="291"/>
      <c r="G16" s="276"/>
      <c r="H16" s="276"/>
      <c r="I16" s="276"/>
      <c r="J16" s="276"/>
      <c r="K16" s="276"/>
      <c r="L16" s="276"/>
      <c r="M16" s="276"/>
      <c r="N16" s="276" t="str">
        <f t="shared" si="1"/>
        <v>p - účasť na významnej súťaži podľa § 3 písm. h) prvého bodu Zákona o športe</v>
      </c>
      <c r="O16" s="276" t="s">
        <v>391</v>
      </c>
      <c r="P16" s="276" t="s">
        <v>2124</v>
      </c>
      <c r="Q16" s="276"/>
      <c r="R16" s="276"/>
      <c r="S16" s="276"/>
      <c r="T16" s="276"/>
      <c r="U16" s="276"/>
      <c r="V16" s="276"/>
      <c r="W16" s="276"/>
      <c r="X16" s="276"/>
      <c r="Y16" s="276"/>
      <c r="Z16" s="276"/>
    </row>
    <row r="17" ht="15.75" customHeight="1">
      <c r="A17" s="2" t="s">
        <v>2125</v>
      </c>
      <c r="B17" s="289" t="s">
        <v>2126</v>
      </c>
      <c r="C17" s="16"/>
      <c r="D17" s="276"/>
      <c r="E17" s="292"/>
      <c r="F17" s="293"/>
      <c r="G17" s="276"/>
      <c r="H17" s="276"/>
      <c r="I17" s="276"/>
      <c r="J17" s="276"/>
      <c r="K17" s="276"/>
      <c r="L17" s="276"/>
      <c r="M17" s="276"/>
      <c r="N17" s="276" t="str">
        <f t="shared" si="1"/>
        <v>q - </v>
      </c>
      <c r="O17" s="276" t="s">
        <v>392</v>
      </c>
      <c r="P17" s="276"/>
      <c r="Q17" s="276"/>
      <c r="R17" s="276"/>
      <c r="S17" s="276"/>
      <c r="T17" s="276"/>
      <c r="U17" s="276"/>
      <c r="V17" s="276"/>
      <c r="W17" s="276"/>
      <c r="X17" s="276"/>
      <c r="Y17" s="276"/>
      <c r="Z17" s="276"/>
    </row>
    <row r="18" ht="15.75" customHeight="1">
      <c r="A18" s="2"/>
      <c r="B18" s="294" t="s">
        <v>2127</v>
      </c>
      <c r="C18" s="295" t="str">
        <f>Spolu!C4</f>
        <v>30814910</v>
      </c>
      <c r="D18" s="276"/>
      <c r="E18" s="292" t="s">
        <v>2128</v>
      </c>
      <c r="F18" s="293">
        <v>4.21947749446E11</v>
      </c>
      <c r="G18" s="276"/>
      <c r="H18" s="276"/>
      <c r="I18" s="276"/>
      <c r="J18" s="276"/>
      <c r="K18" s="276"/>
      <c r="L18" s="276"/>
      <c r="M18" s="276"/>
      <c r="N18" s="276" t="str">
        <f t="shared" si="1"/>
        <v>r - </v>
      </c>
      <c r="O18" s="276" t="s">
        <v>393</v>
      </c>
      <c r="P18" s="276"/>
      <c r="Q18" s="276"/>
      <c r="R18" s="276"/>
      <c r="S18" s="276"/>
      <c r="T18" s="276"/>
      <c r="U18" s="276"/>
      <c r="V18" s="276"/>
      <c r="W18" s="276"/>
      <c r="X18" s="276"/>
      <c r="Y18" s="276"/>
      <c r="Z18" s="276"/>
    </row>
    <row r="19" ht="15.75" customHeight="1">
      <c r="A19" s="2"/>
      <c r="B19" s="2"/>
      <c r="C19" s="2"/>
      <c r="D19" s="276"/>
      <c r="E19" s="292" t="s">
        <v>2129</v>
      </c>
      <c r="F19" s="293">
        <v>4.21947749756E11</v>
      </c>
      <c r="G19" s="276"/>
      <c r="H19" s="276"/>
      <c r="I19" s="276"/>
      <c r="J19" s="276"/>
      <c r="K19" s="276"/>
      <c r="L19" s="276"/>
      <c r="M19" s="276"/>
      <c r="N19" s="276"/>
      <c r="O19" s="276"/>
      <c r="P19" s="276"/>
      <c r="Q19" s="276"/>
      <c r="R19" s="276"/>
      <c r="S19" s="276"/>
      <c r="T19" s="276"/>
      <c r="U19" s="276"/>
      <c r="V19" s="276"/>
      <c r="W19" s="276"/>
      <c r="X19" s="276"/>
      <c r="Y19" s="276"/>
      <c r="Z19" s="276"/>
    </row>
    <row r="20" ht="15.75" customHeight="1">
      <c r="A20" s="2" t="s">
        <v>425</v>
      </c>
      <c r="B20" s="296" t="str">
        <f>F6</f>
        <v/>
      </c>
      <c r="C20" s="2"/>
      <c r="D20" s="276"/>
      <c r="E20" s="297"/>
      <c r="F20" s="298"/>
      <c r="G20" s="276"/>
      <c r="H20" s="276"/>
      <c r="I20" s="276"/>
      <c r="J20" s="276"/>
      <c r="K20" s="276"/>
      <c r="L20" s="276"/>
      <c r="M20" s="276"/>
      <c r="N20" s="276"/>
      <c r="O20" s="276"/>
      <c r="P20" s="276"/>
      <c r="Q20" s="276"/>
      <c r="R20" s="276"/>
      <c r="S20" s="276"/>
      <c r="T20" s="276"/>
      <c r="U20" s="276"/>
      <c r="V20" s="276"/>
      <c r="W20" s="276"/>
      <c r="X20" s="276"/>
      <c r="Y20" s="276"/>
      <c r="Z20" s="276"/>
    </row>
    <row r="21" ht="189.0" customHeight="1">
      <c r="A21" s="2"/>
      <c r="B21" s="299"/>
      <c r="C21" s="300"/>
      <c r="D21" s="276"/>
      <c r="E21" s="276"/>
      <c r="F21" s="276"/>
      <c r="G21" s="276"/>
      <c r="H21" s="276"/>
      <c r="I21" s="276"/>
      <c r="J21" s="276"/>
      <c r="K21" s="276"/>
      <c r="L21" s="276"/>
      <c r="M21" s="276"/>
      <c r="N21" s="276"/>
      <c r="O21" s="276"/>
      <c r="P21" s="276"/>
      <c r="Q21" s="276"/>
      <c r="R21" s="276"/>
      <c r="S21" s="276"/>
      <c r="T21" s="276"/>
      <c r="U21" s="276"/>
      <c r="V21" s="276"/>
      <c r="W21" s="276"/>
      <c r="X21" s="276"/>
      <c r="Y21" s="276"/>
      <c r="Z21" s="276"/>
    </row>
    <row r="22" ht="39.75" customHeight="1">
      <c r="A22" s="2"/>
      <c r="B22" s="301" t="s">
        <v>2130</v>
      </c>
      <c r="C22" s="6"/>
      <c r="D22" s="276"/>
      <c r="E22" s="276"/>
      <c r="F22" s="276"/>
      <c r="G22" s="276"/>
      <c r="H22" s="276"/>
      <c r="I22" s="276"/>
      <c r="J22" s="276"/>
      <c r="K22" s="276"/>
      <c r="L22" s="276"/>
      <c r="M22" s="276"/>
      <c r="N22" s="276" t="str">
        <f t="shared" ref="N22:N26" si="2">O22&amp;" - "&amp;P22</f>
        <v>026 01 - Šport pre všetkých, školský a univerzitný šport</v>
      </c>
      <c r="O22" s="276" t="s">
        <v>342</v>
      </c>
      <c r="P22" s="276" t="s">
        <v>343</v>
      </c>
      <c r="Q22" s="276"/>
      <c r="R22" s="276"/>
      <c r="S22" s="276"/>
      <c r="T22" s="276"/>
      <c r="U22" s="276"/>
      <c r="V22" s="276"/>
      <c r="W22" s="276"/>
      <c r="X22" s="276"/>
      <c r="Y22" s="276"/>
      <c r="Z22" s="276"/>
    </row>
    <row r="23" ht="15.75" customHeight="1">
      <c r="A23" s="2"/>
      <c r="B23" s="2"/>
      <c r="C23" s="2"/>
      <c r="D23" s="276"/>
      <c r="E23" s="276"/>
      <c r="F23" s="276"/>
      <c r="G23" s="276"/>
      <c r="H23" s="276"/>
      <c r="I23" s="276"/>
      <c r="J23" s="276"/>
      <c r="K23" s="276"/>
      <c r="L23" s="276"/>
      <c r="M23" s="276"/>
      <c r="N23" s="276" t="str">
        <f t="shared" si="2"/>
        <v>026 02 - Uznané športy</v>
      </c>
      <c r="O23" s="276" t="s">
        <v>344</v>
      </c>
      <c r="P23" s="276" t="s">
        <v>345</v>
      </c>
      <c r="Q23" s="276"/>
      <c r="R23" s="276"/>
      <c r="S23" s="276"/>
      <c r="T23" s="276"/>
      <c r="U23" s="276"/>
      <c r="V23" s="276"/>
      <c r="W23" s="276"/>
      <c r="X23" s="276"/>
      <c r="Y23" s="276"/>
      <c r="Z23" s="276"/>
    </row>
    <row r="24" ht="15.75" customHeight="1">
      <c r="A24" s="2"/>
      <c r="B24" s="2"/>
      <c r="C24" s="2"/>
      <c r="D24" s="276"/>
      <c r="E24" s="276"/>
      <c r="F24" s="276"/>
      <c r="G24" s="276"/>
      <c r="H24" s="276"/>
      <c r="I24" s="276"/>
      <c r="J24" s="276"/>
      <c r="K24" s="276"/>
      <c r="L24" s="276"/>
      <c r="M24" s="276"/>
      <c r="N24" s="276" t="str">
        <f t="shared" si="2"/>
        <v>026 03 - Národné športové projekty</v>
      </c>
      <c r="O24" s="276" t="s">
        <v>346</v>
      </c>
      <c r="P24" s="276" t="s">
        <v>347</v>
      </c>
      <c r="Q24" s="276"/>
      <c r="R24" s="276"/>
      <c r="S24" s="276"/>
      <c r="T24" s="276"/>
      <c r="U24" s="276"/>
      <c r="V24" s="276"/>
      <c r="W24" s="276"/>
      <c r="X24" s="276"/>
      <c r="Y24" s="276"/>
      <c r="Z24" s="276"/>
    </row>
    <row r="25" ht="15.75" customHeight="1">
      <c r="A25" s="2"/>
      <c r="B25" s="2"/>
      <c r="C25" s="2"/>
      <c r="D25" s="276"/>
      <c r="E25" s="276"/>
      <c r="F25" s="276"/>
      <c r="G25" s="276"/>
      <c r="H25" s="276"/>
      <c r="I25" s="276"/>
      <c r="J25" s="276"/>
      <c r="K25" s="276"/>
      <c r="L25" s="276"/>
      <c r="M25" s="276"/>
      <c r="N25" s="276" t="str">
        <f t="shared" si="2"/>
        <v>026 04 - Športová infraštruktúra</v>
      </c>
      <c r="O25" s="276" t="s">
        <v>348</v>
      </c>
      <c r="P25" s="276" t="s">
        <v>349</v>
      </c>
      <c r="Q25" s="276"/>
      <c r="R25" s="276"/>
      <c r="S25" s="276"/>
      <c r="T25" s="276"/>
      <c r="U25" s="276"/>
      <c r="V25" s="276"/>
      <c r="W25" s="276"/>
      <c r="X25" s="276"/>
      <c r="Y25" s="276"/>
      <c r="Z25" s="276"/>
    </row>
    <row r="26" ht="15.75" customHeight="1">
      <c r="A26" s="2"/>
      <c r="B26" s="2"/>
      <c r="C26" s="2"/>
      <c r="D26" s="276"/>
      <c r="E26" s="276"/>
      <c r="F26" s="276"/>
      <c r="G26" s="276"/>
      <c r="H26" s="276"/>
      <c r="I26" s="276"/>
      <c r="J26" s="276"/>
      <c r="K26" s="276"/>
      <c r="L26" s="276"/>
      <c r="M26" s="276"/>
      <c r="N26" s="276" t="str">
        <f t="shared" si="2"/>
        <v>026 05 - Prierezové činnosti v športe</v>
      </c>
      <c r="O26" s="276" t="s">
        <v>350</v>
      </c>
      <c r="P26" s="276" t="s">
        <v>351</v>
      </c>
      <c r="Q26" s="276"/>
      <c r="R26" s="276"/>
      <c r="S26" s="276"/>
      <c r="T26" s="276"/>
      <c r="U26" s="276"/>
      <c r="V26" s="276"/>
      <c r="W26" s="276"/>
      <c r="X26" s="276"/>
      <c r="Y26" s="276"/>
      <c r="Z26" s="276"/>
    </row>
    <row r="27" ht="15.75" customHeight="1">
      <c r="A27" s="2"/>
      <c r="B27" s="2"/>
      <c r="C27" s="2"/>
      <c r="D27" s="276"/>
      <c r="E27" s="276"/>
      <c r="F27" s="276"/>
      <c r="G27" s="276"/>
      <c r="H27" s="276"/>
      <c r="I27" s="276"/>
      <c r="J27" s="276"/>
      <c r="K27" s="276"/>
      <c r="L27" s="276"/>
      <c r="M27" s="276"/>
      <c r="N27" s="276"/>
      <c r="O27" s="276"/>
      <c r="P27" s="276"/>
      <c r="Q27" s="276"/>
      <c r="R27" s="276"/>
      <c r="S27" s="276"/>
      <c r="T27" s="276"/>
      <c r="U27" s="276"/>
      <c r="V27" s="276"/>
      <c r="W27" s="276"/>
      <c r="X27" s="276"/>
      <c r="Y27" s="276"/>
      <c r="Z27" s="276"/>
    </row>
    <row r="28" ht="15.75" customHeight="1">
      <c r="A28" s="2"/>
      <c r="B28" s="2"/>
      <c r="C28" s="2"/>
      <c r="D28" s="276"/>
      <c r="E28" s="276"/>
      <c r="F28" s="276"/>
      <c r="G28" s="276"/>
      <c r="H28" s="276"/>
      <c r="I28" s="276"/>
      <c r="J28" s="276"/>
      <c r="K28" s="276"/>
      <c r="L28" s="276"/>
      <c r="M28" s="276"/>
      <c r="N28" s="276" t="s">
        <v>2131</v>
      </c>
      <c r="O28" s="276"/>
      <c r="P28" s="276"/>
      <c r="Q28" s="276"/>
      <c r="R28" s="276"/>
      <c r="S28" s="276"/>
      <c r="T28" s="276"/>
      <c r="U28" s="276"/>
      <c r="V28" s="276"/>
      <c r="W28" s="276"/>
      <c r="X28" s="276"/>
      <c r="Y28" s="276"/>
      <c r="Z28" s="276"/>
    </row>
    <row r="29" ht="15.75" customHeight="1">
      <c r="A29" s="2"/>
      <c r="B29" s="2"/>
      <c r="C29" s="2"/>
      <c r="D29" s="276"/>
      <c r="E29" s="276"/>
      <c r="F29" s="276"/>
      <c r="G29" s="276"/>
      <c r="H29" s="276"/>
      <c r="I29" s="276"/>
      <c r="J29" s="276"/>
      <c r="K29" s="276"/>
      <c r="L29" s="276"/>
      <c r="M29" s="276"/>
      <c r="N29" s="276" t="s">
        <v>2132</v>
      </c>
      <c r="O29" s="276"/>
      <c r="P29" s="276"/>
      <c r="Q29" s="276"/>
      <c r="R29" s="276"/>
      <c r="S29" s="276"/>
      <c r="T29" s="276"/>
      <c r="U29" s="276"/>
      <c r="V29" s="276"/>
      <c r="W29" s="276"/>
      <c r="X29" s="276"/>
      <c r="Y29" s="276"/>
      <c r="Z29" s="276"/>
    </row>
    <row r="30" ht="15.75" customHeight="1">
      <c r="A30" s="2"/>
      <c r="B30" s="2"/>
      <c r="C30" s="2"/>
      <c r="D30" s="276"/>
      <c r="E30" s="276"/>
      <c r="F30" s="276"/>
      <c r="G30" s="276"/>
      <c r="H30" s="276"/>
      <c r="I30" s="276"/>
      <c r="J30" s="276"/>
      <c r="K30" s="276"/>
      <c r="L30" s="276"/>
      <c r="M30" s="276"/>
      <c r="N30" s="276" t="s">
        <v>2133</v>
      </c>
      <c r="O30" s="276"/>
      <c r="P30" s="276"/>
      <c r="Q30" s="276"/>
      <c r="R30" s="276"/>
      <c r="S30" s="276"/>
      <c r="T30" s="276"/>
      <c r="U30" s="276"/>
      <c r="V30" s="276"/>
      <c r="W30" s="276"/>
      <c r="X30" s="276"/>
      <c r="Y30" s="276"/>
      <c r="Z30" s="276"/>
    </row>
    <row r="31" ht="15.75" customHeight="1">
      <c r="A31" s="2"/>
      <c r="B31" s="2"/>
      <c r="C31" s="2"/>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ht="15.75" customHeight="1">
      <c r="A32" s="2"/>
      <c r="B32" s="2"/>
      <c r="C32" s="2"/>
      <c r="D32" s="276"/>
      <c r="E32" s="276"/>
      <c r="F32" s="276"/>
      <c r="G32" s="276"/>
      <c r="H32" s="276"/>
      <c r="I32" s="276"/>
      <c r="J32" s="276"/>
      <c r="K32" s="276"/>
      <c r="L32" s="276"/>
      <c r="M32" s="276"/>
      <c r="N32" s="276"/>
      <c r="O32" s="276"/>
      <c r="P32" s="276"/>
      <c r="Q32" s="276"/>
      <c r="R32" s="276"/>
      <c r="S32" s="276"/>
      <c r="T32" s="276"/>
      <c r="U32" s="276"/>
      <c r="V32" s="276"/>
      <c r="W32" s="276"/>
      <c r="X32" s="276"/>
      <c r="Y32" s="276"/>
      <c r="Z32" s="276"/>
    </row>
    <row r="33" ht="15.75" customHeight="1">
      <c r="A33" s="2"/>
      <c r="B33" s="2"/>
      <c r="C33" s="2"/>
      <c r="D33" s="276"/>
      <c r="E33" s="276"/>
      <c r="F33" s="276"/>
      <c r="G33" s="276"/>
      <c r="H33" s="276"/>
      <c r="I33" s="276"/>
      <c r="J33" s="276"/>
      <c r="K33" s="276"/>
      <c r="L33" s="276"/>
      <c r="M33" s="276"/>
      <c r="N33" s="276"/>
      <c r="O33" s="276"/>
      <c r="P33" s="276"/>
      <c r="Q33" s="276"/>
      <c r="R33" s="276"/>
      <c r="S33" s="276"/>
      <c r="T33" s="276"/>
      <c r="U33" s="276"/>
      <c r="V33" s="276"/>
      <c r="W33" s="276"/>
      <c r="X33" s="276"/>
      <c r="Y33" s="276"/>
      <c r="Z33" s="276"/>
    </row>
    <row r="34" ht="15.75" customHeight="1">
      <c r="A34" s="2"/>
      <c r="B34" s="2"/>
      <c r="C34" s="2"/>
      <c r="D34" s="276"/>
      <c r="E34" s="276"/>
      <c r="F34" s="276"/>
      <c r="G34" s="276"/>
      <c r="H34" s="276"/>
      <c r="I34" s="276"/>
      <c r="J34" s="276"/>
      <c r="K34" s="276"/>
      <c r="L34" s="276"/>
      <c r="M34" s="276"/>
      <c r="N34" s="276"/>
      <c r="O34" s="276"/>
      <c r="P34" s="276"/>
      <c r="Q34" s="276"/>
      <c r="R34" s="276"/>
      <c r="S34" s="276"/>
      <c r="T34" s="276"/>
      <c r="U34" s="276"/>
      <c r="V34" s="276"/>
      <c r="W34" s="276"/>
      <c r="X34" s="276"/>
      <c r="Y34" s="276"/>
      <c r="Z34" s="276"/>
    </row>
    <row r="35" ht="15.75" customHeight="1">
      <c r="A35" s="2"/>
      <c r="B35" s="2"/>
      <c r="C35" s="2"/>
      <c r="D35" s="276"/>
      <c r="E35" s="276"/>
      <c r="F35" s="276"/>
      <c r="G35" s="276"/>
      <c r="H35" s="276"/>
      <c r="I35" s="276"/>
      <c r="J35" s="276"/>
      <c r="K35" s="276"/>
      <c r="L35" s="276"/>
      <c r="M35" s="276"/>
      <c r="N35" s="276"/>
      <c r="O35" s="276"/>
      <c r="P35" s="276"/>
      <c r="Q35" s="276"/>
      <c r="R35" s="276"/>
      <c r="S35" s="276"/>
      <c r="T35" s="276"/>
      <c r="U35" s="276"/>
      <c r="V35" s="276"/>
      <c r="W35" s="276"/>
      <c r="X35" s="276"/>
      <c r="Y35" s="276"/>
      <c r="Z35" s="276"/>
    </row>
    <row r="36" ht="15.75" customHeight="1">
      <c r="A36" s="2"/>
      <c r="B36" s="2"/>
      <c r="C36" s="2"/>
      <c r="D36" s="276"/>
      <c r="E36" s="276"/>
      <c r="F36" s="276"/>
      <c r="G36" s="276"/>
      <c r="H36" s="276"/>
      <c r="I36" s="276"/>
      <c r="J36" s="276"/>
      <c r="K36" s="276"/>
      <c r="L36" s="276"/>
      <c r="M36" s="276"/>
      <c r="N36" s="276"/>
      <c r="O36" s="276"/>
      <c r="P36" s="276"/>
      <c r="Q36" s="276"/>
      <c r="R36" s="276"/>
      <c r="S36" s="276"/>
      <c r="T36" s="276"/>
      <c r="U36" s="276"/>
      <c r="V36" s="276"/>
      <c r="W36" s="276"/>
      <c r="X36" s="276"/>
      <c r="Y36" s="276"/>
      <c r="Z36" s="276"/>
    </row>
    <row r="37" ht="15.75" customHeight="1">
      <c r="A37" s="2"/>
      <c r="B37" s="2"/>
      <c r="C37" s="2"/>
      <c r="D37" s="276"/>
      <c r="E37" s="276"/>
      <c r="F37" s="276"/>
      <c r="G37" s="276"/>
      <c r="H37" s="276"/>
      <c r="I37" s="276"/>
      <c r="J37" s="276"/>
      <c r="K37" s="276"/>
      <c r="L37" s="276"/>
      <c r="M37" s="276"/>
      <c r="N37" s="276"/>
      <c r="O37" s="276"/>
      <c r="P37" s="276"/>
      <c r="Q37" s="276"/>
      <c r="R37" s="276"/>
      <c r="S37" s="276"/>
      <c r="T37" s="276"/>
      <c r="U37" s="276"/>
      <c r="V37" s="276"/>
      <c r="W37" s="276"/>
      <c r="X37" s="276"/>
      <c r="Y37" s="276"/>
      <c r="Z37" s="276"/>
    </row>
    <row r="38" ht="15.75" customHeight="1">
      <c r="A38" s="2"/>
      <c r="B38" s="2"/>
      <c r="C38" s="2"/>
      <c r="D38" s="276"/>
      <c r="E38" s="276"/>
      <c r="F38" s="276"/>
      <c r="G38" s="276"/>
      <c r="H38" s="276"/>
      <c r="I38" s="276"/>
      <c r="J38" s="276"/>
      <c r="K38" s="276"/>
      <c r="L38" s="276"/>
      <c r="M38" s="276"/>
      <c r="N38" s="276"/>
      <c r="O38" s="276"/>
      <c r="P38" s="276"/>
      <c r="Q38" s="276"/>
      <c r="R38" s="276"/>
      <c r="S38" s="276"/>
      <c r="T38" s="276"/>
      <c r="U38" s="276"/>
      <c r="V38" s="276"/>
      <c r="W38" s="276"/>
      <c r="X38" s="276"/>
      <c r="Y38" s="276"/>
      <c r="Z38" s="276"/>
    </row>
    <row r="39" ht="15.75" customHeight="1">
      <c r="A39" s="2"/>
      <c r="B39" s="2"/>
      <c r="C39" s="2"/>
      <c r="D39" s="276"/>
      <c r="E39" s="276"/>
      <c r="F39" s="276"/>
      <c r="G39" s="276"/>
      <c r="H39" s="276"/>
      <c r="I39" s="276"/>
      <c r="J39" s="276"/>
      <c r="K39" s="276"/>
      <c r="L39" s="276"/>
      <c r="M39" s="276"/>
      <c r="N39" s="276"/>
      <c r="O39" s="276"/>
      <c r="P39" s="276"/>
      <c r="Q39" s="276"/>
      <c r="R39" s="276"/>
      <c r="S39" s="276"/>
      <c r="T39" s="276"/>
      <c r="U39" s="276"/>
      <c r="V39" s="276"/>
      <c r="W39" s="276"/>
      <c r="X39" s="276"/>
      <c r="Y39" s="276"/>
      <c r="Z39" s="276"/>
    </row>
    <row r="40" ht="15.75" customHeight="1">
      <c r="A40" s="2"/>
      <c r="B40" s="2"/>
      <c r="C40" s="2"/>
      <c r="D40" s="276"/>
      <c r="E40" s="276"/>
      <c r="F40" s="276"/>
      <c r="G40" s="276"/>
      <c r="H40" s="276"/>
      <c r="I40" s="276"/>
      <c r="J40" s="276"/>
      <c r="K40" s="276"/>
      <c r="L40" s="276"/>
      <c r="M40" s="276"/>
      <c r="N40" s="276"/>
      <c r="O40" s="276"/>
      <c r="P40" s="276"/>
      <c r="Q40" s="276"/>
      <c r="R40" s="276"/>
      <c r="S40" s="276"/>
      <c r="T40" s="276"/>
      <c r="U40" s="276"/>
      <c r="V40" s="276"/>
      <c r="W40" s="276"/>
      <c r="X40" s="276"/>
      <c r="Y40" s="276"/>
      <c r="Z40" s="276"/>
    </row>
    <row r="41" ht="15.75" customHeight="1">
      <c r="A41" s="2"/>
      <c r="B41" s="2"/>
      <c r="C41" s="2"/>
      <c r="D41" s="276"/>
      <c r="E41" s="276"/>
      <c r="F41" s="276"/>
      <c r="G41" s="276"/>
      <c r="H41" s="276"/>
      <c r="I41" s="276"/>
      <c r="J41" s="276"/>
      <c r="K41" s="276"/>
      <c r="L41" s="276"/>
      <c r="M41" s="276"/>
      <c r="N41" s="276"/>
      <c r="O41" s="276"/>
      <c r="P41" s="276"/>
      <c r="Q41" s="276"/>
      <c r="R41" s="276"/>
      <c r="S41" s="276"/>
      <c r="T41" s="276"/>
      <c r="U41" s="276"/>
      <c r="V41" s="276"/>
      <c r="W41" s="276"/>
      <c r="X41" s="276"/>
      <c r="Y41" s="276"/>
      <c r="Z41" s="276"/>
    </row>
    <row r="42" ht="15.75" customHeight="1">
      <c r="A42" s="2"/>
      <c r="B42" s="2"/>
      <c r="C42" s="2"/>
      <c r="D42" s="276"/>
      <c r="E42" s="276"/>
      <c r="F42" s="276"/>
      <c r="G42" s="276"/>
      <c r="H42" s="276"/>
      <c r="I42" s="276"/>
      <c r="J42" s="276"/>
      <c r="K42" s="276"/>
      <c r="L42" s="276"/>
      <c r="M42" s="276"/>
      <c r="N42" s="276"/>
      <c r="O42" s="276"/>
      <c r="P42" s="276"/>
      <c r="Q42" s="276"/>
      <c r="R42" s="276"/>
      <c r="S42" s="276"/>
      <c r="T42" s="276"/>
      <c r="U42" s="276"/>
      <c r="V42" s="276"/>
      <c r="W42" s="276"/>
      <c r="X42" s="276"/>
      <c r="Y42" s="276"/>
      <c r="Z42" s="276"/>
    </row>
    <row r="43" ht="15.75" customHeight="1">
      <c r="A43" s="2"/>
      <c r="B43" s="2"/>
      <c r="C43" s="2"/>
      <c r="D43" s="276"/>
      <c r="E43" s="276"/>
      <c r="F43" s="276"/>
      <c r="G43" s="276"/>
      <c r="H43" s="276"/>
      <c r="I43" s="276"/>
      <c r="J43" s="276"/>
      <c r="K43" s="276"/>
      <c r="L43" s="276"/>
      <c r="M43" s="276"/>
      <c r="N43" s="276"/>
      <c r="O43" s="276"/>
      <c r="P43" s="276"/>
      <c r="Q43" s="276"/>
      <c r="R43" s="276"/>
      <c r="S43" s="276"/>
      <c r="T43" s="276"/>
      <c r="U43" s="276"/>
      <c r="V43" s="276"/>
      <c r="W43" s="276"/>
      <c r="X43" s="276"/>
      <c r="Y43" s="276"/>
      <c r="Z43" s="276"/>
    </row>
    <row r="44" ht="15.75" customHeight="1">
      <c r="A44" s="2"/>
      <c r="B44" s="2"/>
      <c r="C44" s="2"/>
      <c r="D44" s="276"/>
      <c r="E44" s="276"/>
      <c r="F44" s="276"/>
      <c r="G44" s="276"/>
      <c r="H44" s="276"/>
      <c r="I44" s="276"/>
      <c r="J44" s="276"/>
      <c r="K44" s="276"/>
      <c r="L44" s="276"/>
      <c r="M44" s="276"/>
      <c r="N44" s="276"/>
      <c r="O44" s="276"/>
      <c r="P44" s="276"/>
      <c r="Q44" s="276"/>
      <c r="R44" s="276"/>
      <c r="S44" s="276"/>
      <c r="T44" s="276"/>
      <c r="U44" s="276"/>
      <c r="V44" s="276"/>
      <c r="W44" s="276"/>
      <c r="X44" s="276"/>
      <c r="Y44" s="276"/>
      <c r="Z44" s="276"/>
    </row>
    <row r="45" ht="15.75" customHeight="1">
      <c r="A45" s="2"/>
      <c r="B45" s="2"/>
      <c r="C45" s="2"/>
      <c r="D45" s="276"/>
      <c r="E45" s="276"/>
      <c r="F45" s="276"/>
      <c r="G45" s="276"/>
      <c r="H45" s="276"/>
      <c r="I45" s="276"/>
      <c r="J45" s="276"/>
      <c r="K45" s="276"/>
      <c r="L45" s="276"/>
      <c r="M45" s="276"/>
      <c r="N45" s="276"/>
      <c r="O45" s="276"/>
      <c r="P45" s="276"/>
      <c r="Q45" s="276"/>
      <c r="R45" s="276"/>
      <c r="S45" s="276"/>
      <c r="T45" s="276"/>
      <c r="U45" s="276"/>
      <c r="V45" s="276"/>
      <c r="W45" s="276"/>
      <c r="X45" s="276"/>
      <c r="Y45" s="276"/>
      <c r="Z45" s="276"/>
    </row>
    <row r="46" ht="15.75" customHeight="1">
      <c r="A46" s="2"/>
      <c r="B46" s="2"/>
      <c r="C46" s="2"/>
      <c r="D46" s="276"/>
      <c r="E46" s="276"/>
      <c r="F46" s="276"/>
      <c r="G46" s="276"/>
      <c r="H46" s="276"/>
      <c r="I46" s="276"/>
      <c r="J46" s="276"/>
      <c r="K46" s="276"/>
      <c r="L46" s="276"/>
      <c r="M46" s="276"/>
      <c r="N46" s="276"/>
      <c r="O46" s="276"/>
      <c r="P46" s="276"/>
      <c r="Q46" s="276"/>
      <c r="R46" s="276"/>
      <c r="S46" s="276"/>
      <c r="T46" s="276"/>
      <c r="U46" s="276"/>
      <c r="V46" s="276"/>
      <c r="W46" s="276"/>
      <c r="X46" s="276"/>
      <c r="Y46" s="276"/>
      <c r="Z46" s="276"/>
    </row>
    <row r="47" ht="15.75" customHeight="1">
      <c r="A47" s="2"/>
      <c r="B47" s="2"/>
      <c r="C47" s="2"/>
      <c r="D47" s="276"/>
      <c r="E47" s="276"/>
      <c r="F47" s="276"/>
      <c r="G47" s="276"/>
      <c r="H47" s="276"/>
      <c r="I47" s="276"/>
      <c r="J47" s="276"/>
      <c r="K47" s="276"/>
      <c r="L47" s="276"/>
      <c r="M47" s="276"/>
      <c r="N47" s="276"/>
      <c r="O47" s="276"/>
      <c r="P47" s="276"/>
      <c r="Q47" s="276"/>
      <c r="R47" s="276"/>
      <c r="S47" s="276"/>
      <c r="T47" s="276"/>
      <c r="U47" s="276"/>
      <c r="V47" s="276"/>
      <c r="W47" s="276"/>
      <c r="X47" s="276"/>
      <c r="Y47" s="276"/>
      <c r="Z47" s="276"/>
    </row>
    <row r="48" ht="15.75" customHeight="1">
      <c r="A48" s="2"/>
      <c r="B48" s="2"/>
      <c r="C48" s="2"/>
      <c r="D48" s="276"/>
      <c r="E48" s="276"/>
      <c r="F48" s="276"/>
      <c r="G48" s="276"/>
      <c r="H48" s="276"/>
      <c r="I48" s="276"/>
      <c r="J48" s="276"/>
      <c r="K48" s="276"/>
      <c r="L48" s="276"/>
      <c r="M48" s="276"/>
      <c r="N48" s="276"/>
      <c r="O48" s="276"/>
      <c r="P48" s="276"/>
      <c r="Q48" s="276"/>
      <c r="R48" s="276"/>
      <c r="S48" s="276"/>
      <c r="T48" s="276"/>
      <c r="U48" s="276"/>
      <c r="V48" s="276"/>
      <c r="W48" s="276"/>
      <c r="X48" s="276"/>
      <c r="Y48" s="276"/>
      <c r="Z48" s="276"/>
    </row>
    <row r="49" ht="15.75" customHeight="1">
      <c r="A49" s="2"/>
      <c r="B49" s="2"/>
      <c r="C49" s="2"/>
      <c r="D49" s="276"/>
      <c r="E49" s="276"/>
      <c r="F49" s="276"/>
      <c r="G49" s="276"/>
      <c r="H49" s="276"/>
      <c r="I49" s="276"/>
      <c r="J49" s="276"/>
      <c r="K49" s="276"/>
      <c r="L49" s="276"/>
      <c r="M49" s="276"/>
      <c r="N49" s="276"/>
      <c r="O49" s="276"/>
      <c r="P49" s="276"/>
      <c r="Q49" s="276"/>
      <c r="R49" s="276"/>
      <c r="S49" s="276"/>
      <c r="T49" s="276"/>
      <c r="U49" s="276"/>
      <c r="V49" s="276"/>
      <c r="W49" s="276"/>
      <c r="X49" s="276"/>
      <c r="Y49" s="276"/>
      <c r="Z49" s="276"/>
    </row>
    <row r="50" ht="15.75" customHeight="1">
      <c r="A50" s="2"/>
      <c r="B50" s="2"/>
      <c r="C50" s="2"/>
      <c r="D50" s="276"/>
      <c r="E50" s="276"/>
      <c r="F50" s="276"/>
      <c r="G50" s="276"/>
      <c r="H50" s="276"/>
      <c r="I50" s="276"/>
      <c r="J50" s="276"/>
      <c r="K50" s="276"/>
      <c r="L50" s="276"/>
      <c r="M50" s="276"/>
      <c r="N50" s="276"/>
      <c r="O50" s="276"/>
      <c r="P50" s="276"/>
      <c r="Q50" s="276"/>
      <c r="R50" s="276"/>
      <c r="S50" s="276"/>
      <c r="T50" s="276"/>
      <c r="U50" s="276"/>
      <c r="V50" s="276"/>
      <c r="W50" s="276"/>
      <c r="X50" s="276"/>
      <c r="Y50" s="276"/>
      <c r="Z50" s="276"/>
    </row>
    <row r="51" ht="15.75" customHeight="1">
      <c r="A51" s="2"/>
      <c r="B51" s="2"/>
      <c r="C51" s="2"/>
      <c r="D51" s="276"/>
      <c r="E51" s="276"/>
      <c r="F51" s="276"/>
      <c r="G51" s="276"/>
      <c r="H51" s="276"/>
      <c r="I51" s="276"/>
      <c r="J51" s="276"/>
      <c r="K51" s="276"/>
      <c r="L51" s="276"/>
      <c r="M51" s="276"/>
      <c r="N51" s="276"/>
      <c r="O51" s="276"/>
      <c r="P51" s="276"/>
      <c r="Q51" s="276"/>
      <c r="R51" s="276"/>
      <c r="S51" s="276"/>
      <c r="T51" s="276"/>
      <c r="U51" s="276"/>
      <c r="V51" s="276"/>
      <c r="W51" s="276"/>
      <c r="X51" s="276"/>
      <c r="Y51" s="276"/>
      <c r="Z51" s="276"/>
    </row>
    <row r="52" ht="15.75" customHeight="1">
      <c r="A52" s="2"/>
      <c r="B52" s="2"/>
      <c r="C52" s="2"/>
      <c r="D52" s="276"/>
      <c r="E52" s="276"/>
      <c r="F52" s="276"/>
      <c r="G52" s="276"/>
      <c r="H52" s="276"/>
      <c r="I52" s="276"/>
      <c r="J52" s="276"/>
      <c r="K52" s="276"/>
      <c r="L52" s="276"/>
      <c r="M52" s="276"/>
      <c r="N52" s="276"/>
      <c r="O52" s="276"/>
      <c r="P52" s="276"/>
      <c r="Q52" s="276"/>
      <c r="R52" s="276"/>
      <c r="S52" s="276"/>
      <c r="T52" s="276"/>
      <c r="U52" s="276"/>
      <c r="V52" s="276"/>
      <c r="W52" s="276"/>
      <c r="X52" s="276"/>
      <c r="Y52" s="276"/>
      <c r="Z52" s="276"/>
    </row>
    <row r="53" ht="15.75" customHeight="1">
      <c r="A53" s="2"/>
      <c r="B53" s="2"/>
      <c r="C53" s="2"/>
      <c r="D53" s="276"/>
      <c r="E53" s="276"/>
      <c r="F53" s="276"/>
      <c r="G53" s="276"/>
      <c r="H53" s="276"/>
      <c r="I53" s="276"/>
      <c r="J53" s="276"/>
      <c r="K53" s="276"/>
      <c r="L53" s="276"/>
      <c r="M53" s="276"/>
      <c r="N53" s="276"/>
      <c r="O53" s="276"/>
      <c r="P53" s="276"/>
      <c r="Q53" s="276"/>
      <c r="R53" s="276"/>
      <c r="S53" s="276"/>
      <c r="T53" s="276"/>
      <c r="U53" s="276"/>
      <c r="V53" s="276"/>
      <c r="W53" s="276"/>
      <c r="X53" s="276"/>
      <c r="Y53" s="276"/>
      <c r="Z53" s="276"/>
    </row>
    <row r="54" ht="15.75" customHeight="1">
      <c r="A54" s="2"/>
      <c r="B54" s="2"/>
      <c r="C54" s="2"/>
      <c r="D54" s="276"/>
      <c r="E54" s="276"/>
      <c r="F54" s="276"/>
      <c r="G54" s="276"/>
      <c r="H54" s="276"/>
      <c r="I54" s="276"/>
      <c r="J54" s="276"/>
      <c r="K54" s="276"/>
      <c r="L54" s="276"/>
      <c r="M54" s="276"/>
      <c r="N54" s="276"/>
      <c r="O54" s="276"/>
      <c r="P54" s="276"/>
      <c r="Q54" s="276"/>
      <c r="R54" s="276"/>
      <c r="S54" s="276"/>
      <c r="T54" s="276"/>
      <c r="U54" s="276"/>
      <c r="V54" s="276"/>
      <c r="W54" s="276"/>
      <c r="X54" s="276"/>
      <c r="Y54" s="276"/>
      <c r="Z54" s="276"/>
    </row>
    <row r="55" ht="15.75" customHeight="1">
      <c r="A55" s="2"/>
      <c r="B55" s="2"/>
      <c r="C55" s="2"/>
      <c r="D55" s="276"/>
      <c r="E55" s="276"/>
      <c r="F55" s="276"/>
      <c r="G55" s="276"/>
      <c r="H55" s="276"/>
      <c r="I55" s="276"/>
      <c r="J55" s="276"/>
      <c r="K55" s="276"/>
      <c r="L55" s="276"/>
      <c r="M55" s="276"/>
      <c r="N55" s="276"/>
      <c r="O55" s="276"/>
      <c r="P55" s="276"/>
      <c r="Q55" s="276"/>
      <c r="R55" s="276"/>
      <c r="S55" s="276"/>
      <c r="T55" s="276"/>
      <c r="U55" s="276"/>
      <c r="V55" s="276"/>
      <c r="W55" s="276"/>
      <c r="X55" s="276"/>
      <c r="Y55" s="276"/>
      <c r="Z55" s="276"/>
    </row>
    <row r="56" ht="15.75" customHeight="1">
      <c r="A56" s="2"/>
      <c r="B56" s="2"/>
      <c r="C56" s="2"/>
      <c r="D56" s="276"/>
      <c r="E56" s="276"/>
      <c r="F56" s="276"/>
      <c r="G56" s="276"/>
      <c r="H56" s="276"/>
      <c r="I56" s="276"/>
      <c r="J56" s="276"/>
      <c r="K56" s="276"/>
      <c r="L56" s="276"/>
      <c r="M56" s="276"/>
      <c r="N56" s="276"/>
      <c r="O56" s="276"/>
      <c r="P56" s="276"/>
      <c r="Q56" s="276"/>
      <c r="R56" s="276"/>
      <c r="S56" s="276"/>
      <c r="T56" s="276"/>
      <c r="U56" s="276"/>
      <c r="V56" s="276"/>
      <c r="W56" s="276"/>
      <c r="X56" s="276"/>
      <c r="Y56" s="276"/>
      <c r="Z56" s="276"/>
    </row>
    <row r="57" ht="15.75" customHeight="1">
      <c r="A57" s="2"/>
      <c r="B57" s="2"/>
      <c r="C57" s="2"/>
      <c r="D57" s="276"/>
      <c r="E57" s="276"/>
      <c r="F57" s="276"/>
      <c r="G57" s="276"/>
      <c r="H57" s="276"/>
      <c r="I57" s="276"/>
      <c r="J57" s="276"/>
      <c r="K57" s="276"/>
      <c r="L57" s="276"/>
      <c r="M57" s="276"/>
      <c r="N57" s="276"/>
      <c r="O57" s="276"/>
      <c r="P57" s="276"/>
      <c r="Q57" s="276"/>
      <c r="R57" s="276"/>
      <c r="S57" s="276"/>
      <c r="T57" s="276"/>
      <c r="U57" s="276"/>
      <c r="V57" s="276"/>
      <c r="W57" s="276"/>
      <c r="X57" s="276"/>
      <c r="Y57" s="276"/>
      <c r="Z57" s="276"/>
    </row>
    <row r="58" ht="15.75" customHeight="1">
      <c r="A58" s="2"/>
      <c r="B58" s="2"/>
      <c r="C58" s="2"/>
      <c r="D58" s="276"/>
      <c r="E58" s="276"/>
      <c r="F58" s="276"/>
      <c r="G58" s="276"/>
      <c r="H58" s="276"/>
      <c r="I58" s="276"/>
      <c r="J58" s="276"/>
      <c r="K58" s="276"/>
      <c r="L58" s="276"/>
      <c r="M58" s="276"/>
      <c r="N58" s="276"/>
      <c r="O58" s="276"/>
      <c r="P58" s="276"/>
      <c r="Q58" s="276"/>
      <c r="R58" s="276"/>
      <c r="S58" s="276"/>
      <c r="T58" s="276"/>
      <c r="U58" s="276"/>
      <c r="V58" s="276"/>
      <c r="W58" s="276"/>
      <c r="X58" s="276"/>
      <c r="Y58" s="276"/>
      <c r="Z58" s="276"/>
    </row>
    <row r="59" ht="15.75" customHeight="1">
      <c r="A59" s="2"/>
      <c r="B59" s="2"/>
      <c r="C59" s="2"/>
      <c r="D59" s="276"/>
      <c r="E59" s="276"/>
      <c r="F59" s="276"/>
      <c r="G59" s="276"/>
      <c r="H59" s="276"/>
      <c r="I59" s="276"/>
      <c r="J59" s="276"/>
      <c r="K59" s="276"/>
      <c r="L59" s="276"/>
      <c r="M59" s="276"/>
      <c r="N59" s="276"/>
      <c r="O59" s="276"/>
      <c r="P59" s="276"/>
      <c r="Q59" s="276"/>
      <c r="R59" s="276"/>
      <c r="S59" s="276"/>
      <c r="T59" s="276"/>
      <c r="U59" s="276"/>
      <c r="V59" s="276"/>
      <c r="W59" s="276"/>
      <c r="X59" s="276"/>
      <c r="Y59" s="276"/>
      <c r="Z59" s="276"/>
    </row>
    <row r="60" ht="15.75" customHeight="1">
      <c r="A60" s="2"/>
      <c r="B60" s="2"/>
      <c r="C60" s="2"/>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ht="15.75" customHeight="1">
      <c r="A61" s="2"/>
      <c r="B61" s="2"/>
      <c r="C61" s="2"/>
      <c r="D61" s="276"/>
      <c r="E61" s="276"/>
      <c r="F61" s="276"/>
      <c r="G61" s="276"/>
      <c r="H61" s="276"/>
      <c r="I61" s="276"/>
      <c r="J61" s="276"/>
      <c r="K61" s="276"/>
      <c r="L61" s="276"/>
      <c r="M61" s="276"/>
      <c r="N61" s="276"/>
      <c r="O61" s="276"/>
      <c r="P61" s="276"/>
      <c r="Q61" s="276"/>
      <c r="R61" s="276"/>
      <c r="S61" s="276"/>
      <c r="T61" s="276"/>
      <c r="U61" s="276"/>
      <c r="V61" s="276"/>
      <c r="W61" s="276"/>
      <c r="X61" s="276"/>
      <c r="Y61" s="276"/>
      <c r="Z61" s="276"/>
    </row>
    <row r="62" ht="15.75" customHeight="1">
      <c r="A62" s="2"/>
      <c r="B62" s="2"/>
      <c r="C62" s="2"/>
      <c r="D62" s="276"/>
      <c r="E62" s="276"/>
      <c r="F62" s="276"/>
      <c r="G62" s="276"/>
      <c r="H62" s="276"/>
      <c r="I62" s="276"/>
      <c r="J62" s="276"/>
      <c r="K62" s="276"/>
      <c r="L62" s="276"/>
      <c r="M62" s="276"/>
      <c r="N62" s="276"/>
      <c r="O62" s="276"/>
      <c r="P62" s="276"/>
      <c r="Q62" s="276"/>
      <c r="R62" s="276"/>
      <c r="S62" s="276"/>
      <c r="T62" s="276"/>
      <c r="U62" s="276"/>
      <c r="V62" s="276"/>
      <c r="W62" s="276"/>
      <c r="X62" s="276"/>
      <c r="Y62" s="276"/>
      <c r="Z62" s="276"/>
    </row>
    <row r="63" ht="15.75" customHeight="1">
      <c r="A63" s="2"/>
      <c r="B63" s="2"/>
      <c r="C63" s="2"/>
      <c r="D63" s="276"/>
      <c r="E63" s="276"/>
      <c r="F63" s="276"/>
      <c r="G63" s="276"/>
      <c r="H63" s="276"/>
      <c r="I63" s="276"/>
      <c r="J63" s="276"/>
      <c r="K63" s="276"/>
      <c r="L63" s="276"/>
      <c r="M63" s="276"/>
      <c r="N63" s="276"/>
      <c r="O63" s="276"/>
      <c r="P63" s="276"/>
      <c r="Q63" s="276"/>
      <c r="R63" s="276"/>
      <c r="S63" s="276"/>
      <c r="T63" s="276"/>
      <c r="U63" s="276"/>
      <c r="V63" s="276"/>
      <c r="W63" s="276"/>
      <c r="X63" s="276"/>
      <c r="Y63" s="276"/>
      <c r="Z63" s="276"/>
    </row>
    <row r="64" ht="15.75" customHeight="1">
      <c r="A64" s="2"/>
      <c r="B64" s="2"/>
      <c r="C64" s="2"/>
      <c r="D64" s="276"/>
      <c r="E64" s="276"/>
      <c r="F64" s="276"/>
      <c r="G64" s="276"/>
      <c r="H64" s="276"/>
      <c r="I64" s="276"/>
      <c r="J64" s="276"/>
      <c r="K64" s="276"/>
      <c r="L64" s="276"/>
      <c r="M64" s="276"/>
      <c r="N64" s="276"/>
      <c r="O64" s="276"/>
      <c r="P64" s="276"/>
      <c r="Q64" s="276"/>
      <c r="R64" s="276"/>
      <c r="S64" s="276"/>
      <c r="T64" s="276"/>
      <c r="U64" s="276"/>
      <c r="V64" s="276"/>
      <c r="W64" s="276"/>
      <c r="X64" s="276"/>
      <c r="Y64" s="276"/>
      <c r="Z64" s="276"/>
    </row>
    <row r="65" ht="15.75" customHeight="1">
      <c r="A65" s="2"/>
      <c r="B65" s="2"/>
      <c r="C65" s="2"/>
      <c r="D65" s="276"/>
      <c r="E65" s="276"/>
      <c r="F65" s="276"/>
      <c r="G65" s="276"/>
      <c r="H65" s="276"/>
      <c r="I65" s="276"/>
      <c r="J65" s="276"/>
      <c r="K65" s="276"/>
      <c r="L65" s="276"/>
      <c r="M65" s="276"/>
      <c r="N65" s="276"/>
      <c r="O65" s="276"/>
      <c r="P65" s="276"/>
      <c r="Q65" s="276"/>
      <c r="R65" s="276"/>
      <c r="S65" s="276"/>
      <c r="T65" s="276"/>
      <c r="U65" s="276"/>
      <c r="V65" s="276"/>
      <c r="W65" s="276"/>
      <c r="X65" s="276"/>
      <c r="Y65" s="276"/>
      <c r="Z65" s="276"/>
    </row>
    <row r="66" ht="15.75" customHeight="1">
      <c r="A66" s="2"/>
      <c r="B66" s="2"/>
      <c r="C66" s="2"/>
      <c r="D66" s="276"/>
      <c r="E66" s="276"/>
      <c r="F66" s="276"/>
      <c r="G66" s="276"/>
      <c r="H66" s="276"/>
      <c r="I66" s="276"/>
      <c r="J66" s="276"/>
      <c r="K66" s="276"/>
      <c r="L66" s="276"/>
      <c r="M66" s="276"/>
      <c r="N66" s="276"/>
      <c r="O66" s="276"/>
      <c r="P66" s="276"/>
      <c r="Q66" s="276"/>
      <c r="R66" s="276"/>
      <c r="S66" s="276"/>
      <c r="T66" s="276"/>
      <c r="U66" s="276"/>
      <c r="V66" s="276"/>
      <c r="W66" s="276"/>
      <c r="X66" s="276"/>
      <c r="Y66" s="276"/>
      <c r="Z66" s="276"/>
    </row>
    <row r="67" ht="15.75" customHeight="1">
      <c r="A67" s="2"/>
      <c r="B67" s="2"/>
      <c r="C67" s="2"/>
      <c r="D67" s="276"/>
      <c r="E67" s="276"/>
      <c r="F67" s="276"/>
      <c r="G67" s="276"/>
      <c r="H67" s="276"/>
      <c r="I67" s="276"/>
      <c r="J67" s="276"/>
      <c r="K67" s="276"/>
      <c r="L67" s="276"/>
      <c r="M67" s="276"/>
      <c r="N67" s="276"/>
      <c r="O67" s="276"/>
      <c r="P67" s="276"/>
      <c r="Q67" s="276"/>
      <c r="R67" s="276"/>
      <c r="S67" s="276"/>
      <c r="T67" s="276"/>
      <c r="U67" s="276"/>
      <c r="V67" s="276"/>
      <c r="W67" s="276"/>
      <c r="X67" s="276"/>
      <c r="Y67" s="276"/>
      <c r="Z67" s="276"/>
    </row>
    <row r="68" ht="15.75" customHeight="1">
      <c r="A68" s="2"/>
      <c r="B68" s="2"/>
      <c r="C68" s="2"/>
      <c r="D68" s="276"/>
      <c r="E68" s="276"/>
      <c r="F68" s="276"/>
      <c r="G68" s="276"/>
      <c r="H68" s="276"/>
      <c r="I68" s="276"/>
      <c r="J68" s="276"/>
      <c r="K68" s="276"/>
      <c r="L68" s="276"/>
      <c r="M68" s="276"/>
      <c r="N68" s="276"/>
      <c r="O68" s="276"/>
      <c r="P68" s="276"/>
      <c r="Q68" s="276"/>
      <c r="R68" s="276"/>
      <c r="S68" s="276"/>
      <c r="T68" s="276"/>
      <c r="U68" s="276"/>
      <c r="V68" s="276"/>
      <c r="W68" s="276"/>
      <c r="X68" s="276"/>
      <c r="Y68" s="276"/>
      <c r="Z68" s="276"/>
    </row>
    <row r="69" ht="15.75" customHeight="1">
      <c r="A69" s="2"/>
      <c r="B69" s="2"/>
      <c r="C69" s="2"/>
      <c r="D69" s="276"/>
      <c r="E69" s="276"/>
      <c r="F69" s="276"/>
      <c r="G69" s="276"/>
      <c r="H69" s="276"/>
      <c r="I69" s="276"/>
      <c r="J69" s="276"/>
      <c r="K69" s="276"/>
      <c r="L69" s="276"/>
      <c r="M69" s="276"/>
      <c r="N69" s="276"/>
      <c r="O69" s="276"/>
      <c r="P69" s="276"/>
      <c r="Q69" s="276"/>
      <c r="R69" s="276"/>
      <c r="S69" s="276"/>
      <c r="T69" s="276"/>
      <c r="U69" s="276"/>
      <c r="V69" s="276"/>
      <c r="W69" s="276"/>
      <c r="X69" s="276"/>
      <c r="Y69" s="276"/>
      <c r="Z69" s="276"/>
    </row>
    <row r="70" ht="15.75" customHeight="1">
      <c r="A70" s="2"/>
      <c r="B70" s="2"/>
      <c r="C70" s="2"/>
      <c r="D70" s="276"/>
      <c r="E70" s="276"/>
      <c r="F70" s="276"/>
      <c r="G70" s="276"/>
      <c r="H70" s="276"/>
      <c r="I70" s="276"/>
      <c r="J70" s="276"/>
      <c r="K70" s="276"/>
      <c r="L70" s="276"/>
      <c r="M70" s="276"/>
      <c r="N70" s="276"/>
      <c r="O70" s="276"/>
      <c r="P70" s="276"/>
      <c r="Q70" s="276"/>
      <c r="R70" s="276"/>
      <c r="S70" s="276"/>
      <c r="T70" s="276"/>
      <c r="U70" s="276"/>
      <c r="V70" s="276"/>
      <c r="W70" s="276"/>
      <c r="X70" s="276"/>
      <c r="Y70" s="276"/>
      <c r="Z70" s="276"/>
    </row>
    <row r="71" ht="15.75" customHeight="1">
      <c r="A71" s="2"/>
      <c r="B71" s="2"/>
      <c r="C71" s="2"/>
      <c r="D71" s="276"/>
      <c r="E71" s="276"/>
      <c r="F71" s="276"/>
      <c r="G71" s="276"/>
      <c r="H71" s="276"/>
      <c r="I71" s="276"/>
      <c r="J71" s="276"/>
      <c r="K71" s="276"/>
      <c r="L71" s="276"/>
      <c r="M71" s="276"/>
      <c r="N71" s="276"/>
      <c r="O71" s="276"/>
      <c r="P71" s="276"/>
      <c r="Q71" s="276"/>
      <c r="R71" s="276"/>
      <c r="S71" s="276"/>
      <c r="T71" s="276"/>
      <c r="U71" s="276"/>
      <c r="V71" s="276"/>
      <c r="W71" s="276"/>
      <c r="X71" s="276"/>
      <c r="Y71" s="276"/>
      <c r="Z71" s="276"/>
    </row>
    <row r="72" ht="15.75" customHeight="1">
      <c r="A72" s="2"/>
      <c r="B72" s="2"/>
      <c r="C72" s="2"/>
      <c r="D72" s="276"/>
      <c r="E72" s="276"/>
      <c r="F72" s="276"/>
      <c r="G72" s="276"/>
      <c r="H72" s="276"/>
      <c r="I72" s="276"/>
      <c r="J72" s="276"/>
      <c r="K72" s="276"/>
      <c r="L72" s="276"/>
      <c r="M72" s="276"/>
      <c r="N72" s="276"/>
      <c r="O72" s="276"/>
      <c r="P72" s="276"/>
      <c r="Q72" s="276"/>
      <c r="R72" s="276"/>
      <c r="S72" s="276"/>
      <c r="T72" s="276"/>
      <c r="U72" s="276"/>
      <c r="V72" s="276"/>
      <c r="W72" s="276"/>
      <c r="X72" s="276"/>
      <c r="Y72" s="276"/>
      <c r="Z72" s="276"/>
    </row>
    <row r="73" ht="15.75" customHeight="1">
      <c r="A73" s="2"/>
      <c r="B73" s="2"/>
      <c r="C73" s="2"/>
      <c r="D73" s="276"/>
      <c r="E73" s="276"/>
      <c r="F73" s="276"/>
      <c r="G73" s="276"/>
      <c r="H73" s="276"/>
      <c r="I73" s="276"/>
      <c r="J73" s="276"/>
      <c r="K73" s="276"/>
      <c r="L73" s="276"/>
      <c r="M73" s="276"/>
      <c r="N73" s="276"/>
      <c r="O73" s="276"/>
      <c r="P73" s="276"/>
      <c r="Q73" s="276"/>
      <c r="R73" s="276"/>
      <c r="S73" s="276"/>
      <c r="T73" s="276"/>
      <c r="U73" s="276"/>
      <c r="V73" s="276"/>
      <c r="W73" s="276"/>
      <c r="X73" s="276"/>
      <c r="Y73" s="276"/>
      <c r="Z73" s="276"/>
    </row>
    <row r="74" ht="15.75" customHeight="1">
      <c r="A74" s="2"/>
      <c r="B74" s="2"/>
      <c r="C74" s="2"/>
      <c r="D74" s="276"/>
      <c r="E74" s="276"/>
      <c r="F74" s="276"/>
      <c r="G74" s="276"/>
      <c r="H74" s="276"/>
      <c r="I74" s="276"/>
      <c r="J74" s="276"/>
      <c r="K74" s="276"/>
      <c r="L74" s="276"/>
      <c r="M74" s="276"/>
      <c r="N74" s="276"/>
      <c r="O74" s="276"/>
      <c r="P74" s="276"/>
      <c r="Q74" s="276"/>
      <c r="R74" s="276"/>
      <c r="S74" s="276"/>
      <c r="T74" s="276"/>
      <c r="U74" s="276"/>
      <c r="V74" s="276"/>
      <c r="W74" s="276"/>
      <c r="X74" s="276"/>
      <c r="Y74" s="276"/>
      <c r="Z74" s="276"/>
    </row>
    <row r="75" ht="15.75" customHeight="1">
      <c r="A75" s="2"/>
      <c r="B75" s="2"/>
      <c r="C75" s="2"/>
      <c r="D75" s="276"/>
      <c r="E75" s="276"/>
      <c r="F75" s="276"/>
      <c r="G75" s="276"/>
      <c r="H75" s="276"/>
      <c r="I75" s="276"/>
      <c r="J75" s="276"/>
      <c r="K75" s="276"/>
      <c r="L75" s="276"/>
      <c r="M75" s="276"/>
      <c r="N75" s="276"/>
      <c r="O75" s="276"/>
      <c r="P75" s="276"/>
      <c r="Q75" s="276"/>
      <c r="R75" s="276"/>
      <c r="S75" s="276"/>
      <c r="T75" s="276"/>
      <c r="U75" s="276"/>
      <c r="V75" s="276"/>
      <c r="W75" s="276"/>
      <c r="X75" s="276"/>
      <c r="Y75" s="276"/>
      <c r="Z75" s="276"/>
    </row>
    <row r="76" ht="15.75" customHeight="1">
      <c r="A76" s="2"/>
      <c r="B76" s="2"/>
      <c r="C76" s="2"/>
      <c r="D76" s="276"/>
      <c r="E76" s="276"/>
      <c r="F76" s="276"/>
      <c r="G76" s="276"/>
      <c r="H76" s="276"/>
      <c r="I76" s="276"/>
      <c r="J76" s="276"/>
      <c r="K76" s="276"/>
      <c r="L76" s="276"/>
      <c r="M76" s="276"/>
      <c r="N76" s="276"/>
      <c r="O76" s="276"/>
      <c r="P76" s="276"/>
      <c r="Q76" s="276"/>
      <c r="R76" s="276"/>
      <c r="S76" s="276"/>
      <c r="T76" s="276"/>
      <c r="U76" s="276"/>
      <c r="V76" s="276"/>
      <c r="W76" s="276"/>
      <c r="X76" s="276"/>
      <c r="Y76" s="276"/>
      <c r="Z76" s="276"/>
    </row>
    <row r="77" ht="15.75" customHeight="1">
      <c r="A77" s="2"/>
      <c r="B77" s="2"/>
      <c r="C77" s="2"/>
      <c r="D77" s="276"/>
      <c r="E77" s="276"/>
      <c r="F77" s="276"/>
      <c r="G77" s="276"/>
      <c r="H77" s="276"/>
      <c r="I77" s="276"/>
      <c r="J77" s="276"/>
      <c r="K77" s="276"/>
      <c r="L77" s="276"/>
      <c r="M77" s="276"/>
      <c r="N77" s="276"/>
      <c r="O77" s="276"/>
      <c r="P77" s="276"/>
      <c r="Q77" s="276"/>
      <c r="R77" s="276"/>
      <c r="S77" s="276"/>
      <c r="T77" s="276"/>
      <c r="U77" s="276"/>
      <c r="V77" s="276"/>
      <c r="W77" s="276"/>
      <c r="X77" s="276"/>
      <c r="Y77" s="276"/>
      <c r="Z77" s="276"/>
    </row>
    <row r="78" ht="15.75" customHeight="1">
      <c r="A78" s="2"/>
      <c r="B78" s="2"/>
      <c r="C78" s="2"/>
      <c r="D78" s="276"/>
      <c r="E78" s="276"/>
      <c r="F78" s="276"/>
      <c r="G78" s="276"/>
      <c r="H78" s="276"/>
      <c r="I78" s="276"/>
      <c r="J78" s="276"/>
      <c r="K78" s="276"/>
      <c r="L78" s="276"/>
      <c r="M78" s="276"/>
      <c r="N78" s="276"/>
      <c r="O78" s="276"/>
      <c r="P78" s="276"/>
      <c r="Q78" s="276"/>
      <c r="R78" s="276"/>
      <c r="S78" s="276"/>
      <c r="T78" s="276"/>
      <c r="U78" s="276"/>
      <c r="V78" s="276"/>
      <c r="W78" s="276"/>
      <c r="X78" s="276"/>
      <c r="Y78" s="276"/>
      <c r="Z78" s="276"/>
    </row>
    <row r="79" ht="15.75" customHeight="1">
      <c r="A79" s="2"/>
      <c r="B79" s="2"/>
      <c r="C79" s="2"/>
      <c r="D79" s="276"/>
      <c r="E79" s="276"/>
      <c r="F79" s="276"/>
      <c r="G79" s="276"/>
      <c r="H79" s="276"/>
      <c r="I79" s="276"/>
      <c r="J79" s="276"/>
      <c r="K79" s="276"/>
      <c r="L79" s="276"/>
      <c r="M79" s="276"/>
      <c r="N79" s="276"/>
      <c r="O79" s="276"/>
      <c r="P79" s="276"/>
      <c r="Q79" s="276"/>
      <c r="R79" s="276"/>
      <c r="S79" s="276"/>
      <c r="T79" s="276"/>
      <c r="U79" s="276"/>
      <c r="V79" s="276"/>
      <c r="W79" s="276"/>
      <c r="X79" s="276"/>
      <c r="Y79" s="276"/>
      <c r="Z79" s="276"/>
    </row>
    <row r="80" ht="15.75" customHeight="1">
      <c r="A80" s="2"/>
      <c r="B80" s="2"/>
      <c r="C80" s="2"/>
      <c r="D80" s="276"/>
      <c r="E80" s="276"/>
      <c r="F80" s="276"/>
      <c r="G80" s="276"/>
      <c r="H80" s="276"/>
      <c r="I80" s="276"/>
      <c r="J80" s="276"/>
      <c r="K80" s="276"/>
      <c r="L80" s="276"/>
      <c r="M80" s="276"/>
      <c r="N80" s="276"/>
      <c r="O80" s="276"/>
      <c r="P80" s="276"/>
      <c r="Q80" s="276"/>
      <c r="R80" s="276"/>
      <c r="S80" s="276"/>
      <c r="T80" s="276"/>
      <c r="U80" s="276"/>
      <c r="V80" s="276"/>
      <c r="W80" s="276"/>
      <c r="X80" s="276"/>
      <c r="Y80" s="276"/>
      <c r="Z80" s="276"/>
    </row>
    <row r="81" ht="15.75" customHeight="1">
      <c r="A81" s="2"/>
      <c r="B81" s="2"/>
      <c r="C81" s="2"/>
      <c r="D81" s="276"/>
      <c r="E81" s="276"/>
      <c r="F81" s="276"/>
      <c r="G81" s="276"/>
      <c r="H81" s="276"/>
      <c r="I81" s="276"/>
      <c r="J81" s="276"/>
      <c r="K81" s="276"/>
      <c r="L81" s="276"/>
      <c r="M81" s="276"/>
      <c r="N81" s="276"/>
      <c r="O81" s="276"/>
      <c r="P81" s="276"/>
      <c r="Q81" s="276"/>
      <c r="R81" s="276"/>
      <c r="S81" s="276"/>
      <c r="T81" s="276"/>
      <c r="U81" s="276"/>
      <c r="V81" s="276"/>
      <c r="W81" s="276"/>
      <c r="X81" s="276"/>
      <c r="Y81" s="276"/>
      <c r="Z81" s="276"/>
    </row>
    <row r="82" ht="15.75" customHeight="1">
      <c r="A82" s="2"/>
      <c r="B82" s="2"/>
      <c r="C82" s="2"/>
      <c r="D82" s="276"/>
      <c r="E82" s="276"/>
      <c r="F82" s="276"/>
      <c r="G82" s="276"/>
      <c r="H82" s="276"/>
      <c r="I82" s="276"/>
      <c r="J82" s="276"/>
      <c r="K82" s="276"/>
      <c r="L82" s="276"/>
      <c r="M82" s="276"/>
      <c r="N82" s="276"/>
      <c r="O82" s="276"/>
      <c r="P82" s="276"/>
      <c r="Q82" s="276"/>
      <c r="R82" s="276"/>
      <c r="S82" s="276"/>
      <c r="T82" s="276"/>
      <c r="U82" s="276"/>
      <c r="V82" s="276"/>
      <c r="W82" s="276"/>
      <c r="X82" s="276"/>
      <c r="Y82" s="276"/>
      <c r="Z82" s="276"/>
    </row>
    <row r="83" ht="15.75" customHeight="1">
      <c r="A83" s="2"/>
      <c r="B83" s="2"/>
      <c r="C83" s="2"/>
      <c r="D83" s="276"/>
      <c r="E83" s="276"/>
      <c r="F83" s="276"/>
      <c r="G83" s="276"/>
      <c r="H83" s="276"/>
      <c r="I83" s="276"/>
      <c r="J83" s="276"/>
      <c r="K83" s="276"/>
      <c r="L83" s="276"/>
      <c r="M83" s="276"/>
      <c r="N83" s="276"/>
      <c r="O83" s="276"/>
      <c r="P83" s="276"/>
      <c r="Q83" s="276"/>
      <c r="R83" s="276"/>
      <c r="S83" s="276"/>
      <c r="T83" s="276"/>
      <c r="U83" s="276"/>
      <c r="V83" s="276"/>
      <c r="W83" s="276"/>
      <c r="X83" s="276"/>
      <c r="Y83" s="276"/>
      <c r="Z83" s="276"/>
    </row>
    <row r="84" ht="15.75" customHeight="1">
      <c r="A84" s="2"/>
      <c r="B84" s="2"/>
      <c r="C84" s="2"/>
      <c r="D84" s="276"/>
      <c r="E84" s="276"/>
      <c r="F84" s="276"/>
      <c r="G84" s="276"/>
      <c r="H84" s="276"/>
      <c r="I84" s="276"/>
      <c r="J84" s="276"/>
      <c r="K84" s="276"/>
      <c r="L84" s="276"/>
      <c r="M84" s="276"/>
      <c r="N84" s="276"/>
      <c r="O84" s="276"/>
      <c r="P84" s="276"/>
      <c r="Q84" s="276"/>
      <c r="R84" s="276"/>
      <c r="S84" s="276"/>
      <c r="T84" s="276"/>
      <c r="U84" s="276"/>
      <c r="V84" s="276"/>
      <c r="W84" s="276"/>
      <c r="X84" s="276"/>
      <c r="Y84" s="276"/>
      <c r="Z84" s="276"/>
    </row>
    <row r="85" ht="15.75" customHeight="1">
      <c r="A85" s="2"/>
      <c r="B85" s="2"/>
      <c r="C85" s="2"/>
      <c r="D85" s="276"/>
      <c r="E85" s="276"/>
      <c r="F85" s="276"/>
      <c r="G85" s="276"/>
      <c r="H85" s="276"/>
      <c r="I85" s="276"/>
      <c r="J85" s="276"/>
      <c r="K85" s="276"/>
      <c r="L85" s="276"/>
      <c r="M85" s="276"/>
      <c r="N85" s="276"/>
      <c r="O85" s="276"/>
      <c r="P85" s="276"/>
      <c r="Q85" s="276"/>
      <c r="R85" s="276"/>
      <c r="S85" s="276"/>
      <c r="T85" s="276"/>
      <c r="U85" s="276"/>
      <c r="V85" s="276"/>
      <c r="W85" s="276"/>
      <c r="X85" s="276"/>
      <c r="Y85" s="276"/>
      <c r="Z85" s="276"/>
    </row>
    <row r="86" ht="15.75" customHeight="1">
      <c r="A86" s="2"/>
      <c r="B86" s="2"/>
      <c r="C86" s="2"/>
      <c r="D86" s="276"/>
      <c r="E86" s="276"/>
      <c r="F86" s="276"/>
      <c r="G86" s="276"/>
      <c r="H86" s="276"/>
      <c r="I86" s="276"/>
      <c r="J86" s="276"/>
      <c r="K86" s="276"/>
      <c r="L86" s="276"/>
      <c r="M86" s="276"/>
      <c r="N86" s="276"/>
      <c r="O86" s="276"/>
      <c r="P86" s="276"/>
      <c r="Q86" s="276"/>
      <c r="R86" s="276"/>
      <c r="S86" s="276"/>
      <c r="T86" s="276"/>
      <c r="U86" s="276"/>
      <c r="V86" s="276"/>
      <c r="W86" s="276"/>
      <c r="X86" s="276"/>
      <c r="Y86" s="276"/>
      <c r="Z86" s="276"/>
    </row>
    <row r="87" ht="15.75" customHeight="1">
      <c r="A87" s="2"/>
      <c r="B87" s="2"/>
      <c r="C87" s="2"/>
      <c r="D87" s="276"/>
      <c r="E87" s="276"/>
      <c r="F87" s="276"/>
      <c r="G87" s="276"/>
      <c r="H87" s="276"/>
      <c r="I87" s="276"/>
      <c r="J87" s="276"/>
      <c r="K87" s="276"/>
      <c r="L87" s="276"/>
      <c r="M87" s="276"/>
      <c r="N87" s="276"/>
      <c r="O87" s="276"/>
      <c r="P87" s="276"/>
      <c r="Q87" s="276"/>
      <c r="R87" s="276"/>
      <c r="S87" s="276"/>
      <c r="T87" s="276"/>
      <c r="U87" s="276"/>
      <c r="V87" s="276"/>
      <c r="W87" s="276"/>
      <c r="X87" s="276"/>
      <c r="Y87" s="276"/>
      <c r="Z87" s="276"/>
    </row>
    <row r="88" ht="15.75" customHeight="1">
      <c r="A88" s="2"/>
      <c r="B88" s="2"/>
      <c r="C88" s="2"/>
      <c r="D88" s="276"/>
      <c r="E88" s="276"/>
      <c r="F88" s="276"/>
      <c r="G88" s="276"/>
      <c r="H88" s="276"/>
      <c r="I88" s="276"/>
      <c r="J88" s="276"/>
      <c r="K88" s="276"/>
      <c r="L88" s="276"/>
      <c r="M88" s="276"/>
      <c r="N88" s="276"/>
      <c r="O88" s="276"/>
      <c r="P88" s="276"/>
      <c r="Q88" s="276"/>
      <c r="R88" s="276"/>
      <c r="S88" s="276"/>
      <c r="T88" s="276"/>
      <c r="U88" s="276"/>
      <c r="V88" s="276"/>
      <c r="W88" s="276"/>
      <c r="X88" s="276"/>
      <c r="Y88" s="276"/>
      <c r="Z88" s="276"/>
    </row>
    <row r="89" ht="15.75" customHeight="1">
      <c r="A89" s="2"/>
      <c r="B89" s="2"/>
      <c r="C89" s="2"/>
      <c r="D89" s="276"/>
      <c r="E89" s="276"/>
      <c r="F89" s="276"/>
      <c r="G89" s="276"/>
      <c r="H89" s="276"/>
      <c r="I89" s="276"/>
      <c r="J89" s="276"/>
      <c r="K89" s="276"/>
      <c r="L89" s="276"/>
      <c r="M89" s="276"/>
      <c r="N89" s="276"/>
      <c r="O89" s="276"/>
      <c r="P89" s="276"/>
      <c r="Q89" s="276"/>
      <c r="R89" s="276"/>
      <c r="S89" s="276"/>
      <c r="T89" s="276"/>
      <c r="U89" s="276"/>
      <c r="V89" s="276"/>
      <c r="W89" s="276"/>
      <c r="X89" s="276"/>
      <c r="Y89" s="276"/>
      <c r="Z89" s="276"/>
    </row>
    <row r="90" ht="15.75" customHeight="1">
      <c r="A90" s="2"/>
      <c r="B90" s="2"/>
      <c r="C90" s="2"/>
      <c r="D90" s="276"/>
      <c r="E90" s="276"/>
      <c r="F90" s="276"/>
      <c r="G90" s="276"/>
      <c r="H90" s="276"/>
      <c r="I90" s="276"/>
      <c r="J90" s="276"/>
      <c r="K90" s="276"/>
      <c r="L90" s="276"/>
      <c r="M90" s="276"/>
      <c r="N90" s="276"/>
      <c r="O90" s="276"/>
      <c r="P90" s="276"/>
      <c r="Q90" s="276"/>
      <c r="R90" s="276"/>
      <c r="S90" s="276"/>
      <c r="T90" s="276"/>
      <c r="U90" s="276"/>
      <c r="V90" s="276"/>
      <c r="W90" s="276"/>
      <c r="X90" s="276"/>
      <c r="Y90" s="276"/>
      <c r="Z90" s="276"/>
    </row>
    <row r="91" ht="15.75" customHeight="1">
      <c r="A91" s="2"/>
      <c r="B91" s="2"/>
      <c r="C91" s="2"/>
      <c r="D91" s="276"/>
      <c r="E91" s="276"/>
      <c r="F91" s="276"/>
      <c r="G91" s="276"/>
      <c r="H91" s="276"/>
      <c r="I91" s="276"/>
      <c r="J91" s="276"/>
      <c r="K91" s="276"/>
      <c r="L91" s="276"/>
      <c r="M91" s="276"/>
      <c r="N91" s="276"/>
      <c r="O91" s="276"/>
      <c r="P91" s="276"/>
      <c r="Q91" s="276"/>
      <c r="R91" s="276"/>
      <c r="S91" s="276"/>
      <c r="T91" s="276"/>
      <c r="U91" s="276"/>
      <c r="V91" s="276"/>
      <c r="W91" s="276"/>
      <c r="X91" s="276"/>
      <c r="Y91" s="276"/>
      <c r="Z91" s="276"/>
    </row>
    <row r="92" ht="15.75" customHeight="1">
      <c r="A92" s="2"/>
      <c r="B92" s="2"/>
      <c r="C92" s="2"/>
      <c r="D92" s="276"/>
      <c r="E92" s="276"/>
      <c r="F92" s="276"/>
      <c r="G92" s="276"/>
      <c r="H92" s="276"/>
      <c r="I92" s="276"/>
      <c r="J92" s="276"/>
      <c r="K92" s="276"/>
      <c r="L92" s="276"/>
      <c r="M92" s="276"/>
      <c r="N92" s="276"/>
      <c r="O92" s="276"/>
      <c r="P92" s="276"/>
      <c r="Q92" s="276"/>
      <c r="R92" s="276"/>
      <c r="S92" s="276"/>
      <c r="T92" s="276"/>
      <c r="U92" s="276"/>
      <c r="V92" s="276"/>
      <c r="W92" s="276"/>
      <c r="X92" s="276"/>
      <c r="Y92" s="276"/>
      <c r="Z92" s="276"/>
    </row>
    <row r="93" ht="15.75" customHeight="1">
      <c r="A93" s="2"/>
      <c r="B93" s="2"/>
      <c r="C93" s="2"/>
      <c r="D93" s="276"/>
      <c r="E93" s="276"/>
      <c r="F93" s="276"/>
      <c r="G93" s="276"/>
      <c r="H93" s="276"/>
      <c r="I93" s="276"/>
      <c r="J93" s="276"/>
      <c r="K93" s="276"/>
      <c r="L93" s="276"/>
      <c r="M93" s="276"/>
      <c r="N93" s="276"/>
      <c r="O93" s="276"/>
      <c r="P93" s="276"/>
      <c r="Q93" s="276"/>
      <c r="R93" s="276"/>
      <c r="S93" s="276"/>
      <c r="T93" s="276"/>
      <c r="U93" s="276"/>
      <c r="V93" s="276"/>
      <c r="W93" s="276"/>
      <c r="X93" s="276"/>
      <c r="Y93" s="276"/>
      <c r="Z93" s="276"/>
    </row>
    <row r="94" ht="15.75" customHeight="1">
      <c r="A94" s="2"/>
      <c r="B94" s="2"/>
      <c r="C94" s="2"/>
      <c r="D94" s="276"/>
      <c r="E94" s="276"/>
      <c r="F94" s="276"/>
      <c r="G94" s="276"/>
      <c r="H94" s="276"/>
      <c r="I94" s="276"/>
      <c r="J94" s="276"/>
      <c r="K94" s="276"/>
      <c r="L94" s="276"/>
      <c r="M94" s="276"/>
      <c r="N94" s="276"/>
      <c r="O94" s="276"/>
      <c r="P94" s="276"/>
      <c r="Q94" s="276"/>
      <c r="R94" s="276"/>
      <c r="S94" s="276"/>
      <c r="T94" s="276"/>
      <c r="U94" s="276"/>
      <c r="V94" s="276"/>
      <c r="W94" s="276"/>
      <c r="X94" s="276"/>
      <c r="Y94" s="276"/>
      <c r="Z94" s="276"/>
    </row>
    <row r="95" ht="15.75" customHeight="1">
      <c r="A95" s="2"/>
      <c r="B95" s="2"/>
      <c r="C95" s="2"/>
      <c r="D95" s="276"/>
      <c r="E95" s="276"/>
      <c r="F95" s="276"/>
      <c r="G95" s="276"/>
      <c r="H95" s="276"/>
      <c r="I95" s="276"/>
      <c r="J95" s="276"/>
      <c r="K95" s="276"/>
      <c r="L95" s="276"/>
      <c r="M95" s="276"/>
      <c r="N95" s="276"/>
      <c r="O95" s="276"/>
      <c r="P95" s="276"/>
      <c r="Q95" s="276"/>
      <c r="R95" s="276"/>
      <c r="S95" s="276"/>
      <c r="T95" s="276"/>
      <c r="U95" s="276"/>
      <c r="V95" s="276"/>
      <c r="W95" s="276"/>
      <c r="X95" s="276"/>
      <c r="Y95" s="276"/>
      <c r="Z95" s="276"/>
    </row>
    <row r="96" ht="15.75" customHeight="1">
      <c r="A96" s="2"/>
      <c r="B96" s="2"/>
      <c r="C96" s="2"/>
      <c r="D96" s="276"/>
      <c r="E96" s="276"/>
      <c r="F96" s="276"/>
      <c r="G96" s="276"/>
      <c r="H96" s="276"/>
      <c r="I96" s="276"/>
      <c r="J96" s="276"/>
      <c r="K96" s="276"/>
      <c r="L96" s="276"/>
      <c r="M96" s="276"/>
      <c r="N96" s="276"/>
      <c r="O96" s="276"/>
      <c r="P96" s="276"/>
      <c r="Q96" s="276"/>
      <c r="R96" s="276"/>
      <c r="S96" s="276"/>
      <c r="T96" s="276"/>
      <c r="U96" s="276"/>
      <c r="V96" s="276"/>
      <c r="W96" s="276"/>
      <c r="X96" s="276"/>
      <c r="Y96" s="276"/>
      <c r="Z96" s="276"/>
    </row>
    <row r="97" ht="15.75" customHeight="1">
      <c r="A97" s="2"/>
      <c r="B97" s="2"/>
      <c r="C97" s="2"/>
      <c r="D97" s="276"/>
      <c r="E97" s="276"/>
      <c r="F97" s="276"/>
      <c r="G97" s="276"/>
      <c r="H97" s="276"/>
      <c r="I97" s="276"/>
      <c r="J97" s="276"/>
      <c r="K97" s="276"/>
      <c r="L97" s="276"/>
      <c r="M97" s="276"/>
      <c r="N97" s="276"/>
      <c r="O97" s="276"/>
      <c r="P97" s="276"/>
      <c r="Q97" s="276"/>
      <c r="R97" s="276"/>
      <c r="S97" s="276"/>
      <c r="T97" s="276"/>
      <c r="U97" s="276"/>
      <c r="V97" s="276"/>
      <c r="W97" s="276"/>
      <c r="X97" s="276"/>
      <c r="Y97" s="276"/>
      <c r="Z97" s="276"/>
    </row>
    <row r="98" ht="15.75" customHeight="1">
      <c r="A98" s="2"/>
      <c r="B98" s="2"/>
      <c r="C98" s="2"/>
      <c r="D98" s="276"/>
      <c r="E98" s="276"/>
      <c r="F98" s="276"/>
      <c r="G98" s="276"/>
      <c r="H98" s="276"/>
      <c r="I98" s="276"/>
      <c r="J98" s="276"/>
      <c r="K98" s="276"/>
      <c r="L98" s="276"/>
      <c r="M98" s="276"/>
      <c r="N98" s="276"/>
      <c r="O98" s="276"/>
      <c r="P98" s="276"/>
      <c r="Q98" s="276"/>
      <c r="R98" s="276"/>
      <c r="S98" s="276"/>
      <c r="T98" s="276"/>
      <c r="U98" s="276"/>
      <c r="V98" s="276"/>
      <c r="W98" s="276"/>
      <c r="X98" s="276"/>
      <c r="Y98" s="276"/>
      <c r="Z98" s="276"/>
    </row>
    <row r="99" ht="15.75" customHeight="1">
      <c r="A99" s="2"/>
      <c r="B99" s="2"/>
      <c r="C99" s="2"/>
      <c r="D99" s="276"/>
      <c r="E99" s="276"/>
      <c r="F99" s="276"/>
      <c r="G99" s="276"/>
      <c r="H99" s="276"/>
      <c r="I99" s="276"/>
      <c r="J99" s="276"/>
      <c r="K99" s="276"/>
      <c r="L99" s="276"/>
      <c r="M99" s="276"/>
      <c r="N99" s="276"/>
      <c r="O99" s="276"/>
      <c r="P99" s="276"/>
      <c r="Q99" s="276"/>
      <c r="R99" s="276"/>
      <c r="S99" s="276"/>
      <c r="T99" s="276"/>
      <c r="U99" s="276"/>
      <c r="V99" s="276"/>
      <c r="W99" s="276"/>
      <c r="X99" s="276"/>
      <c r="Y99" s="276"/>
      <c r="Z99" s="276"/>
    </row>
    <row r="100" ht="15.75" customHeight="1">
      <c r="A100" s="2"/>
      <c r="B100" s="2"/>
      <c r="C100" s="2"/>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row>
    <row r="101" ht="15.75" customHeight="1">
      <c r="A101" s="2"/>
      <c r="B101" s="2"/>
      <c r="C101" s="2"/>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row>
    <row r="102" ht="15.75" customHeight="1">
      <c r="A102" s="2"/>
      <c r="B102" s="2"/>
      <c r="C102" s="2"/>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row>
    <row r="103" ht="15.75" customHeight="1">
      <c r="A103" s="2"/>
      <c r="B103" s="2"/>
      <c r="C103" s="2"/>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row>
    <row r="104" ht="15.75" customHeight="1">
      <c r="A104" s="2"/>
      <c r="B104" s="2"/>
      <c r="C104" s="2"/>
      <c r="D104" s="276"/>
      <c r="E104" s="276"/>
      <c r="F104" s="276"/>
      <c r="G104" s="276"/>
      <c r="H104" s="276"/>
      <c r="I104" s="276"/>
      <c r="J104" s="276"/>
      <c r="K104" s="276"/>
      <c r="L104" s="276"/>
      <c r="M104" s="276"/>
      <c r="N104" s="276"/>
      <c r="O104" s="276"/>
      <c r="P104" s="276"/>
      <c r="Q104" s="276"/>
      <c r="R104" s="276"/>
      <c r="S104" s="276"/>
      <c r="T104" s="276"/>
      <c r="U104" s="276"/>
      <c r="V104" s="276"/>
      <c r="W104" s="276"/>
      <c r="X104" s="276"/>
      <c r="Y104" s="276"/>
      <c r="Z104" s="276"/>
    </row>
    <row r="105" ht="15.75" customHeight="1">
      <c r="A105" s="2"/>
      <c r="B105" s="2"/>
      <c r="C105" s="2"/>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row>
    <row r="106" ht="15.75" customHeight="1">
      <c r="A106" s="2"/>
      <c r="B106" s="2"/>
      <c r="C106" s="2"/>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row>
    <row r="107" ht="15.75" customHeight="1">
      <c r="A107" s="2"/>
      <c r="B107" s="2"/>
      <c r="C107" s="2"/>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row>
    <row r="108" ht="15.75" customHeight="1">
      <c r="A108" s="2"/>
      <c r="B108" s="2"/>
      <c r="C108" s="2"/>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row>
    <row r="109" ht="15.75" customHeight="1">
      <c r="A109" s="2"/>
      <c r="B109" s="2"/>
      <c r="C109" s="2"/>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row>
    <row r="110" ht="15.75" customHeight="1">
      <c r="A110" s="2"/>
      <c r="B110" s="2"/>
      <c r="C110" s="2"/>
      <c r="D110" s="276"/>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row>
    <row r="111" ht="15.75" customHeight="1">
      <c r="A111" s="2"/>
      <c r="B111" s="2"/>
      <c r="C111" s="2"/>
      <c r="D111" s="276"/>
      <c r="E111" s="276"/>
      <c r="F111" s="276"/>
      <c r="G111" s="276"/>
      <c r="H111" s="276"/>
      <c r="I111" s="276"/>
      <c r="J111" s="276"/>
      <c r="K111" s="276"/>
      <c r="L111" s="276"/>
      <c r="M111" s="276"/>
      <c r="N111" s="276"/>
      <c r="O111" s="276"/>
      <c r="P111" s="276"/>
      <c r="Q111" s="276"/>
      <c r="R111" s="276"/>
      <c r="S111" s="276"/>
      <c r="T111" s="276"/>
      <c r="U111" s="276"/>
      <c r="V111" s="276"/>
      <c r="W111" s="276"/>
      <c r="X111" s="276"/>
      <c r="Y111" s="276"/>
      <c r="Z111" s="276"/>
    </row>
    <row r="112" ht="15.75" customHeight="1">
      <c r="A112" s="2"/>
      <c r="B112" s="2"/>
      <c r="C112" s="2"/>
      <c r="D112" s="276"/>
      <c r="E112" s="276"/>
      <c r="F112" s="276"/>
      <c r="G112" s="276"/>
      <c r="H112" s="276"/>
      <c r="I112" s="276"/>
      <c r="J112" s="276"/>
      <c r="K112" s="276"/>
      <c r="L112" s="276"/>
      <c r="M112" s="276"/>
      <c r="N112" s="276"/>
      <c r="O112" s="276"/>
      <c r="P112" s="276"/>
      <c r="Q112" s="276"/>
      <c r="R112" s="276"/>
      <c r="S112" s="276"/>
      <c r="T112" s="276"/>
      <c r="U112" s="276"/>
      <c r="V112" s="276"/>
      <c r="W112" s="276"/>
      <c r="X112" s="276"/>
      <c r="Y112" s="276"/>
      <c r="Z112" s="276"/>
    </row>
    <row r="113" ht="15.75" customHeight="1">
      <c r="A113" s="2"/>
      <c r="B113" s="2"/>
      <c r="C113" s="2"/>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row>
    <row r="114" ht="15.75" customHeight="1">
      <c r="A114" s="2"/>
      <c r="B114" s="2"/>
      <c r="C114" s="2"/>
      <c r="D114" s="276"/>
      <c r="E114" s="276"/>
      <c r="F114" s="276"/>
      <c r="G114" s="276"/>
      <c r="H114" s="276"/>
      <c r="I114" s="276"/>
      <c r="J114" s="276"/>
      <c r="K114" s="276"/>
      <c r="L114" s="276"/>
      <c r="M114" s="276"/>
      <c r="N114" s="276"/>
      <c r="O114" s="276"/>
      <c r="P114" s="276"/>
      <c r="Q114" s="276"/>
      <c r="R114" s="276"/>
      <c r="S114" s="276"/>
      <c r="T114" s="276"/>
      <c r="U114" s="276"/>
      <c r="V114" s="276"/>
      <c r="W114" s="276"/>
      <c r="X114" s="276"/>
      <c r="Y114" s="276"/>
      <c r="Z114" s="276"/>
    </row>
    <row r="115" ht="15.75" customHeight="1">
      <c r="A115" s="2"/>
      <c r="B115" s="2"/>
      <c r="C115" s="2"/>
      <c r="D115" s="276"/>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row>
    <row r="116" ht="15.75" customHeight="1">
      <c r="A116" s="2"/>
      <c r="B116" s="2"/>
      <c r="C116" s="2"/>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row>
    <row r="117" ht="15.75" customHeight="1">
      <c r="A117" s="2"/>
      <c r="B117" s="2"/>
      <c r="C117" s="2"/>
      <c r="D117" s="276"/>
      <c r="E117" s="276"/>
      <c r="F117" s="276"/>
      <c r="G117" s="276"/>
      <c r="H117" s="276"/>
      <c r="I117" s="276"/>
      <c r="J117" s="276"/>
      <c r="K117" s="276"/>
      <c r="L117" s="276"/>
      <c r="M117" s="276"/>
      <c r="N117" s="276"/>
      <c r="O117" s="276"/>
      <c r="P117" s="276"/>
      <c r="Q117" s="276"/>
      <c r="R117" s="276"/>
      <c r="S117" s="276"/>
      <c r="T117" s="276"/>
      <c r="U117" s="276"/>
      <c r="V117" s="276"/>
      <c r="W117" s="276"/>
      <c r="X117" s="276"/>
      <c r="Y117" s="276"/>
      <c r="Z117" s="276"/>
    </row>
    <row r="118" ht="15.75" customHeight="1">
      <c r="A118" s="2"/>
      <c r="B118" s="2"/>
      <c r="C118" s="2"/>
      <c r="D118" s="276"/>
      <c r="E118" s="276"/>
      <c r="F118" s="276"/>
      <c r="G118" s="276"/>
      <c r="H118" s="276"/>
      <c r="I118" s="276"/>
      <c r="J118" s="276"/>
      <c r="K118" s="276"/>
      <c r="L118" s="276"/>
      <c r="M118" s="276"/>
      <c r="N118" s="276"/>
      <c r="O118" s="276"/>
      <c r="P118" s="276"/>
      <c r="Q118" s="276"/>
      <c r="R118" s="276"/>
      <c r="S118" s="276"/>
      <c r="T118" s="276"/>
      <c r="U118" s="276"/>
      <c r="V118" s="276"/>
      <c r="W118" s="276"/>
      <c r="X118" s="276"/>
      <c r="Y118" s="276"/>
      <c r="Z118" s="276"/>
    </row>
    <row r="119" ht="15.75" customHeight="1">
      <c r="A119" s="2"/>
      <c r="B119" s="2"/>
      <c r="C119" s="2"/>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row>
    <row r="120" ht="15.75" customHeight="1">
      <c r="A120" s="2"/>
      <c r="B120" s="2"/>
      <c r="C120" s="2"/>
      <c r="D120" s="276"/>
      <c r="E120" s="276"/>
      <c r="F120" s="276"/>
      <c r="G120" s="276"/>
      <c r="H120" s="276"/>
      <c r="I120" s="276"/>
      <c r="J120" s="276"/>
      <c r="K120" s="276"/>
      <c r="L120" s="276"/>
      <c r="M120" s="276"/>
      <c r="N120" s="276"/>
      <c r="O120" s="276"/>
      <c r="P120" s="276"/>
      <c r="Q120" s="276"/>
      <c r="R120" s="276"/>
      <c r="S120" s="276"/>
      <c r="T120" s="276"/>
      <c r="U120" s="276"/>
      <c r="V120" s="276"/>
      <c r="W120" s="276"/>
      <c r="X120" s="276"/>
      <c r="Y120" s="276"/>
      <c r="Z120" s="276"/>
    </row>
    <row r="121" ht="15.75" customHeight="1">
      <c r="A121" s="2"/>
      <c r="B121" s="2"/>
      <c r="C121" s="2"/>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row>
    <row r="122" ht="15.75" customHeight="1">
      <c r="A122" s="2"/>
      <c r="B122" s="2"/>
      <c r="C122" s="2"/>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row>
    <row r="123" ht="15.75" customHeight="1">
      <c r="A123" s="2"/>
      <c r="B123" s="2"/>
      <c r="C123" s="2"/>
      <c r="D123" s="276"/>
      <c r="E123" s="276"/>
      <c r="F123" s="276"/>
      <c r="G123" s="276"/>
      <c r="H123" s="276"/>
      <c r="I123" s="276"/>
      <c r="J123" s="276"/>
      <c r="K123" s="276"/>
      <c r="L123" s="276"/>
      <c r="M123" s="276"/>
      <c r="N123" s="276"/>
      <c r="O123" s="276"/>
      <c r="P123" s="276"/>
      <c r="Q123" s="276"/>
      <c r="R123" s="276"/>
      <c r="S123" s="276"/>
      <c r="T123" s="276"/>
      <c r="U123" s="276"/>
      <c r="V123" s="276"/>
      <c r="W123" s="276"/>
      <c r="X123" s="276"/>
      <c r="Y123" s="276"/>
      <c r="Z123" s="276"/>
    </row>
    <row r="124" ht="15.75" customHeight="1">
      <c r="A124" s="2"/>
      <c r="B124" s="2"/>
      <c r="C124" s="2"/>
      <c r="D124" s="276"/>
      <c r="E124" s="276"/>
      <c r="F124" s="276"/>
      <c r="G124" s="276"/>
      <c r="H124" s="276"/>
      <c r="I124" s="276"/>
      <c r="J124" s="276"/>
      <c r="K124" s="276"/>
      <c r="L124" s="276"/>
      <c r="M124" s="276"/>
      <c r="N124" s="276"/>
      <c r="O124" s="276"/>
      <c r="P124" s="276"/>
      <c r="Q124" s="276"/>
      <c r="R124" s="276"/>
      <c r="S124" s="276"/>
      <c r="T124" s="276"/>
      <c r="U124" s="276"/>
      <c r="V124" s="276"/>
      <c r="W124" s="276"/>
      <c r="X124" s="276"/>
      <c r="Y124" s="276"/>
      <c r="Z124" s="276"/>
    </row>
    <row r="125" ht="15.75" customHeight="1">
      <c r="A125" s="2"/>
      <c r="B125" s="2"/>
      <c r="C125" s="2"/>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row>
    <row r="126" ht="15.75" customHeight="1">
      <c r="A126" s="2"/>
      <c r="B126" s="2"/>
      <c r="C126" s="2"/>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row>
    <row r="127" ht="15.75" customHeight="1">
      <c r="A127" s="2"/>
      <c r="B127" s="2"/>
      <c r="C127" s="2"/>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row>
    <row r="128" ht="15.75" customHeight="1">
      <c r="A128" s="2"/>
      <c r="B128" s="2"/>
      <c r="C128" s="2"/>
      <c r="D128" s="276"/>
      <c r="E128" s="276"/>
      <c r="F128" s="276"/>
      <c r="G128" s="276"/>
      <c r="H128" s="276"/>
      <c r="I128" s="276"/>
      <c r="J128" s="276"/>
      <c r="K128" s="276"/>
      <c r="L128" s="276"/>
      <c r="M128" s="276"/>
      <c r="N128" s="276"/>
      <c r="O128" s="276"/>
      <c r="P128" s="276"/>
      <c r="Q128" s="276"/>
      <c r="R128" s="276"/>
      <c r="S128" s="276"/>
      <c r="T128" s="276"/>
      <c r="U128" s="276"/>
      <c r="V128" s="276"/>
      <c r="W128" s="276"/>
      <c r="X128" s="276"/>
      <c r="Y128" s="276"/>
      <c r="Z128" s="276"/>
    </row>
    <row r="129" ht="15.75" customHeight="1">
      <c r="A129" s="2"/>
      <c r="B129" s="2"/>
      <c r="C129" s="2"/>
      <c r="D129" s="276"/>
      <c r="E129" s="276"/>
      <c r="F129" s="276"/>
      <c r="G129" s="276"/>
      <c r="H129" s="276"/>
      <c r="I129" s="276"/>
      <c r="J129" s="276"/>
      <c r="K129" s="276"/>
      <c r="L129" s="276"/>
      <c r="M129" s="276"/>
      <c r="N129" s="276"/>
      <c r="O129" s="276"/>
      <c r="P129" s="276"/>
      <c r="Q129" s="276"/>
      <c r="R129" s="276"/>
      <c r="S129" s="276"/>
      <c r="T129" s="276"/>
      <c r="U129" s="276"/>
      <c r="V129" s="276"/>
      <c r="W129" s="276"/>
      <c r="X129" s="276"/>
      <c r="Y129" s="276"/>
      <c r="Z129" s="276"/>
    </row>
    <row r="130" ht="15.75" customHeight="1">
      <c r="A130" s="2"/>
      <c r="B130" s="2"/>
      <c r="C130" s="2"/>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row>
    <row r="131" ht="15.75" customHeight="1">
      <c r="A131" s="2"/>
      <c r="B131" s="2"/>
      <c r="C131" s="2"/>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row>
    <row r="132" ht="15.75" customHeight="1">
      <c r="A132" s="2"/>
      <c r="B132" s="2"/>
      <c r="C132" s="2"/>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row>
    <row r="133" ht="15.75" customHeight="1">
      <c r="A133" s="2"/>
      <c r="B133" s="2"/>
      <c r="C133" s="2"/>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row>
    <row r="134" ht="15.75" customHeight="1">
      <c r="A134" s="2"/>
      <c r="B134" s="2"/>
      <c r="C134" s="2"/>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row>
    <row r="135" ht="15.75" customHeight="1">
      <c r="A135" s="2"/>
      <c r="B135" s="2"/>
      <c r="C135" s="2"/>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row>
    <row r="136" ht="15.75" customHeight="1">
      <c r="A136" s="2"/>
      <c r="B136" s="2"/>
      <c r="C136" s="2"/>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row>
    <row r="137" ht="15.75" customHeight="1">
      <c r="A137" s="2"/>
      <c r="B137" s="2"/>
      <c r="C137" s="2"/>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row>
    <row r="138" ht="15.75" customHeight="1">
      <c r="A138" s="2"/>
      <c r="B138" s="2"/>
      <c r="C138" s="2"/>
      <c r="D138" s="276"/>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row>
    <row r="139" ht="15.75" customHeight="1">
      <c r="A139" s="2"/>
      <c r="B139" s="2"/>
      <c r="C139" s="2"/>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row>
    <row r="140" ht="15.75" customHeight="1">
      <c r="A140" s="2"/>
      <c r="B140" s="2"/>
      <c r="C140" s="2"/>
      <c r="D140" s="276"/>
      <c r="E140" s="276"/>
      <c r="F140" s="276"/>
      <c r="G140" s="276"/>
      <c r="H140" s="276"/>
      <c r="I140" s="276"/>
      <c r="J140" s="276"/>
      <c r="K140" s="276"/>
      <c r="L140" s="276"/>
      <c r="M140" s="276"/>
      <c r="N140" s="276"/>
      <c r="O140" s="276"/>
      <c r="P140" s="276"/>
      <c r="Q140" s="276"/>
      <c r="R140" s="276"/>
      <c r="S140" s="276"/>
      <c r="T140" s="276"/>
      <c r="U140" s="276"/>
      <c r="V140" s="276"/>
      <c r="W140" s="276"/>
      <c r="X140" s="276"/>
      <c r="Y140" s="276"/>
      <c r="Z140" s="276"/>
    </row>
    <row r="141" ht="15.75" customHeight="1">
      <c r="A141" s="2"/>
      <c r="B141" s="2"/>
      <c r="C141" s="2"/>
      <c r="D141" s="276"/>
      <c r="E141" s="276"/>
      <c r="F141" s="276"/>
      <c r="G141" s="276"/>
      <c r="H141" s="276"/>
      <c r="I141" s="276"/>
      <c r="J141" s="276"/>
      <c r="K141" s="276"/>
      <c r="L141" s="276"/>
      <c r="M141" s="276"/>
      <c r="N141" s="276"/>
      <c r="O141" s="276"/>
      <c r="P141" s="276"/>
      <c r="Q141" s="276"/>
      <c r="R141" s="276"/>
      <c r="S141" s="276"/>
      <c r="T141" s="276"/>
      <c r="U141" s="276"/>
      <c r="V141" s="276"/>
      <c r="W141" s="276"/>
      <c r="X141" s="276"/>
      <c r="Y141" s="276"/>
      <c r="Z141" s="276"/>
    </row>
    <row r="142" ht="15.75" customHeight="1">
      <c r="A142" s="2"/>
      <c r="B142" s="2"/>
      <c r="C142" s="2"/>
      <c r="D142" s="276"/>
      <c r="E142" s="276"/>
      <c r="F142" s="276"/>
      <c r="G142" s="276"/>
      <c r="H142" s="276"/>
      <c r="I142" s="276"/>
      <c r="J142" s="276"/>
      <c r="K142" s="276"/>
      <c r="L142" s="276"/>
      <c r="M142" s="276"/>
      <c r="N142" s="276"/>
      <c r="O142" s="276"/>
      <c r="P142" s="276"/>
      <c r="Q142" s="276"/>
      <c r="R142" s="276"/>
      <c r="S142" s="276"/>
      <c r="T142" s="276"/>
      <c r="U142" s="276"/>
      <c r="V142" s="276"/>
      <c r="W142" s="276"/>
      <c r="X142" s="276"/>
      <c r="Y142" s="276"/>
      <c r="Z142" s="276"/>
    </row>
    <row r="143" ht="15.75" customHeight="1">
      <c r="A143" s="2"/>
      <c r="B143" s="2"/>
      <c r="C143" s="2"/>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row>
    <row r="144" ht="15.75" customHeight="1">
      <c r="A144" s="2"/>
      <c r="B144" s="2"/>
      <c r="C144" s="2"/>
      <c r="D144" s="276"/>
      <c r="E144" s="276"/>
      <c r="F144" s="276"/>
      <c r="G144" s="276"/>
      <c r="H144" s="276"/>
      <c r="I144" s="276"/>
      <c r="J144" s="276"/>
      <c r="K144" s="276"/>
      <c r="L144" s="276"/>
      <c r="M144" s="276"/>
      <c r="N144" s="276"/>
      <c r="O144" s="276"/>
      <c r="P144" s="276"/>
      <c r="Q144" s="276"/>
      <c r="R144" s="276"/>
      <c r="S144" s="276"/>
      <c r="T144" s="276"/>
      <c r="U144" s="276"/>
      <c r="V144" s="276"/>
      <c r="W144" s="276"/>
      <c r="X144" s="276"/>
      <c r="Y144" s="276"/>
      <c r="Z144" s="276"/>
    </row>
    <row r="145" ht="15.75" customHeight="1">
      <c r="A145" s="2"/>
      <c r="B145" s="2"/>
      <c r="C145" s="2"/>
      <c r="D145" s="276"/>
      <c r="E145" s="276"/>
      <c r="F145" s="276"/>
      <c r="G145" s="276"/>
      <c r="H145" s="276"/>
      <c r="I145" s="276"/>
      <c r="J145" s="276"/>
      <c r="K145" s="276"/>
      <c r="L145" s="276"/>
      <c r="M145" s="276"/>
      <c r="N145" s="276"/>
      <c r="O145" s="276"/>
      <c r="P145" s="276"/>
      <c r="Q145" s="276"/>
      <c r="R145" s="276"/>
      <c r="S145" s="276"/>
      <c r="T145" s="276"/>
      <c r="U145" s="276"/>
      <c r="V145" s="276"/>
      <c r="W145" s="276"/>
      <c r="X145" s="276"/>
      <c r="Y145" s="276"/>
      <c r="Z145" s="276"/>
    </row>
    <row r="146" ht="15.75" customHeight="1">
      <c r="A146" s="2"/>
      <c r="B146" s="2"/>
      <c r="C146" s="2"/>
      <c r="D146" s="276"/>
      <c r="E146" s="276"/>
      <c r="F146" s="276"/>
      <c r="G146" s="276"/>
      <c r="H146" s="276"/>
      <c r="I146" s="276"/>
      <c r="J146" s="276"/>
      <c r="K146" s="276"/>
      <c r="L146" s="276"/>
      <c r="M146" s="276"/>
      <c r="N146" s="276"/>
      <c r="O146" s="276"/>
      <c r="P146" s="276"/>
      <c r="Q146" s="276"/>
      <c r="R146" s="276"/>
      <c r="S146" s="276"/>
      <c r="T146" s="276"/>
      <c r="U146" s="276"/>
      <c r="V146" s="276"/>
      <c r="W146" s="276"/>
      <c r="X146" s="276"/>
      <c r="Y146" s="276"/>
      <c r="Z146" s="276"/>
    </row>
    <row r="147" ht="15.75" customHeight="1">
      <c r="A147" s="2"/>
      <c r="B147" s="2"/>
      <c r="C147" s="2"/>
      <c r="D147" s="276"/>
      <c r="E147" s="276"/>
      <c r="F147" s="276"/>
      <c r="G147" s="276"/>
      <c r="H147" s="276"/>
      <c r="I147" s="276"/>
      <c r="J147" s="276"/>
      <c r="K147" s="276"/>
      <c r="L147" s="276"/>
      <c r="M147" s="276"/>
      <c r="N147" s="276"/>
      <c r="O147" s="276"/>
      <c r="P147" s="276"/>
      <c r="Q147" s="276"/>
      <c r="R147" s="276"/>
      <c r="S147" s="276"/>
      <c r="T147" s="276"/>
      <c r="U147" s="276"/>
      <c r="V147" s="276"/>
      <c r="W147" s="276"/>
      <c r="X147" s="276"/>
      <c r="Y147" s="276"/>
      <c r="Z147" s="276"/>
    </row>
    <row r="148" ht="15.75" customHeight="1">
      <c r="A148" s="2"/>
      <c r="B148" s="2"/>
      <c r="C148" s="2"/>
      <c r="D148" s="276"/>
      <c r="E148" s="276"/>
      <c r="F148" s="276"/>
      <c r="G148" s="276"/>
      <c r="H148" s="276"/>
      <c r="I148" s="276"/>
      <c r="J148" s="276"/>
      <c r="K148" s="276"/>
      <c r="L148" s="276"/>
      <c r="M148" s="276"/>
      <c r="N148" s="276"/>
      <c r="O148" s="276"/>
      <c r="P148" s="276"/>
      <c r="Q148" s="276"/>
      <c r="R148" s="276"/>
      <c r="S148" s="276"/>
      <c r="T148" s="276"/>
      <c r="U148" s="276"/>
      <c r="V148" s="276"/>
      <c r="W148" s="276"/>
      <c r="X148" s="276"/>
      <c r="Y148" s="276"/>
      <c r="Z148" s="276"/>
    </row>
    <row r="149" ht="15.75" customHeight="1">
      <c r="A149" s="2"/>
      <c r="B149" s="2"/>
      <c r="C149" s="2"/>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row>
    <row r="150" ht="15.75" customHeight="1">
      <c r="A150" s="2"/>
      <c r="B150" s="2"/>
      <c r="C150" s="2"/>
      <c r="D150" s="276"/>
      <c r="E150" s="276"/>
      <c r="F150" s="276"/>
      <c r="G150" s="276"/>
      <c r="H150" s="276"/>
      <c r="I150" s="276"/>
      <c r="J150" s="276"/>
      <c r="K150" s="276"/>
      <c r="L150" s="276"/>
      <c r="M150" s="276"/>
      <c r="N150" s="276"/>
      <c r="O150" s="276"/>
      <c r="P150" s="276"/>
      <c r="Q150" s="276"/>
      <c r="R150" s="276"/>
      <c r="S150" s="276"/>
      <c r="T150" s="276"/>
      <c r="U150" s="276"/>
      <c r="V150" s="276"/>
      <c r="W150" s="276"/>
      <c r="X150" s="276"/>
      <c r="Y150" s="276"/>
      <c r="Z150" s="276"/>
    </row>
    <row r="151" ht="15.75" customHeight="1">
      <c r="A151" s="2"/>
      <c r="B151" s="2"/>
      <c r="C151" s="2"/>
      <c r="D151" s="276"/>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row>
    <row r="152" ht="15.75" customHeight="1">
      <c r="A152" s="2"/>
      <c r="B152" s="2"/>
      <c r="C152" s="2"/>
      <c r="D152" s="276"/>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row>
    <row r="153" ht="15.75" customHeight="1">
      <c r="A153" s="2"/>
      <c r="B153" s="2"/>
      <c r="C153" s="2"/>
      <c r="D153" s="276"/>
      <c r="E153" s="276"/>
      <c r="F153" s="276"/>
      <c r="G153" s="276"/>
      <c r="H153" s="276"/>
      <c r="I153" s="276"/>
      <c r="J153" s="276"/>
      <c r="K153" s="276"/>
      <c r="L153" s="276"/>
      <c r="M153" s="276"/>
      <c r="N153" s="276"/>
      <c r="O153" s="276"/>
      <c r="P153" s="276"/>
      <c r="Q153" s="276"/>
      <c r="R153" s="276"/>
      <c r="S153" s="276"/>
      <c r="T153" s="276"/>
      <c r="U153" s="276"/>
      <c r="V153" s="276"/>
      <c r="W153" s="276"/>
      <c r="X153" s="276"/>
      <c r="Y153" s="276"/>
      <c r="Z153" s="276"/>
    </row>
    <row r="154" ht="15.75" customHeight="1">
      <c r="A154" s="2"/>
      <c r="B154" s="2"/>
      <c r="C154" s="2"/>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row>
    <row r="155" ht="15.75" customHeight="1">
      <c r="A155" s="2"/>
      <c r="B155" s="2"/>
      <c r="C155" s="2"/>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row>
    <row r="156" ht="15.75" customHeight="1">
      <c r="A156" s="2"/>
      <c r="B156" s="2"/>
      <c r="C156" s="2"/>
      <c r="D156" s="276"/>
      <c r="E156" s="276"/>
      <c r="F156" s="276"/>
      <c r="G156" s="276"/>
      <c r="H156" s="276"/>
      <c r="I156" s="276"/>
      <c r="J156" s="276"/>
      <c r="K156" s="276"/>
      <c r="L156" s="276"/>
      <c r="M156" s="276"/>
      <c r="N156" s="276"/>
      <c r="O156" s="276"/>
      <c r="P156" s="276"/>
      <c r="Q156" s="276"/>
      <c r="R156" s="276"/>
      <c r="S156" s="276"/>
      <c r="T156" s="276"/>
      <c r="U156" s="276"/>
      <c r="V156" s="276"/>
      <c r="W156" s="276"/>
      <c r="X156" s="276"/>
      <c r="Y156" s="276"/>
      <c r="Z156" s="276"/>
    </row>
    <row r="157" ht="15.75" customHeight="1">
      <c r="A157" s="2"/>
      <c r="B157" s="2"/>
      <c r="C157" s="2"/>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row>
    <row r="158" ht="15.75" customHeight="1">
      <c r="A158" s="2"/>
      <c r="B158" s="2"/>
      <c r="C158" s="2"/>
      <c r="D158" s="276"/>
      <c r="E158" s="276"/>
      <c r="F158" s="276"/>
      <c r="G158" s="276"/>
      <c r="H158" s="276"/>
      <c r="I158" s="276"/>
      <c r="J158" s="276"/>
      <c r="K158" s="276"/>
      <c r="L158" s="276"/>
      <c r="M158" s="276"/>
      <c r="N158" s="276"/>
      <c r="O158" s="276"/>
      <c r="P158" s="276"/>
      <c r="Q158" s="276"/>
      <c r="R158" s="276"/>
      <c r="S158" s="276"/>
      <c r="T158" s="276"/>
      <c r="U158" s="276"/>
      <c r="V158" s="276"/>
      <c r="W158" s="276"/>
      <c r="X158" s="276"/>
      <c r="Y158" s="276"/>
      <c r="Z158" s="276"/>
    </row>
    <row r="159" ht="15.75" customHeight="1">
      <c r="A159" s="2"/>
      <c r="B159" s="2"/>
      <c r="C159" s="2"/>
      <c r="D159" s="276"/>
      <c r="E159" s="276"/>
      <c r="F159" s="276"/>
      <c r="G159" s="276"/>
      <c r="H159" s="276"/>
      <c r="I159" s="276"/>
      <c r="J159" s="276"/>
      <c r="K159" s="276"/>
      <c r="L159" s="276"/>
      <c r="M159" s="276"/>
      <c r="N159" s="276"/>
      <c r="O159" s="276"/>
      <c r="P159" s="276"/>
      <c r="Q159" s="276"/>
      <c r="R159" s="276"/>
      <c r="S159" s="276"/>
      <c r="T159" s="276"/>
      <c r="U159" s="276"/>
      <c r="V159" s="276"/>
      <c r="W159" s="276"/>
      <c r="X159" s="276"/>
      <c r="Y159" s="276"/>
      <c r="Z159" s="276"/>
    </row>
    <row r="160" ht="15.75" customHeight="1">
      <c r="A160" s="2"/>
      <c r="B160" s="2"/>
      <c r="C160" s="2"/>
      <c r="D160" s="276"/>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row>
    <row r="161" ht="15.75" customHeight="1">
      <c r="A161" s="2"/>
      <c r="B161" s="2"/>
      <c r="C161" s="2"/>
      <c r="D161" s="276"/>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row>
    <row r="162" ht="15.75" customHeight="1">
      <c r="A162" s="2"/>
      <c r="B162" s="2"/>
      <c r="C162" s="2"/>
      <c r="D162" s="276"/>
      <c r="E162" s="276"/>
      <c r="F162" s="276"/>
      <c r="G162" s="276"/>
      <c r="H162" s="276"/>
      <c r="I162" s="276"/>
      <c r="J162" s="276"/>
      <c r="K162" s="276"/>
      <c r="L162" s="276"/>
      <c r="M162" s="276"/>
      <c r="N162" s="276"/>
      <c r="O162" s="276"/>
      <c r="P162" s="276"/>
      <c r="Q162" s="276"/>
      <c r="R162" s="276"/>
      <c r="S162" s="276"/>
      <c r="T162" s="276"/>
      <c r="U162" s="276"/>
      <c r="V162" s="276"/>
      <c r="W162" s="276"/>
      <c r="X162" s="276"/>
      <c r="Y162" s="276"/>
      <c r="Z162" s="276"/>
    </row>
    <row r="163" ht="15.75" customHeight="1">
      <c r="A163" s="2"/>
      <c r="B163" s="2"/>
      <c r="C163" s="2"/>
      <c r="D163" s="276"/>
      <c r="E163" s="276"/>
      <c r="F163" s="276"/>
      <c r="G163" s="276"/>
      <c r="H163" s="276"/>
      <c r="I163" s="276"/>
      <c r="J163" s="276"/>
      <c r="K163" s="276"/>
      <c r="L163" s="276"/>
      <c r="M163" s="276"/>
      <c r="N163" s="276"/>
      <c r="O163" s="276"/>
      <c r="P163" s="276"/>
      <c r="Q163" s="276"/>
      <c r="R163" s="276"/>
      <c r="S163" s="276"/>
      <c r="T163" s="276"/>
      <c r="U163" s="276"/>
      <c r="V163" s="276"/>
      <c r="W163" s="276"/>
      <c r="X163" s="276"/>
      <c r="Y163" s="276"/>
      <c r="Z163" s="276"/>
    </row>
    <row r="164" ht="15.75" customHeight="1">
      <c r="A164" s="2"/>
      <c r="B164" s="2"/>
      <c r="C164" s="2"/>
      <c r="D164" s="276"/>
      <c r="E164" s="276"/>
      <c r="F164" s="276"/>
      <c r="G164" s="276"/>
      <c r="H164" s="276"/>
      <c r="I164" s="276"/>
      <c r="J164" s="276"/>
      <c r="K164" s="276"/>
      <c r="L164" s="276"/>
      <c r="M164" s="276"/>
      <c r="N164" s="276"/>
      <c r="O164" s="276"/>
      <c r="P164" s="276"/>
      <c r="Q164" s="276"/>
      <c r="R164" s="276"/>
      <c r="S164" s="276"/>
      <c r="T164" s="276"/>
      <c r="U164" s="276"/>
      <c r="V164" s="276"/>
      <c r="W164" s="276"/>
      <c r="X164" s="276"/>
      <c r="Y164" s="276"/>
      <c r="Z164" s="276"/>
    </row>
    <row r="165" ht="15.75" customHeight="1">
      <c r="A165" s="2"/>
      <c r="B165" s="2"/>
      <c r="C165" s="2"/>
      <c r="D165" s="276"/>
      <c r="E165" s="276"/>
      <c r="F165" s="276"/>
      <c r="G165" s="276"/>
      <c r="H165" s="276"/>
      <c r="I165" s="276"/>
      <c r="J165" s="276"/>
      <c r="K165" s="276"/>
      <c r="L165" s="276"/>
      <c r="M165" s="276"/>
      <c r="N165" s="276"/>
      <c r="O165" s="276"/>
      <c r="P165" s="276"/>
      <c r="Q165" s="276"/>
      <c r="R165" s="276"/>
      <c r="S165" s="276"/>
      <c r="T165" s="276"/>
      <c r="U165" s="276"/>
      <c r="V165" s="276"/>
      <c r="W165" s="276"/>
      <c r="X165" s="276"/>
      <c r="Y165" s="276"/>
      <c r="Z165" s="276"/>
    </row>
    <row r="166" ht="15.75" customHeight="1">
      <c r="A166" s="2"/>
      <c r="B166" s="2"/>
      <c r="C166" s="2"/>
      <c r="D166" s="276"/>
      <c r="E166" s="276"/>
      <c r="F166" s="276"/>
      <c r="G166" s="276"/>
      <c r="H166" s="276"/>
      <c r="I166" s="276"/>
      <c r="J166" s="276"/>
      <c r="K166" s="276"/>
      <c r="L166" s="276"/>
      <c r="M166" s="276"/>
      <c r="N166" s="276"/>
      <c r="O166" s="276"/>
      <c r="P166" s="276"/>
      <c r="Q166" s="276"/>
      <c r="R166" s="276"/>
      <c r="S166" s="276"/>
      <c r="T166" s="276"/>
      <c r="U166" s="276"/>
      <c r="V166" s="276"/>
      <c r="W166" s="276"/>
      <c r="X166" s="276"/>
      <c r="Y166" s="276"/>
      <c r="Z166" s="276"/>
    </row>
    <row r="167" ht="15.75" customHeight="1">
      <c r="A167" s="2"/>
      <c r="B167" s="2"/>
      <c r="C167" s="2"/>
      <c r="D167" s="276"/>
      <c r="E167" s="276"/>
      <c r="F167" s="276"/>
      <c r="G167" s="276"/>
      <c r="H167" s="276"/>
      <c r="I167" s="276"/>
      <c r="J167" s="276"/>
      <c r="K167" s="276"/>
      <c r="L167" s="276"/>
      <c r="M167" s="276"/>
      <c r="N167" s="276"/>
      <c r="O167" s="276"/>
      <c r="P167" s="276"/>
      <c r="Q167" s="276"/>
      <c r="R167" s="276"/>
      <c r="S167" s="276"/>
      <c r="T167" s="276"/>
      <c r="U167" s="276"/>
      <c r="V167" s="276"/>
      <c r="W167" s="276"/>
      <c r="X167" s="276"/>
      <c r="Y167" s="276"/>
      <c r="Z167" s="276"/>
    </row>
    <row r="168" ht="15.75" customHeight="1">
      <c r="A168" s="2"/>
      <c r="B168" s="2"/>
      <c r="C168" s="2"/>
      <c r="D168" s="276"/>
      <c r="E168" s="276"/>
      <c r="F168" s="276"/>
      <c r="G168" s="276"/>
      <c r="H168" s="276"/>
      <c r="I168" s="276"/>
      <c r="J168" s="276"/>
      <c r="K168" s="276"/>
      <c r="L168" s="276"/>
      <c r="M168" s="276"/>
      <c r="N168" s="276"/>
      <c r="O168" s="276"/>
      <c r="P168" s="276"/>
      <c r="Q168" s="276"/>
      <c r="R168" s="276"/>
      <c r="S168" s="276"/>
      <c r="T168" s="276"/>
      <c r="U168" s="276"/>
      <c r="V168" s="276"/>
      <c r="W168" s="276"/>
      <c r="X168" s="276"/>
      <c r="Y168" s="276"/>
      <c r="Z168" s="276"/>
    </row>
    <row r="169" ht="15.75" customHeight="1">
      <c r="A169" s="2"/>
      <c r="B169" s="2"/>
      <c r="C169" s="2"/>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row>
    <row r="170" ht="15.75" customHeight="1">
      <c r="A170" s="2"/>
      <c r="B170" s="2"/>
      <c r="C170" s="2"/>
      <c r="D170" s="276"/>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row>
    <row r="171" ht="15.75" customHeight="1">
      <c r="A171" s="2"/>
      <c r="B171" s="2"/>
      <c r="C171" s="2"/>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row>
    <row r="172" ht="15.75" customHeight="1">
      <c r="A172" s="2"/>
      <c r="B172" s="2"/>
      <c r="C172" s="2"/>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row>
    <row r="173" ht="15.75" customHeight="1">
      <c r="A173" s="2"/>
      <c r="B173" s="2"/>
      <c r="C173" s="2"/>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row>
    <row r="174" ht="15.75" customHeight="1">
      <c r="A174" s="2"/>
      <c r="B174" s="2"/>
      <c r="C174" s="2"/>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row>
    <row r="175" ht="15.75" customHeight="1">
      <c r="A175" s="2"/>
      <c r="B175" s="2"/>
      <c r="C175" s="2"/>
      <c r="D175" s="276"/>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row>
    <row r="176" ht="15.75" customHeight="1">
      <c r="A176" s="2"/>
      <c r="B176" s="2"/>
      <c r="C176" s="2"/>
      <c r="D176" s="276"/>
      <c r="E176" s="276"/>
      <c r="F176" s="276"/>
      <c r="G176" s="276"/>
      <c r="H176" s="276"/>
      <c r="I176" s="276"/>
      <c r="J176" s="276"/>
      <c r="K176" s="276"/>
      <c r="L176" s="276"/>
      <c r="M176" s="276"/>
      <c r="N176" s="276"/>
      <c r="O176" s="276"/>
      <c r="P176" s="276"/>
      <c r="Q176" s="276"/>
      <c r="R176" s="276"/>
      <c r="S176" s="276"/>
      <c r="T176" s="276"/>
      <c r="U176" s="276"/>
      <c r="V176" s="276"/>
      <c r="W176" s="276"/>
      <c r="X176" s="276"/>
      <c r="Y176" s="276"/>
      <c r="Z176" s="276"/>
    </row>
    <row r="177" ht="15.75" customHeight="1">
      <c r="A177" s="2"/>
      <c r="B177" s="2"/>
      <c r="C177" s="2"/>
      <c r="D177" s="276"/>
      <c r="E177" s="276"/>
      <c r="F177" s="276"/>
      <c r="G177" s="276"/>
      <c r="H177" s="276"/>
      <c r="I177" s="276"/>
      <c r="J177" s="276"/>
      <c r="K177" s="276"/>
      <c r="L177" s="276"/>
      <c r="M177" s="276"/>
      <c r="N177" s="276"/>
      <c r="O177" s="276"/>
      <c r="P177" s="276"/>
      <c r="Q177" s="276"/>
      <c r="R177" s="276"/>
      <c r="S177" s="276"/>
      <c r="T177" s="276"/>
      <c r="U177" s="276"/>
      <c r="V177" s="276"/>
      <c r="W177" s="276"/>
      <c r="X177" s="276"/>
      <c r="Y177" s="276"/>
      <c r="Z177" s="276"/>
    </row>
    <row r="178" ht="15.75" customHeight="1">
      <c r="A178" s="2"/>
      <c r="B178" s="2"/>
      <c r="C178" s="2"/>
      <c r="D178" s="276"/>
      <c r="E178" s="276"/>
      <c r="F178" s="276"/>
      <c r="G178" s="276"/>
      <c r="H178" s="276"/>
      <c r="I178" s="276"/>
      <c r="J178" s="276"/>
      <c r="K178" s="276"/>
      <c r="L178" s="276"/>
      <c r="M178" s="276"/>
      <c r="N178" s="276"/>
      <c r="O178" s="276"/>
      <c r="P178" s="276"/>
      <c r="Q178" s="276"/>
      <c r="R178" s="276"/>
      <c r="S178" s="276"/>
      <c r="T178" s="276"/>
      <c r="U178" s="276"/>
      <c r="V178" s="276"/>
      <c r="W178" s="276"/>
      <c r="X178" s="276"/>
      <c r="Y178" s="276"/>
      <c r="Z178" s="276"/>
    </row>
    <row r="179" ht="15.75" customHeight="1">
      <c r="A179" s="2"/>
      <c r="B179" s="2"/>
      <c r="C179" s="2"/>
      <c r="D179" s="276"/>
      <c r="E179" s="276"/>
      <c r="F179" s="276"/>
      <c r="G179" s="276"/>
      <c r="H179" s="276"/>
      <c r="I179" s="276"/>
      <c r="J179" s="276"/>
      <c r="K179" s="276"/>
      <c r="L179" s="276"/>
      <c r="M179" s="276"/>
      <c r="N179" s="276"/>
      <c r="O179" s="276"/>
      <c r="P179" s="276"/>
      <c r="Q179" s="276"/>
      <c r="R179" s="276"/>
      <c r="S179" s="276"/>
      <c r="T179" s="276"/>
      <c r="U179" s="276"/>
      <c r="V179" s="276"/>
      <c r="W179" s="276"/>
      <c r="X179" s="276"/>
      <c r="Y179" s="276"/>
      <c r="Z179" s="276"/>
    </row>
    <row r="180" ht="15.75" customHeight="1">
      <c r="A180" s="2"/>
      <c r="B180" s="2"/>
      <c r="C180" s="2"/>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row>
    <row r="181" ht="15.75" customHeight="1">
      <c r="A181" s="2"/>
      <c r="B181" s="2"/>
      <c r="C181" s="2"/>
      <c r="D181" s="276"/>
      <c r="E181" s="276"/>
      <c r="F181" s="276"/>
      <c r="G181" s="276"/>
      <c r="H181" s="276"/>
      <c r="I181" s="276"/>
      <c r="J181" s="276"/>
      <c r="K181" s="276"/>
      <c r="L181" s="276"/>
      <c r="M181" s="276"/>
      <c r="N181" s="276"/>
      <c r="O181" s="276"/>
      <c r="P181" s="276"/>
      <c r="Q181" s="276"/>
      <c r="R181" s="276"/>
      <c r="S181" s="276"/>
      <c r="T181" s="276"/>
      <c r="U181" s="276"/>
      <c r="V181" s="276"/>
      <c r="W181" s="276"/>
      <c r="X181" s="276"/>
      <c r="Y181" s="276"/>
      <c r="Z181" s="276"/>
    </row>
    <row r="182" ht="15.75" customHeight="1">
      <c r="A182" s="2"/>
      <c r="B182" s="2"/>
      <c r="C182" s="2"/>
      <c r="D182" s="276"/>
      <c r="E182" s="276"/>
      <c r="F182" s="276"/>
      <c r="G182" s="276"/>
      <c r="H182" s="276"/>
      <c r="I182" s="276"/>
      <c r="J182" s="276"/>
      <c r="K182" s="276"/>
      <c r="L182" s="276"/>
      <c r="M182" s="276"/>
      <c r="N182" s="276"/>
      <c r="O182" s="276"/>
      <c r="P182" s="276"/>
      <c r="Q182" s="276"/>
      <c r="R182" s="276"/>
      <c r="S182" s="276"/>
      <c r="T182" s="276"/>
      <c r="U182" s="276"/>
      <c r="V182" s="276"/>
      <c r="W182" s="276"/>
      <c r="X182" s="276"/>
      <c r="Y182" s="276"/>
      <c r="Z182" s="276"/>
    </row>
    <row r="183" ht="15.75" customHeight="1">
      <c r="A183" s="2"/>
      <c r="B183" s="2"/>
      <c r="C183" s="2"/>
      <c r="D183" s="276"/>
      <c r="E183" s="276"/>
      <c r="F183" s="276"/>
      <c r="G183" s="276"/>
      <c r="H183" s="276"/>
      <c r="I183" s="276"/>
      <c r="J183" s="276"/>
      <c r="K183" s="276"/>
      <c r="L183" s="276"/>
      <c r="M183" s="276"/>
      <c r="N183" s="276"/>
      <c r="O183" s="276"/>
      <c r="P183" s="276"/>
      <c r="Q183" s="276"/>
      <c r="R183" s="276"/>
      <c r="S183" s="276"/>
      <c r="T183" s="276"/>
      <c r="U183" s="276"/>
      <c r="V183" s="276"/>
      <c r="W183" s="276"/>
      <c r="X183" s="276"/>
      <c r="Y183" s="276"/>
      <c r="Z183" s="276"/>
    </row>
    <row r="184" ht="15.75" customHeight="1">
      <c r="A184" s="2"/>
      <c r="B184" s="2"/>
      <c r="C184" s="2"/>
      <c r="D184" s="276"/>
      <c r="E184" s="276"/>
      <c r="F184" s="276"/>
      <c r="G184" s="276"/>
      <c r="H184" s="276"/>
      <c r="I184" s="276"/>
      <c r="J184" s="276"/>
      <c r="K184" s="276"/>
      <c r="L184" s="276"/>
      <c r="M184" s="276"/>
      <c r="N184" s="276"/>
      <c r="O184" s="276"/>
      <c r="P184" s="276"/>
      <c r="Q184" s="276"/>
      <c r="R184" s="276"/>
      <c r="S184" s="276"/>
      <c r="T184" s="276"/>
      <c r="U184" s="276"/>
      <c r="V184" s="276"/>
      <c r="W184" s="276"/>
      <c r="X184" s="276"/>
      <c r="Y184" s="276"/>
      <c r="Z184" s="276"/>
    </row>
    <row r="185" ht="15.75" customHeight="1">
      <c r="A185" s="2"/>
      <c r="B185" s="2"/>
      <c r="C185" s="2"/>
      <c r="D185" s="276"/>
      <c r="E185" s="276"/>
      <c r="F185" s="276"/>
      <c r="G185" s="276"/>
      <c r="H185" s="276"/>
      <c r="I185" s="276"/>
      <c r="J185" s="276"/>
      <c r="K185" s="276"/>
      <c r="L185" s="276"/>
      <c r="M185" s="276"/>
      <c r="N185" s="276"/>
      <c r="O185" s="276"/>
      <c r="P185" s="276"/>
      <c r="Q185" s="276"/>
      <c r="R185" s="276"/>
      <c r="S185" s="276"/>
      <c r="T185" s="276"/>
      <c r="U185" s="276"/>
      <c r="V185" s="276"/>
      <c r="W185" s="276"/>
      <c r="X185" s="276"/>
      <c r="Y185" s="276"/>
      <c r="Z185" s="276"/>
    </row>
    <row r="186" ht="15.75" customHeight="1">
      <c r="A186" s="2"/>
      <c r="B186" s="2"/>
      <c r="C186" s="2"/>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row>
    <row r="187" ht="15.75" customHeight="1">
      <c r="A187" s="2"/>
      <c r="B187" s="2"/>
      <c r="C187" s="2"/>
      <c r="D187" s="276"/>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row>
    <row r="188" ht="15.75" customHeight="1">
      <c r="A188" s="2"/>
      <c r="B188" s="2"/>
      <c r="C188" s="2"/>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row>
    <row r="189" ht="15.75" customHeight="1">
      <c r="A189" s="2"/>
      <c r="B189" s="2"/>
      <c r="C189" s="2"/>
      <c r="D189" s="276"/>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row>
    <row r="190" ht="15.75" customHeight="1">
      <c r="A190" s="2"/>
      <c r="B190" s="2"/>
      <c r="C190" s="2"/>
      <c r="D190" s="276"/>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row>
    <row r="191" ht="15.75" customHeight="1">
      <c r="A191" s="2"/>
      <c r="B191" s="2"/>
      <c r="C191" s="2"/>
      <c r="D191" s="276"/>
      <c r="E191" s="276"/>
      <c r="F191" s="276"/>
      <c r="G191" s="276"/>
      <c r="H191" s="276"/>
      <c r="I191" s="276"/>
      <c r="J191" s="276"/>
      <c r="K191" s="276"/>
      <c r="L191" s="276"/>
      <c r="M191" s="276"/>
      <c r="N191" s="276"/>
      <c r="O191" s="276"/>
      <c r="P191" s="276"/>
      <c r="Q191" s="276"/>
      <c r="R191" s="276"/>
      <c r="S191" s="276"/>
      <c r="T191" s="276"/>
      <c r="U191" s="276"/>
      <c r="V191" s="276"/>
      <c r="W191" s="276"/>
      <c r="X191" s="276"/>
      <c r="Y191" s="276"/>
      <c r="Z191" s="276"/>
    </row>
    <row r="192" ht="15.75" customHeight="1">
      <c r="A192" s="2"/>
      <c r="B192" s="2"/>
      <c r="C192" s="2"/>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row>
    <row r="193" ht="15.75" customHeight="1">
      <c r="A193" s="2"/>
      <c r="B193" s="2"/>
      <c r="C193" s="2"/>
      <c r="D193" s="276"/>
      <c r="E193" s="276"/>
      <c r="F193" s="276"/>
      <c r="G193" s="276"/>
      <c r="H193" s="276"/>
      <c r="I193" s="276"/>
      <c r="J193" s="276"/>
      <c r="K193" s="276"/>
      <c r="L193" s="276"/>
      <c r="M193" s="276"/>
      <c r="N193" s="276"/>
      <c r="O193" s="276"/>
      <c r="P193" s="276"/>
      <c r="Q193" s="276"/>
      <c r="R193" s="276"/>
      <c r="S193" s="276"/>
      <c r="T193" s="276"/>
      <c r="U193" s="276"/>
      <c r="V193" s="276"/>
      <c r="W193" s="276"/>
      <c r="X193" s="276"/>
      <c r="Y193" s="276"/>
      <c r="Z193" s="276"/>
    </row>
    <row r="194" ht="15.75" customHeight="1">
      <c r="A194" s="2"/>
      <c r="B194" s="2"/>
      <c r="C194" s="2"/>
      <c r="D194" s="276"/>
      <c r="E194" s="276"/>
      <c r="F194" s="276"/>
      <c r="G194" s="276"/>
      <c r="H194" s="276"/>
      <c r="I194" s="276"/>
      <c r="J194" s="276"/>
      <c r="K194" s="276"/>
      <c r="L194" s="276"/>
      <c r="M194" s="276"/>
      <c r="N194" s="276"/>
      <c r="O194" s="276"/>
      <c r="P194" s="276"/>
      <c r="Q194" s="276"/>
      <c r="R194" s="276"/>
      <c r="S194" s="276"/>
      <c r="T194" s="276"/>
      <c r="U194" s="276"/>
      <c r="V194" s="276"/>
      <c r="W194" s="276"/>
      <c r="X194" s="276"/>
      <c r="Y194" s="276"/>
      <c r="Z194" s="276"/>
    </row>
    <row r="195" ht="15.75" customHeight="1">
      <c r="A195" s="2"/>
      <c r="B195" s="2"/>
      <c r="C195" s="2"/>
      <c r="D195" s="276"/>
      <c r="E195" s="276"/>
      <c r="F195" s="276"/>
      <c r="G195" s="276"/>
      <c r="H195" s="276"/>
      <c r="I195" s="276"/>
      <c r="J195" s="276"/>
      <c r="K195" s="276"/>
      <c r="L195" s="276"/>
      <c r="M195" s="276"/>
      <c r="N195" s="276"/>
      <c r="O195" s="276"/>
      <c r="P195" s="276"/>
      <c r="Q195" s="276"/>
      <c r="R195" s="276"/>
      <c r="S195" s="276"/>
      <c r="T195" s="276"/>
      <c r="U195" s="276"/>
      <c r="V195" s="276"/>
      <c r="W195" s="276"/>
      <c r="X195" s="276"/>
      <c r="Y195" s="276"/>
      <c r="Z195" s="276"/>
    </row>
    <row r="196" ht="15.75" customHeight="1">
      <c r="A196" s="2"/>
      <c r="B196" s="2"/>
      <c r="C196" s="2"/>
      <c r="D196" s="276"/>
      <c r="E196" s="276"/>
      <c r="F196" s="276"/>
      <c r="G196" s="276"/>
      <c r="H196" s="276"/>
      <c r="I196" s="276"/>
      <c r="J196" s="276"/>
      <c r="K196" s="276"/>
      <c r="L196" s="276"/>
      <c r="M196" s="276"/>
      <c r="N196" s="276"/>
      <c r="O196" s="276"/>
      <c r="P196" s="276"/>
      <c r="Q196" s="276"/>
      <c r="R196" s="276"/>
      <c r="S196" s="276"/>
      <c r="T196" s="276"/>
      <c r="U196" s="276"/>
      <c r="V196" s="276"/>
      <c r="W196" s="276"/>
      <c r="X196" s="276"/>
      <c r="Y196" s="276"/>
      <c r="Z196" s="276"/>
    </row>
    <row r="197" ht="15.75" customHeight="1">
      <c r="A197" s="2"/>
      <c r="B197" s="2"/>
      <c r="C197" s="2"/>
      <c r="D197" s="276"/>
      <c r="E197" s="276"/>
      <c r="F197" s="276"/>
      <c r="G197" s="276"/>
      <c r="H197" s="276"/>
      <c r="I197" s="276"/>
      <c r="J197" s="276"/>
      <c r="K197" s="276"/>
      <c r="L197" s="276"/>
      <c r="M197" s="276"/>
      <c r="N197" s="276"/>
      <c r="O197" s="276"/>
      <c r="P197" s="276"/>
      <c r="Q197" s="276"/>
      <c r="R197" s="276"/>
      <c r="S197" s="276"/>
      <c r="T197" s="276"/>
      <c r="U197" s="276"/>
      <c r="V197" s="276"/>
      <c r="W197" s="276"/>
      <c r="X197" s="276"/>
      <c r="Y197" s="276"/>
      <c r="Z197" s="276"/>
    </row>
    <row r="198" ht="15.75" customHeight="1">
      <c r="A198" s="2"/>
      <c r="B198" s="2"/>
      <c r="C198" s="2"/>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row>
    <row r="199" ht="15.75" customHeight="1">
      <c r="A199" s="2"/>
      <c r="B199" s="2"/>
      <c r="C199" s="2"/>
      <c r="D199" s="276"/>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row>
    <row r="200" ht="15.75" customHeight="1">
      <c r="A200" s="2"/>
      <c r="B200" s="2"/>
      <c r="C200" s="2"/>
      <c r="D200" s="276"/>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row>
    <row r="201" ht="15.75" customHeight="1">
      <c r="A201" s="2"/>
      <c r="B201" s="2"/>
      <c r="C201" s="2"/>
      <c r="D201" s="276"/>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row>
    <row r="202" ht="15.75" customHeight="1">
      <c r="A202" s="2"/>
      <c r="B202" s="2"/>
      <c r="C202" s="2"/>
      <c r="D202" s="276"/>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row>
    <row r="203" ht="15.75" customHeight="1">
      <c r="A203" s="2"/>
      <c r="B203" s="2"/>
      <c r="C203" s="2"/>
      <c r="D203" s="276"/>
      <c r="E203" s="276"/>
      <c r="F203" s="276"/>
      <c r="G203" s="276"/>
      <c r="H203" s="276"/>
      <c r="I203" s="276"/>
      <c r="J203" s="276"/>
      <c r="K203" s="276"/>
      <c r="L203" s="276"/>
      <c r="M203" s="276"/>
      <c r="N203" s="276"/>
      <c r="O203" s="276"/>
      <c r="P203" s="276"/>
      <c r="Q203" s="276"/>
      <c r="R203" s="276"/>
      <c r="S203" s="276"/>
      <c r="T203" s="276"/>
      <c r="U203" s="276"/>
      <c r="V203" s="276"/>
      <c r="W203" s="276"/>
      <c r="X203" s="276"/>
      <c r="Y203" s="276"/>
      <c r="Z203" s="276"/>
    </row>
    <row r="204" ht="15.75" customHeight="1">
      <c r="A204" s="2"/>
      <c r="B204" s="2"/>
      <c r="C204" s="2"/>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row>
    <row r="205" ht="15.75" customHeight="1">
      <c r="A205" s="2"/>
      <c r="B205" s="2"/>
      <c r="C205" s="2"/>
      <c r="D205" s="276"/>
      <c r="E205" s="276"/>
      <c r="F205" s="276"/>
      <c r="G205" s="276"/>
      <c r="H205" s="276"/>
      <c r="I205" s="276"/>
      <c r="J205" s="276"/>
      <c r="K205" s="276"/>
      <c r="L205" s="276"/>
      <c r="M205" s="276"/>
      <c r="N205" s="276"/>
      <c r="O205" s="276"/>
      <c r="P205" s="276"/>
      <c r="Q205" s="276"/>
      <c r="R205" s="276"/>
      <c r="S205" s="276"/>
      <c r="T205" s="276"/>
      <c r="U205" s="276"/>
      <c r="V205" s="276"/>
      <c r="W205" s="276"/>
      <c r="X205" s="276"/>
      <c r="Y205" s="276"/>
      <c r="Z205" s="276"/>
    </row>
    <row r="206" ht="15.75" customHeight="1">
      <c r="A206" s="2"/>
      <c r="B206" s="2"/>
      <c r="C206" s="2"/>
      <c r="D206" s="276"/>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row>
    <row r="207" ht="15.75" customHeight="1">
      <c r="A207" s="2"/>
      <c r="B207" s="2"/>
      <c r="C207" s="2"/>
      <c r="D207" s="276"/>
      <c r="E207" s="276"/>
      <c r="F207" s="276"/>
      <c r="G207" s="276"/>
      <c r="H207" s="276"/>
      <c r="I207" s="276"/>
      <c r="J207" s="276"/>
      <c r="K207" s="276"/>
      <c r="L207" s="276"/>
      <c r="M207" s="276"/>
      <c r="N207" s="276"/>
      <c r="O207" s="276"/>
      <c r="P207" s="276"/>
      <c r="Q207" s="276"/>
      <c r="R207" s="276"/>
      <c r="S207" s="276"/>
      <c r="T207" s="276"/>
      <c r="U207" s="276"/>
      <c r="V207" s="276"/>
      <c r="W207" s="276"/>
      <c r="X207" s="276"/>
      <c r="Y207" s="276"/>
      <c r="Z207" s="276"/>
    </row>
    <row r="208" ht="15.75" customHeight="1">
      <c r="A208" s="2"/>
      <c r="B208" s="2"/>
      <c r="C208" s="2"/>
      <c r="D208" s="276"/>
      <c r="E208" s="276"/>
      <c r="F208" s="276"/>
      <c r="G208" s="276"/>
      <c r="H208" s="276"/>
      <c r="I208" s="276"/>
      <c r="J208" s="276"/>
      <c r="K208" s="276"/>
      <c r="L208" s="276"/>
      <c r="M208" s="276"/>
      <c r="N208" s="276"/>
      <c r="O208" s="276"/>
      <c r="P208" s="276"/>
      <c r="Q208" s="276"/>
      <c r="R208" s="276"/>
      <c r="S208" s="276"/>
      <c r="T208" s="276"/>
      <c r="U208" s="276"/>
      <c r="V208" s="276"/>
      <c r="W208" s="276"/>
      <c r="X208" s="276"/>
      <c r="Y208" s="276"/>
      <c r="Z208" s="276"/>
    </row>
    <row r="209" ht="15.75" customHeight="1">
      <c r="A209" s="2"/>
      <c r="B209" s="2"/>
      <c r="C209" s="2"/>
      <c r="D209" s="276"/>
      <c r="E209" s="276"/>
      <c r="F209" s="276"/>
      <c r="G209" s="276"/>
      <c r="H209" s="276"/>
      <c r="I209" s="276"/>
      <c r="J209" s="276"/>
      <c r="K209" s="276"/>
      <c r="L209" s="276"/>
      <c r="M209" s="276"/>
      <c r="N209" s="276"/>
      <c r="O209" s="276"/>
      <c r="P209" s="276"/>
      <c r="Q209" s="276"/>
      <c r="R209" s="276"/>
      <c r="S209" s="276"/>
      <c r="T209" s="276"/>
      <c r="U209" s="276"/>
      <c r="V209" s="276"/>
      <c r="W209" s="276"/>
      <c r="X209" s="276"/>
      <c r="Y209" s="276"/>
      <c r="Z209" s="276"/>
    </row>
    <row r="210" ht="15.75" customHeight="1">
      <c r="A210" s="2"/>
      <c r="B210" s="2"/>
      <c r="C210" s="2"/>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row>
    <row r="211" ht="15.75" customHeight="1">
      <c r="A211" s="2"/>
      <c r="B211" s="2"/>
      <c r="C211" s="2"/>
      <c r="D211" s="276"/>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row>
    <row r="212" ht="15.75" customHeight="1">
      <c r="A212" s="2"/>
      <c r="B212" s="2"/>
      <c r="C212" s="2"/>
      <c r="D212" s="276"/>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row>
    <row r="213" ht="15.75" customHeight="1">
      <c r="A213" s="2"/>
      <c r="B213" s="2"/>
      <c r="C213" s="2"/>
      <c r="D213" s="276"/>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row>
    <row r="214" ht="15.75" customHeight="1">
      <c r="A214" s="2"/>
      <c r="B214" s="2"/>
      <c r="C214" s="2"/>
      <c r="D214" s="276"/>
      <c r="E214" s="276"/>
      <c r="F214" s="276"/>
      <c r="G214" s="276"/>
      <c r="H214" s="276"/>
      <c r="I214" s="276"/>
      <c r="J214" s="276"/>
      <c r="K214" s="276"/>
      <c r="L214" s="276"/>
      <c r="M214" s="276"/>
      <c r="N214" s="276"/>
      <c r="O214" s="276"/>
      <c r="P214" s="276"/>
      <c r="Q214" s="276"/>
      <c r="R214" s="276"/>
      <c r="S214" s="276"/>
      <c r="T214" s="276"/>
      <c r="U214" s="276"/>
      <c r="V214" s="276"/>
      <c r="W214" s="276"/>
      <c r="X214" s="276"/>
      <c r="Y214" s="276"/>
      <c r="Z214" s="276"/>
    </row>
    <row r="215" ht="15.75" customHeight="1">
      <c r="A215" s="2"/>
      <c r="B215" s="2"/>
      <c r="C215" s="2"/>
      <c r="D215" s="276"/>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row>
    <row r="216" ht="15.75" customHeight="1">
      <c r="A216" s="2"/>
      <c r="B216" s="2"/>
      <c r="C216" s="2"/>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row>
    <row r="217" ht="15.75" customHeight="1">
      <c r="A217" s="2"/>
      <c r="B217" s="2"/>
      <c r="C217" s="2"/>
      <c r="D217" s="276"/>
      <c r="E217" s="276"/>
      <c r="F217" s="276"/>
      <c r="G217" s="276"/>
      <c r="H217" s="276"/>
      <c r="I217" s="276"/>
      <c r="J217" s="276"/>
      <c r="K217" s="276"/>
      <c r="L217" s="276"/>
      <c r="M217" s="276"/>
      <c r="N217" s="276"/>
      <c r="O217" s="276"/>
      <c r="P217" s="276"/>
      <c r="Q217" s="276"/>
      <c r="R217" s="276"/>
      <c r="S217" s="276"/>
      <c r="T217" s="276"/>
      <c r="U217" s="276"/>
      <c r="V217" s="276"/>
      <c r="W217" s="276"/>
      <c r="X217" s="276"/>
      <c r="Y217" s="276"/>
      <c r="Z217" s="276"/>
    </row>
    <row r="218" ht="15.75" customHeight="1">
      <c r="A218" s="2"/>
      <c r="B218" s="2"/>
      <c r="C218" s="2"/>
      <c r="D218" s="276"/>
      <c r="E218" s="276"/>
      <c r="F218" s="276"/>
      <c r="G218" s="276"/>
      <c r="H218" s="276"/>
      <c r="I218" s="276"/>
      <c r="J218" s="276"/>
      <c r="K218" s="276"/>
      <c r="L218" s="276"/>
      <c r="M218" s="276"/>
      <c r="N218" s="276"/>
      <c r="O218" s="276"/>
      <c r="P218" s="276"/>
      <c r="Q218" s="276"/>
      <c r="R218" s="276"/>
      <c r="S218" s="276"/>
      <c r="T218" s="276"/>
      <c r="U218" s="276"/>
      <c r="V218" s="276"/>
      <c r="W218" s="276"/>
      <c r="X218" s="276"/>
      <c r="Y218" s="276"/>
      <c r="Z218" s="276"/>
    </row>
    <row r="219" ht="15.75" customHeight="1">
      <c r="A219" s="2"/>
      <c r="B219" s="2"/>
      <c r="C219" s="2"/>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row>
    <row r="220" ht="15.75" customHeight="1">
      <c r="A220" s="2"/>
      <c r="B220" s="2"/>
      <c r="C220" s="2"/>
      <c r="D220" s="276"/>
      <c r="E220" s="276"/>
      <c r="F220" s="276"/>
      <c r="G220" s="276"/>
      <c r="H220" s="276"/>
      <c r="I220" s="276"/>
      <c r="J220" s="276"/>
      <c r="K220" s="276"/>
      <c r="L220" s="276"/>
      <c r="M220" s="276"/>
      <c r="N220" s="276"/>
      <c r="O220" s="276"/>
      <c r="P220" s="276"/>
      <c r="Q220" s="276"/>
      <c r="R220" s="276"/>
      <c r="S220" s="276"/>
      <c r="T220" s="276"/>
      <c r="U220" s="276"/>
      <c r="V220" s="276"/>
      <c r="W220" s="276"/>
      <c r="X220" s="276"/>
      <c r="Y220" s="276"/>
      <c r="Z220" s="276"/>
    </row>
    <row r="221" ht="15.75" customHeight="1">
      <c r="A221" s="2"/>
      <c r="B221" s="2"/>
      <c r="C221" s="2"/>
      <c r="D221" s="276"/>
      <c r="E221" s="276"/>
      <c r="F221" s="276"/>
      <c r="G221" s="276"/>
      <c r="H221" s="276"/>
      <c r="I221" s="276"/>
      <c r="J221" s="276"/>
      <c r="K221" s="276"/>
      <c r="L221" s="276"/>
      <c r="M221" s="276"/>
      <c r="N221" s="276"/>
      <c r="O221" s="276"/>
      <c r="P221" s="276"/>
      <c r="Q221" s="276"/>
      <c r="R221" s="276"/>
      <c r="S221" s="276"/>
      <c r="T221" s="276"/>
      <c r="U221" s="276"/>
      <c r="V221" s="276"/>
      <c r="W221" s="276"/>
      <c r="X221" s="276"/>
      <c r="Y221" s="276"/>
      <c r="Z221" s="276"/>
    </row>
    <row r="222" ht="15.75" customHeight="1">
      <c r="A222" s="2"/>
      <c r="B222" s="2"/>
      <c r="C222" s="2"/>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row>
    <row r="223" ht="15.75" customHeight="1">
      <c r="A223" s="2"/>
      <c r="B223" s="2"/>
      <c r="C223" s="2"/>
      <c r="D223" s="276"/>
      <c r="E223" s="276"/>
      <c r="F223" s="276"/>
      <c r="G223" s="276"/>
      <c r="H223" s="276"/>
      <c r="I223" s="276"/>
      <c r="J223" s="276"/>
      <c r="K223" s="276"/>
      <c r="L223" s="276"/>
      <c r="M223" s="276"/>
      <c r="N223" s="276"/>
      <c r="O223" s="276"/>
      <c r="P223" s="276"/>
      <c r="Q223" s="276"/>
      <c r="R223" s="276"/>
      <c r="S223" s="276"/>
      <c r="T223" s="276"/>
      <c r="U223" s="276"/>
      <c r="V223" s="276"/>
      <c r="W223" s="276"/>
      <c r="X223" s="276"/>
      <c r="Y223" s="276"/>
      <c r="Z223" s="276"/>
    </row>
    <row r="224" ht="15.75" customHeight="1">
      <c r="A224" s="2"/>
      <c r="B224" s="2"/>
      <c r="C224" s="2"/>
      <c r="D224" s="276"/>
      <c r="E224" s="276"/>
      <c r="F224" s="276"/>
      <c r="G224" s="276"/>
      <c r="H224" s="276"/>
      <c r="I224" s="276"/>
      <c r="J224" s="276"/>
      <c r="K224" s="276"/>
      <c r="L224" s="276"/>
      <c r="M224" s="276"/>
      <c r="N224" s="276"/>
      <c r="O224" s="276"/>
      <c r="P224" s="276"/>
      <c r="Q224" s="276"/>
      <c r="R224" s="276"/>
      <c r="S224" s="276"/>
      <c r="T224" s="276"/>
      <c r="U224" s="276"/>
      <c r="V224" s="276"/>
      <c r="W224" s="276"/>
      <c r="X224" s="276"/>
      <c r="Y224" s="276"/>
      <c r="Z224" s="276"/>
    </row>
    <row r="225" ht="15.75" customHeight="1">
      <c r="A225" s="2"/>
      <c r="B225" s="2"/>
      <c r="C225" s="2"/>
      <c r="D225" s="276"/>
      <c r="E225" s="276"/>
      <c r="F225" s="276"/>
      <c r="G225" s="276"/>
      <c r="H225" s="276"/>
      <c r="I225" s="276"/>
      <c r="J225" s="276"/>
      <c r="K225" s="276"/>
      <c r="L225" s="276"/>
      <c r="M225" s="276"/>
      <c r="N225" s="276"/>
      <c r="O225" s="276"/>
      <c r="P225" s="276"/>
      <c r="Q225" s="276"/>
      <c r="R225" s="276"/>
      <c r="S225" s="276"/>
      <c r="T225" s="276"/>
      <c r="U225" s="276"/>
      <c r="V225" s="276"/>
      <c r="W225" s="276"/>
      <c r="X225" s="276"/>
      <c r="Y225" s="276"/>
      <c r="Z225" s="276"/>
    </row>
    <row r="226" ht="15.75" customHeight="1">
      <c r="A226" s="2"/>
      <c r="B226" s="2"/>
      <c r="C226" s="2"/>
      <c r="D226" s="276"/>
      <c r="E226" s="276"/>
      <c r="F226" s="276"/>
      <c r="G226" s="276"/>
      <c r="H226" s="276"/>
      <c r="I226" s="276"/>
      <c r="J226" s="276"/>
      <c r="K226" s="276"/>
      <c r="L226" s="276"/>
      <c r="M226" s="276"/>
      <c r="N226" s="276"/>
      <c r="O226" s="276"/>
      <c r="P226" s="276"/>
      <c r="Q226" s="276"/>
      <c r="R226" s="276"/>
      <c r="S226" s="276"/>
      <c r="T226" s="276"/>
      <c r="U226" s="276"/>
      <c r="V226" s="276"/>
      <c r="W226" s="276"/>
      <c r="X226" s="276"/>
      <c r="Y226" s="276"/>
      <c r="Z226" s="276"/>
    </row>
    <row r="227" ht="15.75" customHeight="1">
      <c r="A227" s="2"/>
      <c r="B227" s="2"/>
      <c r="C227" s="2"/>
      <c r="D227" s="276"/>
      <c r="E227" s="276"/>
      <c r="F227" s="276"/>
      <c r="G227" s="276"/>
      <c r="H227" s="276"/>
      <c r="I227" s="276"/>
      <c r="J227" s="276"/>
      <c r="K227" s="276"/>
      <c r="L227" s="276"/>
      <c r="M227" s="276"/>
      <c r="N227" s="276"/>
      <c r="O227" s="276"/>
      <c r="P227" s="276"/>
      <c r="Q227" s="276"/>
      <c r="R227" s="276"/>
      <c r="S227" s="276"/>
      <c r="T227" s="276"/>
      <c r="U227" s="276"/>
      <c r="V227" s="276"/>
      <c r="W227" s="276"/>
      <c r="X227" s="276"/>
      <c r="Y227" s="276"/>
      <c r="Z227" s="276"/>
    </row>
    <row r="228" ht="15.75" customHeight="1">
      <c r="A228" s="2"/>
      <c r="B228" s="2"/>
      <c r="C228" s="2"/>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row>
    <row r="229" ht="15.75" customHeight="1">
      <c r="A229" s="2"/>
      <c r="B229" s="2"/>
      <c r="C229" s="2"/>
      <c r="D229" s="276"/>
      <c r="E229" s="276"/>
      <c r="F229" s="276"/>
      <c r="G229" s="276"/>
      <c r="H229" s="276"/>
      <c r="I229" s="276"/>
      <c r="J229" s="276"/>
      <c r="K229" s="276"/>
      <c r="L229" s="276"/>
      <c r="M229" s="276"/>
      <c r="N229" s="276"/>
      <c r="O229" s="276"/>
      <c r="P229" s="276"/>
      <c r="Q229" s="276"/>
      <c r="R229" s="276"/>
      <c r="S229" s="276"/>
      <c r="T229" s="276"/>
      <c r="U229" s="276"/>
      <c r="V229" s="276"/>
      <c r="W229" s="276"/>
      <c r="X229" s="276"/>
      <c r="Y229" s="276"/>
      <c r="Z229" s="276"/>
    </row>
    <row r="230" ht="15.75" customHeight="1">
      <c r="A230" s="2"/>
      <c r="B230" s="2"/>
      <c r="C230" s="2"/>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row>
    <row r="231" ht="15.75" customHeight="1">
      <c r="A231" s="2"/>
      <c r="B231" s="2"/>
      <c r="C231" s="2"/>
      <c r="D231" s="276"/>
      <c r="E231" s="276"/>
      <c r="F231" s="276"/>
      <c r="G231" s="276"/>
      <c r="H231" s="276"/>
      <c r="I231" s="276"/>
      <c r="J231" s="276"/>
      <c r="K231" s="276"/>
      <c r="L231" s="276"/>
      <c r="M231" s="276"/>
      <c r="N231" s="276"/>
      <c r="O231" s="276"/>
      <c r="P231" s="276"/>
      <c r="Q231" s="276"/>
      <c r="R231" s="276"/>
      <c r="S231" s="276"/>
      <c r="T231" s="276"/>
      <c r="U231" s="276"/>
      <c r="V231" s="276"/>
      <c r="W231" s="276"/>
      <c r="X231" s="276"/>
      <c r="Y231" s="276"/>
      <c r="Z231" s="276"/>
    </row>
    <row r="232" ht="15.75" customHeight="1">
      <c r="A232" s="2"/>
      <c r="B232" s="2"/>
      <c r="C232" s="2"/>
      <c r="D232" s="276"/>
      <c r="E232" s="276"/>
      <c r="F232" s="276"/>
      <c r="G232" s="276"/>
      <c r="H232" s="276"/>
      <c r="I232" s="276"/>
      <c r="J232" s="276"/>
      <c r="K232" s="276"/>
      <c r="L232" s="276"/>
      <c r="M232" s="276"/>
      <c r="N232" s="276"/>
      <c r="O232" s="276"/>
      <c r="P232" s="276"/>
      <c r="Q232" s="276"/>
      <c r="R232" s="276"/>
      <c r="S232" s="276"/>
      <c r="T232" s="276"/>
      <c r="U232" s="276"/>
      <c r="V232" s="276"/>
      <c r="W232" s="276"/>
      <c r="X232" s="276"/>
      <c r="Y232" s="276"/>
      <c r="Z232" s="276"/>
    </row>
    <row r="233" ht="15.75" customHeight="1">
      <c r="A233" s="2"/>
      <c r="B233" s="2"/>
      <c r="C233" s="2"/>
      <c r="D233" s="276"/>
      <c r="E233" s="276"/>
      <c r="F233" s="276"/>
      <c r="G233" s="276"/>
      <c r="H233" s="276"/>
      <c r="I233" s="276"/>
      <c r="J233" s="276"/>
      <c r="K233" s="276"/>
      <c r="L233" s="276"/>
      <c r="M233" s="276"/>
      <c r="N233" s="276"/>
      <c r="O233" s="276"/>
      <c r="P233" s="276"/>
      <c r="Q233" s="276"/>
      <c r="R233" s="276"/>
      <c r="S233" s="276"/>
      <c r="T233" s="276"/>
      <c r="U233" s="276"/>
      <c r="V233" s="276"/>
      <c r="W233" s="276"/>
      <c r="X233" s="276"/>
      <c r="Y233" s="276"/>
      <c r="Z233" s="276"/>
    </row>
    <row r="234" ht="15.75" customHeight="1">
      <c r="A234" s="2"/>
      <c r="B234" s="2"/>
      <c r="C234" s="2"/>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row>
    <row r="235" ht="15.75" customHeight="1">
      <c r="A235" s="2"/>
      <c r="B235" s="2"/>
      <c r="C235" s="2"/>
      <c r="D235" s="276"/>
      <c r="E235" s="276"/>
      <c r="F235" s="276"/>
      <c r="G235" s="276"/>
      <c r="H235" s="276"/>
      <c r="I235" s="276"/>
      <c r="J235" s="276"/>
      <c r="K235" s="276"/>
      <c r="L235" s="276"/>
      <c r="M235" s="276"/>
      <c r="N235" s="276"/>
      <c r="O235" s="276"/>
      <c r="P235" s="276"/>
      <c r="Q235" s="276"/>
      <c r="R235" s="276"/>
      <c r="S235" s="276"/>
      <c r="T235" s="276"/>
      <c r="U235" s="276"/>
      <c r="V235" s="276"/>
      <c r="W235" s="276"/>
      <c r="X235" s="276"/>
      <c r="Y235" s="276"/>
      <c r="Z235" s="276"/>
    </row>
    <row r="236" ht="15.75" customHeight="1">
      <c r="A236" s="2"/>
      <c r="B236" s="2"/>
      <c r="C236" s="2"/>
      <c r="D236" s="276"/>
      <c r="E236" s="276"/>
      <c r="F236" s="276"/>
      <c r="G236" s="276"/>
      <c r="H236" s="276"/>
      <c r="I236" s="276"/>
      <c r="J236" s="276"/>
      <c r="K236" s="276"/>
      <c r="L236" s="276"/>
      <c r="M236" s="276"/>
      <c r="N236" s="276"/>
      <c r="O236" s="276"/>
      <c r="P236" s="276"/>
      <c r="Q236" s="276"/>
      <c r="R236" s="276"/>
      <c r="S236" s="276"/>
      <c r="T236" s="276"/>
      <c r="U236" s="276"/>
      <c r="V236" s="276"/>
      <c r="W236" s="276"/>
      <c r="X236" s="276"/>
      <c r="Y236" s="276"/>
      <c r="Z236" s="276"/>
    </row>
    <row r="237" ht="15.75" customHeight="1">
      <c r="A237" s="2"/>
      <c r="B237" s="2"/>
      <c r="C237" s="2"/>
      <c r="D237" s="276"/>
      <c r="E237" s="276"/>
      <c r="F237" s="276"/>
      <c r="G237" s="276"/>
      <c r="H237" s="276"/>
      <c r="I237" s="276"/>
      <c r="J237" s="276"/>
      <c r="K237" s="276"/>
      <c r="L237" s="276"/>
      <c r="M237" s="276"/>
      <c r="N237" s="276"/>
      <c r="O237" s="276"/>
      <c r="P237" s="276"/>
      <c r="Q237" s="276"/>
      <c r="R237" s="276"/>
      <c r="S237" s="276"/>
      <c r="T237" s="276"/>
      <c r="U237" s="276"/>
      <c r="V237" s="276"/>
      <c r="W237" s="276"/>
      <c r="X237" s="276"/>
      <c r="Y237" s="276"/>
      <c r="Z237" s="276"/>
    </row>
    <row r="238" ht="15.75" customHeight="1">
      <c r="A238" s="2"/>
      <c r="B238" s="2"/>
      <c r="C238" s="2"/>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row>
    <row r="239" ht="15.75" customHeight="1">
      <c r="A239" s="2"/>
      <c r="B239" s="2"/>
      <c r="C239" s="2"/>
      <c r="D239" s="276"/>
      <c r="E239" s="276"/>
      <c r="F239" s="276"/>
      <c r="G239" s="276"/>
      <c r="H239" s="276"/>
      <c r="I239" s="276"/>
      <c r="J239" s="276"/>
      <c r="K239" s="276"/>
      <c r="L239" s="276"/>
      <c r="M239" s="276"/>
      <c r="N239" s="276"/>
      <c r="O239" s="276"/>
      <c r="P239" s="276"/>
      <c r="Q239" s="276"/>
      <c r="R239" s="276"/>
      <c r="S239" s="276"/>
      <c r="T239" s="276"/>
      <c r="U239" s="276"/>
      <c r="V239" s="276"/>
      <c r="W239" s="276"/>
      <c r="X239" s="276"/>
      <c r="Y239" s="276"/>
      <c r="Z239" s="276"/>
    </row>
    <row r="240" ht="15.75" customHeight="1">
      <c r="A240" s="2"/>
      <c r="B240" s="2"/>
      <c r="C240" s="2"/>
      <c r="D240" s="276"/>
      <c r="E240" s="276"/>
      <c r="F240" s="276"/>
      <c r="G240" s="276"/>
      <c r="H240" s="276"/>
      <c r="I240" s="276"/>
      <c r="J240" s="276"/>
      <c r="K240" s="276"/>
      <c r="L240" s="276"/>
      <c r="M240" s="276"/>
      <c r="N240" s="276"/>
      <c r="O240" s="276"/>
      <c r="P240" s="276"/>
      <c r="Q240" s="276"/>
      <c r="R240" s="276"/>
      <c r="S240" s="276"/>
      <c r="T240" s="276"/>
      <c r="U240" s="276"/>
      <c r="V240" s="276"/>
      <c r="W240" s="276"/>
      <c r="X240" s="276"/>
      <c r="Y240" s="276"/>
      <c r="Z240" s="276"/>
    </row>
    <row r="241" ht="15.75" customHeight="1">
      <c r="A241" s="2"/>
      <c r="B241" s="2"/>
      <c r="C241" s="2"/>
      <c r="D241" s="276"/>
      <c r="E241" s="276"/>
      <c r="F241" s="276"/>
      <c r="G241" s="276"/>
      <c r="H241" s="276"/>
      <c r="I241" s="276"/>
      <c r="J241" s="276"/>
      <c r="K241" s="276"/>
      <c r="L241" s="276"/>
      <c r="M241" s="276"/>
      <c r="N241" s="276"/>
      <c r="O241" s="276"/>
      <c r="P241" s="276"/>
      <c r="Q241" s="276"/>
      <c r="R241" s="276"/>
      <c r="S241" s="276"/>
      <c r="T241" s="276"/>
      <c r="U241" s="276"/>
      <c r="V241" s="276"/>
      <c r="W241" s="276"/>
      <c r="X241" s="276"/>
      <c r="Y241" s="276"/>
      <c r="Z241" s="276"/>
    </row>
    <row r="242" ht="15.75" customHeight="1">
      <c r="A242" s="2"/>
      <c r="B242" s="2"/>
      <c r="C242" s="2"/>
      <c r="D242" s="276"/>
      <c r="E242" s="276"/>
      <c r="F242" s="276"/>
      <c r="G242" s="276"/>
      <c r="H242" s="276"/>
      <c r="I242" s="276"/>
      <c r="J242" s="276"/>
      <c r="K242" s="276"/>
      <c r="L242" s="276"/>
      <c r="M242" s="276"/>
      <c r="N242" s="276"/>
      <c r="O242" s="276"/>
      <c r="P242" s="276"/>
      <c r="Q242" s="276"/>
      <c r="R242" s="276"/>
      <c r="S242" s="276"/>
      <c r="T242" s="276"/>
      <c r="U242" s="276"/>
      <c r="V242" s="276"/>
      <c r="W242" s="276"/>
      <c r="X242" s="276"/>
      <c r="Y242" s="276"/>
      <c r="Z242" s="276"/>
    </row>
    <row r="243" ht="15.75" customHeight="1">
      <c r="A243" s="2"/>
      <c r="B243" s="2"/>
      <c r="C243" s="2"/>
      <c r="D243" s="276"/>
      <c r="E243" s="276"/>
      <c r="F243" s="276"/>
      <c r="G243" s="276"/>
      <c r="H243" s="276"/>
      <c r="I243" s="276"/>
      <c r="J243" s="276"/>
      <c r="K243" s="276"/>
      <c r="L243" s="276"/>
      <c r="M243" s="276"/>
      <c r="N243" s="276"/>
      <c r="O243" s="276"/>
      <c r="P243" s="276"/>
      <c r="Q243" s="276"/>
      <c r="R243" s="276"/>
      <c r="S243" s="276"/>
      <c r="T243" s="276"/>
      <c r="U243" s="276"/>
      <c r="V243" s="276"/>
      <c r="W243" s="276"/>
      <c r="X243" s="276"/>
      <c r="Y243" s="276"/>
      <c r="Z243" s="276"/>
    </row>
    <row r="244" ht="15.75" customHeight="1">
      <c r="A244" s="2"/>
      <c r="B244" s="2"/>
      <c r="C244" s="2"/>
      <c r="D244" s="276"/>
      <c r="E244" s="276"/>
      <c r="F244" s="276"/>
      <c r="G244" s="276"/>
      <c r="H244" s="276"/>
      <c r="I244" s="276"/>
      <c r="J244" s="276"/>
      <c r="K244" s="276"/>
      <c r="L244" s="276"/>
      <c r="M244" s="276"/>
      <c r="N244" s="276"/>
      <c r="O244" s="276"/>
      <c r="P244" s="276"/>
      <c r="Q244" s="276"/>
      <c r="R244" s="276"/>
      <c r="S244" s="276"/>
      <c r="T244" s="276"/>
      <c r="U244" s="276"/>
      <c r="V244" s="276"/>
      <c r="W244" s="276"/>
      <c r="X244" s="276"/>
      <c r="Y244" s="276"/>
      <c r="Z244" s="276"/>
    </row>
    <row r="245" ht="15.75" customHeight="1">
      <c r="A245" s="2"/>
      <c r="B245" s="2"/>
      <c r="C245" s="2"/>
      <c r="D245" s="276"/>
      <c r="E245" s="276"/>
      <c r="F245" s="276"/>
      <c r="G245" s="276"/>
      <c r="H245" s="276"/>
      <c r="I245" s="276"/>
      <c r="J245" s="276"/>
      <c r="K245" s="276"/>
      <c r="L245" s="276"/>
      <c r="M245" s="276"/>
      <c r="N245" s="276"/>
      <c r="O245" s="276"/>
      <c r="P245" s="276"/>
      <c r="Q245" s="276"/>
      <c r="R245" s="276"/>
      <c r="S245" s="276"/>
      <c r="T245" s="276"/>
      <c r="U245" s="276"/>
      <c r="V245" s="276"/>
      <c r="W245" s="276"/>
      <c r="X245" s="276"/>
      <c r="Y245" s="276"/>
      <c r="Z245" s="276"/>
    </row>
    <row r="246" ht="15.75" customHeight="1">
      <c r="A246" s="2"/>
      <c r="B246" s="2"/>
      <c r="C246" s="2"/>
      <c r="D246" s="276"/>
      <c r="E246" s="276"/>
      <c r="F246" s="276"/>
      <c r="G246" s="276"/>
      <c r="H246" s="276"/>
      <c r="I246" s="276"/>
      <c r="J246" s="276"/>
      <c r="K246" s="276"/>
      <c r="L246" s="276"/>
      <c r="M246" s="276"/>
      <c r="N246" s="276"/>
      <c r="O246" s="276"/>
      <c r="P246" s="276"/>
      <c r="Q246" s="276"/>
      <c r="R246" s="276"/>
      <c r="S246" s="276"/>
      <c r="T246" s="276"/>
      <c r="U246" s="276"/>
      <c r="V246" s="276"/>
      <c r="W246" s="276"/>
      <c r="X246" s="276"/>
      <c r="Y246" s="276"/>
      <c r="Z246" s="276"/>
    </row>
    <row r="247" ht="15.75" customHeight="1">
      <c r="A247" s="2"/>
      <c r="B247" s="2"/>
      <c r="C247" s="2"/>
      <c r="D247" s="276"/>
      <c r="E247" s="276"/>
      <c r="F247" s="276"/>
      <c r="G247" s="276"/>
      <c r="H247" s="276"/>
      <c r="I247" s="276"/>
      <c r="J247" s="276"/>
      <c r="K247" s="276"/>
      <c r="L247" s="276"/>
      <c r="M247" s="276"/>
      <c r="N247" s="276"/>
      <c r="O247" s="276"/>
      <c r="P247" s="276"/>
      <c r="Q247" s="276"/>
      <c r="R247" s="276"/>
      <c r="S247" s="276"/>
      <c r="T247" s="276"/>
      <c r="U247" s="276"/>
      <c r="V247" s="276"/>
      <c r="W247" s="276"/>
      <c r="X247" s="276"/>
      <c r="Y247" s="276"/>
      <c r="Z247" s="276"/>
    </row>
    <row r="248" ht="15.75" customHeight="1">
      <c r="A248" s="2"/>
      <c r="B248" s="2"/>
      <c r="C248" s="2"/>
      <c r="D248" s="276"/>
      <c r="E248" s="276"/>
      <c r="F248" s="276"/>
      <c r="G248" s="276"/>
      <c r="H248" s="276"/>
      <c r="I248" s="276"/>
      <c r="J248" s="276"/>
      <c r="K248" s="276"/>
      <c r="L248" s="276"/>
      <c r="M248" s="276"/>
      <c r="N248" s="276"/>
      <c r="O248" s="276"/>
      <c r="P248" s="276"/>
      <c r="Q248" s="276"/>
      <c r="R248" s="276"/>
      <c r="S248" s="276"/>
      <c r="T248" s="276"/>
      <c r="U248" s="276"/>
      <c r="V248" s="276"/>
      <c r="W248" s="276"/>
      <c r="X248" s="276"/>
      <c r="Y248" s="276"/>
      <c r="Z248" s="276"/>
    </row>
    <row r="249" ht="15.75" customHeight="1">
      <c r="A249" s="2"/>
      <c r="B249" s="2"/>
      <c r="C249" s="2"/>
      <c r="D249" s="276"/>
      <c r="E249" s="276"/>
      <c r="F249" s="276"/>
      <c r="G249" s="276"/>
      <c r="H249" s="276"/>
      <c r="I249" s="276"/>
      <c r="J249" s="276"/>
      <c r="K249" s="276"/>
      <c r="L249" s="276"/>
      <c r="M249" s="276"/>
      <c r="N249" s="276"/>
      <c r="O249" s="276"/>
      <c r="P249" s="276"/>
      <c r="Q249" s="276"/>
      <c r="R249" s="276"/>
      <c r="S249" s="276"/>
      <c r="T249" s="276"/>
      <c r="U249" s="276"/>
      <c r="V249" s="276"/>
      <c r="W249" s="276"/>
      <c r="X249" s="276"/>
      <c r="Y249" s="276"/>
      <c r="Z249" s="276"/>
    </row>
    <row r="250" ht="15.75" customHeight="1">
      <c r="A250" s="2"/>
      <c r="B250" s="2"/>
      <c r="C250" s="2"/>
      <c r="D250" s="276"/>
      <c r="E250" s="276"/>
      <c r="F250" s="276"/>
      <c r="G250" s="276"/>
      <c r="H250" s="276"/>
      <c r="I250" s="276"/>
      <c r="J250" s="276"/>
      <c r="K250" s="276"/>
      <c r="L250" s="276"/>
      <c r="M250" s="276"/>
      <c r="N250" s="276"/>
      <c r="O250" s="276"/>
      <c r="P250" s="276"/>
      <c r="Q250" s="276"/>
      <c r="R250" s="276"/>
      <c r="S250" s="276"/>
      <c r="T250" s="276"/>
      <c r="U250" s="276"/>
      <c r="V250" s="276"/>
      <c r="W250" s="276"/>
      <c r="X250" s="276"/>
      <c r="Y250" s="276"/>
      <c r="Z250" s="276"/>
    </row>
    <row r="251" ht="15.75" customHeight="1">
      <c r="A251" s="2"/>
      <c r="B251" s="2"/>
      <c r="C251" s="2"/>
      <c r="D251" s="276"/>
      <c r="E251" s="276"/>
      <c r="F251" s="276"/>
      <c r="G251" s="276"/>
      <c r="H251" s="276"/>
      <c r="I251" s="276"/>
      <c r="J251" s="276"/>
      <c r="K251" s="276"/>
      <c r="L251" s="276"/>
      <c r="M251" s="276"/>
      <c r="N251" s="276"/>
      <c r="O251" s="276"/>
      <c r="P251" s="276"/>
      <c r="Q251" s="276"/>
      <c r="R251" s="276"/>
      <c r="S251" s="276"/>
      <c r="T251" s="276"/>
      <c r="U251" s="276"/>
      <c r="V251" s="276"/>
      <c r="W251" s="276"/>
      <c r="X251" s="276"/>
      <c r="Y251" s="276"/>
      <c r="Z251" s="276"/>
    </row>
    <row r="252" ht="15.75" customHeight="1">
      <c r="A252" s="2"/>
      <c r="B252" s="2"/>
      <c r="C252" s="2"/>
      <c r="D252" s="276"/>
      <c r="E252" s="276"/>
      <c r="F252" s="276"/>
      <c r="G252" s="276"/>
      <c r="H252" s="276"/>
      <c r="I252" s="276"/>
      <c r="J252" s="276"/>
      <c r="K252" s="276"/>
      <c r="L252" s="276"/>
      <c r="M252" s="276"/>
      <c r="N252" s="276"/>
      <c r="O252" s="276"/>
      <c r="P252" s="276"/>
      <c r="Q252" s="276"/>
      <c r="R252" s="276"/>
      <c r="S252" s="276"/>
      <c r="T252" s="276"/>
      <c r="U252" s="276"/>
      <c r="V252" s="276"/>
      <c r="W252" s="276"/>
      <c r="X252" s="276"/>
      <c r="Y252" s="276"/>
      <c r="Z252" s="276"/>
    </row>
    <row r="253" ht="15.75" customHeight="1">
      <c r="A253" s="2"/>
      <c r="B253" s="2"/>
      <c r="C253" s="2"/>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row>
    <row r="254" ht="15.75" customHeight="1">
      <c r="A254" s="2"/>
      <c r="B254" s="2"/>
      <c r="C254" s="2"/>
      <c r="D254" s="276"/>
      <c r="E254" s="276"/>
      <c r="F254" s="276"/>
      <c r="G254" s="276"/>
      <c r="H254" s="276"/>
      <c r="I254" s="276"/>
      <c r="J254" s="276"/>
      <c r="K254" s="276"/>
      <c r="L254" s="276"/>
      <c r="M254" s="276"/>
      <c r="N254" s="276"/>
      <c r="O254" s="276"/>
      <c r="P254" s="276"/>
      <c r="Q254" s="276"/>
      <c r="R254" s="276"/>
      <c r="S254" s="276"/>
      <c r="T254" s="276"/>
      <c r="U254" s="276"/>
      <c r="V254" s="276"/>
      <c r="W254" s="276"/>
      <c r="X254" s="276"/>
      <c r="Y254" s="276"/>
      <c r="Z254" s="276"/>
    </row>
    <row r="255" ht="15.75" customHeight="1">
      <c r="A255" s="2"/>
      <c r="B255" s="2"/>
      <c r="C255" s="2"/>
      <c r="D255" s="276"/>
      <c r="E255" s="276"/>
      <c r="F255" s="276"/>
      <c r="G255" s="276"/>
      <c r="H255" s="276"/>
      <c r="I255" s="276"/>
      <c r="J255" s="276"/>
      <c r="K255" s="276"/>
      <c r="L255" s="276"/>
      <c r="M255" s="276"/>
      <c r="N255" s="276"/>
      <c r="O255" s="276"/>
      <c r="P255" s="276"/>
      <c r="Q255" s="276"/>
      <c r="R255" s="276"/>
      <c r="S255" s="276"/>
      <c r="T255" s="276"/>
      <c r="U255" s="276"/>
      <c r="V255" s="276"/>
      <c r="W255" s="276"/>
      <c r="X255" s="276"/>
      <c r="Y255" s="276"/>
      <c r="Z255" s="276"/>
    </row>
    <row r="256" ht="15.75" customHeight="1">
      <c r="A256" s="2"/>
      <c r="B256" s="2"/>
      <c r="C256" s="2"/>
      <c r="D256" s="276"/>
      <c r="E256" s="276"/>
      <c r="F256" s="276"/>
      <c r="G256" s="276"/>
      <c r="H256" s="276"/>
      <c r="I256" s="276"/>
      <c r="J256" s="276"/>
      <c r="K256" s="276"/>
      <c r="L256" s="276"/>
      <c r="M256" s="276"/>
      <c r="N256" s="276"/>
      <c r="O256" s="276"/>
      <c r="P256" s="276"/>
      <c r="Q256" s="276"/>
      <c r="R256" s="276"/>
      <c r="S256" s="276"/>
      <c r="T256" s="276"/>
      <c r="U256" s="276"/>
      <c r="V256" s="276"/>
      <c r="W256" s="276"/>
      <c r="X256" s="276"/>
      <c r="Y256" s="276"/>
      <c r="Z256" s="276"/>
    </row>
    <row r="257" ht="15.75" customHeight="1">
      <c r="A257" s="2"/>
      <c r="B257" s="2"/>
      <c r="C257" s="2"/>
      <c r="D257" s="276"/>
      <c r="E257" s="276"/>
      <c r="F257" s="276"/>
      <c r="G257" s="276"/>
      <c r="H257" s="276"/>
      <c r="I257" s="276"/>
      <c r="J257" s="276"/>
      <c r="K257" s="276"/>
      <c r="L257" s="276"/>
      <c r="M257" s="276"/>
      <c r="N257" s="276"/>
      <c r="O257" s="276"/>
      <c r="P257" s="276"/>
      <c r="Q257" s="276"/>
      <c r="R257" s="276"/>
      <c r="S257" s="276"/>
      <c r="T257" s="276"/>
      <c r="U257" s="276"/>
      <c r="V257" s="276"/>
      <c r="W257" s="276"/>
      <c r="X257" s="276"/>
      <c r="Y257" s="276"/>
      <c r="Z257" s="276"/>
    </row>
    <row r="258" ht="15.75" customHeight="1">
      <c r="A258" s="2"/>
      <c r="B258" s="2"/>
      <c r="C258" s="2"/>
      <c r="D258" s="276"/>
      <c r="E258" s="276"/>
      <c r="F258" s="276"/>
      <c r="G258" s="276"/>
      <c r="H258" s="276"/>
      <c r="I258" s="276"/>
      <c r="J258" s="276"/>
      <c r="K258" s="276"/>
      <c r="L258" s="276"/>
      <c r="M258" s="276"/>
      <c r="N258" s="276"/>
      <c r="O258" s="276"/>
      <c r="P258" s="276"/>
      <c r="Q258" s="276"/>
      <c r="R258" s="276"/>
      <c r="S258" s="276"/>
      <c r="T258" s="276"/>
      <c r="U258" s="276"/>
      <c r="V258" s="276"/>
      <c r="W258" s="276"/>
      <c r="X258" s="276"/>
      <c r="Y258" s="276"/>
      <c r="Z258" s="276"/>
    </row>
    <row r="259" ht="15.75" customHeight="1">
      <c r="A259" s="2"/>
      <c r="B259" s="2"/>
      <c r="C259" s="2"/>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row>
    <row r="260" ht="15.75" customHeight="1">
      <c r="A260" s="2"/>
      <c r="B260" s="2"/>
      <c r="C260" s="2"/>
      <c r="D260" s="276"/>
      <c r="E260" s="276"/>
      <c r="F260" s="276"/>
      <c r="G260" s="276"/>
      <c r="H260" s="276"/>
      <c r="I260" s="276"/>
      <c r="J260" s="276"/>
      <c r="K260" s="276"/>
      <c r="L260" s="276"/>
      <c r="M260" s="276"/>
      <c r="N260" s="276"/>
      <c r="O260" s="276"/>
      <c r="P260" s="276"/>
      <c r="Q260" s="276"/>
      <c r="R260" s="276"/>
      <c r="S260" s="276"/>
      <c r="T260" s="276"/>
      <c r="U260" s="276"/>
      <c r="V260" s="276"/>
      <c r="W260" s="276"/>
      <c r="X260" s="276"/>
      <c r="Y260" s="276"/>
      <c r="Z260" s="276"/>
    </row>
    <row r="261" ht="15.75" customHeight="1">
      <c r="A261" s="2"/>
      <c r="B261" s="2"/>
      <c r="C261" s="2"/>
      <c r="D261" s="276"/>
      <c r="E261" s="276"/>
      <c r="F261" s="276"/>
      <c r="G261" s="276"/>
      <c r="H261" s="276"/>
      <c r="I261" s="276"/>
      <c r="J261" s="276"/>
      <c r="K261" s="276"/>
      <c r="L261" s="276"/>
      <c r="M261" s="276"/>
      <c r="N261" s="276"/>
      <c r="O261" s="276"/>
      <c r="P261" s="276"/>
      <c r="Q261" s="276"/>
      <c r="R261" s="276"/>
      <c r="S261" s="276"/>
      <c r="T261" s="276"/>
      <c r="U261" s="276"/>
      <c r="V261" s="276"/>
      <c r="W261" s="276"/>
      <c r="X261" s="276"/>
      <c r="Y261" s="276"/>
      <c r="Z261" s="276"/>
    </row>
    <row r="262" ht="15.75" customHeight="1">
      <c r="A262" s="2"/>
      <c r="B262" s="2"/>
      <c r="C262" s="2"/>
      <c r="D262" s="276"/>
      <c r="E262" s="276"/>
      <c r="F262" s="276"/>
      <c r="G262" s="276"/>
      <c r="H262" s="276"/>
      <c r="I262" s="276"/>
      <c r="J262" s="276"/>
      <c r="K262" s="276"/>
      <c r="L262" s="276"/>
      <c r="M262" s="276"/>
      <c r="N262" s="276"/>
      <c r="O262" s="276"/>
      <c r="P262" s="276"/>
      <c r="Q262" s="276"/>
      <c r="R262" s="276"/>
      <c r="S262" s="276"/>
      <c r="T262" s="276"/>
      <c r="U262" s="276"/>
      <c r="V262" s="276"/>
      <c r="W262" s="276"/>
      <c r="X262" s="276"/>
      <c r="Y262" s="276"/>
      <c r="Z262" s="276"/>
    </row>
    <row r="263" ht="15.75" customHeight="1">
      <c r="A263" s="2"/>
      <c r="B263" s="2"/>
      <c r="C263" s="2"/>
      <c r="D263" s="276"/>
      <c r="E263" s="276"/>
      <c r="F263" s="276"/>
      <c r="G263" s="276"/>
      <c r="H263" s="276"/>
      <c r="I263" s="276"/>
      <c r="J263" s="276"/>
      <c r="K263" s="276"/>
      <c r="L263" s="276"/>
      <c r="M263" s="276"/>
      <c r="N263" s="276"/>
      <c r="O263" s="276"/>
      <c r="P263" s="276"/>
      <c r="Q263" s="276"/>
      <c r="R263" s="276"/>
      <c r="S263" s="276"/>
      <c r="T263" s="276"/>
      <c r="U263" s="276"/>
      <c r="V263" s="276"/>
      <c r="W263" s="276"/>
      <c r="X263" s="276"/>
      <c r="Y263" s="276"/>
      <c r="Z263" s="276"/>
    </row>
    <row r="264" ht="15.75" customHeight="1">
      <c r="A264" s="2"/>
      <c r="B264" s="2"/>
      <c r="C264" s="2"/>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6"/>
    </row>
    <row r="265" ht="15.75" customHeight="1">
      <c r="A265" s="2"/>
      <c r="B265" s="2"/>
      <c r="C265" s="2"/>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row>
    <row r="266" ht="15.75" customHeight="1">
      <c r="A266" s="2"/>
      <c r="B266" s="2"/>
      <c r="C266" s="2"/>
      <c r="D266" s="276"/>
      <c r="E266" s="276"/>
      <c r="F266" s="276"/>
      <c r="G266" s="276"/>
      <c r="H266" s="276"/>
      <c r="I266" s="276"/>
      <c r="J266" s="276"/>
      <c r="K266" s="276"/>
      <c r="L266" s="276"/>
      <c r="M266" s="276"/>
      <c r="N266" s="276"/>
      <c r="O266" s="276"/>
      <c r="P266" s="276"/>
      <c r="Q266" s="276"/>
      <c r="R266" s="276"/>
      <c r="S266" s="276"/>
      <c r="T266" s="276"/>
      <c r="U266" s="276"/>
      <c r="V266" s="276"/>
      <c r="W266" s="276"/>
      <c r="X266" s="276"/>
      <c r="Y266" s="276"/>
      <c r="Z266" s="276"/>
    </row>
    <row r="267" ht="15.75" customHeight="1">
      <c r="A267" s="2"/>
      <c r="B267" s="2"/>
      <c r="C267" s="2"/>
      <c r="D267" s="276"/>
      <c r="E267" s="276"/>
      <c r="F267" s="276"/>
      <c r="G267" s="276"/>
      <c r="H267" s="276"/>
      <c r="I267" s="276"/>
      <c r="J267" s="276"/>
      <c r="K267" s="276"/>
      <c r="L267" s="276"/>
      <c r="M267" s="276"/>
      <c r="N267" s="276"/>
      <c r="O267" s="276"/>
      <c r="P267" s="276"/>
      <c r="Q267" s="276"/>
      <c r="R267" s="276"/>
      <c r="S267" s="276"/>
      <c r="T267" s="276"/>
      <c r="U267" s="276"/>
      <c r="V267" s="276"/>
      <c r="W267" s="276"/>
      <c r="X267" s="276"/>
      <c r="Y267" s="276"/>
      <c r="Z267" s="276"/>
    </row>
    <row r="268" ht="15.75" customHeight="1">
      <c r="A268" s="2"/>
      <c r="B268" s="2"/>
      <c r="C268" s="2"/>
      <c r="D268" s="276"/>
      <c r="E268" s="276"/>
      <c r="F268" s="276"/>
      <c r="G268" s="276"/>
      <c r="H268" s="276"/>
      <c r="I268" s="276"/>
      <c r="J268" s="276"/>
      <c r="K268" s="276"/>
      <c r="L268" s="276"/>
      <c r="M268" s="276"/>
      <c r="N268" s="276"/>
      <c r="O268" s="276"/>
      <c r="P268" s="276"/>
      <c r="Q268" s="276"/>
      <c r="R268" s="276"/>
      <c r="S268" s="276"/>
      <c r="T268" s="276"/>
      <c r="U268" s="276"/>
      <c r="V268" s="276"/>
      <c r="W268" s="276"/>
      <c r="X268" s="276"/>
      <c r="Y268" s="276"/>
      <c r="Z268" s="276"/>
    </row>
    <row r="269" ht="15.75" customHeight="1">
      <c r="A269" s="2"/>
      <c r="B269" s="2"/>
      <c r="C269" s="2"/>
      <c r="D269" s="276"/>
      <c r="E269" s="276"/>
      <c r="F269" s="276"/>
      <c r="G269" s="276"/>
      <c r="H269" s="276"/>
      <c r="I269" s="276"/>
      <c r="J269" s="276"/>
      <c r="K269" s="276"/>
      <c r="L269" s="276"/>
      <c r="M269" s="276"/>
      <c r="N269" s="276"/>
      <c r="O269" s="276"/>
      <c r="P269" s="276"/>
      <c r="Q269" s="276"/>
      <c r="R269" s="276"/>
      <c r="S269" s="276"/>
      <c r="T269" s="276"/>
      <c r="U269" s="276"/>
      <c r="V269" s="276"/>
      <c r="W269" s="276"/>
      <c r="X269" s="276"/>
      <c r="Y269" s="276"/>
      <c r="Z269" s="276"/>
    </row>
    <row r="270" ht="15.75" customHeight="1">
      <c r="A270" s="2"/>
      <c r="B270" s="2"/>
      <c r="C270" s="2"/>
      <c r="D270" s="276"/>
      <c r="E270" s="276"/>
      <c r="F270" s="276"/>
      <c r="G270" s="276"/>
      <c r="H270" s="276"/>
      <c r="I270" s="276"/>
      <c r="J270" s="276"/>
      <c r="K270" s="276"/>
      <c r="L270" s="276"/>
      <c r="M270" s="276"/>
      <c r="N270" s="276"/>
      <c r="O270" s="276"/>
      <c r="P270" s="276"/>
      <c r="Q270" s="276"/>
      <c r="R270" s="276"/>
      <c r="S270" s="276"/>
      <c r="T270" s="276"/>
      <c r="U270" s="276"/>
      <c r="V270" s="276"/>
      <c r="W270" s="276"/>
      <c r="X270" s="276"/>
      <c r="Y270" s="276"/>
      <c r="Z270" s="276"/>
    </row>
    <row r="271" ht="15.75" customHeight="1">
      <c r="A271" s="2"/>
      <c r="B271" s="2"/>
      <c r="C271" s="2"/>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row>
    <row r="272" ht="15.75" customHeight="1">
      <c r="A272" s="2"/>
      <c r="B272" s="2"/>
      <c r="C272" s="2"/>
      <c r="D272" s="276"/>
      <c r="E272" s="276"/>
      <c r="F272" s="276"/>
      <c r="G272" s="276"/>
      <c r="H272" s="276"/>
      <c r="I272" s="276"/>
      <c r="J272" s="276"/>
      <c r="K272" s="276"/>
      <c r="L272" s="276"/>
      <c r="M272" s="276"/>
      <c r="N272" s="276"/>
      <c r="O272" s="276"/>
      <c r="P272" s="276"/>
      <c r="Q272" s="276"/>
      <c r="R272" s="276"/>
      <c r="S272" s="276"/>
      <c r="T272" s="276"/>
      <c r="U272" s="276"/>
      <c r="V272" s="276"/>
      <c r="W272" s="276"/>
      <c r="X272" s="276"/>
      <c r="Y272" s="276"/>
      <c r="Z272" s="276"/>
    </row>
    <row r="273" ht="15.75" customHeight="1">
      <c r="A273" s="2"/>
      <c r="B273" s="2"/>
      <c r="C273" s="2"/>
      <c r="D273" s="276"/>
      <c r="E273" s="276"/>
      <c r="F273" s="276"/>
      <c r="G273" s="276"/>
      <c r="H273" s="276"/>
      <c r="I273" s="276"/>
      <c r="J273" s="276"/>
      <c r="K273" s="276"/>
      <c r="L273" s="276"/>
      <c r="M273" s="276"/>
      <c r="N273" s="276"/>
      <c r="O273" s="276"/>
      <c r="P273" s="276"/>
      <c r="Q273" s="276"/>
      <c r="R273" s="276"/>
      <c r="S273" s="276"/>
      <c r="T273" s="276"/>
      <c r="U273" s="276"/>
      <c r="V273" s="276"/>
      <c r="W273" s="276"/>
      <c r="X273" s="276"/>
      <c r="Y273" s="276"/>
      <c r="Z273" s="276"/>
    </row>
    <row r="274" ht="15.75" customHeight="1">
      <c r="A274" s="2"/>
      <c r="B274" s="2"/>
      <c r="C274" s="2"/>
      <c r="D274" s="276"/>
      <c r="E274" s="276"/>
      <c r="F274" s="276"/>
      <c r="G274" s="276"/>
      <c r="H274" s="276"/>
      <c r="I274" s="276"/>
      <c r="J274" s="276"/>
      <c r="K274" s="276"/>
      <c r="L274" s="276"/>
      <c r="M274" s="276"/>
      <c r="N274" s="276"/>
      <c r="O274" s="276"/>
      <c r="P274" s="276"/>
      <c r="Q274" s="276"/>
      <c r="R274" s="276"/>
      <c r="S274" s="276"/>
      <c r="T274" s="276"/>
      <c r="U274" s="276"/>
      <c r="V274" s="276"/>
      <c r="W274" s="276"/>
      <c r="X274" s="276"/>
      <c r="Y274" s="276"/>
      <c r="Z274" s="276"/>
    </row>
    <row r="275" ht="15.75" customHeight="1">
      <c r="A275" s="2"/>
      <c r="B275" s="2"/>
      <c r="C275" s="2"/>
      <c r="D275" s="276"/>
      <c r="E275" s="276"/>
      <c r="F275" s="276"/>
      <c r="G275" s="276"/>
      <c r="H275" s="276"/>
      <c r="I275" s="276"/>
      <c r="J275" s="276"/>
      <c r="K275" s="276"/>
      <c r="L275" s="276"/>
      <c r="M275" s="276"/>
      <c r="N275" s="276"/>
      <c r="O275" s="276"/>
      <c r="P275" s="276"/>
      <c r="Q275" s="276"/>
      <c r="R275" s="276"/>
      <c r="S275" s="276"/>
      <c r="T275" s="276"/>
      <c r="U275" s="276"/>
      <c r="V275" s="276"/>
      <c r="W275" s="276"/>
      <c r="X275" s="276"/>
      <c r="Y275" s="276"/>
      <c r="Z275" s="276"/>
    </row>
    <row r="276" ht="15.75" customHeight="1">
      <c r="A276" s="2"/>
      <c r="B276" s="2"/>
      <c r="C276" s="2"/>
      <c r="D276" s="276"/>
      <c r="E276" s="276"/>
      <c r="F276" s="276"/>
      <c r="G276" s="276"/>
      <c r="H276" s="276"/>
      <c r="I276" s="276"/>
      <c r="J276" s="276"/>
      <c r="K276" s="276"/>
      <c r="L276" s="276"/>
      <c r="M276" s="276"/>
      <c r="N276" s="276"/>
      <c r="O276" s="276"/>
      <c r="P276" s="276"/>
      <c r="Q276" s="276"/>
      <c r="R276" s="276"/>
      <c r="S276" s="276"/>
      <c r="T276" s="276"/>
      <c r="U276" s="276"/>
      <c r="V276" s="276"/>
      <c r="W276" s="276"/>
      <c r="X276" s="276"/>
      <c r="Y276" s="276"/>
      <c r="Z276" s="276"/>
    </row>
    <row r="277" ht="15.75" customHeight="1">
      <c r="A277" s="2"/>
      <c r="B277" s="2"/>
      <c r="C277" s="2"/>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row>
    <row r="278" ht="15.75" customHeight="1">
      <c r="A278" s="2"/>
      <c r="B278" s="2"/>
      <c r="C278" s="2"/>
      <c r="D278" s="276"/>
      <c r="E278" s="276"/>
      <c r="F278" s="276"/>
      <c r="G278" s="276"/>
      <c r="H278" s="276"/>
      <c r="I278" s="276"/>
      <c r="J278" s="276"/>
      <c r="K278" s="276"/>
      <c r="L278" s="276"/>
      <c r="M278" s="276"/>
      <c r="N278" s="276"/>
      <c r="O278" s="276"/>
      <c r="P278" s="276"/>
      <c r="Q278" s="276"/>
      <c r="R278" s="276"/>
      <c r="S278" s="276"/>
      <c r="T278" s="276"/>
      <c r="U278" s="276"/>
      <c r="V278" s="276"/>
      <c r="W278" s="276"/>
      <c r="X278" s="276"/>
      <c r="Y278" s="276"/>
      <c r="Z278" s="276"/>
    </row>
    <row r="279" ht="15.75" customHeight="1">
      <c r="A279" s="2"/>
      <c r="B279" s="2"/>
      <c r="C279" s="2"/>
      <c r="D279" s="276"/>
      <c r="E279" s="276"/>
      <c r="F279" s="276"/>
      <c r="G279" s="276"/>
      <c r="H279" s="276"/>
      <c r="I279" s="276"/>
      <c r="J279" s="276"/>
      <c r="K279" s="276"/>
      <c r="L279" s="276"/>
      <c r="M279" s="276"/>
      <c r="N279" s="276"/>
      <c r="O279" s="276"/>
      <c r="P279" s="276"/>
      <c r="Q279" s="276"/>
      <c r="R279" s="276"/>
      <c r="S279" s="276"/>
      <c r="T279" s="276"/>
      <c r="U279" s="276"/>
      <c r="V279" s="276"/>
      <c r="W279" s="276"/>
      <c r="X279" s="276"/>
      <c r="Y279" s="276"/>
      <c r="Z279" s="276"/>
    </row>
    <row r="280" ht="15.75" customHeight="1">
      <c r="A280" s="2"/>
      <c r="B280" s="2"/>
      <c r="C280" s="2"/>
      <c r="D280" s="276"/>
      <c r="E280" s="276"/>
      <c r="F280" s="276"/>
      <c r="G280" s="276"/>
      <c r="H280" s="276"/>
      <c r="I280" s="276"/>
      <c r="J280" s="276"/>
      <c r="K280" s="276"/>
      <c r="L280" s="276"/>
      <c r="M280" s="276"/>
      <c r="N280" s="276"/>
      <c r="O280" s="276"/>
      <c r="P280" s="276"/>
      <c r="Q280" s="276"/>
      <c r="R280" s="276"/>
      <c r="S280" s="276"/>
      <c r="T280" s="276"/>
      <c r="U280" s="276"/>
      <c r="V280" s="276"/>
      <c r="W280" s="276"/>
      <c r="X280" s="276"/>
      <c r="Y280" s="276"/>
      <c r="Z280" s="276"/>
    </row>
    <row r="281" ht="15.75" customHeight="1">
      <c r="A281" s="2"/>
      <c r="B281" s="2"/>
      <c r="C281" s="2"/>
      <c r="D281" s="276"/>
      <c r="E281" s="276"/>
      <c r="F281" s="276"/>
      <c r="G281" s="276"/>
      <c r="H281" s="276"/>
      <c r="I281" s="276"/>
      <c r="J281" s="276"/>
      <c r="K281" s="276"/>
      <c r="L281" s="276"/>
      <c r="M281" s="276"/>
      <c r="N281" s="276"/>
      <c r="O281" s="276"/>
      <c r="P281" s="276"/>
      <c r="Q281" s="276"/>
      <c r="R281" s="276"/>
      <c r="S281" s="276"/>
      <c r="T281" s="276"/>
      <c r="U281" s="276"/>
      <c r="V281" s="276"/>
      <c r="W281" s="276"/>
      <c r="X281" s="276"/>
      <c r="Y281" s="276"/>
      <c r="Z281" s="276"/>
    </row>
    <row r="282" ht="15.75" customHeight="1">
      <c r="A282" s="2"/>
      <c r="B282" s="2"/>
      <c r="C282" s="2"/>
      <c r="D282" s="276"/>
      <c r="E282" s="276"/>
      <c r="F282" s="276"/>
      <c r="G282" s="276"/>
      <c r="H282" s="276"/>
      <c r="I282" s="276"/>
      <c r="J282" s="276"/>
      <c r="K282" s="276"/>
      <c r="L282" s="276"/>
      <c r="M282" s="276"/>
      <c r="N282" s="276"/>
      <c r="O282" s="276"/>
      <c r="P282" s="276"/>
      <c r="Q282" s="276"/>
      <c r="R282" s="276"/>
      <c r="S282" s="276"/>
      <c r="T282" s="276"/>
      <c r="U282" s="276"/>
      <c r="V282" s="276"/>
      <c r="W282" s="276"/>
      <c r="X282" s="276"/>
      <c r="Y282" s="276"/>
      <c r="Z282" s="276"/>
    </row>
    <row r="283" ht="15.75" customHeight="1">
      <c r="A283" s="2"/>
      <c r="B283" s="2"/>
      <c r="C283" s="2"/>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row>
    <row r="284" ht="15.75" customHeight="1">
      <c r="A284" s="2"/>
      <c r="B284" s="2"/>
      <c r="C284" s="2"/>
      <c r="D284" s="276"/>
      <c r="E284" s="276"/>
      <c r="F284" s="276"/>
      <c r="G284" s="276"/>
      <c r="H284" s="276"/>
      <c r="I284" s="276"/>
      <c r="J284" s="276"/>
      <c r="K284" s="276"/>
      <c r="L284" s="276"/>
      <c r="M284" s="276"/>
      <c r="N284" s="276"/>
      <c r="O284" s="276"/>
      <c r="P284" s="276"/>
      <c r="Q284" s="276"/>
      <c r="R284" s="276"/>
      <c r="S284" s="276"/>
      <c r="T284" s="276"/>
      <c r="U284" s="276"/>
      <c r="V284" s="276"/>
      <c r="W284" s="276"/>
      <c r="X284" s="276"/>
      <c r="Y284" s="276"/>
      <c r="Z284" s="276"/>
    </row>
    <row r="285" ht="15.75" customHeight="1">
      <c r="A285" s="2"/>
      <c r="B285" s="2"/>
      <c r="C285" s="2"/>
      <c r="D285" s="276"/>
      <c r="E285" s="276"/>
      <c r="F285" s="276"/>
      <c r="G285" s="276"/>
      <c r="H285" s="276"/>
      <c r="I285" s="276"/>
      <c r="J285" s="276"/>
      <c r="K285" s="276"/>
      <c r="L285" s="276"/>
      <c r="M285" s="276"/>
      <c r="N285" s="276"/>
      <c r="O285" s="276"/>
      <c r="P285" s="276"/>
      <c r="Q285" s="276"/>
      <c r="R285" s="276"/>
      <c r="S285" s="276"/>
      <c r="T285" s="276"/>
      <c r="U285" s="276"/>
      <c r="V285" s="276"/>
      <c r="W285" s="276"/>
      <c r="X285" s="276"/>
      <c r="Y285" s="276"/>
      <c r="Z285" s="276"/>
    </row>
    <row r="286" ht="15.75" customHeight="1">
      <c r="A286" s="2"/>
      <c r="B286" s="2"/>
      <c r="C286" s="2"/>
      <c r="D286" s="276"/>
      <c r="E286" s="276"/>
      <c r="F286" s="276"/>
      <c r="G286" s="276"/>
      <c r="H286" s="276"/>
      <c r="I286" s="276"/>
      <c r="J286" s="276"/>
      <c r="K286" s="276"/>
      <c r="L286" s="276"/>
      <c r="M286" s="276"/>
      <c r="N286" s="276"/>
      <c r="O286" s="276"/>
      <c r="P286" s="276"/>
      <c r="Q286" s="276"/>
      <c r="R286" s="276"/>
      <c r="S286" s="276"/>
      <c r="T286" s="276"/>
      <c r="U286" s="276"/>
      <c r="V286" s="276"/>
      <c r="W286" s="276"/>
      <c r="X286" s="276"/>
      <c r="Y286" s="276"/>
      <c r="Z286" s="276"/>
    </row>
    <row r="287" ht="15.75" customHeight="1">
      <c r="A287" s="2"/>
      <c r="B287" s="2"/>
      <c r="C287" s="2"/>
      <c r="D287" s="276"/>
      <c r="E287" s="276"/>
      <c r="F287" s="276"/>
      <c r="G287" s="276"/>
      <c r="H287" s="276"/>
      <c r="I287" s="276"/>
      <c r="J287" s="276"/>
      <c r="K287" s="276"/>
      <c r="L287" s="276"/>
      <c r="M287" s="276"/>
      <c r="N287" s="276"/>
      <c r="O287" s="276"/>
      <c r="P287" s="276"/>
      <c r="Q287" s="276"/>
      <c r="R287" s="276"/>
      <c r="S287" s="276"/>
      <c r="T287" s="276"/>
      <c r="U287" s="276"/>
      <c r="V287" s="276"/>
      <c r="W287" s="276"/>
      <c r="X287" s="276"/>
      <c r="Y287" s="276"/>
      <c r="Z287" s="276"/>
    </row>
    <row r="288" ht="15.75" customHeight="1">
      <c r="A288" s="2"/>
      <c r="B288" s="2"/>
      <c r="C288" s="2"/>
      <c r="D288" s="276"/>
      <c r="E288" s="276"/>
      <c r="F288" s="276"/>
      <c r="G288" s="276"/>
      <c r="H288" s="276"/>
      <c r="I288" s="276"/>
      <c r="J288" s="276"/>
      <c r="K288" s="276"/>
      <c r="L288" s="276"/>
      <c r="M288" s="276"/>
      <c r="N288" s="276"/>
      <c r="O288" s="276"/>
      <c r="P288" s="276"/>
      <c r="Q288" s="276"/>
      <c r="R288" s="276"/>
      <c r="S288" s="276"/>
      <c r="T288" s="276"/>
      <c r="U288" s="276"/>
      <c r="V288" s="276"/>
      <c r="W288" s="276"/>
      <c r="X288" s="276"/>
      <c r="Y288" s="276"/>
      <c r="Z288" s="276"/>
    </row>
    <row r="289" ht="15.75" customHeight="1">
      <c r="A289" s="2"/>
      <c r="B289" s="2"/>
      <c r="C289" s="2"/>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row>
    <row r="290" ht="15.75" customHeight="1">
      <c r="A290" s="2"/>
      <c r="B290" s="2"/>
      <c r="C290" s="2"/>
      <c r="D290" s="276"/>
      <c r="E290" s="276"/>
      <c r="F290" s="276"/>
      <c r="G290" s="276"/>
      <c r="H290" s="276"/>
      <c r="I290" s="276"/>
      <c r="J290" s="276"/>
      <c r="K290" s="276"/>
      <c r="L290" s="276"/>
      <c r="M290" s="276"/>
      <c r="N290" s="276"/>
      <c r="O290" s="276"/>
      <c r="P290" s="276"/>
      <c r="Q290" s="276"/>
      <c r="R290" s="276"/>
      <c r="S290" s="276"/>
      <c r="T290" s="276"/>
      <c r="U290" s="276"/>
      <c r="V290" s="276"/>
      <c r="W290" s="276"/>
      <c r="X290" s="276"/>
      <c r="Y290" s="276"/>
      <c r="Z290" s="276"/>
    </row>
    <row r="291" ht="15.75" customHeight="1">
      <c r="A291" s="2"/>
      <c r="B291" s="2"/>
      <c r="C291" s="2"/>
      <c r="D291" s="276"/>
      <c r="E291" s="276"/>
      <c r="F291" s="276"/>
      <c r="G291" s="276"/>
      <c r="H291" s="276"/>
      <c r="I291" s="276"/>
      <c r="J291" s="276"/>
      <c r="K291" s="276"/>
      <c r="L291" s="276"/>
      <c r="M291" s="276"/>
      <c r="N291" s="276"/>
      <c r="O291" s="276"/>
      <c r="P291" s="276"/>
      <c r="Q291" s="276"/>
      <c r="R291" s="276"/>
      <c r="S291" s="276"/>
      <c r="T291" s="276"/>
      <c r="U291" s="276"/>
      <c r="V291" s="276"/>
      <c r="W291" s="276"/>
      <c r="X291" s="276"/>
      <c r="Y291" s="276"/>
      <c r="Z291" s="276"/>
    </row>
    <row r="292" ht="15.75" customHeight="1">
      <c r="A292" s="2"/>
      <c r="B292" s="2"/>
      <c r="C292" s="2"/>
      <c r="D292" s="276"/>
      <c r="E292" s="276"/>
      <c r="F292" s="276"/>
      <c r="G292" s="276"/>
      <c r="H292" s="276"/>
      <c r="I292" s="276"/>
      <c r="J292" s="276"/>
      <c r="K292" s="276"/>
      <c r="L292" s="276"/>
      <c r="M292" s="276"/>
      <c r="N292" s="276"/>
      <c r="O292" s="276"/>
      <c r="P292" s="276"/>
      <c r="Q292" s="276"/>
      <c r="R292" s="276"/>
      <c r="S292" s="276"/>
      <c r="T292" s="276"/>
      <c r="U292" s="276"/>
      <c r="V292" s="276"/>
      <c r="W292" s="276"/>
      <c r="X292" s="276"/>
      <c r="Y292" s="276"/>
      <c r="Z292" s="276"/>
    </row>
    <row r="293" ht="15.75" customHeight="1">
      <c r="A293" s="2"/>
      <c r="B293" s="2"/>
      <c r="C293" s="2"/>
      <c r="D293" s="276"/>
      <c r="E293" s="276"/>
      <c r="F293" s="276"/>
      <c r="G293" s="276"/>
      <c r="H293" s="276"/>
      <c r="I293" s="276"/>
      <c r="J293" s="276"/>
      <c r="K293" s="276"/>
      <c r="L293" s="276"/>
      <c r="M293" s="276"/>
      <c r="N293" s="276"/>
      <c r="O293" s="276"/>
      <c r="P293" s="276"/>
      <c r="Q293" s="276"/>
      <c r="R293" s="276"/>
      <c r="S293" s="276"/>
      <c r="T293" s="276"/>
      <c r="U293" s="276"/>
      <c r="V293" s="276"/>
      <c r="W293" s="276"/>
      <c r="X293" s="276"/>
      <c r="Y293" s="276"/>
      <c r="Z293" s="276"/>
    </row>
    <row r="294" ht="15.75" customHeight="1">
      <c r="A294" s="2"/>
      <c r="B294" s="2"/>
      <c r="C294" s="2"/>
      <c r="D294" s="276"/>
      <c r="E294" s="276"/>
      <c r="F294" s="276"/>
      <c r="G294" s="276"/>
      <c r="H294" s="276"/>
      <c r="I294" s="276"/>
      <c r="J294" s="276"/>
      <c r="K294" s="276"/>
      <c r="L294" s="276"/>
      <c r="M294" s="276"/>
      <c r="N294" s="276"/>
      <c r="O294" s="276"/>
      <c r="P294" s="276"/>
      <c r="Q294" s="276"/>
      <c r="R294" s="276"/>
      <c r="S294" s="276"/>
      <c r="T294" s="276"/>
      <c r="U294" s="276"/>
      <c r="V294" s="276"/>
      <c r="W294" s="276"/>
      <c r="X294" s="276"/>
      <c r="Y294" s="276"/>
      <c r="Z294" s="276"/>
    </row>
    <row r="295" ht="15.75" customHeight="1">
      <c r="A295" s="2"/>
      <c r="B295" s="2"/>
      <c r="C295" s="2"/>
      <c r="D295" s="276"/>
      <c r="E295" s="276"/>
      <c r="F295" s="276"/>
      <c r="G295" s="276"/>
      <c r="H295" s="276"/>
      <c r="I295" s="276"/>
      <c r="J295" s="276"/>
      <c r="K295" s="276"/>
      <c r="L295" s="276"/>
      <c r="M295" s="276"/>
      <c r="N295" s="276"/>
      <c r="O295" s="276"/>
      <c r="P295" s="276"/>
      <c r="Q295" s="276"/>
      <c r="R295" s="276"/>
      <c r="S295" s="276"/>
      <c r="T295" s="276"/>
      <c r="U295" s="276"/>
      <c r="V295" s="276"/>
      <c r="W295" s="276"/>
      <c r="X295" s="276"/>
      <c r="Y295" s="276"/>
      <c r="Z295" s="276"/>
    </row>
    <row r="296" ht="15.75" customHeight="1">
      <c r="A296" s="2"/>
      <c r="B296" s="2"/>
      <c r="C296" s="2"/>
      <c r="D296" s="276"/>
      <c r="E296" s="276"/>
      <c r="F296" s="276"/>
      <c r="G296" s="276"/>
      <c r="H296" s="276"/>
      <c r="I296" s="276"/>
      <c r="J296" s="276"/>
      <c r="K296" s="276"/>
      <c r="L296" s="276"/>
      <c r="M296" s="276"/>
      <c r="N296" s="276"/>
      <c r="O296" s="276"/>
      <c r="P296" s="276"/>
      <c r="Q296" s="276"/>
      <c r="R296" s="276"/>
      <c r="S296" s="276"/>
      <c r="T296" s="276"/>
      <c r="U296" s="276"/>
      <c r="V296" s="276"/>
      <c r="W296" s="276"/>
      <c r="X296" s="276"/>
      <c r="Y296" s="276"/>
      <c r="Z296" s="276"/>
    </row>
    <row r="297" ht="15.75" customHeight="1">
      <c r="A297" s="2"/>
      <c r="B297" s="2"/>
      <c r="C297" s="2"/>
      <c r="D297" s="276"/>
      <c r="E297" s="276"/>
      <c r="F297" s="276"/>
      <c r="G297" s="276"/>
      <c r="H297" s="276"/>
      <c r="I297" s="276"/>
      <c r="J297" s="276"/>
      <c r="K297" s="276"/>
      <c r="L297" s="276"/>
      <c r="M297" s="276"/>
      <c r="N297" s="276"/>
      <c r="O297" s="276"/>
      <c r="P297" s="276"/>
      <c r="Q297" s="276"/>
      <c r="R297" s="276"/>
      <c r="S297" s="276"/>
      <c r="T297" s="276"/>
      <c r="U297" s="276"/>
      <c r="V297" s="276"/>
      <c r="W297" s="276"/>
      <c r="X297" s="276"/>
      <c r="Y297" s="276"/>
      <c r="Z297" s="276"/>
    </row>
    <row r="298" ht="15.75" customHeight="1">
      <c r="A298" s="2"/>
      <c r="B298" s="2"/>
      <c r="C298" s="2"/>
      <c r="D298" s="276"/>
      <c r="E298" s="276"/>
      <c r="F298" s="276"/>
      <c r="G298" s="276"/>
      <c r="H298" s="276"/>
      <c r="I298" s="276"/>
      <c r="J298" s="276"/>
      <c r="K298" s="276"/>
      <c r="L298" s="276"/>
      <c r="M298" s="276"/>
      <c r="N298" s="276"/>
      <c r="O298" s="276"/>
      <c r="P298" s="276"/>
      <c r="Q298" s="276"/>
      <c r="R298" s="276"/>
      <c r="S298" s="276"/>
      <c r="T298" s="276"/>
      <c r="U298" s="276"/>
      <c r="V298" s="276"/>
      <c r="W298" s="276"/>
      <c r="X298" s="276"/>
      <c r="Y298" s="276"/>
      <c r="Z298" s="276"/>
    </row>
    <row r="299" ht="15.75" customHeight="1">
      <c r="A299" s="2"/>
      <c r="B299" s="2"/>
      <c r="C299" s="2"/>
      <c r="D299" s="276"/>
      <c r="E299" s="276"/>
      <c r="F299" s="276"/>
      <c r="G299" s="276"/>
      <c r="H299" s="276"/>
      <c r="I299" s="276"/>
      <c r="J299" s="276"/>
      <c r="K299" s="276"/>
      <c r="L299" s="276"/>
      <c r="M299" s="276"/>
      <c r="N299" s="276"/>
      <c r="O299" s="276"/>
      <c r="P299" s="276"/>
      <c r="Q299" s="276"/>
      <c r="R299" s="276"/>
      <c r="S299" s="276"/>
      <c r="T299" s="276"/>
      <c r="U299" s="276"/>
      <c r="V299" s="276"/>
      <c r="W299" s="276"/>
      <c r="X299" s="276"/>
      <c r="Y299" s="276"/>
      <c r="Z299" s="276"/>
    </row>
    <row r="300" ht="15.75" customHeight="1">
      <c r="A300" s="2"/>
      <c r="B300" s="2"/>
      <c r="C300" s="2"/>
      <c r="D300" s="276"/>
      <c r="E300" s="276"/>
      <c r="F300" s="276"/>
      <c r="G300" s="276"/>
      <c r="H300" s="276"/>
      <c r="I300" s="276"/>
      <c r="J300" s="276"/>
      <c r="K300" s="276"/>
      <c r="L300" s="276"/>
      <c r="M300" s="276"/>
      <c r="N300" s="276"/>
      <c r="O300" s="276"/>
      <c r="P300" s="276"/>
      <c r="Q300" s="276"/>
      <c r="R300" s="276"/>
      <c r="S300" s="276"/>
      <c r="T300" s="276"/>
      <c r="U300" s="276"/>
      <c r="V300" s="276"/>
      <c r="W300" s="276"/>
      <c r="X300" s="276"/>
      <c r="Y300" s="276"/>
      <c r="Z300" s="276"/>
    </row>
    <row r="301" ht="15.75" customHeight="1">
      <c r="A301" s="2"/>
      <c r="B301" s="2"/>
      <c r="C301" s="2"/>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row>
    <row r="302" ht="15.75" customHeight="1">
      <c r="A302" s="2"/>
      <c r="B302" s="2"/>
      <c r="C302" s="2"/>
      <c r="D302" s="276"/>
      <c r="E302" s="276"/>
      <c r="F302" s="276"/>
      <c r="G302" s="276"/>
      <c r="H302" s="276"/>
      <c r="I302" s="276"/>
      <c r="J302" s="276"/>
      <c r="K302" s="276"/>
      <c r="L302" s="276"/>
      <c r="M302" s="276"/>
      <c r="N302" s="276"/>
      <c r="O302" s="276"/>
      <c r="P302" s="276"/>
      <c r="Q302" s="276"/>
      <c r="R302" s="276"/>
      <c r="S302" s="276"/>
      <c r="T302" s="276"/>
      <c r="U302" s="276"/>
      <c r="V302" s="276"/>
      <c r="W302" s="276"/>
      <c r="X302" s="276"/>
      <c r="Y302" s="276"/>
      <c r="Z302" s="276"/>
    </row>
    <row r="303" ht="15.75" customHeight="1">
      <c r="A303" s="2"/>
      <c r="B303" s="2"/>
      <c r="C303" s="2"/>
      <c r="D303" s="276"/>
      <c r="E303" s="276"/>
      <c r="F303" s="276"/>
      <c r="G303" s="276"/>
      <c r="H303" s="276"/>
      <c r="I303" s="276"/>
      <c r="J303" s="276"/>
      <c r="K303" s="276"/>
      <c r="L303" s="276"/>
      <c r="M303" s="276"/>
      <c r="N303" s="276"/>
      <c r="O303" s="276"/>
      <c r="P303" s="276"/>
      <c r="Q303" s="276"/>
      <c r="R303" s="276"/>
      <c r="S303" s="276"/>
      <c r="T303" s="276"/>
      <c r="U303" s="276"/>
      <c r="V303" s="276"/>
      <c r="W303" s="276"/>
      <c r="X303" s="276"/>
      <c r="Y303" s="276"/>
      <c r="Z303" s="276"/>
    </row>
    <row r="304" ht="15.75" customHeight="1">
      <c r="A304" s="2"/>
      <c r="B304" s="2"/>
      <c r="C304" s="2"/>
      <c r="D304" s="276"/>
      <c r="E304" s="276"/>
      <c r="F304" s="276"/>
      <c r="G304" s="276"/>
      <c r="H304" s="276"/>
      <c r="I304" s="276"/>
      <c r="J304" s="276"/>
      <c r="K304" s="276"/>
      <c r="L304" s="276"/>
      <c r="M304" s="276"/>
      <c r="N304" s="276"/>
      <c r="O304" s="276"/>
      <c r="P304" s="276"/>
      <c r="Q304" s="276"/>
      <c r="R304" s="276"/>
      <c r="S304" s="276"/>
      <c r="T304" s="276"/>
      <c r="U304" s="276"/>
      <c r="V304" s="276"/>
      <c r="W304" s="276"/>
      <c r="X304" s="276"/>
      <c r="Y304" s="276"/>
      <c r="Z304" s="276"/>
    </row>
    <row r="305" ht="15.75" customHeight="1">
      <c r="A305" s="2"/>
      <c r="B305" s="2"/>
      <c r="C305" s="2"/>
      <c r="D305" s="276"/>
      <c r="E305" s="276"/>
      <c r="F305" s="276"/>
      <c r="G305" s="276"/>
      <c r="H305" s="276"/>
      <c r="I305" s="276"/>
      <c r="J305" s="276"/>
      <c r="K305" s="276"/>
      <c r="L305" s="276"/>
      <c r="M305" s="276"/>
      <c r="N305" s="276"/>
      <c r="O305" s="276"/>
      <c r="P305" s="276"/>
      <c r="Q305" s="276"/>
      <c r="R305" s="276"/>
      <c r="S305" s="276"/>
      <c r="T305" s="276"/>
      <c r="U305" s="276"/>
      <c r="V305" s="276"/>
      <c r="W305" s="276"/>
      <c r="X305" s="276"/>
      <c r="Y305" s="276"/>
      <c r="Z305" s="276"/>
    </row>
    <row r="306" ht="15.75" customHeight="1">
      <c r="A306" s="2"/>
      <c r="B306" s="2"/>
      <c r="C306" s="2"/>
      <c r="D306" s="276"/>
      <c r="E306" s="276"/>
      <c r="F306" s="276"/>
      <c r="G306" s="276"/>
      <c r="H306" s="276"/>
      <c r="I306" s="276"/>
      <c r="J306" s="276"/>
      <c r="K306" s="276"/>
      <c r="L306" s="276"/>
      <c r="M306" s="276"/>
      <c r="N306" s="276"/>
      <c r="O306" s="276"/>
      <c r="P306" s="276"/>
      <c r="Q306" s="276"/>
      <c r="R306" s="276"/>
      <c r="S306" s="276"/>
      <c r="T306" s="276"/>
      <c r="U306" s="276"/>
      <c r="V306" s="276"/>
      <c r="W306" s="276"/>
      <c r="X306" s="276"/>
      <c r="Y306" s="276"/>
      <c r="Z306" s="276"/>
    </row>
    <row r="307" ht="15.75" customHeight="1">
      <c r="A307" s="2"/>
      <c r="B307" s="2"/>
      <c r="C307" s="2"/>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row>
    <row r="308" ht="15.75" customHeight="1">
      <c r="A308" s="2"/>
      <c r="B308" s="2"/>
      <c r="C308" s="2"/>
      <c r="D308" s="276"/>
      <c r="E308" s="276"/>
      <c r="F308" s="276"/>
      <c r="G308" s="276"/>
      <c r="H308" s="276"/>
      <c r="I308" s="276"/>
      <c r="J308" s="276"/>
      <c r="K308" s="276"/>
      <c r="L308" s="276"/>
      <c r="M308" s="276"/>
      <c r="N308" s="276"/>
      <c r="O308" s="276"/>
      <c r="P308" s="276"/>
      <c r="Q308" s="276"/>
      <c r="R308" s="276"/>
      <c r="S308" s="276"/>
      <c r="T308" s="276"/>
      <c r="U308" s="276"/>
      <c r="V308" s="276"/>
      <c r="W308" s="276"/>
      <c r="X308" s="276"/>
      <c r="Y308" s="276"/>
      <c r="Z308" s="276"/>
    </row>
    <row r="309" ht="15.75" customHeight="1">
      <c r="A309" s="2"/>
      <c r="B309" s="2"/>
      <c r="C309" s="2"/>
      <c r="D309" s="276"/>
      <c r="E309" s="276"/>
      <c r="F309" s="276"/>
      <c r="G309" s="276"/>
      <c r="H309" s="276"/>
      <c r="I309" s="276"/>
      <c r="J309" s="276"/>
      <c r="K309" s="276"/>
      <c r="L309" s="276"/>
      <c r="M309" s="276"/>
      <c r="N309" s="276"/>
      <c r="O309" s="276"/>
      <c r="P309" s="276"/>
      <c r="Q309" s="276"/>
      <c r="R309" s="276"/>
      <c r="S309" s="276"/>
      <c r="T309" s="276"/>
      <c r="U309" s="276"/>
      <c r="V309" s="276"/>
      <c r="W309" s="276"/>
      <c r="X309" s="276"/>
      <c r="Y309" s="276"/>
      <c r="Z309" s="276"/>
    </row>
    <row r="310" ht="15.75" customHeight="1">
      <c r="A310" s="2"/>
      <c r="B310" s="2"/>
      <c r="C310" s="2"/>
      <c r="D310" s="276"/>
      <c r="E310" s="276"/>
      <c r="F310" s="276"/>
      <c r="G310" s="276"/>
      <c r="H310" s="276"/>
      <c r="I310" s="276"/>
      <c r="J310" s="276"/>
      <c r="K310" s="276"/>
      <c r="L310" s="276"/>
      <c r="M310" s="276"/>
      <c r="N310" s="276"/>
      <c r="O310" s="276"/>
      <c r="P310" s="276"/>
      <c r="Q310" s="276"/>
      <c r="R310" s="276"/>
      <c r="S310" s="276"/>
      <c r="T310" s="276"/>
      <c r="U310" s="276"/>
      <c r="V310" s="276"/>
      <c r="W310" s="276"/>
      <c r="X310" s="276"/>
      <c r="Y310" s="276"/>
      <c r="Z310" s="276"/>
    </row>
    <row r="311" ht="15.75" customHeight="1">
      <c r="A311" s="2"/>
      <c r="B311" s="2"/>
      <c r="C311" s="2"/>
      <c r="D311" s="276"/>
      <c r="E311" s="276"/>
      <c r="F311" s="276"/>
      <c r="G311" s="276"/>
      <c r="H311" s="276"/>
      <c r="I311" s="276"/>
      <c r="J311" s="276"/>
      <c r="K311" s="276"/>
      <c r="L311" s="276"/>
      <c r="M311" s="276"/>
      <c r="N311" s="276"/>
      <c r="O311" s="276"/>
      <c r="P311" s="276"/>
      <c r="Q311" s="276"/>
      <c r="R311" s="276"/>
      <c r="S311" s="276"/>
      <c r="T311" s="276"/>
      <c r="U311" s="276"/>
      <c r="V311" s="276"/>
      <c r="W311" s="276"/>
      <c r="X311" s="276"/>
      <c r="Y311" s="276"/>
      <c r="Z311" s="276"/>
    </row>
    <row r="312" ht="15.75" customHeight="1">
      <c r="A312" s="2"/>
      <c r="B312" s="2"/>
      <c r="C312" s="2"/>
      <c r="D312" s="276"/>
      <c r="E312" s="276"/>
      <c r="F312" s="276"/>
      <c r="G312" s="276"/>
      <c r="H312" s="276"/>
      <c r="I312" s="276"/>
      <c r="J312" s="276"/>
      <c r="K312" s="276"/>
      <c r="L312" s="276"/>
      <c r="M312" s="276"/>
      <c r="N312" s="276"/>
      <c r="O312" s="276"/>
      <c r="P312" s="276"/>
      <c r="Q312" s="276"/>
      <c r="R312" s="276"/>
      <c r="S312" s="276"/>
      <c r="T312" s="276"/>
      <c r="U312" s="276"/>
      <c r="V312" s="276"/>
      <c r="W312" s="276"/>
      <c r="X312" s="276"/>
      <c r="Y312" s="276"/>
      <c r="Z312" s="276"/>
    </row>
    <row r="313" ht="15.75" customHeight="1">
      <c r="A313" s="2"/>
      <c r="B313" s="2"/>
      <c r="C313" s="2"/>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row>
    <row r="314" ht="15.75" customHeight="1">
      <c r="A314" s="2"/>
      <c r="B314" s="2"/>
      <c r="C314" s="2"/>
      <c r="D314" s="276"/>
      <c r="E314" s="276"/>
      <c r="F314" s="276"/>
      <c r="G314" s="276"/>
      <c r="H314" s="276"/>
      <c r="I314" s="276"/>
      <c r="J314" s="276"/>
      <c r="K314" s="276"/>
      <c r="L314" s="276"/>
      <c r="M314" s="276"/>
      <c r="N314" s="276"/>
      <c r="O314" s="276"/>
      <c r="P314" s="276"/>
      <c r="Q314" s="276"/>
      <c r="R314" s="276"/>
      <c r="S314" s="276"/>
      <c r="T314" s="276"/>
      <c r="U314" s="276"/>
      <c r="V314" s="276"/>
      <c r="W314" s="276"/>
      <c r="X314" s="276"/>
      <c r="Y314" s="276"/>
      <c r="Z314" s="276"/>
    </row>
    <row r="315" ht="15.75" customHeight="1">
      <c r="A315" s="2"/>
      <c r="B315" s="2"/>
      <c r="C315" s="2"/>
      <c r="D315" s="276"/>
      <c r="E315" s="276"/>
      <c r="F315" s="276"/>
      <c r="G315" s="276"/>
      <c r="H315" s="276"/>
      <c r="I315" s="276"/>
      <c r="J315" s="276"/>
      <c r="K315" s="276"/>
      <c r="L315" s="276"/>
      <c r="M315" s="276"/>
      <c r="N315" s="276"/>
      <c r="O315" s="276"/>
      <c r="P315" s="276"/>
      <c r="Q315" s="276"/>
      <c r="R315" s="276"/>
      <c r="S315" s="276"/>
      <c r="T315" s="276"/>
      <c r="U315" s="276"/>
      <c r="V315" s="276"/>
      <c r="W315" s="276"/>
      <c r="X315" s="276"/>
      <c r="Y315" s="276"/>
      <c r="Z315" s="276"/>
    </row>
    <row r="316" ht="15.75" customHeight="1">
      <c r="A316" s="2"/>
      <c r="B316" s="2"/>
      <c r="C316" s="2"/>
      <c r="D316" s="276"/>
      <c r="E316" s="276"/>
      <c r="F316" s="276"/>
      <c r="G316" s="276"/>
      <c r="H316" s="276"/>
      <c r="I316" s="276"/>
      <c r="J316" s="276"/>
      <c r="K316" s="276"/>
      <c r="L316" s="276"/>
      <c r="M316" s="276"/>
      <c r="N316" s="276"/>
      <c r="O316" s="276"/>
      <c r="P316" s="276"/>
      <c r="Q316" s="276"/>
      <c r="R316" s="276"/>
      <c r="S316" s="276"/>
      <c r="T316" s="276"/>
      <c r="U316" s="276"/>
      <c r="V316" s="276"/>
      <c r="W316" s="276"/>
      <c r="X316" s="276"/>
      <c r="Y316" s="276"/>
      <c r="Z316" s="276"/>
    </row>
    <row r="317" ht="15.75" customHeight="1">
      <c r="A317" s="2"/>
      <c r="B317" s="2"/>
      <c r="C317" s="2"/>
      <c r="D317" s="276"/>
      <c r="E317" s="276"/>
      <c r="F317" s="276"/>
      <c r="G317" s="276"/>
      <c r="H317" s="276"/>
      <c r="I317" s="276"/>
      <c r="J317" s="276"/>
      <c r="K317" s="276"/>
      <c r="L317" s="276"/>
      <c r="M317" s="276"/>
      <c r="N317" s="276"/>
      <c r="O317" s="276"/>
      <c r="P317" s="276"/>
      <c r="Q317" s="276"/>
      <c r="R317" s="276"/>
      <c r="S317" s="276"/>
      <c r="T317" s="276"/>
      <c r="U317" s="276"/>
      <c r="V317" s="276"/>
      <c r="W317" s="276"/>
      <c r="X317" s="276"/>
      <c r="Y317" s="276"/>
      <c r="Z317" s="276"/>
    </row>
    <row r="318" ht="15.75" customHeight="1">
      <c r="A318" s="2"/>
      <c r="B318" s="2"/>
      <c r="C318" s="2"/>
      <c r="D318" s="276"/>
      <c r="E318" s="276"/>
      <c r="F318" s="276"/>
      <c r="G318" s="276"/>
      <c r="H318" s="276"/>
      <c r="I318" s="276"/>
      <c r="J318" s="276"/>
      <c r="K318" s="276"/>
      <c r="L318" s="276"/>
      <c r="M318" s="276"/>
      <c r="N318" s="276"/>
      <c r="O318" s="276"/>
      <c r="P318" s="276"/>
      <c r="Q318" s="276"/>
      <c r="R318" s="276"/>
      <c r="S318" s="276"/>
      <c r="T318" s="276"/>
      <c r="U318" s="276"/>
      <c r="V318" s="276"/>
      <c r="W318" s="276"/>
      <c r="X318" s="276"/>
      <c r="Y318" s="276"/>
      <c r="Z318" s="276"/>
    </row>
    <row r="319" ht="15.75" customHeight="1">
      <c r="A319" s="2"/>
      <c r="B319" s="2"/>
      <c r="C319" s="2"/>
      <c r="D319" s="276"/>
      <c r="E319" s="276"/>
      <c r="F319" s="276"/>
      <c r="G319" s="276"/>
      <c r="H319" s="276"/>
      <c r="I319" s="276"/>
      <c r="J319" s="276"/>
      <c r="K319" s="276"/>
      <c r="L319" s="276"/>
      <c r="M319" s="276"/>
      <c r="N319" s="276"/>
      <c r="O319" s="276"/>
      <c r="P319" s="276"/>
      <c r="Q319" s="276"/>
      <c r="R319" s="276"/>
      <c r="S319" s="276"/>
      <c r="T319" s="276"/>
      <c r="U319" s="276"/>
      <c r="V319" s="276"/>
      <c r="W319" s="276"/>
      <c r="X319" s="276"/>
      <c r="Y319" s="276"/>
      <c r="Z319" s="276"/>
    </row>
    <row r="320" ht="15.75" customHeight="1">
      <c r="A320" s="2"/>
      <c r="B320" s="2"/>
      <c r="C320" s="2"/>
      <c r="D320" s="276"/>
      <c r="E320" s="276"/>
      <c r="F320" s="276"/>
      <c r="G320" s="276"/>
      <c r="H320" s="276"/>
      <c r="I320" s="276"/>
      <c r="J320" s="276"/>
      <c r="K320" s="276"/>
      <c r="L320" s="276"/>
      <c r="M320" s="276"/>
      <c r="N320" s="276"/>
      <c r="O320" s="276"/>
      <c r="P320" s="276"/>
      <c r="Q320" s="276"/>
      <c r="R320" s="276"/>
      <c r="S320" s="276"/>
      <c r="T320" s="276"/>
      <c r="U320" s="276"/>
      <c r="V320" s="276"/>
      <c r="W320" s="276"/>
      <c r="X320" s="276"/>
      <c r="Y320" s="276"/>
      <c r="Z320" s="276"/>
    </row>
    <row r="321" ht="15.75" customHeight="1">
      <c r="A321" s="2"/>
      <c r="B321" s="2"/>
      <c r="C321" s="2"/>
      <c r="D321" s="276"/>
      <c r="E321" s="276"/>
      <c r="F321" s="276"/>
      <c r="G321" s="276"/>
      <c r="H321" s="276"/>
      <c r="I321" s="276"/>
      <c r="J321" s="276"/>
      <c r="K321" s="276"/>
      <c r="L321" s="276"/>
      <c r="M321" s="276"/>
      <c r="N321" s="276"/>
      <c r="O321" s="276"/>
      <c r="P321" s="276"/>
      <c r="Q321" s="276"/>
      <c r="R321" s="276"/>
      <c r="S321" s="276"/>
      <c r="T321" s="276"/>
      <c r="U321" s="276"/>
      <c r="V321" s="276"/>
      <c r="W321" s="276"/>
      <c r="X321" s="276"/>
      <c r="Y321" s="276"/>
      <c r="Z321" s="276"/>
    </row>
    <row r="322" ht="15.75" customHeight="1">
      <c r="A322" s="2"/>
      <c r="B322" s="2"/>
      <c r="C322" s="2"/>
      <c r="D322" s="276"/>
      <c r="E322" s="276"/>
      <c r="F322" s="276"/>
      <c r="G322" s="276"/>
      <c r="H322" s="276"/>
      <c r="I322" s="276"/>
      <c r="J322" s="276"/>
      <c r="K322" s="276"/>
      <c r="L322" s="276"/>
      <c r="M322" s="276"/>
      <c r="N322" s="276"/>
      <c r="O322" s="276"/>
      <c r="P322" s="276"/>
      <c r="Q322" s="276"/>
      <c r="R322" s="276"/>
      <c r="S322" s="276"/>
      <c r="T322" s="276"/>
      <c r="U322" s="276"/>
      <c r="V322" s="276"/>
      <c r="W322" s="276"/>
      <c r="X322" s="276"/>
      <c r="Y322" s="276"/>
      <c r="Z322" s="276"/>
    </row>
    <row r="323" ht="15.75" customHeight="1">
      <c r="A323" s="2"/>
      <c r="B323" s="2"/>
      <c r="C323" s="2"/>
      <c r="D323" s="276"/>
      <c r="E323" s="276"/>
      <c r="F323" s="276"/>
      <c r="G323" s="276"/>
      <c r="H323" s="276"/>
      <c r="I323" s="276"/>
      <c r="J323" s="276"/>
      <c r="K323" s="276"/>
      <c r="L323" s="276"/>
      <c r="M323" s="276"/>
      <c r="N323" s="276"/>
      <c r="O323" s="276"/>
      <c r="P323" s="276"/>
      <c r="Q323" s="276"/>
      <c r="R323" s="276"/>
      <c r="S323" s="276"/>
      <c r="T323" s="276"/>
      <c r="U323" s="276"/>
      <c r="V323" s="276"/>
      <c r="W323" s="276"/>
      <c r="X323" s="276"/>
      <c r="Y323" s="276"/>
      <c r="Z323" s="276"/>
    </row>
    <row r="324" ht="15.75" customHeight="1">
      <c r="A324" s="2"/>
      <c r="B324" s="2"/>
      <c r="C324" s="2"/>
      <c r="D324" s="276"/>
      <c r="E324" s="276"/>
      <c r="F324" s="276"/>
      <c r="G324" s="276"/>
      <c r="H324" s="276"/>
      <c r="I324" s="276"/>
      <c r="J324" s="276"/>
      <c r="K324" s="276"/>
      <c r="L324" s="276"/>
      <c r="M324" s="276"/>
      <c r="N324" s="276"/>
      <c r="O324" s="276"/>
      <c r="P324" s="276"/>
      <c r="Q324" s="276"/>
      <c r="R324" s="276"/>
      <c r="S324" s="276"/>
      <c r="T324" s="276"/>
      <c r="U324" s="276"/>
      <c r="V324" s="276"/>
      <c r="W324" s="276"/>
      <c r="X324" s="276"/>
      <c r="Y324" s="276"/>
      <c r="Z324" s="276"/>
    </row>
    <row r="325" ht="15.75" customHeight="1">
      <c r="A325" s="2"/>
      <c r="B325" s="2"/>
      <c r="C325" s="2"/>
      <c r="D325" s="276"/>
      <c r="E325" s="276"/>
      <c r="F325" s="276"/>
      <c r="G325" s="276"/>
      <c r="H325" s="276"/>
      <c r="I325" s="276"/>
      <c r="J325" s="276"/>
      <c r="K325" s="276"/>
      <c r="L325" s="276"/>
      <c r="M325" s="276"/>
      <c r="N325" s="276"/>
      <c r="O325" s="276"/>
      <c r="P325" s="276"/>
      <c r="Q325" s="276"/>
      <c r="R325" s="276"/>
      <c r="S325" s="276"/>
      <c r="T325" s="276"/>
      <c r="U325" s="276"/>
      <c r="V325" s="276"/>
      <c r="W325" s="276"/>
      <c r="X325" s="276"/>
      <c r="Y325" s="276"/>
      <c r="Z325" s="276"/>
    </row>
    <row r="326" ht="15.75" customHeight="1">
      <c r="A326" s="2"/>
      <c r="B326" s="2"/>
      <c r="C326" s="2"/>
      <c r="D326" s="276"/>
      <c r="E326" s="276"/>
      <c r="F326" s="276"/>
      <c r="G326" s="276"/>
      <c r="H326" s="276"/>
      <c r="I326" s="276"/>
      <c r="J326" s="276"/>
      <c r="K326" s="276"/>
      <c r="L326" s="276"/>
      <c r="M326" s="276"/>
      <c r="N326" s="276"/>
      <c r="O326" s="276"/>
      <c r="P326" s="276"/>
      <c r="Q326" s="276"/>
      <c r="R326" s="276"/>
      <c r="S326" s="276"/>
      <c r="T326" s="276"/>
      <c r="U326" s="276"/>
      <c r="V326" s="276"/>
      <c r="W326" s="276"/>
      <c r="X326" s="276"/>
      <c r="Y326" s="276"/>
      <c r="Z326" s="276"/>
    </row>
    <row r="327" ht="15.75" customHeight="1">
      <c r="A327" s="2"/>
      <c r="B327" s="2"/>
      <c r="C327" s="2"/>
      <c r="D327" s="276"/>
      <c r="E327" s="276"/>
      <c r="F327" s="276"/>
      <c r="G327" s="276"/>
      <c r="H327" s="276"/>
      <c r="I327" s="276"/>
      <c r="J327" s="276"/>
      <c r="K327" s="276"/>
      <c r="L327" s="276"/>
      <c r="M327" s="276"/>
      <c r="N327" s="276"/>
      <c r="O327" s="276"/>
      <c r="P327" s="276"/>
      <c r="Q327" s="276"/>
      <c r="R327" s="276"/>
      <c r="S327" s="276"/>
      <c r="T327" s="276"/>
      <c r="U327" s="276"/>
      <c r="V327" s="276"/>
      <c r="W327" s="276"/>
      <c r="X327" s="276"/>
      <c r="Y327" s="276"/>
      <c r="Z327" s="276"/>
    </row>
    <row r="328" ht="15.75" customHeight="1">
      <c r="A328" s="2"/>
      <c r="B328" s="2"/>
      <c r="C328" s="2"/>
      <c r="D328" s="276"/>
      <c r="E328" s="276"/>
      <c r="F328" s="276"/>
      <c r="G328" s="276"/>
      <c r="H328" s="276"/>
      <c r="I328" s="276"/>
      <c r="J328" s="276"/>
      <c r="K328" s="276"/>
      <c r="L328" s="276"/>
      <c r="M328" s="276"/>
      <c r="N328" s="276"/>
      <c r="O328" s="276"/>
      <c r="P328" s="276"/>
      <c r="Q328" s="276"/>
      <c r="R328" s="276"/>
      <c r="S328" s="276"/>
      <c r="T328" s="276"/>
      <c r="U328" s="276"/>
      <c r="V328" s="276"/>
      <c r="W328" s="276"/>
      <c r="X328" s="276"/>
      <c r="Y328" s="276"/>
      <c r="Z328" s="276"/>
    </row>
    <row r="329" ht="15.75" customHeight="1">
      <c r="A329" s="2"/>
      <c r="B329" s="2"/>
      <c r="C329" s="2"/>
      <c r="D329" s="276"/>
      <c r="E329" s="276"/>
      <c r="F329" s="276"/>
      <c r="G329" s="276"/>
      <c r="H329" s="276"/>
      <c r="I329" s="276"/>
      <c r="J329" s="276"/>
      <c r="K329" s="276"/>
      <c r="L329" s="276"/>
      <c r="M329" s="276"/>
      <c r="N329" s="276"/>
      <c r="O329" s="276"/>
      <c r="P329" s="276"/>
      <c r="Q329" s="276"/>
      <c r="R329" s="276"/>
      <c r="S329" s="276"/>
      <c r="T329" s="276"/>
      <c r="U329" s="276"/>
      <c r="V329" s="276"/>
      <c r="W329" s="276"/>
      <c r="X329" s="276"/>
      <c r="Y329" s="276"/>
      <c r="Z329" s="276"/>
    </row>
    <row r="330" ht="15.75" customHeight="1">
      <c r="A330" s="2"/>
      <c r="B330" s="2"/>
      <c r="C330" s="2"/>
      <c r="D330" s="276"/>
      <c r="E330" s="276"/>
      <c r="F330" s="276"/>
      <c r="G330" s="276"/>
      <c r="H330" s="276"/>
      <c r="I330" s="276"/>
      <c r="J330" s="276"/>
      <c r="K330" s="276"/>
      <c r="L330" s="276"/>
      <c r="M330" s="276"/>
      <c r="N330" s="276"/>
      <c r="O330" s="276"/>
      <c r="P330" s="276"/>
      <c r="Q330" s="276"/>
      <c r="R330" s="276"/>
      <c r="S330" s="276"/>
      <c r="T330" s="276"/>
      <c r="U330" s="276"/>
      <c r="V330" s="276"/>
      <c r="W330" s="276"/>
      <c r="X330" s="276"/>
      <c r="Y330" s="276"/>
      <c r="Z330" s="276"/>
    </row>
    <row r="331" ht="15.75" customHeight="1">
      <c r="A331" s="2"/>
      <c r="B331" s="2"/>
      <c r="C331" s="2"/>
      <c r="D331" s="276"/>
      <c r="E331" s="276"/>
      <c r="F331" s="276"/>
      <c r="G331" s="276"/>
      <c r="H331" s="276"/>
      <c r="I331" s="276"/>
      <c r="J331" s="276"/>
      <c r="K331" s="276"/>
      <c r="L331" s="276"/>
      <c r="M331" s="276"/>
      <c r="N331" s="276"/>
      <c r="O331" s="276"/>
      <c r="P331" s="276"/>
      <c r="Q331" s="276"/>
      <c r="R331" s="276"/>
      <c r="S331" s="276"/>
      <c r="T331" s="276"/>
      <c r="U331" s="276"/>
      <c r="V331" s="276"/>
      <c r="W331" s="276"/>
      <c r="X331" s="276"/>
      <c r="Y331" s="276"/>
      <c r="Z331" s="276"/>
    </row>
    <row r="332" ht="15.75" customHeight="1">
      <c r="A332" s="2"/>
      <c r="B332" s="2"/>
      <c r="C332" s="2"/>
      <c r="D332" s="276"/>
      <c r="E332" s="276"/>
      <c r="F332" s="276"/>
      <c r="G332" s="276"/>
      <c r="H332" s="276"/>
      <c r="I332" s="276"/>
      <c r="J332" s="276"/>
      <c r="K332" s="276"/>
      <c r="L332" s="276"/>
      <c r="M332" s="276"/>
      <c r="N332" s="276"/>
      <c r="O332" s="276"/>
      <c r="P332" s="276"/>
      <c r="Q332" s="276"/>
      <c r="R332" s="276"/>
      <c r="S332" s="276"/>
      <c r="T332" s="276"/>
      <c r="U332" s="276"/>
      <c r="V332" s="276"/>
      <c r="W332" s="276"/>
      <c r="X332" s="276"/>
      <c r="Y332" s="276"/>
      <c r="Z332" s="276"/>
    </row>
    <row r="333" ht="15.75" customHeight="1">
      <c r="A333" s="2"/>
      <c r="B333" s="2"/>
      <c r="C333" s="2"/>
      <c r="D333" s="276"/>
      <c r="E333" s="276"/>
      <c r="F333" s="276"/>
      <c r="G333" s="276"/>
      <c r="H333" s="276"/>
      <c r="I333" s="276"/>
      <c r="J333" s="276"/>
      <c r="K333" s="276"/>
      <c r="L333" s="276"/>
      <c r="M333" s="276"/>
      <c r="N333" s="276"/>
      <c r="O333" s="276"/>
      <c r="P333" s="276"/>
      <c r="Q333" s="276"/>
      <c r="R333" s="276"/>
      <c r="S333" s="276"/>
      <c r="T333" s="276"/>
      <c r="U333" s="276"/>
      <c r="V333" s="276"/>
      <c r="W333" s="276"/>
      <c r="X333" s="276"/>
      <c r="Y333" s="276"/>
      <c r="Z333" s="276"/>
    </row>
    <row r="334" ht="15.75" customHeight="1">
      <c r="A334" s="2"/>
      <c r="B334" s="2"/>
      <c r="C334" s="2"/>
      <c r="D334" s="276"/>
      <c r="E334" s="276"/>
      <c r="F334" s="276"/>
      <c r="G334" s="276"/>
      <c r="H334" s="276"/>
      <c r="I334" s="276"/>
      <c r="J334" s="276"/>
      <c r="K334" s="276"/>
      <c r="L334" s="276"/>
      <c r="M334" s="276"/>
      <c r="N334" s="276"/>
      <c r="O334" s="276"/>
      <c r="P334" s="276"/>
      <c r="Q334" s="276"/>
      <c r="R334" s="276"/>
      <c r="S334" s="276"/>
      <c r="T334" s="276"/>
      <c r="U334" s="276"/>
      <c r="V334" s="276"/>
      <c r="W334" s="276"/>
      <c r="X334" s="276"/>
      <c r="Y334" s="276"/>
      <c r="Z334" s="276"/>
    </row>
    <row r="335" ht="15.75" customHeight="1">
      <c r="A335" s="2"/>
      <c r="B335" s="2"/>
      <c r="C335" s="2"/>
      <c r="D335" s="276"/>
      <c r="E335" s="276"/>
      <c r="F335" s="276"/>
      <c r="G335" s="276"/>
      <c r="H335" s="276"/>
      <c r="I335" s="276"/>
      <c r="J335" s="276"/>
      <c r="K335" s="276"/>
      <c r="L335" s="276"/>
      <c r="M335" s="276"/>
      <c r="N335" s="276"/>
      <c r="O335" s="276"/>
      <c r="P335" s="276"/>
      <c r="Q335" s="276"/>
      <c r="R335" s="276"/>
      <c r="S335" s="276"/>
      <c r="T335" s="276"/>
      <c r="U335" s="276"/>
      <c r="V335" s="276"/>
      <c r="W335" s="276"/>
      <c r="X335" s="276"/>
      <c r="Y335" s="276"/>
      <c r="Z335" s="276"/>
    </row>
    <row r="336" ht="15.75" customHeight="1">
      <c r="A336" s="2"/>
      <c r="B336" s="2"/>
      <c r="C336" s="2"/>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row>
    <row r="337" ht="15.75" customHeight="1">
      <c r="A337" s="2"/>
      <c r="B337" s="2"/>
      <c r="C337" s="2"/>
      <c r="D337" s="276"/>
      <c r="E337" s="276"/>
      <c r="F337" s="276"/>
      <c r="G337" s="276"/>
      <c r="H337" s="276"/>
      <c r="I337" s="276"/>
      <c r="J337" s="276"/>
      <c r="K337" s="276"/>
      <c r="L337" s="276"/>
      <c r="M337" s="276"/>
      <c r="N337" s="276"/>
      <c r="O337" s="276"/>
      <c r="P337" s="276"/>
      <c r="Q337" s="276"/>
      <c r="R337" s="276"/>
      <c r="S337" s="276"/>
      <c r="T337" s="276"/>
      <c r="U337" s="276"/>
      <c r="V337" s="276"/>
      <c r="W337" s="276"/>
      <c r="X337" s="276"/>
      <c r="Y337" s="276"/>
      <c r="Z337" s="276"/>
    </row>
    <row r="338" ht="15.75" customHeight="1">
      <c r="A338" s="2"/>
      <c r="B338" s="2"/>
      <c r="C338" s="2"/>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row>
    <row r="339" ht="15.75" customHeight="1">
      <c r="A339" s="2"/>
      <c r="B339" s="2"/>
      <c r="C339" s="2"/>
      <c r="D339" s="276"/>
      <c r="E339" s="276"/>
      <c r="F339" s="276"/>
      <c r="G339" s="276"/>
      <c r="H339" s="276"/>
      <c r="I339" s="276"/>
      <c r="J339" s="276"/>
      <c r="K339" s="276"/>
      <c r="L339" s="276"/>
      <c r="M339" s="276"/>
      <c r="N339" s="276"/>
      <c r="O339" s="276"/>
      <c r="P339" s="276"/>
      <c r="Q339" s="276"/>
      <c r="R339" s="276"/>
      <c r="S339" s="276"/>
      <c r="T339" s="276"/>
      <c r="U339" s="276"/>
      <c r="V339" s="276"/>
      <c r="W339" s="276"/>
      <c r="X339" s="276"/>
      <c r="Y339" s="276"/>
      <c r="Z339" s="276"/>
    </row>
    <row r="340" ht="15.75" customHeight="1">
      <c r="A340" s="2"/>
      <c r="B340" s="2"/>
      <c r="C340" s="2"/>
      <c r="D340" s="276"/>
      <c r="E340" s="276"/>
      <c r="F340" s="276"/>
      <c r="G340" s="276"/>
      <c r="H340" s="276"/>
      <c r="I340" s="276"/>
      <c r="J340" s="276"/>
      <c r="K340" s="276"/>
      <c r="L340" s="276"/>
      <c r="M340" s="276"/>
      <c r="N340" s="276"/>
      <c r="O340" s="276"/>
      <c r="P340" s="276"/>
      <c r="Q340" s="276"/>
      <c r="R340" s="276"/>
      <c r="S340" s="276"/>
      <c r="T340" s="276"/>
      <c r="U340" s="276"/>
      <c r="V340" s="276"/>
      <c r="W340" s="276"/>
      <c r="X340" s="276"/>
      <c r="Y340" s="276"/>
      <c r="Z340" s="276"/>
    </row>
    <row r="341" ht="15.75" customHeight="1">
      <c r="A341" s="2"/>
      <c r="B341" s="2"/>
      <c r="C341" s="2"/>
      <c r="D341" s="276"/>
      <c r="E341" s="276"/>
      <c r="F341" s="276"/>
      <c r="G341" s="276"/>
      <c r="H341" s="276"/>
      <c r="I341" s="276"/>
      <c r="J341" s="276"/>
      <c r="K341" s="276"/>
      <c r="L341" s="276"/>
      <c r="M341" s="276"/>
      <c r="N341" s="276"/>
      <c r="O341" s="276"/>
      <c r="P341" s="276"/>
      <c r="Q341" s="276"/>
      <c r="R341" s="276"/>
      <c r="S341" s="276"/>
      <c r="T341" s="276"/>
      <c r="U341" s="276"/>
      <c r="V341" s="276"/>
      <c r="W341" s="276"/>
      <c r="X341" s="276"/>
      <c r="Y341" s="276"/>
      <c r="Z341" s="276"/>
    </row>
    <row r="342" ht="15.75" customHeight="1">
      <c r="A342" s="2"/>
      <c r="B342" s="2"/>
      <c r="C342" s="2"/>
      <c r="D342" s="276"/>
      <c r="E342" s="276"/>
      <c r="F342" s="276"/>
      <c r="G342" s="276"/>
      <c r="H342" s="276"/>
      <c r="I342" s="276"/>
      <c r="J342" s="276"/>
      <c r="K342" s="276"/>
      <c r="L342" s="276"/>
      <c r="M342" s="276"/>
      <c r="N342" s="276"/>
      <c r="O342" s="276"/>
      <c r="P342" s="276"/>
      <c r="Q342" s="276"/>
      <c r="R342" s="276"/>
      <c r="S342" s="276"/>
      <c r="T342" s="276"/>
      <c r="U342" s="276"/>
      <c r="V342" s="276"/>
      <c r="W342" s="276"/>
      <c r="X342" s="276"/>
      <c r="Y342" s="276"/>
      <c r="Z342" s="276"/>
    </row>
    <row r="343" ht="15.75" customHeight="1">
      <c r="A343" s="2"/>
      <c r="B343" s="2"/>
      <c r="C343" s="2"/>
      <c r="D343" s="276"/>
      <c r="E343" s="276"/>
      <c r="F343" s="276"/>
      <c r="G343" s="276"/>
      <c r="H343" s="276"/>
      <c r="I343" s="276"/>
      <c r="J343" s="276"/>
      <c r="K343" s="276"/>
      <c r="L343" s="276"/>
      <c r="M343" s="276"/>
      <c r="N343" s="276"/>
      <c r="O343" s="276"/>
      <c r="P343" s="276"/>
      <c r="Q343" s="276"/>
      <c r="R343" s="276"/>
      <c r="S343" s="276"/>
      <c r="T343" s="276"/>
      <c r="U343" s="276"/>
      <c r="V343" s="276"/>
      <c r="W343" s="276"/>
      <c r="X343" s="276"/>
      <c r="Y343" s="276"/>
      <c r="Z343" s="276"/>
    </row>
    <row r="344" ht="15.75" customHeight="1">
      <c r="A344" s="2"/>
      <c r="B344" s="2"/>
      <c r="C344" s="2"/>
      <c r="D344" s="276"/>
      <c r="E344" s="276"/>
      <c r="F344" s="276"/>
      <c r="G344" s="276"/>
      <c r="H344" s="276"/>
      <c r="I344" s="276"/>
      <c r="J344" s="276"/>
      <c r="K344" s="276"/>
      <c r="L344" s="276"/>
      <c r="M344" s="276"/>
      <c r="N344" s="276"/>
      <c r="O344" s="276"/>
      <c r="P344" s="276"/>
      <c r="Q344" s="276"/>
      <c r="R344" s="276"/>
      <c r="S344" s="276"/>
      <c r="T344" s="276"/>
      <c r="U344" s="276"/>
      <c r="V344" s="276"/>
      <c r="W344" s="276"/>
      <c r="X344" s="276"/>
      <c r="Y344" s="276"/>
      <c r="Z344" s="276"/>
    </row>
    <row r="345" ht="15.75" customHeight="1">
      <c r="A345" s="2"/>
      <c r="B345" s="2"/>
      <c r="C345" s="2"/>
      <c r="D345" s="276"/>
      <c r="E345" s="276"/>
      <c r="F345" s="276"/>
      <c r="G345" s="276"/>
      <c r="H345" s="276"/>
      <c r="I345" s="276"/>
      <c r="J345" s="276"/>
      <c r="K345" s="276"/>
      <c r="L345" s="276"/>
      <c r="M345" s="276"/>
      <c r="N345" s="276"/>
      <c r="O345" s="276"/>
      <c r="P345" s="276"/>
      <c r="Q345" s="276"/>
      <c r="R345" s="276"/>
      <c r="S345" s="276"/>
      <c r="T345" s="276"/>
      <c r="U345" s="276"/>
      <c r="V345" s="276"/>
      <c r="W345" s="276"/>
      <c r="X345" s="276"/>
      <c r="Y345" s="276"/>
      <c r="Z345" s="276"/>
    </row>
    <row r="346" ht="15.75" customHeight="1">
      <c r="A346" s="2"/>
      <c r="B346" s="2"/>
      <c r="C346" s="2"/>
      <c r="D346" s="276"/>
      <c r="E346" s="276"/>
      <c r="F346" s="276"/>
      <c r="G346" s="276"/>
      <c r="H346" s="276"/>
      <c r="I346" s="276"/>
      <c r="J346" s="276"/>
      <c r="K346" s="276"/>
      <c r="L346" s="276"/>
      <c r="M346" s="276"/>
      <c r="N346" s="276"/>
      <c r="O346" s="276"/>
      <c r="P346" s="276"/>
      <c r="Q346" s="276"/>
      <c r="R346" s="276"/>
      <c r="S346" s="276"/>
      <c r="T346" s="276"/>
      <c r="U346" s="276"/>
      <c r="V346" s="276"/>
      <c r="W346" s="276"/>
      <c r="X346" s="276"/>
      <c r="Y346" s="276"/>
      <c r="Z346" s="276"/>
    </row>
    <row r="347" ht="15.75" customHeight="1">
      <c r="A347" s="2"/>
      <c r="B347" s="2"/>
      <c r="C347" s="2"/>
      <c r="D347" s="276"/>
      <c r="E347" s="276"/>
      <c r="F347" s="276"/>
      <c r="G347" s="276"/>
      <c r="H347" s="276"/>
      <c r="I347" s="276"/>
      <c r="J347" s="276"/>
      <c r="K347" s="276"/>
      <c r="L347" s="276"/>
      <c r="M347" s="276"/>
      <c r="N347" s="276"/>
      <c r="O347" s="276"/>
      <c r="P347" s="276"/>
      <c r="Q347" s="276"/>
      <c r="R347" s="276"/>
      <c r="S347" s="276"/>
      <c r="T347" s="276"/>
      <c r="U347" s="276"/>
      <c r="V347" s="276"/>
      <c r="W347" s="276"/>
      <c r="X347" s="276"/>
      <c r="Y347" s="276"/>
      <c r="Z347" s="276"/>
    </row>
    <row r="348" ht="15.75" customHeight="1">
      <c r="A348" s="2"/>
      <c r="B348" s="2"/>
      <c r="C348" s="2"/>
      <c r="D348" s="276"/>
      <c r="E348" s="276"/>
      <c r="F348" s="276"/>
      <c r="G348" s="276"/>
      <c r="H348" s="276"/>
      <c r="I348" s="276"/>
      <c r="J348" s="276"/>
      <c r="K348" s="276"/>
      <c r="L348" s="276"/>
      <c r="M348" s="276"/>
      <c r="N348" s="276"/>
      <c r="O348" s="276"/>
      <c r="P348" s="276"/>
      <c r="Q348" s="276"/>
      <c r="R348" s="276"/>
      <c r="S348" s="276"/>
      <c r="T348" s="276"/>
      <c r="U348" s="276"/>
      <c r="V348" s="276"/>
      <c r="W348" s="276"/>
      <c r="X348" s="276"/>
      <c r="Y348" s="276"/>
      <c r="Z348" s="276"/>
    </row>
    <row r="349" ht="15.75" customHeight="1">
      <c r="A349" s="2"/>
      <c r="B349" s="2"/>
      <c r="C349" s="2"/>
      <c r="D349" s="276"/>
      <c r="E349" s="276"/>
      <c r="F349" s="276"/>
      <c r="G349" s="276"/>
      <c r="H349" s="276"/>
      <c r="I349" s="276"/>
      <c r="J349" s="276"/>
      <c r="K349" s="276"/>
      <c r="L349" s="276"/>
      <c r="M349" s="276"/>
      <c r="N349" s="276"/>
      <c r="O349" s="276"/>
      <c r="P349" s="276"/>
      <c r="Q349" s="276"/>
      <c r="R349" s="276"/>
      <c r="S349" s="276"/>
      <c r="T349" s="276"/>
      <c r="U349" s="276"/>
      <c r="V349" s="276"/>
      <c r="W349" s="276"/>
      <c r="X349" s="276"/>
      <c r="Y349" s="276"/>
      <c r="Z349" s="276"/>
    </row>
    <row r="350" ht="15.75" customHeight="1">
      <c r="A350" s="2"/>
      <c r="B350" s="2"/>
      <c r="C350" s="2"/>
      <c r="D350" s="276"/>
      <c r="E350" s="276"/>
      <c r="F350" s="276"/>
      <c r="G350" s="276"/>
      <c r="H350" s="276"/>
      <c r="I350" s="276"/>
      <c r="J350" s="276"/>
      <c r="K350" s="276"/>
      <c r="L350" s="276"/>
      <c r="M350" s="276"/>
      <c r="N350" s="276"/>
      <c r="O350" s="276"/>
      <c r="P350" s="276"/>
      <c r="Q350" s="276"/>
      <c r="R350" s="276"/>
      <c r="S350" s="276"/>
      <c r="T350" s="276"/>
      <c r="U350" s="276"/>
      <c r="V350" s="276"/>
      <c r="W350" s="276"/>
      <c r="X350" s="276"/>
      <c r="Y350" s="276"/>
      <c r="Z350" s="276"/>
    </row>
    <row r="351" ht="15.75" customHeight="1">
      <c r="A351" s="2"/>
      <c r="B351" s="2"/>
      <c r="C351" s="2"/>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row>
    <row r="352" ht="15.75" customHeight="1">
      <c r="A352" s="2"/>
      <c r="B352" s="2"/>
      <c r="C352" s="2"/>
      <c r="D352" s="276"/>
      <c r="E352" s="276"/>
      <c r="F352" s="276"/>
      <c r="G352" s="276"/>
      <c r="H352" s="276"/>
      <c r="I352" s="276"/>
      <c r="J352" s="276"/>
      <c r="K352" s="276"/>
      <c r="L352" s="276"/>
      <c r="M352" s="276"/>
      <c r="N352" s="276"/>
      <c r="O352" s="276"/>
      <c r="P352" s="276"/>
      <c r="Q352" s="276"/>
      <c r="R352" s="276"/>
      <c r="S352" s="276"/>
      <c r="T352" s="276"/>
      <c r="U352" s="276"/>
      <c r="V352" s="276"/>
      <c r="W352" s="276"/>
      <c r="X352" s="276"/>
      <c r="Y352" s="276"/>
      <c r="Z352" s="276"/>
    </row>
    <row r="353" ht="15.75" customHeight="1">
      <c r="A353" s="2"/>
      <c r="B353" s="2"/>
      <c r="C353" s="2"/>
      <c r="D353" s="276"/>
      <c r="E353" s="276"/>
      <c r="F353" s="276"/>
      <c r="G353" s="276"/>
      <c r="H353" s="276"/>
      <c r="I353" s="276"/>
      <c r="J353" s="276"/>
      <c r="K353" s="276"/>
      <c r="L353" s="276"/>
      <c r="M353" s="276"/>
      <c r="N353" s="276"/>
      <c r="O353" s="276"/>
      <c r="P353" s="276"/>
      <c r="Q353" s="276"/>
      <c r="R353" s="276"/>
      <c r="S353" s="276"/>
      <c r="T353" s="276"/>
      <c r="U353" s="276"/>
      <c r="V353" s="276"/>
      <c r="W353" s="276"/>
      <c r="X353" s="276"/>
      <c r="Y353" s="276"/>
      <c r="Z353" s="276"/>
    </row>
    <row r="354" ht="15.75" customHeight="1">
      <c r="A354" s="2"/>
      <c r="B354" s="2"/>
      <c r="C354" s="2"/>
      <c r="D354" s="276"/>
      <c r="E354" s="276"/>
      <c r="F354" s="276"/>
      <c r="G354" s="276"/>
      <c r="H354" s="276"/>
      <c r="I354" s="276"/>
      <c r="J354" s="276"/>
      <c r="K354" s="276"/>
      <c r="L354" s="276"/>
      <c r="M354" s="276"/>
      <c r="N354" s="276"/>
      <c r="O354" s="276"/>
      <c r="P354" s="276"/>
      <c r="Q354" s="276"/>
      <c r="R354" s="276"/>
      <c r="S354" s="276"/>
      <c r="T354" s="276"/>
      <c r="U354" s="276"/>
      <c r="V354" s="276"/>
      <c r="W354" s="276"/>
      <c r="X354" s="276"/>
      <c r="Y354" s="276"/>
      <c r="Z354" s="276"/>
    </row>
    <row r="355" ht="15.75" customHeight="1">
      <c r="A355" s="2"/>
      <c r="B355" s="2"/>
      <c r="C355" s="2"/>
      <c r="D355" s="276"/>
      <c r="E355" s="276"/>
      <c r="F355" s="276"/>
      <c r="G355" s="276"/>
      <c r="H355" s="276"/>
      <c r="I355" s="276"/>
      <c r="J355" s="276"/>
      <c r="K355" s="276"/>
      <c r="L355" s="276"/>
      <c r="M355" s="276"/>
      <c r="N355" s="276"/>
      <c r="O355" s="276"/>
      <c r="P355" s="276"/>
      <c r="Q355" s="276"/>
      <c r="R355" s="276"/>
      <c r="S355" s="276"/>
      <c r="T355" s="276"/>
      <c r="U355" s="276"/>
      <c r="V355" s="276"/>
      <c r="W355" s="276"/>
      <c r="X355" s="276"/>
      <c r="Y355" s="276"/>
      <c r="Z355" s="276"/>
    </row>
    <row r="356" ht="15.75" customHeight="1">
      <c r="A356" s="2"/>
      <c r="B356" s="2"/>
      <c r="C356" s="2"/>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row>
    <row r="357" ht="15.75" customHeight="1">
      <c r="A357" s="2"/>
      <c r="B357" s="2"/>
      <c r="C357" s="2"/>
      <c r="D357" s="276"/>
      <c r="E357" s="276"/>
      <c r="F357" s="276"/>
      <c r="G357" s="276"/>
      <c r="H357" s="276"/>
      <c r="I357" s="276"/>
      <c r="J357" s="276"/>
      <c r="K357" s="276"/>
      <c r="L357" s="276"/>
      <c r="M357" s="276"/>
      <c r="N357" s="276"/>
      <c r="O357" s="276"/>
      <c r="P357" s="276"/>
      <c r="Q357" s="276"/>
      <c r="R357" s="276"/>
      <c r="S357" s="276"/>
      <c r="T357" s="276"/>
      <c r="U357" s="276"/>
      <c r="V357" s="276"/>
      <c r="W357" s="276"/>
      <c r="X357" s="276"/>
      <c r="Y357" s="276"/>
      <c r="Z357" s="276"/>
    </row>
    <row r="358" ht="15.75" customHeight="1">
      <c r="A358" s="2"/>
      <c r="B358" s="2"/>
      <c r="C358" s="2"/>
      <c r="D358" s="276"/>
      <c r="E358" s="276"/>
      <c r="F358" s="276"/>
      <c r="G358" s="276"/>
      <c r="H358" s="276"/>
      <c r="I358" s="276"/>
      <c r="J358" s="276"/>
      <c r="K358" s="276"/>
      <c r="L358" s="276"/>
      <c r="M358" s="276"/>
      <c r="N358" s="276"/>
      <c r="O358" s="276"/>
      <c r="P358" s="276"/>
      <c r="Q358" s="276"/>
      <c r="R358" s="276"/>
      <c r="S358" s="276"/>
      <c r="T358" s="276"/>
      <c r="U358" s="276"/>
      <c r="V358" s="276"/>
      <c r="W358" s="276"/>
      <c r="X358" s="276"/>
      <c r="Y358" s="276"/>
      <c r="Z358" s="276"/>
    </row>
    <row r="359" ht="15.75" customHeight="1">
      <c r="A359" s="2"/>
      <c r="B359" s="2"/>
      <c r="C359" s="2"/>
      <c r="D359" s="276"/>
      <c r="E359" s="276"/>
      <c r="F359" s="276"/>
      <c r="G359" s="276"/>
      <c r="H359" s="276"/>
      <c r="I359" s="276"/>
      <c r="J359" s="276"/>
      <c r="K359" s="276"/>
      <c r="L359" s="276"/>
      <c r="M359" s="276"/>
      <c r="N359" s="276"/>
      <c r="O359" s="276"/>
      <c r="P359" s="276"/>
      <c r="Q359" s="276"/>
      <c r="R359" s="276"/>
      <c r="S359" s="276"/>
      <c r="T359" s="276"/>
      <c r="U359" s="276"/>
      <c r="V359" s="276"/>
      <c r="W359" s="276"/>
      <c r="X359" s="276"/>
      <c r="Y359" s="276"/>
      <c r="Z359" s="276"/>
    </row>
    <row r="360" ht="15.75" customHeight="1">
      <c r="A360" s="2"/>
      <c r="B360" s="2"/>
      <c r="C360" s="2"/>
      <c r="D360" s="276"/>
      <c r="E360" s="276"/>
      <c r="F360" s="276"/>
      <c r="G360" s="276"/>
      <c r="H360" s="276"/>
      <c r="I360" s="276"/>
      <c r="J360" s="276"/>
      <c r="K360" s="276"/>
      <c r="L360" s="276"/>
      <c r="M360" s="276"/>
      <c r="N360" s="276"/>
      <c r="O360" s="276"/>
      <c r="P360" s="276"/>
      <c r="Q360" s="276"/>
      <c r="R360" s="276"/>
      <c r="S360" s="276"/>
      <c r="T360" s="276"/>
      <c r="U360" s="276"/>
      <c r="V360" s="276"/>
      <c r="W360" s="276"/>
      <c r="X360" s="276"/>
      <c r="Y360" s="276"/>
      <c r="Z360" s="276"/>
    </row>
    <row r="361" ht="15.75" customHeight="1">
      <c r="A361" s="2"/>
      <c r="B361" s="2"/>
      <c r="C361" s="2"/>
      <c r="D361" s="276"/>
      <c r="E361" s="276"/>
      <c r="F361" s="276"/>
      <c r="G361" s="276"/>
      <c r="H361" s="276"/>
      <c r="I361" s="276"/>
      <c r="J361" s="276"/>
      <c r="K361" s="276"/>
      <c r="L361" s="276"/>
      <c r="M361" s="276"/>
      <c r="N361" s="276"/>
      <c r="O361" s="276"/>
      <c r="P361" s="276"/>
      <c r="Q361" s="276"/>
      <c r="R361" s="276"/>
      <c r="S361" s="276"/>
      <c r="T361" s="276"/>
      <c r="U361" s="276"/>
      <c r="V361" s="276"/>
      <c r="W361" s="276"/>
      <c r="X361" s="276"/>
      <c r="Y361" s="276"/>
      <c r="Z361" s="276"/>
    </row>
    <row r="362" ht="15.75" customHeight="1">
      <c r="A362" s="2"/>
      <c r="B362" s="2"/>
      <c r="C362" s="2"/>
      <c r="D362" s="276"/>
      <c r="E362" s="276"/>
      <c r="F362" s="276"/>
      <c r="G362" s="276"/>
      <c r="H362" s="276"/>
      <c r="I362" s="276"/>
      <c r="J362" s="276"/>
      <c r="K362" s="276"/>
      <c r="L362" s="276"/>
      <c r="M362" s="276"/>
      <c r="N362" s="276"/>
      <c r="O362" s="276"/>
      <c r="P362" s="276"/>
      <c r="Q362" s="276"/>
      <c r="R362" s="276"/>
      <c r="S362" s="276"/>
      <c r="T362" s="276"/>
      <c r="U362" s="276"/>
      <c r="V362" s="276"/>
      <c r="W362" s="276"/>
      <c r="X362" s="276"/>
      <c r="Y362" s="276"/>
      <c r="Z362" s="276"/>
    </row>
    <row r="363" ht="15.75" customHeight="1">
      <c r="A363" s="2"/>
      <c r="B363" s="2"/>
      <c r="C363" s="2"/>
      <c r="D363" s="276"/>
      <c r="E363" s="276"/>
      <c r="F363" s="276"/>
      <c r="G363" s="276"/>
      <c r="H363" s="276"/>
      <c r="I363" s="276"/>
      <c r="J363" s="276"/>
      <c r="K363" s="276"/>
      <c r="L363" s="276"/>
      <c r="M363" s="276"/>
      <c r="N363" s="276"/>
      <c r="O363" s="276"/>
      <c r="P363" s="276"/>
      <c r="Q363" s="276"/>
      <c r="R363" s="276"/>
      <c r="S363" s="276"/>
      <c r="T363" s="276"/>
      <c r="U363" s="276"/>
      <c r="V363" s="276"/>
      <c r="W363" s="276"/>
      <c r="X363" s="276"/>
      <c r="Y363" s="276"/>
      <c r="Z363" s="276"/>
    </row>
    <row r="364" ht="15.75" customHeight="1">
      <c r="A364" s="2"/>
      <c r="B364" s="2"/>
      <c r="C364" s="2"/>
      <c r="D364" s="276"/>
      <c r="E364" s="276"/>
      <c r="F364" s="276"/>
      <c r="G364" s="276"/>
      <c r="H364" s="276"/>
      <c r="I364" s="276"/>
      <c r="J364" s="276"/>
      <c r="K364" s="276"/>
      <c r="L364" s="276"/>
      <c r="M364" s="276"/>
      <c r="N364" s="276"/>
      <c r="O364" s="276"/>
      <c r="P364" s="276"/>
      <c r="Q364" s="276"/>
      <c r="R364" s="276"/>
      <c r="S364" s="276"/>
      <c r="T364" s="276"/>
      <c r="U364" s="276"/>
      <c r="V364" s="276"/>
      <c r="W364" s="276"/>
      <c r="X364" s="276"/>
      <c r="Y364" s="276"/>
      <c r="Z364" s="276"/>
    </row>
    <row r="365" ht="15.75" customHeight="1">
      <c r="A365" s="2"/>
      <c r="B365" s="2"/>
      <c r="C365" s="2"/>
      <c r="D365" s="276"/>
      <c r="E365" s="276"/>
      <c r="F365" s="276"/>
      <c r="G365" s="276"/>
      <c r="H365" s="276"/>
      <c r="I365" s="276"/>
      <c r="J365" s="276"/>
      <c r="K365" s="276"/>
      <c r="L365" s="276"/>
      <c r="M365" s="276"/>
      <c r="N365" s="276"/>
      <c r="O365" s="276"/>
      <c r="P365" s="276"/>
      <c r="Q365" s="276"/>
      <c r="R365" s="276"/>
      <c r="S365" s="276"/>
      <c r="T365" s="276"/>
      <c r="U365" s="276"/>
      <c r="V365" s="276"/>
      <c r="W365" s="276"/>
      <c r="X365" s="276"/>
      <c r="Y365" s="276"/>
      <c r="Z365" s="276"/>
    </row>
    <row r="366" ht="15.75" customHeight="1">
      <c r="A366" s="2"/>
      <c r="B366" s="2"/>
      <c r="C366" s="2"/>
      <c r="D366" s="276"/>
      <c r="E366" s="276"/>
      <c r="F366" s="276"/>
      <c r="G366" s="276"/>
      <c r="H366" s="276"/>
      <c r="I366" s="276"/>
      <c r="J366" s="276"/>
      <c r="K366" s="276"/>
      <c r="L366" s="276"/>
      <c r="M366" s="276"/>
      <c r="N366" s="276"/>
      <c r="O366" s="276"/>
      <c r="P366" s="276"/>
      <c r="Q366" s="276"/>
      <c r="R366" s="276"/>
      <c r="S366" s="276"/>
      <c r="T366" s="276"/>
      <c r="U366" s="276"/>
      <c r="V366" s="276"/>
      <c r="W366" s="276"/>
      <c r="X366" s="276"/>
      <c r="Y366" s="276"/>
      <c r="Z366" s="276"/>
    </row>
    <row r="367" ht="15.75" customHeight="1">
      <c r="A367" s="2"/>
      <c r="B367" s="2"/>
      <c r="C367" s="2"/>
      <c r="D367" s="276"/>
      <c r="E367" s="276"/>
      <c r="F367" s="276"/>
      <c r="G367" s="276"/>
      <c r="H367" s="276"/>
      <c r="I367" s="276"/>
      <c r="J367" s="276"/>
      <c r="K367" s="276"/>
      <c r="L367" s="276"/>
      <c r="M367" s="276"/>
      <c r="N367" s="276"/>
      <c r="O367" s="276"/>
      <c r="P367" s="276"/>
      <c r="Q367" s="276"/>
      <c r="R367" s="276"/>
      <c r="S367" s="276"/>
      <c r="T367" s="276"/>
      <c r="U367" s="276"/>
      <c r="V367" s="276"/>
      <c r="W367" s="276"/>
      <c r="X367" s="276"/>
      <c r="Y367" s="276"/>
      <c r="Z367" s="276"/>
    </row>
    <row r="368" ht="15.75" customHeight="1">
      <c r="A368" s="2"/>
      <c r="B368" s="2"/>
      <c r="C368" s="2"/>
      <c r="D368" s="276"/>
      <c r="E368" s="276"/>
      <c r="F368" s="276"/>
      <c r="G368" s="276"/>
      <c r="H368" s="276"/>
      <c r="I368" s="276"/>
      <c r="J368" s="276"/>
      <c r="K368" s="276"/>
      <c r="L368" s="276"/>
      <c r="M368" s="276"/>
      <c r="N368" s="276"/>
      <c r="O368" s="276"/>
      <c r="P368" s="276"/>
      <c r="Q368" s="276"/>
      <c r="R368" s="276"/>
      <c r="S368" s="276"/>
      <c r="T368" s="276"/>
      <c r="U368" s="276"/>
      <c r="V368" s="276"/>
      <c r="W368" s="276"/>
      <c r="X368" s="276"/>
      <c r="Y368" s="276"/>
      <c r="Z368" s="276"/>
    </row>
    <row r="369" ht="15.75" customHeight="1">
      <c r="A369" s="2"/>
      <c r="B369" s="2"/>
      <c r="C369" s="2"/>
      <c r="D369" s="276"/>
      <c r="E369" s="276"/>
      <c r="F369" s="276"/>
      <c r="G369" s="276"/>
      <c r="H369" s="276"/>
      <c r="I369" s="276"/>
      <c r="J369" s="276"/>
      <c r="K369" s="276"/>
      <c r="L369" s="276"/>
      <c r="M369" s="276"/>
      <c r="N369" s="276"/>
      <c r="O369" s="276"/>
      <c r="P369" s="276"/>
      <c r="Q369" s="276"/>
      <c r="R369" s="276"/>
      <c r="S369" s="276"/>
      <c r="T369" s="276"/>
      <c r="U369" s="276"/>
      <c r="V369" s="276"/>
      <c r="W369" s="276"/>
      <c r="X369" s="276"/>
      <c r="Y369" s="276"/>
      <c r="Z369" s="276"/>
    </row>
    <row r="370" ht="15.75" customHeight="1">
      <c r="A370" s="2"/>
      <c r="B370" s="2"/>
      <c r="C370" s="2"/>
      <c r="D370" s="276"/>
      <c r="E370" s="276"/>
      <c r="F370" s="276"/>
      <c r="G370" s="276"/>
      <c r="H370" s="276"/>
      <c r="I370" s="276"/>
      <c r="J370" s="276"/>
      <c r="K370" s="276"/>
      <c r="L370" s="276"/>
      <c r="M370" s="276"/>
      <c r="N370" s="276"/>
      <c r="O370" s="276"/>
      <c r="P370" s="276"/>
      <c r="Q370" s="276"/>
      <c r="R370" s="276"/>
      <c r="S370" s="276"/>
      <c r="T370" s="276"/>
      <c r="U370" s="276"/>
      <c r="V370" s="276"/>
      <c r="W370" s="276"/>
      <c r="X370" s="276"/>
      <c r="Y370" s="276"/>
      <c r="Z370" s="276"/>
    </row>
    <row r="371" ht="15.75" customHeight="1">
      <c r="A371" s="2"/>
      <c r="B371" s="2"/>
      <c r="C371" s="2"/>
      <c r="D371" s="276"/>
      <c r="E371" s="276"/>
      <c r="F371" s="276"/>
      <c r="G371" s="276"/>
      <c r="H371" s="276"/>
      <c r="I371" s="276"/>
      <c r="J371" s="276"/>
      <c r="K371" s="276"/>
      <c r="L371" s="276"/>
      <c r="M371" s="276"/>
      <c r="N371" s="276"/>
      <c r="O371" s="276"/>
      <c r="P371" s="276"/>
      <c r="Q371" s="276"/>
      <c r="R371" s="276"/>
      <c r="S371" s="276"/>
      <c r="T371" s="276"/>
      <c r="U371" s="276"/>
      <c r="V371" s="276"/>
      <c r="W371" s="276"/>
      <c r="X371" s="276"/>
      <c r="Y371" s="276"/>
      <c r="Z371" s="276"/>
    </row>
    <row r="372" ht="15.75" customHeight="1">
      <c r="A372" s="2"/>
      <c r="B372" s="2"/>
      <c r="C372" s="2"/>
      <c r="D372" s="276"/>
      <c r="E372" s="276"/>
      <c r="F372" s="276"/>
      <c r="G372" s="276"/>
      <c r="H372" s="276"/>
      <c r="I372" s="276"/>
      <c r="J372" s="276"/>
      <c r="K372" s="276"/>
      <c r="L372" s="276"/>
      <c r="M372" s="276"/>
      <c r="N372" s="276"/>
      <c r="O372" s="276"/>
      <c r="P372" s="276"/>
      <c r="Q372" s="276"/>
      <c r="R372" s="276"/>
      <c r="S372" s="276"/>
      <c r="T372" s="276"/>
      <c r="U372" s="276"/>
      <c r="V372" s="276"/>
      <c r="W372" s="276"/>
      <c r="X372" s="276"/>
      <c r="Y372" s="276"/>
      <c r="Z372" s="276"/>
    </row>
    <row r="373" ht="15.75" customHeight="1">
      <c r="A373" s="2"/>
      <c r="B373" s="2"/>
      <c r="C373" s="2"/>
      <c r="D373" s="276"/>
      <c r="E373" s="276"/>
      <c r="F373" s="276"/>
      <c r="G373" s="276"/>
      <c r="H373" s="276"/>
      <c r="I373" s="276"/>
      <c r="J373" s="276"/>
      <c r="K373" s="276"/>
      <c r="L373" s="276"/>
      <c r="M373" s="276"/>
      <c r="N373" s="276"/>
      <c r="O373" s="276"/>
      <c r="P373" s="276"/>
      <c r="Q373" s="276"/>
      <c r="R373" s="276"/>
      <c r="S373" s="276"/>
      <c r="T373" s="276"/>
      <c r="U373" s="276"/>
      <c r="V373" s="276"/>
      <c r="W373" s="276"/>
      <c r="X373" s="276"/>
      <c r="Y373" s="276"/>
      <c r="Z373" s="276"/>
    </row>
    <row r="374" ht="15.75" customHeight="1">
      <c r="A374" s="2"/>
      <c r="B374" s="2"/>
      <c r="C374" s="2"/>
      <c r="D374" s="276"/>
      <c r="E374" s="276"/>
      <c r="F374" s="276"/>
      <c r="G374" s="276"/>
      <c r="H374" s="276"/>
      <c r="I374" s="276"/>
      <c r="J374" s="276"/>
      <c r="K374" s="276"/>
      <c r="L374" s="276"/>
      <c r="M374" s="276"/>
      <c r="N374" s="276"/>
      <c r="O374" s="276"/>
      <c r="P374" s="276"/>
      <c r="Q374" s="276"/>
      <c r="R374" s="276"/>
      <c r="S374" s="276"/>
      <c r="T374" s="276"/>
      <c r="U374" s="276"/>
      <c r="V374" s="276"/>
      <c r="W374" s="276"/>
      <c r="X374" s="276"/>
      <c r="Y374" s="276"/>
      <c r="Z374" s="276"/>
    </row>
    <row r="375" ht="15.75" customHeight="1">
      <c r="A375" s="2"/>
      <c r="B375" s="2"/>
      <c r="C375" s="2"/>
      <c r="D375" s="276"/>
      <c r="E375" s="276"/>
      <c r="F375" s="276"/>
      <c r="G375" s="276"/>
      <c r="H375" s="276"/>
      <c r="I375" s="276"/>
      <c r="J375" s="276"/>
      <c r="K375" s="276"/>
      <c r="L375" s="276"/>
      <c r="M375" s="276"/>
      <c r="N375" s="276"/>
      <c r="O375" s="276"/>
      <c r="P375" s="276"/>
      <c r="Q375" s="276"/>
      <c r="R375" s="276"/>
      <c r="S375" s="276"/>
      <c r="T375" s="276"/>
      <c r="U375" s="276"/>
      <c r="V375" s="276"/>
      <c r="W375" s="276"/>
      <c r="X375" s="276"/>
      <c r="Y375" s="276"/>
      <c r="Z375" s="276"/>
    </row>
    <row r="376" ht="15.75" customHeight="1">
      <c r="A376" s="2"/>
      <c r="B376" s="2"/>
      <c r="C376" s="2"/>
      <c r="D376" s="276"/>
      <c r="E376" s="276"/>
      <c r="F376" s="276"/>
      <c r="G376" s="276"/>
      <c r="H376" s="276"/>
      <c r="I376" s="276"/>
      <c r="J376" s="276"/>
      <c r="K376" s="276"/>
      <c r="L376" s="276"/>
      <c r="M376" s="276"/>
      <c r="N376" s="276"/>
      <c r="O376" s="276"/>
      <c r="P376" s="276"/>
      <c r="Q376" s="276"/>
      <c r="R376" s="276"/>
      <c r="S376" s="276"/>
      <c r="T376" s="276"/>
      <c r="U376" s="276"/>
      <c r="V376" s="276"/>
      <c r="W376" s="276"/>
      <c r="X376" s="276"/>
      <c r="Y376" s="276"/>
      <c r="Z376" s="276"/>
    </row>
    <row r="377" ht="15.75" customHeight="1">
      <c r="A377" s="2"/>
      <c r="B377" s="2"/>
      <c r="C377" s="2"/>
      <c r="D377" s="276"/>
      <c r="E377" s="276"/>
      <c r="F377" s="276"/>
      <c r="G377" s="276"/>
      <c r="H377" s="276"/>
      <c r="I377" s="276"/>
      <c r="J377" s="276"/>
      <c r="K377" s="276"/>
      <c r="L377" s="276"/>
      <c r="M377" s="276"/>
      <c r="N377" s="276"/>
      <c r="O377" s="276"/>
      <c r="P377" s="276"/>
      <c r="Q377" s="276"/>
      <c r="R377" s="276"/>
      <c r="S377" s="276"/>
      <c r="T377" s="276"/>
      <c r="U377" s="276"/>
      <c r="V377" s="276"/>
      <c r="W377" s="276"/>
      <c r="X377" s="276"/>
      <c r="Y377" s="276"/>
      <c r="Z377" s="276"/>
    </row>
    <row r="378" ht="15.75" customHeight="1">
      <c r="A378" s="2"/>
      <c r="B378" s="2"/>
      <c r="C378" s="2"/>
      <c r="D378" s="276"/>
      <c r="E378" s="276"/>
      <c r="F378" s="276"/>
      <c r="G378" s="276"/>
      <c r="H378" s="276"/>
      <c r="I378" s="276"/>
      <c r="J378" s="276"/>
      <c r="K378" s="276"/>
      <c r="L378" s="276"/>
      <c r="M378" s="276"/>
      <c r="N378" s="276"/>
      <c r="O378" s="276"/>
      <c r="P378" s="276"/>
      <c r="Q378" s="276"/>
      <c r="R378" s="276"/>
      <c r="S378" s="276"/>
      <c r="T378" s="276"/>
      <c r="U378" s="276"/>
      <c r="V378" s="276"/>
      <c r="W378" s="276"/>
      <c r="X378" s="276"/>
      <c r="Y378" s="276"/>
      <c r="Z378" s="276"/>
    </row>
    <row r="379" ht="15.75" customHeight="1">
      <c r="A379" s="2"/>
      <c r="B379" s="2"/>
      <c r="C379" s="2"/>
      <c r="D379" s="276"/>
      <c r="E379" s="276"/>
      <c r="F379" s="276"/>
      <c r="G379" s="276"/>
      <c r="H379" s="276"/>
      <c r="I379" s="276"/>
      <c r="J379" s="276"/>
      <c r="K379" s="276"/>
      <c r="L379" s="276"/>
      <c r="M379" s="276"/>
      <c r="N379" s="276"/>
      <c r="O379" s="276"/>
      <c r="P379" s="276"/>
      <c r="Q379" s="276"/>
      <c r="R379" s="276"/>
      <c r="S379" s="276"/>
      <c r="T379" s="276"/>
      <c r="U379" s="276"/>
      <c r="V379" s="276"/>
      <c r="W379" s="276"/>
      <c r="X379" s="276"/>
      <c r="Y379" s="276"/>
      <c r="Z379" s="276"/>
    </row>
    <row r="380" ht="15.75" customHeight="1">
      <c r="A380" s="2"/>
      <c r="B380" s="2"/>
      <c r="C380" s="2"/>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row>
    <row r="381" ht="15.75" customHeight="1">
      <c r="A381" s="2"/>
      <c r="B381" s="2"/>
      <c r="C381" s="2"/>
      <c r="D381" s="276"/>
      <c r="E381" s="276"/>
      <c r="F381" s="276"/>
      <c r="G381" s="276"/>
      <c r="H381" s="276"/>
      <c r="I381" s="276"/>
      <c r="J381" s="276"/>
      <c r="K381" s="276"/>
      <c r="L381" s="276"/>
      <c r="M381" s="276"/>
      <c r="N381" s="276"/>
      <c r="O381" s="276"/>
      <c r="P381" s="276"/>
      <c r="Q381" s="276"/>
      <c r="R381" s="276"/>
      <c r="S381" s="276"/>
      <c r="T381" s="276"/>
      <c r="U381" s="276"/>
      <c r="V381" s="276"/>
      <c r="W381" s="276"/>
      <c r="X381" s="276"/>
      <c r="Y381" s="276"/>
      <c r="Z381" s="276"/>
    </row>
    <row r="382" ht="15.75" customHeight="1">
      <c r="A382" s="2"/>
      <c r="B382" s="2"/>
      <c r="C382" s="2"/>
      <c r="D382" s="276"/>
      <c r="E382" s="276"/>
      <c r="F382" s="276"/>
      <c r="G382" s="276"/>
      <c r="H382" s="276"/>
      <c r="I382" s="276"/>
      <c r="J382" s="276"/>
      <c r="K382" s="276"/>
      <c r="L382" s="276"/>
      <c r="M382" s="276"/>
      <c r="N382" s="276"/>
      <c r="O382" s="276"/>
      <c r="P382" s="276"/>
      <c r="Q382" s="276"/>
      <c r="R382" s="276"/>
      <c r="S382" s="276"/>
      <c r="T382" s="276"/>
      <c r="U382" s="276"/>
      <c r="V382" s="276"/>
      <c r="W382" s="276"/>
      <c r="X382" s="276"/>
      <c r="Y382" s="276"/>
      <c r="Z382" s="276"/>
    </row>
    <row r="383" ht="15.75" customHeight="1">
      <c r="A383" s="2"/>
      <c r="B383" s="2"/>
      <c r="C383" s="2"/>
      <c r="D383" s="276"/>
      <c r="E383" s="276"/>
      <c r="F383" s="276"/>
      <c r="G383" s="276"/>
      <c r="H383" s="276"/>
      <c r="I383" s="276"/>
      <c r="J383" s="276"/>
      <c r="K383" s="276"/>
      <c r="L383" s="276"/>
      <c r="M383" s="276"/>
      <c r="N383" s="276"/>
      <c r="O383" s="276"/>
      <c r="P383" s="276"/>
      <c r="Q383" s="276"/>
      <c r="R383" s="276"/>
      <c r="S383" s="276"/>
      <c r="T383" s="276"/>
      <c r="U383" s="276"/>
      <c r="V383" s="276"/>
      <c r="W383" s="276"/>
      <c r="X383" s="276"/>
      <c r="Y383" s="276"/>
      <c r="Z383" s="276"/>
    </row>
    <row r="384" ht="15.75" customHeight="1">
      <c r="A384" s="2"/>
      <c r="B384" s="2"/>
      <c r="C384" s="2"/>
      <c r="D384" s="276"/>
      <c r="E384" s="276"/>
      <c r="F384" s="276"/>
      <c r="G384" s="276"/>
      <c r="H384" s="276"/>
      <c r="I384" s="276"/>
      <c r="J384" s="276"/>
      <c r="K384" s="276"/>
      <c r="L384" s="276"/>
      <c r="M384" s="276"/>
      <c r="N384" s="276"/>
      <c r="O384" s="276"/>
      <c r="P384" s="276"/>
      <c r="Q384" s="276"/>
      <c r="R384" s="276"/>
      <c r="S384" s="276"/>
      <c r="T384" s="276"/>
      <c r="U384" s="276"/>
      <c r="V384" s="276"/>
      <c r="W384" s="276"/>
      <c r="X384" s="276"/>
      <c r="Y384" s="276"/>
      <c r="Z384" s="276"/>
    </row>
    <row r="385" ht="15.75" customHeight="1">
      <c r="A385" s="2"/>
      <c r="B385" s="2"/>
      <c r="C385" s="2"/>
      <c r="D385" s="276"/>
      <c r="E385" s="276"/>
      <c r="F385" s="276"/>
      <c r="G385" s="276"/>
      <c r="H385" s="276"/>
      <c r="I385" s="276"/>
      <c r="J385" s="276"/>
      <c r="K385" s="276"/>
      <c r="L385" s="276"/>
      <c r="M385" s="276"/>
      <c r="N385" s="276"/>
      <c r="O385" s="276"/>
      <c r="P385" s="276"/>
      <c r="Q385" s="276"/>
      <c r="R385" s="276"/>
      <c r="S385" s="276"/>
      <c r="T385" s="276"/>
      <c r="U385" s="276"/>
      <c r="V385" s="276"/>
      <c r="W385" s="276"/>
      <c r="X385" s="276"/>
      <c r="Y385" s="276"/>
      <c r="Z385" s="276"/>
    </row>
    <row r="386" ht="15.75" customHeight="1">
      <c r="A386" s="2"/>
      <c r="B386" s="2"/>
      <c r="C386" s="2"/>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row>
    <row r="387" ht="15.75" customHeight="1">
      <c r="A387" s="2"/>
      <c r="B387" s="2"/>
      <c r="C387" s="2"/>
      <c r="D387" s="276"/>
      <c r="E387" s="276"/>
      <c r="F387" s="276"/>
      <c r="G387" s="276"/>
      <c r="H387" s="276"/>
      <c r="I387" s="276"/>
      <c r="J387" s="276"/>
      <c r="K387" s="276"/>
      <c r="L387" s="276"/>
      <c r="M387" s="276"/>
      <c r="N387" s="276"/>
      <c r="O387" s="276"/>
      <c r="P387" s="276"/>
      <c r="Q387" s="276"/>
      <c r="R387" s="276"/>
      <c r="S387" s="276"/>
      <c r="T387" s="276"/>
      <c r="U387" s="276"/>
      <c r="V387" s="276"/>
      <c r="W387" s="276"/>
      <c r="X387" s="276"/>
      <c r="Y387" s="276"/>
      <c r="Z387" s="276"/>
    </row>
    <row r="388" ht="15.75" customHeight="1">
      <c r="A388" s="2"/>
      <c r="B388" s="2"/>
      <c r="C388" s="2"/>
      <c r="D388" s="276"/>
      <c r="E388" s="276"/>
      <c r="F388" s="276"/>
      <c r="G388" s="276"/>
      <c r="H388" s="276"/>
      <c r="I388" s="276"/>
      <c r="J388" s="276"/>
      <c r="K388" s="276"/>
      <c r="L388" s="276"/>
      <c r="M388" s="276"/>
      <c r="N388" s="276"/>
      <c r="O388" s="276"/>
      <c r="P388" s="276"/>
      <c r="Q388" s="276"/>
      <c r="R388" s="276"/>
      <c r="S388" s="276"/>
      <c r="T388" s="276"/>
      <c r="U388" s="276"/>
      <c r="V388" s="276"/>
      <c r="W388" s="276"/>
      <c r="X388" s="276"/>
      <c r="Y388" s="276"/>
      <c r="Z388" s="276"/>
    </row>
    <row r="389" ht="15.75" customHeight="1">
      <c r="A389" s="2"/>
      <c r="B389" s="2"/>
      <c r="C389" s="2"/>
      <c r="D389" s="276"/>
      <c r="E389" s="276"/>
      <c r="F389" s="276"/>
      <c r="G389" s="276"/>
      <c r="H389" s="276"/>
      <c r="I389" s="276"/>
      <c r="J389" s="276"/>
      <c r="K389" s="276"/>
      <c r="L389" s="276"/>
      <c r="M389" s="276"/>
      <c r="N389" s="276"/>
      <c r="O389" s="276"/>
      <c r="P389" s="276"/>
      <c r="Q389" s="276"/>
      <c r="R389" s="276"/>
      <c r="S389" s="276"/>
      <c r="T389" s="276"/>
      <c r="U389" s="276"/>
      <c r="V389" s="276"/>
      <c r="W389" s="276"/>
      <c r="X389" s="276"/>
      <c r="Y389" s="276"/>
      <c r="Z389" s="276"/>
    </row>
    <row r="390" ht="15.75" customHeight="1">
      <c r="A390" s="2"/>
      <c r="B390" s="2"/>
      <c r="C390" s="2"/>
      <c r="D390" s="276"/>
      <c r="E390" s="276"/>
      <c r="F390" s="276"/>
      <c r="G390" s="276"/>
      <c r="H390" s="276"/>
      <c r="I390" s="276"/>
      <c r="J390" s="276"/>
      <c r="K390" s="276"/>
      <c r="L390" s="276"/>
      <c r="M390" s="276"/>
      <c r="N390" s="276"/>
      <c r="O390" s="276"/>
      <c r="P390" s="276"/>
      <c r="Q390" s="276"/>
      <c r="R390" s="276"/>
      <c r="S390" s="276"/>
      <c r="T390" s="276"/>
      <c r="U390" s="276"/>
      <c r="V390" s="276"/>
      <c r="W390" s="276"/>
      <c r="X390" s="276"/>
      <c r="Y390" s="276"/>
      <c r="Z390" s="276"/>
    </row>
    <row r="391" ht="15.75" customHeight="1">
      <c r="A391" s="2"/>
      <c r="B391" s="2"/>
      <c r="C391" s="2"/>
      <c r="D391" s="276"/>
      <c r="E391" s="276"/>
      <c r="F391" s="276"/>
      <c r="G391" s="276"/>
      <c r="H391" s="276"/>
      <c r="I391" s="276"/>
      <c r="J391" s="276"/>
      <c r="K391" s="276"/>
      <c r="L391" s="276"/>
      <c r="M391" s="276"/>
      <c r="N391" s="276"/>
      <c r="O391" s="276"/>
      <c r="P391" s="276"/>
      <c r="Q391" s="276"/>
      <c r="R391" s="276"/>
      <c r="S391" s="276"/>
      <c r="T391" s="276"/>
      <c r="U391" s="276"/>
      <c r="V391" s="276"/>
      <c r="W391" s="276"/>
      <c r="X391" s="276"/>
      <c r="Y391" s="276"/>
      <c r="Z391" s="276"/>
    </row>
    <row r="392" ht="15.75" customHeight="1">
      <c r="A392" s="2"/>
      <c r="B392" s="2"/>
      <c r="C392" s="2"/>
      <c r="D392" s="276"/>
      <c r="E392" s="276"/>
      <c r="F392" s="276"/>
      <c r="G392" s="276"/>
      <c r="H392" s="276"/>
      <c r="I392" s="276"/>
      <c r="J392" s="276"/>
      <c r="K392" s="276"/>
      <c r="L392" s="276"/>
      <c r="M392" s="276"/>
      <c r="N392" s="276"/>
      <c r="O392" s="276"/>
      <c r="P392" s="276"/>
      <c r="Q392" s="276"/>
      <c r="R392" s="276"/>
      <c r="S392" s="276"/>
      <c r="T392" s="276"/>
      <c r="U392" s="276"/>
      <c r="V392" s="276"/>
      <c r="W392" s="276"/>
      <c r="X392" s="276"/>
      <c r="Y392" s="276"/>
      <c r="Z392" s="276"/>
    </row>
    <row r="393" ht="15.75" customHeight="1">
      <c r="A393" s="2"/>
      <c r="B393" s="2"/>
      <c r="C393" s="2"/>
      <c r="D393" s="276"/>
      <c r="E393" s="276"/>
      <c r="F393" s="276"/>
      <c r="G393" s="276"/>
      <c r="H393" s="276"/>
      <c r="I393" s="276"/>
      <c r="J393" s="276"/>
      <c r="K393" s="276"/>
      <c r="L393" s="276"/>
      <c r="M393" s="276"/>
      <c r="N393" s="276"/>
      <c r="O393" s="276"/>
      <c r="P393" s="276"/>
      <c r="Q393" s="276"/>
      <c r="R393" s="276"/>
      <c r="S393" s="276"/>
      <c r="T393" s="276"/>
      <c r="U393" s="276"/>
      <c r="V393" s="276"/>
      <c r="W393" s="276"/>
      <c r="X393" s="276"/>
      <c r="Y393" s="276"/>
      <c r="Z393" s="276"/>
    </row>
    <row r="394" ht="15.75" customHeight="1">
      <c r="A394" s="2"/>
      <c r="B394" s="2"/>
      <c r="C394" s="2"/>
      <c r="D394" s="276"/>
      <c r="E394" s="276"/>
      <c r="F394" s="276"/>
      <c r="G394" s="276"/>
      <c r="H394" s="276"/>
      <c r="I394" s="276"/>
      <c r="J394" s="276"/>
      <c r="K394" s="276"/>
      <c r="L394" s="276"/>
      <c r="M394" s="276"/>
      <c r="N394" s="276"/>
      <c r="O394" s="276"/>
      <c r="P394" s="276"/>
      <c r="Q394" s="276"/>
      <c r="R394" s="276"/>
      <c r="S394" s="276"/>
      <c r="T394" s="276"/>
      <c r="U394" s="276"/>
      <c r="V394" s="276"/>
      <c r="W394" s="276"/>
      <c r="X394" s="276"/>
      <c r="Y394" s="276"/>
      <c r="Z394" s="276"/>
    </row>
    <row r="395" ht="15.75" customHeight="1">
      <c r="A395" s="2"/>
      <c r="B395" s="2"/>
      <c r="C395" s="2"/>
      <c r="D395" s="276"/>
      <c r="E395" s="276"/>
      <c r="F395" s="276"/>
      <c r="G395" s="276"/>
      <c r="H395" s="276"/>
      <c r="I395" s="276"/>
      <c r="J395" s="276"/>
      <c r="K395" s="276"/>
      <c r="L395" s="276"/>
      <c r="M395" s="276"/>
      <c r="N395" s="276"/>
      <c r="O395" s="276"/>
      <c r="P395" s="276"/>
      <c r="Q395" s="276"/>
      <c r="R395" s="276"/>
      <c r="S395" s="276"/>
      <c r="T395" s="276"/>
      <c r="U395" s="276"/>
      <c r="V395" s="276"/>
      <c r="W395" s="276"/>
      <c r="X395" s="276"/>
      <c r="Y395" s="276"/>
      <c r="Z395" s="276"/>
    </row>
    <row r="396" ht="15.75" customHeight="1">
      <c r="A396" s="2"/>
      <c r="B396" s="2"/>
      <c r="C396" s="2"/>
      <c r="D396" s="276"/>
      <c r="E396" s="276"/>
      <c r="F396" s="276"/>
      <c r="G396" s="276"/>
      <c r="H396" s="276"/>
      <c r="I396" s="276"/>
      <c r="J396" s="276"/>
      <c r="K396" s="276"/>
      <c r="L396" s="276"/>
      <c r="M396" s="276"/>
      <c r="N396" s="276"/>
      <c r="O396" s="276"/>
      <c r="P396" s="276"/>
      <c r="Q396" s="276"/>
      <c r="R396" s="276"/>
      <c r="S396" s="276"/>
      <c r="T396" s="276"/>
      <c r="U396" s="276"/>
      <c r="V396" s="276"/>
      <c r="W396" s="276"/>
      <c r="X396" s="276"/>
      <c r="Y396" s="276"/>
      <c r="Z396" s="276"/>
    </row>
    <row r="397" ht="15.75" customHeight="1">
      <c r="A397" s="2"/>
      <c r="B397" s="2"/>
      <c r="C397" s="2"/>
      <c r="D397" s="276"/>
      <c r="E397" s="276"/>
      <c r="F397" s="276"/>
      <c r="G397" s="276"/>
      <c r="H397" s="276"/>
      <c r="I397" s="276"/>
      <c r="J397" s="276"/>
      <c r="K397" s="276"/>
      <c r="L397" s="276"/>
      <c r="M397" s="276"/>
      <c r="N397" s="276"/>
      <c r="O397" s="276"/>
      <c r="P397" s="276"/>
      <c r="Q397" s="276"/>
      <c r="R397" s="276"/>
      <c r="S397" s="276"/>
      <c r="T397" s="276"/>
      <c r="U397" s="276"/>
      <c r="V397" s="276"/>
      <c r="W397" s="276"/>
      <c r="X397" s="276"/>
      <c r="Y397" s="276"/>
      <c r="Z397" s="276"/>
    </row>
    <row r="398" ht="15.75" customHeight="1">
      <c r="A398" s="2"/>
      <c r="B398" s="2"/>
      <c r="C398" s="2"/>
      <c r="D398" s="276"/>
      <c r="E398" s="276"/>
      <c r="F398" s="276"/>
      <c r="G398" s="276"/>
      <c r="H398" s="276"/>
      <c r="I398" s="276"/>
      <c r="J398" s="276"/>
      <c r="K398" s="276"/>
      <c r="L398" s="276"/>
      <c r="M398" s="276"/>
      <c r="N398" s="276"/>
      <c r="O398" s="276"/>
      <c r="P398" s="276"/>
      <c r="Q398" s="276"/>
      <c r="R398" s="276"/>
      <c r="S398" s="276"/>
      <c r="T398" s="276"/>
      <c r="U398" s="276"/>
      <c r="V398" s="276"/>
      <c r="W398" s="276"/>
      <c r="X398" s="276"/>
      <c r="Y398" s="276"/>
      <c r="Z398" s="276"/>
    </row>
    <row r="399" ht="15.75" customHeight="1">
      <c r="A399" s="2"/>
      <c r="B399" s="2"/>
      <c r="C399" s="2"/>
      <c r="D399" s="276"/>
      <c r="E399" s="276"/>
      <c r="F399" s="276"/>
      <c r="G399" s="276"/>
      <c r="H399" s="276"/>
      <c r="I399" s="276"/>
      <c r="J399" s="276"/>
      <c r="K399" s="276"/>
      <c r="L399" s="276"/>
      <c r="M399" s="276"/>
      <c r="N399" s="276"/>
      <c r="O399" s="276"/>
      <c r="P399" s="276"/>
      <c r="Q399" s="276"/>
      <c r="R399" s="276"/>
      <c r="S399" s="276"/>
      <c r="T399" s="276"/>
      <c r="U399" s="276"/>
      <c r="V399" s="276"/>
      <c r="W399" s="276"/>
      <c r="X399" s="276"/>
      <c r="Y399" s="276"/>
      <c r="Z399" s="276"/>
    </row>
    <row r="400" ht="15.75" customHeight="1">
      <c r="A400" s="2"/>
      <c r="B400" s="2"/>
      <c r="C400" s="2"/>
      <c r="D400" s="276"/>
      <c r="E400" s="276"/>
      <c r="F400" s="276"/>
      <c r="G400" s="276"/>
      <c r="H400" s="276"/>
      <c r="I400" s="276"/>
      <c r="J400" s="276"/>
      <c r="K400" s="276"/>
      <c r="L400" s="276"/>
      <c r="M400" s="276"/>
      <c r="N400" s="276"/>
      <c r="O400" s="276"/>
      <c r="P400" s="276"/>
      <c r="Q400" s="276"/>
      <c r="R400" s="276"/>
      <c r="S400" s="276"/>
      <c r="T400" s="276"/>
      <c r="U400" s="276"/>
      <c r="V400" s="276"/>
      <c r="W400" s="276"/>
      <c r="X400" s="276"/>
      <c r="Y400" s="276"/>
      <c r="Z400" s="276"/>
    </row>
    <row r="401" ht="15.75" customHeight="1">
      <c r="A401" s="2"/>
      <c r="B401" s="2"/>
      <c r="C401" s="2"/>
      <c r="D401" s="276"/>
      <c r="E401" s="276"/>
      <c r="F401" s="276"/>
      <c r="G401" s="276"/>
      <c r="H401" s="276"/>
      <c r="I401" s="276"/>
      <c r="J401" s="276"/>
      <c r="K401" s="276"/>
      <c r="L401" s="276"/>
      <c r="M401" s="276"/>
      <c r="N401" s="276"/>
      <c r="O401" s="276"/>
      <c r="P401" s="276"/>
      <c r="Q401" s="276"/>
      <c r="R401" s="276"/>
      <c r="S401" s="276"/>
      <c r="T401" s="276"/>
      <c r="U401" s="276"/>
      <c r="V401" s="276"/>
      <c r="W401" s="276"/>
      <c r="X401" s="276"/>
      <c r="Y401" s="276"/>
      <c r="Z401" s="276"/>
    </row>
    <row r="402" ht="15.75" customHeight="1">
      <c r="A402" s="2"/>
      <c r="B402" s="2"/>
      <c r="C402" s="2"/>
      <c r="D402" s="276"/>
      <c r="E402" s="276"/>
      <c r="F402" s="276"/>
      <c r="G402" s="276"/>
      <c r="H402" s="276"/>
      <c r="I402" s="276"/>
      <c r="J402" s="276"/>
      <c r="K402" s="276"/>
      <c r="L402" s="276"/>
      <c r="M402" s="276"/>
      <c r="N402" s="276"/>
      <c r="O402" s="276"/>
      <c r="P402" s="276"/>
      <c r="Q402" s="276"/>
      <c r="R402" s="276"/>
      <c r="S402" s="276"/>
      <c r="T402" s="276"/>
      <c r="U402" s="276"/>
      <c r="V402" s="276"/>
      <c r="W402" s="276"/>
      <c r="X402" s="276"/>
      <c r="Y402" s="276"/>
      <c r="Z402" s="276"/>
    </row>
    <row r="403" ht="15.75" customHeight="1">
      <c r="A403" s="2"/>
      <c r="B403" s="2"/>
      <c r="C403" s="2"/>
      <c r="D403" s="276"/>
      <c r="E403" s="276"/>
      <c r="F403" s="276"/>
      <c r="G403" s="276"/>
      <c r="H403" s="276"/>
      <c r="I403" s="276"/>
      <c r="J403" s="276"/>
      <c r="K403" s="276"/>
      <c r="L403" s="276"/>
      <c r="M403" s="276"/>
      <c r="N403" s="276"/>
      <c r="O403" s="276"/>
      <c r="P403" s="276"/>
      <c r="Q403" s="276"/>
      <c r="R403" s="276"/>
      <c r="S403" s="276"/>
      <c r="T403" s="276"/>
      <c r="U403" s="276"/>
      <c r="V403" s="276"/>
      <c r="W403" s="276"/>
      <c r="X403" s="276"/>
      <c r="Y403" s="276"/>
      <c r="Z403" s="276"/>
    </row>
    <row r="404" ht="15.75" customHeight="1">
      <c r="A404" s="2"/>
      <c r="B404" s="2"/>
      <c r="C404" s="2"/>
      <c r="D404" s="276"/>
      <c r="E404" s="276"/>
      <c r="F404" s="276"/>
      <c r="G404" s="276"/>
      <c r="H404" s="276"/>
      <c r="I404" s="276"/>
      <c r="J404" s="276"/>
      <c r="K404" s="276"/>
      <c r="L404" s="276"/>
      <c r="M404" s="276"/>
      <c r="N404" s="276"/>
      <c r="O404" s="276"/>
      <c r="P404" s="276"/>
      <c r="Q404" s="276"/>
      <c r="R404" s="276"/>
      <c r="S404" s="276"/>
      <c r="T404" s="276"/>
      <c r="U404" s="276"/>
      <c r="V404" s="276"/>
      <c r="W404" s="276"/>
      <c r="X404" s="276"/>
      <c r="Y404" s="276"/>
      <c r="Z404" s="276"/>
    </row>
    <row r="405" ht="15.75" customHeight="1">
      <c r="A405" s="2"/>
      <c r="B405" s="2"/>
      <c r="C405" s="2"/>
      <c r="D405" s="276"/>
      <c r="E405" s="276"/>
      <c r="F405" s="276"/>
      <c r="G405" s="276"/>
      <c r="H405" s="276"/>
      <c r="I405" s="276"/>
      <c r="J405" s="276"/>
      <c r="K405" s="276"/>
      <c r="L405" s="276"/>
      <c r="M405" s="276"/>
      <c r="N405" s="276"/>
      <c r="O405" s="276"/>
      <c r="P405" s="276"/>
      <c r="Q405" s="276"/>
      <c r="R405" s="276"/>
      <c r="S405" s="276"/>
      <c r="T405" s="276"/>
      <c r="U405" s="276"/>
      <c r="V405" s="276"/>
      <c r="W405" s="276"/>
      <c r="X405" s="276"/>
      <c r="Y405" s="276"/>
      <c r="Z405" s="276"/>
    </row>
    <row r="406" ht="15.75" customHeight="1">
      <c r="A406" s="2"/>
      <c r="B406" s="2"/>
      <c r="C406" s="2"/>
      <c r="D406" s="276"/>
      <c r="E406" s="276"/>
      <c r="F406" s="276"/>
      <c r="G406" s="276"/>
      <c r="H406" s="276"/>
      <c r="I406" s="276"/>
      <c r="J406" s="276"/>
      <c r="K406" s="276"/>
      <c r="L406" s="276"/>
      <c r="M406" s="276"/>
      <c r="N406" s="276"/>
      <c r="O406" s="276"/>
      <c r="P406" s="276"/>
      <c r="Q406" s="276"/>
      <c r="R406" s="276"/>
      <c r="S406" s="276"/>
      <c r="T406" s="276"/>
      <c r="U406" s="276"/>
      <c r="V406" s="276"/>
      <c r="W406" s="276"/>
      <c r="X406" s="276"/>
      <c r="Y406" s="276"/>
      <c r="Z406" s="276"/>
    </row>
    <row r="407" ht="15.75" customHeight="1">
      <c r="A407" s="2"/>
      <c r="B407" s="2"/>
      <c r="C407" s="2"/>
      <c r="D407" s="276"/>
      <c r="E407" s="276"/>
      <c r="F407" s="276"/>
      <c r="G407" s="276"/>
      <c r="H407" s="276"/>
      <c r="I407" s="276"/>
      <c r="J407" s="276"/>
      <c r="K407" s="276"/>
      <c r="L407" s="276"/>
      <c r="M407" s="276"/>
      <c r="N407" s="276"/>
      <c r="O407" s="276"/>
      <c r="P407" s="276"/>
      <c r="Q407" s="276"/>
      <c r="R407" s="276"/>
      <c r="S407" s="276"/>
      <c r="T407" s="276"/>
      <c r="U407" s="276"/>
      <c r="V407" s="276"/>
      <c r="W407" s="276"/>
      <c r="X407" s="276"/>
      <c r="Y407" s="276"/>
      <c r="Z407" s="276"/>
    </row>
    <row r="408" ht="15.75" customHeight="1">
      <c r="A408" s="2"/>
      <c r="B408" s="2"/>
      <c r="C408" s="2"/>
      <c r="D408" s="276"/>
      <c r="E408" s="276"/>
      <c r="F408" s="276"/>
      <c r="G408" s="276"/>
      <c r="H408" s="276"/>
      <c r="I408" s="276"/>
      <c r="J408" s="276"/>
      <c r="K408" s="276"/>
      <c r="L408" s="276"/>
      <c r="M408" s="276"/>
      <c r="N408" s="276"/>
      <c r="O408" s="276"/>
      <c r="P408" s="276"/>
      <c r="Q408" s="276"/>
      <c r="R408" s="276"/>
      <c r="S408" s="276"/>
      <c r="T408" s="276"/>
      <c r="U408" s="276"/>
      <c r="V408" s="276"/>
      <c r="W408" s="276"/>
      <c r="X408" s="276"/>
      <c r="Y408" s="276"/>
      <c r="Z408" s="276"/>
    </row>
    <row r="409" ht="15.75" customHeight="1">
      <c r="A409" s="2"/>
      <c r="B409" s="2"/>
      <c r="C409" s="2"/>
      <c r="D409" s="276"/>
      <c r="E409" s="276"/>
      <c r="F409" s="276"/>
      <c r="G409" s="276"/>
      <c r="H409" s="276"/>
      <c r="I409" s="276"/>
      <c r="J409" s="276"/>
      <c r="K409" s="276"/>
      <c r="L409" s="276"/>
      <c r="M409" s="276"/>
      <c r="N409" s="276"/>
      <c r="O409" s="276"/>
      <c r="P409" s="276"/>
      <c r="Q409" s="276"/>
      <c r="R409" s="276"/>
      <c r="S409" s="276"/>
      <c r="T409" s="276"/>
      <c r="U409" s="276"/>
      <c r="V409" s="276"/>
      <c r="W409" s="276"/>
      <c r="X409" s="276"/>
      <c r="Y409" s="276"/>
      <c r="Z409" s="276"/>
    </row>
    <row r="410" ht="15.75" customHeight="1">
      <c r="A410" s="2"/>
      <c r="B410" s="2"/>
      <c r="C410" s="2"/>
      <c r="D410" s="276"/>
      <c r="E410" s="276"/>
      <c r="F410" s="276"/>
      <c r="G410" s="276"/>
      <c r="H410" s="276"/>
      <c r="I410" s="276"/>
      <c r="J410" s="276"/>
      <c r="K410" s="276"/>
      <c r="L410" s="276"/>
      <c r="M410" s="276"/>
      <c r="N410" s="276"/>
      <c r="O410" s="276"/>
      <c r="P410" s="276"/>
      <c r="Q410" s="276"/>
      <c r="R410" s="276"/>
      <c r="S410" s="276"/>
      <c r="T410" s="276"/>
      <c r="U410" s="276"/>
      <c r="V410" s="276"/>
      <c r="W410" s="276"/>
      <c r="X410" s="276"/>
      <c r="Y410" s="276"/>
      <c r="Z410" s="276"/>
    </row>
    <row r="411" ht="15.75" customHeight="1">
      <c r="A411" s="2"/>
      <c r="B411" s="2"/>
      <c r="C411" s="2"/>
      <c r="D411" s="276"/>
      <c r="E411" s="276"/>
      <c r="F411" s="276"/>
      <c r="G411" s="276"/>
      <c r="H411" s="276"/>
      <c r="I411" s="276"/>
      <c r="J411" s="276"/>
      <c r="K411" s="276"/>
      <c r="L411" s="276"/>
      <c r="M411" s="276"/>
      <c r="N411" s="276"/>
      <c r="O411" s="276"/>
      <c r="P411" s="276"/>
      <c r="Q411" s="276"/>
      <c r="R411" s="276"/>
      <c r="S411" s="276"/>
      <c r="T411" s="276"/>
      <c r="U411" s="276"/>
      <c r="V411" s="276"/>
      <c r="W411" s="276"/>
      <c r="X411" s="276"/>
      <c r="Y411" s="276"/>
      <c r="Z411" s="276"/>
    </row>
    <row r="412" ht="15.75" customHeight="1">
      <c r="A412" s="2"/>
      <c r="B412" s="2"/>
      <c r="C412" s="2"/>
      <c r="D412" s="276"/>
      <c r="E412" s="276"/>
      <c r="F412" s="276"/>
      <c r="G412" s="276"/>
      <c r="H412" s="276"/>
      <c r="I412" s="276"/>
      <c r="J412" s="276"/>
      <c r="K412" s="276"/>
      <c r="L412" s="276"/>
      <c r="M412" s="276"/>
      <c r="N412" s="276"/>
      <c r="O412" s="276"/>
      <c r="P412" s="276"/>
      <c r="Q412" s="276"/>
      <c r="R412" s="276"/>
      <c r="S412" s="276"/>
      <c r="T412" s="276"/>
      <c r="U412" s="276"/>
      <c r="V412" s="276"/>
      <c r="W412" s="276"/>
      <c r="X412" s="276"/>
      <c r="Y412" s="276"/>
      <c r="Z412" s="276"/>
    </row>
    <row r="413" ht="15.75" customHeight="1">
      <c r="A413" s="2"/>
      <c r="B413" s="2"/>
      <c r="C413" s="2"/>
      <c r="D413" s="276"/>
      <c r="E413" s="276"/>
      <c r="F413" s="276"/>
      <c r="G413" s="276"/>
      <c r="H413" s="276"/>
      <c r="I413" s="276"/>
      <c r="J413" s="276"/>
      <c r="K413" s="276"/>
      <c r="L413" s="276"/>
      <c r="M413" s="276"/>
      <c r="N413" s="276"/>
      <c r="O413" s="276"/>
      <c r="P413" s="276"/>
      <c r="Q413" s="276"/>
      <c r="R413" s="276"/>
      <c r="S413" s="276"/>
      <c r="T413" s="276"/>
      <c r="U413" s="276"/>
      <c r="V413" s="276"/>
      <c r="W413" s="276"/>
      <c r="X413" s="276"/>
      <c r="Y413" s="276"/>
      <c r="Z413" s="276"/>
    </row>
    <row r="414" ht="15.75" customHeight="1">
      <c r="A414" s="2"/>
      <c r="B414" s="2"/>
      <c r="C414" s="2"/>
      <c r="D414" s="276"/>
      <c r="E414" s="276"/>
      <c r="F414" s="276"/>
      <c r="G414" s="276"/>
      <c r="H414" s="276"/>
      <c r="I414" s="276"/>
      <c r="J414" s="276"/>
      <c r="K414" s="276"/>
      <c r="L414" s="276"/>
      <c r="M414" s="276"/>
      <c r="N414" s="276"/>
      <c r="O414" s="276"/>
      <c r="P414" s="276"/>
      <c r="Q414" s="276"/>
      <c r="R414" s="276"/>
      <c r="S414" s="276"/>
      <c r="T414" s="276"/>
      <c r="U414" s="276"/>
      <c r="V414" s="276"/>
      <c r="W414" s="276"/>
      <c r="X414" s="276"/>
      <c r="Y414" s="276"/>
      <c r="Z414" s="276"/>
    </row>
    <row r="415" ht="15.75" customHeight="1">
      <c r="A415" s="2"/>
      <c r="B415" s="2"/>
      <c r="C415" s="2"/>
      <c r="D415" s="276"/>
      <c r="E415" s="276"/>
      <c r="F415" s="276"/>
      <c r="G415" s="276"/>
      <c r="H415" s="276"/>
      <c r="I415" s="276"/>
      <c r="J415" s="276"/>
      <c r="K415" s="276"/>
      <c r="L415" s="276"/>
      <c r="M415" s="276"/>
      <c r="N415" s="276"/>
      <c r="O415" s="276"/>
      <c r="P415" s="276"/>
      <c r="Q415" s="276"/>
      <c r="R415" s="276"/>
      <c r="S415" s="276"/>
      <c r="T415" s="276"/>
      <c r="U415" s="276"/>
      <c r="V415" s="276"/>
      <c r="W415" s="276"/>
      <c r="X415" s="276"/>
      <c r="Y415" s="276"/>
      <c r="Z415" s="276"/>
    </row>
    <row r="416" ht="15.75" customHeight="1">
      <c r="A416" s="2"/>
      <c r="B416" s="2"/>
      <c r="C416" s="2"/>
      <c r="D416" s="276"/>
      <c r="E416" s="276"/>
      <c r="F416" s="276"/>
      <c r="G416" s="276"/>
      <c r="H416" s="276"/>
      <c r="I416" s="276"/>
      <c r="J416" s="276"/>
      <c r="K416" s="276"/>
      <c r="L416" s="276"/>
      <c r="M416" s="276"/>
      <c r="N416" s="276"/>
      <c r="O416" s="276"/>
      <c r="P416" s="276"/>
      <c r="Q416" s="276"/>
      <c r="R416" s="276"/>
      <c r="S416" s="276"/>
      <c r="T416" s="276"/>
      <c r="U416" s="276"/>
      <c r="V416" s="276"/>
      <c r="W416" s="276"/>
      <c r="X416" s="276"/>
      <c r="Y416" s="276"/>
      <c r="Z416" s="276"/>
    </row>
    <row r="417" ht="15.75" customHeight="1">
      <c r="A417" s="2"/>
      <c r="B417" s="2"/>
      <c r="C417" s="2"/>
      <c r="D417" s="276"/>
      <c r="E417" s="276"/>
      <c r="F417" s="276"/>
      <c r="G417" s="276"/>
      <c r="H417" s="276"/>
      <c r="I417" s="276"/>
      <c r="J417" s="276"/>
      <c r="K417" s="276"/>
      <c r="L417" s="276"/>
      <c r="M417" s="276"/>
      <c r="N417" s="276"/>
      <c r="O417" s="276"/>
      <c r="P417" s="276"/>
      <c r="Q417" s="276"/>
      <c r="R417" s="276"/>
      <c r="S417" s="276"/>
      <c r="T417" s="276"/>
      <c r="U417" s="276"/>
      <c r="V417" s="276"/>
      <c r="W417" s="276"/>
      <c r="X417" s="276"/>
      <c r="Y417" s="276"/>
      <c r="Z417" s="276"/>
    </row>
    <row r="418" ht="15.75" customHeight="1">
      <c r="A418" s="2"/>
      <c r="B418" s="2"/>
      <c r="C418" s="2"/>
      <c r="D418" s="276"/>
      <c r="E418" s="276"/>
      <c r="F418" s="276"/>
      <c r="G418" s="276"/>
      <c r="H418" s="276"/>
      <c r="I418" s="276"/>
      <c r="J418" s="276"/>
      <c r="K418" s="276"/>
      <c r="L418" s="276"/>
      <c r="M418" s="276"/>
      <c r="N418" s="276"/>
      <c r="O418" s="276"/>
      <c r="P418" s="276"/>
      <c r="Q418" s="276"/>
      <c r="R418" s="276"/>
      <c r="S418" s="276"/>
      <c r="T418" s="276"/>
      <c r="U418" s="276"/>
      <c r="V418" s="276"/>
      <c r="W418" s="276"/>
      <c r="X418" s="276"/>
      <c r="Y418" s="276"/>
      <c r="Z418" s="276"/>
    </row>
    <row r="419" ht="15.75" customHeight="1">
      <c r="A419" s="2"/>
      <c r="B419" s="2"/>
      <c r="C419" s="2"/>
      <c r="D419" s="276"/>
      <c r="E419" s="276"/>
      <c r="F419" s="276"/>
      <c r="G419" s="276"/>
      <c r="H419" s="276"/>
      <c r="I419" s="276"/>
      <c r="J419" s="276"/>
      <c r="K419" s="276"/>
      <c r="L419" s="276"/>
      <c r="M419" s="276"/>
      <c r="N419" s="276"/>
      <c r="O419" s="276"/>
      <c r="P419" s="276"/>
      <c r="Q419" s="276"/>
      <c r="R419" s="276"/>
      <c r="S419" s="276"/>
      <c r="T419" s="276"/>
      <c r="U419" s="276"/>
      <c r="V419" s="276"/>
      <c r="W419" s="276"/>
      <c r="X419" s="276"/>
      <c r="Y419" s="276"/>
      <c r="Z419" s="276"/>
    </row>
    <row r="420" ht="15.75" customHeight="1">
      <c r="A420" s="2"/>
      <c r="B420" s="2"/>
      <c r="C420" s="2"/>
      <c r="D420" s="276"/>
      <c r="E420" s="276"/>
      <c r="F420" s="276"/>
      <c r="G420" s="276"/>
      <c r="H420" s="276"/>
      <c r="I420" s="276"/>
      <c r="J420" s="276"/>
      <c r="K420" s="276"/>
      <c r="L420" s="276"/>
      <c r="M420" s="276"/>
      <c r="N420" s="276"/>
      <c r="O420" s="276"/>
      <c r="P420" s="276"/>
      <c r="Q420" s="276"/>
      <c r="R420" s="276"/>
      <c r="S420" s="276"/>
      <c r="T420" s="276"/>
      <c r="U420" s="276"/>
      <c r="V420" s="276"/>
      <c r="W420" s="276"/>
      <c r="X420" s="276"/>
      <c r="Y420" s="276"/>
      <c r="Z420" s="276"/>
    </row>
    <row r="421" ht="15.75" customHeight="1">
      <c r="A421" s="2"/>
      <c r="B421" s="2"/>
      <c r="C421" s="2"/>
      <c r="D421" s="276"/>
      <c r="E421" s="276"/>
      <c r="F421" s="276"/>
      <c r="G421" s="276"/>
      <c r="H421" s="276"/>
      <c r="I421" s="276"/>
      <c r="J421" s="276"/>
      <c r="K421" s="276"/>
      <c r="L421" s="276"/>
      <c r="M421" s="276"/>
      <c r="N421" s="276"/>
      <c r="O421" s="276"/>
      <c r="P421" s="276"/>
      <c r="Q421" s="276"/>
      <c r="R421" s="276"/>
      <c r="S421" s="276"/>
      <c r="T421" s="276"/>
      <c r="U421" s="276"/>
      <c r="V421" s="276"/>
      <c r="W421" s="276"/>
      <c r="X421" s="276"/>
      <c r="Y421" s="276"/>
      <c r="Z421" s="276"/>
    </row>
    <row r="422" ht="15.75" customHeight="1">
      <c r="A422" s="2"/>
      <c r="B422" s="2"/>
      <c r="C422" s="2"/>
      <c r="D422" s="276"/>
      <c r="E422" s="276"/>
      <c r="F422" s="276"/>
      <c r="G422" s="276"/>
      <c r="H422" s="276"/>
      <c r="I422" s="276"/>
      <c r="J422" s="276"/>
      <c r="K422" s="276"/>
      <c r="L422" s="276"/>
      <c r="M422" s="276"/>
      <c r="N422" s="276"/>
      <c r="O422" s="276"/>
      <c r="P422" s="276"/>
      <c r="Q422" s="276"/>
      <c r="R422" s="276"/>
      <c r="S422" s="276"/>
      <c r="T422" s="276"/>
      <c r="U422" s="276"/>
      <c r="V422" s="276"/>
      <c r="W422" s="276"/>
      <c r="X422" s="276"/>
      <c r="Y422" s="276"/>
      <c r="Z422" s="276"/>
    </row>
    <row r="423" ht="15.75" customHeight="1">
      <c r="A423" s="2"/>
      <c r="B423" s="2"/>
      <c r="C423" s="2"/>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row>
    <row r="424" ht="15.75" customHeight="1">
      <c r="A424" s="2"/>
      <c r="B424" s="2"/>
      <c r="C424" s="2"/>
      <c r="D424" s="276"/>
      <c r="E424" s="276"/>
      <c r="F424" s="276"/>
      <c r="G424" s="276"/>
      <c r="H424" s="276"/>
      <c r="I424" s="276"/>
      <c r="J424" s="276"/>
      <c r="K424" s="276"/>
      <c r="L424" s="276"/>
      <c r="M424" s="276"/>
      <c r="N424" s="276"/>
      <c r="O424" s="276"/>
      <c r="P424" s="276"/>
      <c r="Q424" s="276"/>
      <c r="R424" s="276"/>
      <c r="S424" s="276"/>
      <c r="T424" s="276"/>
      <c r="U424" s="276"/>
      <c r="V424" s="276"/>
      <c r="W424" s="276"/>
      <c r="X424" s="276"/>
      <c r="Y424" s="276"/>
      <c r="Z424" s="276"/>
    </row>
    <row r="425" ht="15.75" customHeight="1">
      <c r="A425" s="2"/>
      <c r="B425" s="2"/>
      <c r="C425" s="2"/>
      <c r="D425" s="276"/>
      <c r="E425" s="276"/>
      <c r="F425" s="276"/>
      <c r="G425" s="276"/>
      <c r="H425" s="276"/>
      <c r="I425" s="276"/>
      <c r="J425" s="276"/>
      <c r="K425" s="276"/>
      <c r="L425" s="276"/>
      <c r="M425" s="276"/>
      <c r="N425" s="276"/>
      <c r="O425" s="276"/>
      <c r="P425" s="276"/>
      <c r="Q425" s="276"/>
      <c r="R425" s="276"/>
      <c r="S425" s="276"/>
      <c r="T425" s="276"/>
      <c r="U425" s="276"/>
      <c r="V425" s="276"/>
      <c r="W425" s="276"/>
      <c r="X425" s="276"/>
      <c r="Y425" s="276"/>
      <c r="Z425" s="276"/>
    </row>
    <row r="426" ht="15.75" customHeight="1">
      <c r="A426" s="2"/>
      <c r="B426" s="2"/>
      <c r="C426" s="2"/>
      <c r="D426" s="276"/>
      <c r="E426" s="276"/>
      <c r="F426" s="276"/>
      <c r="G426" s="276"/>
      <c r="H426" s="276"/>
      <c r="I426" s="276"/>
      <c r="J426" s="276"/>
      <c r="K426" s="276"/>
      <c r="L426" s="276"/>
      <c r="M426" s="276"/>
      <c r="N426" s="276"/>
      <c r="O426" s="276"/>
      <c r="P426" s="276"/>
      <c r="Q426" s="276"/>
      <c r="R426" s="276"/>
      <c r="S426" s="276"/>
      <c r="T426" s="276"/>
      <c r="U426" s="276"/>
      <c r="V426" s="276"/>
      <c r="W426" s="276"/>
      <c r="X426" s="276"/>
      <c r="Y426" s="276"/>
      <c r="Z426" s="276"/>
    </row>
    <row r="427" ht="15.75" customHeight="1">
      <c r="A427" s="2"/>
      <c r="B427" s="2"/>
      <c r="C427" s="2"/>
      <c r="D427" s="276"/>
      <c r="E427" s="276"/>
      <c r="F427" s="276"/>
      <c r="G427" s="276"/>
      <c r="H427" s="276"/>
      <c r="I427" s="276"/>
      <c r="J427" s="276"/>
      <c r="K427" s="276"/>
      <c r="L427" s="276"/>
      <c r="M427" s="276"/>
      <c r="N427" s="276"/>
      <c r="O427" s="276"/>
      <c r="P427" s="276"/>
      <c r="Q427" s="276"/>
      <c r="R427" s="276"/>
      <c r="S427" s="276"/>
      <c r="T427" s="276"/>
      <c r="U427" s="276"/>
      <c r="V427" s="276"/>
      <c r="W427" s="276"/>
      <c r="X427" s="276"/>
      <c r="Y427" s="276"/>
      <c r="Z427" s="276"/>
    </row>
    <row r="428" ht="15.75" customHeight="1">
      <c r="A428" s="2"/>
      <c r="B428" s="2"/>
      <c r="C428" s="2"/>
      <c r="D428" s="276"/>
      <c r="E428" s="276"/>
      <c r="F428" s="276"/>
      <c r="G428" s="276"/>
      <c r="H428" s="276"/>
      <c r="I428" s="276"/>
      <c r="J428" s="276"/>
      <c r="K428" s="276"/>
      <c r="L428" s="276"/>
      <c r="M428" s="276"/>
      <c r="N428" s="276"/>
      <c r="O428" s="276"/>
      <c r="P428" s="276"/>
      <c r="Q428" s="276"/>
      <c r="R428" s="276"/>
      <c r="S428" s="276"/>
      <c r="T428" s="276"/>
      <c r="U428" s="276"/>
      <c r="V428" s="276"/>
      <c r="W428" s="276"/>
      <c r="X428" s="276"/>
      <c r="Y428" s="276"/>
      <c r="Z428" s="276"/>
    </row>
    <row r="429" ht="15.75" customHeight="1">
      <c r="A429" s="2"/>
      <c r="B429" s="2"/>
      <c r="C429" s="2"/>
      <c r="D429" s="276"/>
      <c r="E429" s="276"/>
      <c r="F429" s="276"/>
      <c r="G429" s="276"/>
      <c r="H429" s="276"/>
      <c r="I429" s="276"/>
      <c r="J429" s="276"/>
      <c r="K429" s="276"/>
      <c r="L429" s="276"/>
      <c r="M429" s="276"/>
      <c r="N429" s="276"/>
      <c r="O429" s="276"/>
      <c r="P429" s="276"/>
      <c r="Q429" s="276"/>
      <c r="R429" s="276"/>
      <c r="S429" s="276"/>
      <c r="T429" s="276"/>
      <c r="U429" s="276"/>
      <c r="V429" s="276"/>
      <c r="W429" s="276"/>
      <c r="X429" s="276"/>
      <c r="Y429" s="276"/>
      <c r="Z429" s="276"/>
    </row>
    <row r="430" ht="15.75" customHeight="1">
      <c r="A430" s="2"/>
      <c r="B430" s="2"/>
      <c r="C430" s="2"/>
      <c r="D430" s="276"/>
      <c r="E430" s="276"/>
      <c r="F430" s="276"/>
      <c r="G430" s="276"/>
      <c r="H430" s="276"/>
      <c r="I430" s="276"/>
      <c r="J430" s="276"/>
      <c r="K430" s="276"/>
      <c r="L430" s="276"/>
      <c r="M430" s="276"/>
      <c r="N430" s="276"/>
      <c r="O430" s="276"/>
      <c r="P430" s="276"/>
      <c r="Q430" s="276"/>
      <c r="R430" s="276"/>
      <c r="S430" s="276"/>
      <c r="T430" s="276"/>
      <c r="U430" s="276"/>
      <c r="V430" s="276"/>
      <c r="W430" s="276"/>
      <c r="X430" s="276"/>
      <c r="Y430" s="276"/>
      <c r="Z430" s="276"/>
    </row>
    <row r="431" ht="15.75" customHeight="1">
      <c r="A431" s="2"/>
      <c r="B431" s="2"/>
      <c r="C431" s="2"/>
      <c r="D431" s="276"/>
      <c r="E431" s="276"/>
      <c r="F431" s="276"/>
      <c r="G431" s="276"/>
      <c r="H431" s="276"/>
      <c r="I431" s="276"/>
      <c r="J431" s="276"/>
      <c r="K431" s="276"/>
      <c r="L431" s="276"/>
      <c r="M431" s="276"/>
      <c r="N431" s="276"/>
      <c r="O431" s="276"/>
      <c r="P431" s="276"/>
      <c r="Q431" s="276"/>
      <c r="R431" s="276"/>
      <c r="S431" s="276"/>
      <c r="T431" s="276"/>
      <c r="U431" s="276"/>
      <c r="V431" s="276"/>
      <c r="W431" s="276"/>
      <c r="X431" s="276"/>
      <c r="Y431" s="276"/>
      <c r="Z431" s="276"/>
    </row>
    <row r="432" ht="15.75" customHeight="1">
      <c r="A432" s="2"/>
      <c r="B432" s="2"/>
      <c r="C432" s="2"/>
      <c r="D432" s="276"/>
      <c r="E432" s="276"/>
      <c r="F432" s="276"/>
      <c r="G432" s="276"/>
      <c r="H432" s="276"/>
      <c r="I432" s="276"/>
      <c r="J432" s="276"/>
      <c r="K432" s="276"/>
      <c r="L432" s="276"/>
      <c r="M432" s="276"/>
      <c r="N432" s="276"/>
      <c r="O432" s="276"/>
      <c r="P432" s="276"/>
      <c r="Q432" s="276"/>
      <c r="R432" s="276"/>
      <c r="S432" s="276"/>
      <c r="T432" s="276"/>
      <c r="U432" s="276"/>
      <c r="V432" s="276"/>
      <c r="W432" s="276"/>
      <c r="X432" s="276"/>
      <c r="Y432" s="276"/>
      <c r="Z432" s="276"/>
    </row>
    <row r="433" ht="15.75" customHeight="1">
      <c r="A433" s="2"/>
      <c r="B433" s="2"/>
      <c r="C433" s="2"/>
      <c r="D433" s="276"/>
      <c r="E433" s="276"/>
      <c r="F433" s="276"/>
      <c r="G433" s="276"/>
      <c r="H433" s="276"/>
      <c r="I433" s="276"/>
      <c r="J433" s="276"/>
      <c r="K433" s="276"/>
      <c r="L433" s="276"/>
      <c r="M433" s="276"/>
      <c r="N433" s="276"/>
      <c r="O433" s="276"/>
      <c r="P433" s="276"/>
      <c r="Q433" s="276"/>
      <c r="R433" s="276"/>
      <c r="S433" s="276"/>
      <c r="T433" s="276"/>
      <c r="U433" s="276"/>
      <c r="V433" s="276"/>
      <c r="W433" s="276"/>
      <c r="X433" s="276"/>
      <c r="Y433" s="276"/>
      <c r="Z433" s="276"/>
    </row>
    <row r="434" ht="15.75" customHeight="1">
      <c r="A434" s="2"/>
      <c r="B434" s="2"/>
      <c r="C434" s="2"/>
      <c r="D434" s="276"/>
      <c r="E434" s="276"/>
      <c r="F434" s="276"/>
      <c r="G434" s="276"/>
      <c r="H434" s="276"/>
      <c r="I434" s="276"/>
      <c r="J434" s="276"/>
      <c r="K434" s="276"/>
      <c r="L434" s="276"/>
      <c r="M434" s="276"/>
      <c r="N434" s="276"/>
      <c r="O434" s="276"/>
      <c r="P434" s="276"/>
      <c r="Q434" s="276"/>
      <c r="R434" s="276"/>
      <c r="S434" s="276"/>
      <c r="T434" s="276"/>
      <c r="U434" s="276"/>
      <c r="V434" s="276"/>
      <c r="W434" s="276"/>
      <c r="X434" s="276"/>
      <c r="Y434" s="276"/>
      <c r="Z434" s="276"/>
    </row>
    <row r="435" ht="15.75" customHeight="1">
      <c r="A435" s="2"/>
      <c r="B435" s="2"/>
      <c r="C435" s="2"/>
      <c r="D435" s="276"/>
      <c r="E435" s="276"/>
      <c r="F435" s="276"/>
      <c r="G435" s="276"/>
      <c r="H435" s="276"/>
      <c r="I435" s="276"/>
      <c r="J435" s="276"/>
      <c r="K435" s="276"/>
      <c r="L435" s="276"/>
      <c r="M435" s="276"/>
      <c r="N435" s="276"/>
      <c r="O435" s="276"/>
      <c r="P435" s="276"/>
      <c r="Q435" s="276"/>
      <c r="R435" s="276"/>
      <c r="S435" s="276"/>
      <c r="T435" s="276"/>
      <c r="U435" s="276"/>
      <c r="V435" s="276"/>
      <c r="W435" s="276"/>
      <c r="X435" s="276"/>
      <c r="Y435" s="276"/>
      <c r="Z435" s="276"/>
    </row>
    <row r="436" ht="15.75" customHeight="1">
      <c r="A436" s="2"/>
      <c r="B436" s="2"/>
      <c r="C436" s="2"/>
      <c r="D436" s="276"/>
      <c r="E436" s="276"/>
      <c r="F436" s="276"/>
      <c r="G436" s="276"/>
      <c r="H436" s="276"/>
      <c r="I436" s="276"/>
      <c r="J436" s="276"/>
      <c r="K436" s="276"/>
      <c r="L436" s="276"/>
      <c r="M436" s="276"/>
      <c r="N436" s="276"/>
      <c r="O436" s="276"/>
      <c r="P436" s="276"/>
      <c r="Q436" s="276"/>
      <c r="R436" s="276"/>
      <c r="S436" s="276"/>
      <c r="T436" s="276"/>
      <c r="U436" s="276"/>
      <c r="V436" s="276"/>
      <c r="W436" s="276"/>
      <c r="X436" s="276"/>
      <c r="Y436" s="276"/>
      <c r="Z436" s="276"/>
    </row>
    <row r="437" ht="15.75" customHeight="1">
      <c r="A437" s="2"/>
      <c r="B437" s="2"/>
      <c r="C437" s="2"/>
      <c r="D437" s="276"/>
      <c r="E437" s="276"/>
      <c r="F437" s="276"/>
      <c r="G437" s="276"/>
      <c r="H437" s="276"/>
      <c r="I437" s="276"/>
      <c r="J437" s="276"/>
      <c r="K437" s="276"/>
      <c r="L437" s="276"/>
      <c r="M437" s="276"/>
      <c r="N437" s="276"/>
      <c r="O437" s="276"/>
      <c r="P437" s="276"/>
      <c r="Q437" s="276"/>
      <c r="R437" s="276"/>
      <c r="S437" s="276"/>
      <c r="T437" s="276"/>
      <c r="U437" s="276"/>
      <c r="V437" s="276"/>
      <c r="W437" s="276"/>
      <c r="X437" s="276"/>
      <c r="Y437" s="276"/>
      <c r="Z437" s="276"/>
    </row>
    <row r="438" ht="15.75" customHeight="1">
      <c r="A438" s="2"/>
      <c r="B438" s="2"/>
      <c r="C438" s="2"/>
      <c r="D438" s="276"/>
      <c r="E438" s="276"/>
      <c r="F438" s="276"/>
      <c r="G438" s="276"/>
      <c r="H438" s="276"/>
      <c r="I438" s="276"/>
      <c r="J438" s="276"/>
      <c r="K438" s="276"/>
      <c r="L438" s="276"/>
      <c r="M438" s="276"/>
      <c r="N438" s="276"/>
      <c r="O438" s="276"/>
      <c r="P438" s="276"/>
      <c r="Q438" s="276"/>
      <c r="R438" s="276"/>
      <c r="S438" s="276"/>
      <c r="T438" s="276"/>
      <c r="U438" s="276"/>
      <c r="V438" s="276"/>
      <c r="W438" s="276"/>
      <c r="X438" s="276"/>
      <c r="Y438" s="276"/>
      <c r="Z438" s="276"/>
    </row>
    <row r="439" ht="15.75" customHeight="1">
      <c r="A439" s="2"/>
      <c r="B439" s="2"/>
      <c r="C439" s="2"/>
      <c r="D439" s="276"/>
      <c r="E439" s="276"/>
      <c r="F439" s="276"/>
      <c r="G439" s="276"/>
      <c r="H439" s="276"/>
      <c r="I439" s="276"/>
      <c r="J439" s="276"/>
      <c r="K439" s="276"/>
      <c r="L439" s="276"/>
      <c r="M439" s="276"/>
      <c r="N439" s="276"/>
      <c r="O439" s="276"/>
      <c r="P439" s="276"/>
      <c r="Q439" s="276"/>
      <c r="R439" s="276"/>
      <c r="S439" s="276"/>
      <c r="T439" s="276"/>
      <c r="U439" s="276"/>
      <c r="V439" s="276"/>
      <c r="W439" s="276"/>
      <c r="X439" s="276"/>
      <c r="Y439" s="276"/>
      <c r="Z439" s="276"/>
    </row>
    <row r="440" ht="15.75" customHeight="1">
      <c r="A440" s="2"/>
      <c r="B440" s="2"/>
      <c r="C440" s="2"/>
      <c r="D440" s="276"/>
      <c r="E440" s="276"/>
      <c r="F440" s="276"/>
      <c r="G440" s="276"/>
      <c r="H440" s="276"/>
      <c r="I440" s="276"/>
      <c r="J440" s="276"/>
      <c r="K440" s="276"/>
      <c r="L440" s="276"/>
      <c r="M440" s="276"/>
      <c r="N440" s="276"/>
      <c r="O440" s="276"/>
      <c r="P440" s="276"/>
      <c r="Q440" s="276"/>
      <c r="R440" s="276"/>
      <c r="S440" s="276"/>
      <c r="T440" s="276"/>
      <c r="U440" s="276"/>
      <c r="V440" s="276"/>
      <c r="W440" s="276"/>
      <c r="X440" s="276"/>
      <c r="Y440" s="276"/>
      <c r="Z440" s="276"/>
    </row>
    <row r="441" ht="15.75" customHeight="1">
      <c r="A441" s="2"/>
      <c r="B441" s="2"/>
      <c r="C441" s="2"/>
      <c r="D441" s="276"/>
      <c r="E441" s="276"/>
      <c r="F441" s="276"/>
      <c r="G441" s="276"/>
      <c r="H441" s="276"/>
      <c r="I441" s="276"/>
      <c r="J441" s="276"/>
      <c r="K441" s="276"/>
      <c r="L441" s="276"/>
      <c r="M441" s="276"/>
      <c r="N441" s="276"/>
      <c r="O441" s="276"/>
      <c r="P441" s="276"/>
      <c r="Q441" s="276"/>
      <c r="R441" s="276"/>
      <c r="S441" s="276"/>
      <c r="T441" s="276"/>
      <c r="U441" s="276"/>
      <c r="V441" s="276"/>
      <c r="W441" s="276"/>
      <c r="X441" s="276"/>
      <c r="Y441" s="276"/>
      <c r="Z441" s="276"/>
    </row>
    <row r="442" ht="15.75" customHeight="1">
      <c r="A442" s="2"/>
      <c r="B442" s="2"/>
      <c r="C442" s="2"/>
      <c r="D442" s="276"/>
      <c r="E442" s="276"/>
      <c r="F442" s="276"/>
      <c r="G442" s="276"/>
      <c r="H442" s="276"/>
      <c r="I442" s="276"/>
      <c r="J442" s="276"/>
      <c r="K442" s="276"/>
      <c r="L442" s="276"/>
      <c r="M442" s="276"/>
      <c r="N442" s="276"/>
      <c r="O442" s="276"/>
      <c r="P442" s="276"/>
      <c r="Q442" s="276"/>
      <c r="R442" s="276"/>
      <c r="S442" s="276"/>
      <c r="T442" s="276"/>
      <c r="U442" s="276"/>
      <c r="V442" s="276"/>
      <c r="W442" s="276"/>
      <c r="X442" s="276"/>
      <c r="Y442" s="276"/>
      <c r="Z442" s="276"/>
    </row>
    <row r="443" ht="15.75" customHeight="1">
      <c r="A443" s="2"/>
      <c r="B443" s="2"/>
      <c r="C443" s="2"/>
      <c r="D443" s="276"/>
      <c r="E443" s="276"/>
      <c r="F443" s="276"/>
      <c r="G443" s="276"/>
      <c r="H443" s="276"/>
      <c r="I443" s="276"/>
      <c r="J443" s="276"/>
      <c r="K443" s="276"/>
      <c r="L443" s="276"/>
      <c r="M443" s="276"/>
      <c r="N443" s="276"/>
      <c r="O443" s="276"/>
      <c r="P443" s="276"/>
      <c r="Q443" s="276"/>
      <c r="R443" s="276"/>
      <c r="S443" s="276"/>
      <c r="T443" s="276"/>
      <c r="U443" s="276"/>
      <c r="V443" s="276"/>
      <c r="W443" s="276"/>
      <c r="X443" s="276"/>
      <c r="Y443" s="276"/>
      <c r="Z443" s="276"/>
    </row>
    <row r="444" ht="15.75" customHeight="1">
      <c r="A444" s="2"/>
      <c r="B444" s="2"/>
      <c r="C444" s="2"/>
      <c r="D444" s="276"/>
      <c r="E444" s="276"/>
      <c r="F444" s="276"/>
      <c r="G444" s="276"/>
      <c r="H444" s="276"/>
      <c r="I444" s="276"/>
      <c r="J444" s="276"/>
      <c r="K444" s="276"/>
      <c r="L444" s="276"/>
      <c r="M444" s="276"/>
      <c r="N444" s="276"/>
      <c r="O444" s="276"/>
      <c r="P444" s="276"/>
      <c r="Q444" s="276"/>
      <c r="R444" s="276"/>
      <c r="S444" s="276"/>
      <c r="T444" s="276"/>
      <c r="U444" s="276"/>
      <c r="V444" s="276"/>
      <c r="W444" s="276"/>
      <c r="X444" s="276"/>
      <c r="Y444" s="276"/>
      <c r="Z444" s="276"/>
    </row>
    <row r="445" ht="15.75" customHeight="1">
      <c r="A445" s="2"/>
      <c r="B445" s="2"/>
      <c r="C445" s="2"/>
      <c r="D445" s="276"/>
      <c r="E445" s="276"/>
      <c r="F445" s="276"/>
      <c r="G445" s="276"/>
      <c r="H445" s="276"/>
      <c r="I445" s="276"/>
      <c r="J445" s="276"/>
      <c r="K445" s="276"/>
      <c r="L445" s="276"/>
      <c r="M445" s="276"/>
      <c r="N445" s="276"/>
      <c r="O445" s="276"/>
      <c r="P445" s="276"/>
      <c r="Q445" s="276"/>
      <c r="R445" s="276"/>
      <c r="S445" s="276"/>
      <c r="T445" s="276"/>
      <c r="U445" s="276"/>
      <c r="V445" s="276"/>
      <c r="W445" s="276"/>
      <c r="X445" s="276"/>
      <c r="Y445" s="276"/>
      <c r="Z445" s="276"/>
    </row>
    <row r="446" ht="15.75" customHeight="1">
      <c r="A446" s="2"/>
      <c r="B446" s="2"/>
      <c r="C446" s="2"/>
      <c r="D446" s="276"/>
      <c r="E446" s="276"/>
      <c r="F446" s="276"/>
      <c r="G446" s="276"/>
      <c r="H446" s="276"/>
      <c r="I446" s="276"/>
      <c r="J446" s="276"/>
      <c r="K446" s="276"/>
      <c r="L446" s="276"/>
      <c r="M446" s="276"/>
      <c r="N446" s="276"/>
      <c r="O446" s="276"/>
      <c r="P446" s="276"/>
      <c r="Q446" s="276"/>
      <c r="R446" s="276"/>
      <c r="S446" s="276"/>
      <c r="T446" s="276"/>
      <c r="U446" s="276"/>
      <c r="V446" s="276"/>
      <c r="W446" s="276"/>
      <c r="X446" s="276"/>
      <c r="Y446" s="276"/>
      <c r="Z446" s="276"/>
    </row>
    <row r="447" ht="15.75" customHeight="1">
      <c r="A447" s="2"/>
      <c r="B447" s="2"/>
      <c r="C447" s="2"/>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row>
    <row r="448" ht="15.75" customHeight="1">
      <c r="A448" s="2"/>
      <c r="B448" s="2"/>
      <c r="C448" s="2"/>
      <c r="D448" s="276"/>
      <c r="E448" s="276"/>
      <c r="F448" s="276"/>
      <c r="G448" s="276"/>
      <c r="H448" s="276"/>
      <c r="I448" s="276"/>
      <c r="J448" s="276"/>
      <c r="K448" s="276"/>
      <c r="L448" s="276"/>
      <c r="M448" s="276"/>
      <c r="N448" s="276"/>
      <c r="O448" s="276"/>
      <c r="P448" s="276"/>
      <c r="Q448" s="276"/>
      <c r="R448" s="276"/>
      <c r="S448" s="276"/>
      <c r="T448" s="276"/>
      <c r="U448" s="276"/>
      <c r="V448" s="276"/>
      <c r="W448" s="276"/>
      <c r="X448" s="276"/>
      <c r="Y448" s="276"/>
      <c r="Z448" s="276"/>
    </row>
    <row r="449" ht="15.75" customHeight="1">
      <c r="A449" s="2"/>
      <c r="B449" s="2"/>
      <c r="C449" s="2"/>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row>
    <row r="450" ht="15.75" customHeight="1">
      <c r="A450" s="2"/>
      <c r="B450" s="2"/>
      <c r="C450" s="2"/>
      <c r="D450" s="276"/>
      <c r="E450" s="276"/>
      <c r="F450" s="276"/>
      <c r="G450" s="276"/>
      <c r="H450" s="276"/>
      <c r="I450" s="276"/>
      <c r="J450" s="276"/>
      <c r="K450" s="276"/>
      <c r="L450" s="276"/>
      <c r="M450" s="276"/>
      <c r="N450" s="276"/>
      <c r="O450" s="276"/>
      <c r="P450" s="276"/>
      <c r="Q450" s="276"/>
      <c r="R450" s="276"/>
      <c r="S450" s="276"/>
      <c r="T450" s="276"/>
      <c r="U450" s="276"/>
      <c r="V450" s="276"/>
      <c r="W450" s="276"/>
      <c r="X450" s="276"/>
      <c r="Y450" s="276"/>
      <c r="Z450" s="276"/>
    </row>
    <row r="451" ht="15.75" customHeight="1">
      <c r="A451" s="2"/>
      <c r="B451" s="2"/>
      <c r="C451" s="2"/>
      <c r="D451" s="276"/>
      <c r="E451" s="276"/>
      <c r="F451" s="276"/>
      <c r="G451" s="276"/>
      <c r="H451" s="276"/>
      <c r="I451" s="276"/>
      <c r="J451" s="276"/>
      <c r="K451" s="276"/>
      <c r="L451" s="276"/>
      <c r="M451" s="276"/>
      <c r="N451" s="276"/>
      <c r="O451" s="276"/>
      <c r="P451" s="276"/>
      <c r="Q451" s="276"/>
      <c r="R451" s="276"/>
      <c r="S451" s="276"/>
      <c r="T451" s="276"/>
      <c r="U451" s="276"/>
      <c r="V451" s="276"/>
      <c r="W451" s="276"/>
      <c r="X451" s="276"/>
      <c r="Y451" s="276"/>
      <c r="Z451" s="276"/>
    </row>
    <row r="452" ht="15.75" customHeight="1">
      <c r="A452" s="2"/>
      <c r="B452" s="2"/>
      <c r="C452" s="2"/>
      <c r="D452" s="276"/>
      <c r="E452" s="276"/>
      <c r="F452" s="276"/>
      <c r="G452" s="276"/>
      <c r="H452" s="276"/>
      <c r="I452" s="276"/>
      <c r="J452" s="276"/>
      <c r="K452" s="276"/>
      <c r="L452" s="276"/>
      <c r="M452" s="276"/>
      <c r="N452" s="276"/>
      <c r="O452" s="276"/>
      <c r="P452" s="276"/>
      <c r="Q452" s="276"/>
      <c r="R452" s="276"/>
      <c r="S452" s="276"/>
      <c r="T452" s="276"/>
      <c r="U452" s="276"/>
      <c r="V452" s="276"/>
      <c r="W452" s="276"/>
      <c r="X452" s="276"/>
      <c r="Y452" s="276"/>
      <c r="Z452" s="276"/>
    </row>
    <row r="453" ht="15.75" customHeight="1">
      <c r="A453" s="2"/>
      <c r="B453" s="2"/>
      <c r="C453" s="2"/>
      <c r="D453" s="276"/>
      <c r="E453" s="276"/>
      <c r="F453" s="276"/>
      <c r="G453" s="276"/>
      <c r="H453" s="276"/>
      <c r="I453" s="276"/>
      <c r="J453" s="276"/>
      <c r="K453" s="276"/>
      <c r="L453" s="276"/>
      <c r="M453" s="276"/>
      <c r="N453" s="276"/>
      <c r="O453" s="276"/>
      <c r="P453" s="276"/>
      <c r="Q453" s="276"/>
      <c r="R453" s="276"/>
      <c r="S453" s="276"/>
      <c r="T453" s="276"/>
      <c r="U453" s="276"/>
      <c r="V453" s="276"/>
      <c r="W453" s="276"/>
      <c r="X453" s="276"/>
      <c r="Y453" s="276"/>
      <c r="Z453" s="276"/>
    </row>
    <row r="454" ht="15.75" customHeight="1">
      <c r="A454" s="2"/>
      <c r="B454" s="2"/>
      <c r="C454" s="2"/>
      <c r="D454" s="276"/>
      <c r="E454" s="276"/>
      <c r="F454" s="276"/>
      <c r="G454" s="276"/>
      <c r="H454" s="276"/>
      <c r="I454" s="276"/>
      <c r="J454" s="276"/>
      <c r="K454" s="276"/>
      <c r="L454" s="276"/>
      <c r="M454" s="276"/>
      <c r="N454" s="276"/>
      <c r="O454" s="276"/>
      <c r="P454" s="276"/>
      <c r="Q454" s="276"/>
      <c r="R454" s="276"/>
      <c r="S454" s="276"/>
      <c r="T454" s="276"/>
      <c r="U454" s="276"/>
      <c r="V454" s="276"/>
      <c r="W454" s="276"/>
      <c r="X454" s="276"/>
      <c r="Y454" s="276"/>
      <c r="Z454" s="276"/>
    </row>
    <row r="455" ht="15.75" customHeight="1">
      <c r="A455" s="2"/>
      <c r="B455" s="2"/>
      <c r="C455" s="2"/>
      <c r="D455" s="276"/>
      <c r="E455" s="276"/>
      <c r="F455" s="276"/>
      <c r="G455" s="276"/>
      <c r="H455" s="276"/>
      <c r="I455" s="276"/>
      <c r="J455" s="276"/>
      <c r="K455" s="276"/>
      <c r="L455" s="276"/>
      <c r="M455" s="276"/>
      <c r="N455" s="276"/>
      <c r="O455" s="276"/>
      <c r="P455" s="276"/>
      <c r="Q455" s="276"/>
      <c r="R455" s="276"/>
      <c r="S455" s="276"/>
      <c r="T455" s="276"/>
      <c r="U455" s="276"/>
      <c r="V455" s="276"/>
      <c r="W455" s="276"/>
      <c r="X455" s="276"/>
      <c r="Y455" s="276"/>
      <c r="Z455" s="276"/>
    </row>
    <row r="456" ht="15.75" customHeight="1">
      <c r="A456" s="2"/>
      <c r="B456" s="2"/>
      <c r="C456" s="2"/>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row>
    <row r="457" ht="15.75" customHeight="1">
      <c r="A457" s="2"/>
      <c r="B457" s="2"/>
      <c r="C457" s="2"/>
      <c r="D457" s="276"/>
      <c r="E457" s="276"/>
      <c r="F457" s="276"/>
      <c r="G457" s="276"/>
      <c r="H457" s="276"/>
      <c r="I457" s="276"/>
      <c r="J457" s="276"/>
      <c r="K457" s="276"/>
      <c r="L457" s="276"/>
      <c r="M457" s="276"/>
      <c r="N457" s="276"/>
      <c r="O457" s="276"/>
      <c r="P457" s="276"/>
      <c r="Q457" s="276"/>
      <c r="R457" s="276"/>
      <c r="S457" s="276"/>
      <c r="T457" s="276"/>
      <c r="U457" s="276"/>
      <c r="V457" s="276"/>
      <c r="W457" s="276"/>
      <c r="X457" s="276"/>
      <c r="Y457" s="276"/>
      <c r="Z457" s="276"/>
    </row>
    <row r="458" ht="15.75" customHeight="1">
      <c r="A458" s="2"/>
      <c r="B458" s="2"/>
      <c r="C458" s="2"/>
      <c r="D458" s="276"/>
      <c r="E458" s="276"/>
      <c r="F458" s="276"/>
      <c r="G458" s="276"/>
      <c r="H458" s="276"/>
      <c r="I458" s="276"/>
      <c r="J458" s="276"/>
      <c r="K458" s="276"/>
      <c r="L458" s="276"/>
      <c r="M458" s="276"/>
      <c r="N458" s="276"/>
      <c r="O458" s="276"/>
      <c r="P458" s="276"/>
      <c r="Q458" s="276"/>
      <c r="R458" s="276"/>
      <c r="S458" s="276"/>
      <c r="T458" s="276"/>
      <c r="U458" s="276"/>
      <c r="V458" s="276"/>
      <c r="W458" s="276"/>
      <c r="X458" s="276"/>
      <c r="Y458" s="276"/>
      <c r="Z458" s="276"/>
    </row>
    <row r="459" ht="15.75" customHeight="1">
      <c r="A459" s="2"/>
      <c r="B459" s="2"/>
      <c r="C459" s="2"/>
      <c r="D459" s="276"/>
      <c r="E459" s="276"/>
      <c r="F459" s="276"/>
      <c r="G459" s="276"/>
      <c r="H459" s="276"/>
      <c r="I459" s="276"/>
      <c r="J459" s="276"/>
      <c r="K459" s="276"/>
      <c r="L459" s="276"/>
      <c r="M459" s="276"/>
      <c r="N459" s="276"/>
      <c r="O459" s="276"/>
      <c r="P459" s="276"/>
      <c r="Q459" s="276"/>
      <c r="R459" s="276"/>
      <c r="S459" s="276"/>
      <c r="T459" s="276"/>
      <c r="U459" s="276"/>
      <c r="V459" s="276"/>
      <c r="W459" s="276"/>
      <c r="X459" s="276"/>
      <c r="Y459" s="276"/>
      <c r="Z459" s="276"/>
    </row>
    <row r="460" ht="15.75" customHeight="1">
      <c r="A460" s="2"/>
      <c r="B460" s="2"/>
      <c r="C460" s="2"/>
      <c r="D460" s="276"/>
      <c r="E460" s="276"/>
      <c r="F460" s="276"/>
      <c r="G460" s="276"/>
      <c r="H460" s="276"/>
      <c r="I460" s="276"/>
      <c r="J460" s="276"/>
      <c r="K460" s="276"/>
      <c r="L460" s="276"/>
      <c r="M460" s="276"/>
      <c r="N460" s="276"/>
      <c r="O460" s="276"/>
      <c r="P460" s="276"/>
      <c r="Q460" s="276"/>
      <c r="R460" s="276"/>
      <c r="S460" s="276"/>
      <c r="T460" s="276"/>
      <c r="U460" s="276"/>
      <c r="V460" s="276"/>
      <c r="W460" s="276"/>
      <c r="X460" s="276"/>
      <c r="Y460" s="276"/>
      <c r="Z460" s="276"/>
    </row>
    <row r="461" ht="15.75" customHeight="1">
      <c r="A461" s="2"/>
      <c r="B461" s="2"/>
      <c r="C461" s="2"/>
      <c r="D461" s="276"/>
      <c r="E461" s="276"/>
      <c r="F461" s="276"/>
      <c r="G461" s="276"/>
      <c r="H461" s="276"/>
      <c r="I461" s="276"/>
      <c r="J461" s="276"/>
      <c r="K461" s="276"/>
      <c r="L461" s="276"/>
      <c r="M461" s="276"/>
      <c r="N461" s="276"/>
      <c r="O461" s="276"/>
      <c r="P461" s="276"/>
      <c r="Q461" s="276"/>
      <c r="R461" s="276"/>
      <c r="S461" s="276"/>
      <c r="T461" s="276"/>
      <c r="U461" s="276"/>
      <c r="V461" s="276"/>
      <c r="W461" s="276"/>
      <c r="X461" s="276"/>
      <c r="Y461" s="276"/>
      <c r="Z461" s="276"/>
    </row>
    <row r="462" ht="15.75" customHeight="1">
      <c r="A462" s="2"/>
      <c r="B462" s="2"/>
      <c r="C462" s="2"/>
      <c r="D462" s="276"/>
      <c r="E462" s="276"/>
      <c r="F462" s="276"/>
      <c r="G462" s="276"/>
      <c r="H462" s="276"/>
      <c r="I462" s="276"/>
      <c r="J462" s="276"/>
      <c r="K462" s="276"/>
      <c r="L462" s="276"/>
      <c r="M462" s="276"/>
      <c r="N462" s="276"/>
      <c r="O462" s="276"/>
      <c r="P462" s="276"/>
      <c r="Q462" s="276"/>
      <c r="R462" s="276"/>
      <c r="S462" s="276"/>
      <c r="T462" s="276"/>
      <c r="U462" s="276"/>
      <c r="V462" s="276"/>
      <c r="W462" s="276"/>
      <c r="X462" s="276"/>
      <c r="Y462" s="276"/>
      <c r="Z462" s="276"/>
    </row>
    <row r="463" ht="15.75" customHeight="1">
      <c r="A463" s="2"/>
      <c r="B463" s="2"/>
      <c r="C463" s="2"/>
      <c r="D463" s="276"/>
      <c r="E463" s="276"/>
      <c r="F463" s="276"/>
      <c r="G463" s="276"/>
      <c r="H463" s="276"/>
      <c r="I463" s="276"/>
      <c r="J463" s="276"/>
      <c r="K463" s="276"/>
      <c r="L463" s="276"/>
      <c r="M463" s="276"/>
      <c r="N463" s="276"/>
      <c r="O463" s="276"/>
      <c r="P463" s="276"/>
      <c r="Q463" s="276"/>
      <c r="R463" s="276"/>
      <c r="S463" s="276"/>
      <c r="T463" s="276"/>
      <c r="U463" s="276"/>
      <c r="V463" s="276"/>
      <c r="W463" s="276"/>
      <c r="X463" s="276"/>
      <c r="Y463" s="276"/>
      <c r="Z463" s="276"/>
    </row>
    <row r="464" ht="15.75" customHeight="1">
      <c r="A464" s="2"/>
      <c r="B464" s="2"/>
      <c r="C464" s="2"/>
      <c r="D464" s="276"/>
      <c r="E464" s="276"/>
      <c r="F464" s="276"/>
      <c r="G464" s="276"/>
      <c r="H464" s="276"/>
      <c r="I464" s="276"/>
      <c r="J464" s="276"/>
      <c r="K464" s="276"/>
      <c r="L464" s="276"/>
      <c r="M464" s="276"/>
      <c r="N464" s="276"/>
      <c r="O464" s="276"/>
      <c r="P464" s="276"/>
      <c r="Q464" s="276"/>
      <c r="R464" s="276"/>
      <c r="S464" s="276"/>
      <c r="T464" s="276"/>
      <c r="U464" s="276"/>
      <c r="V464" s="276"/>
      <c r="W464" s="276"/>
      <c r="X464" s="276"/>
      <c r="Y464" s="276"/>
      <c r="Z464" s="276"/>
    </row>
    <row r="465" ht="15.75" customHeight="1">
      <c r="A465" s="2"/>
      <c r="B465" s="2"/>
      <c r="C465" s="2"/>
      <c r="D465" s="276"/>
      <c r="E465" s="276"/>
      <c r="F465" s="276"/>
      <c r="G465" s="276"/>
      <c r="H465" s="276"/>
      <c r="I465" s="276"/>
      <c r="J465" s="276"/>
      <c r="K465" s="276"/>
      <c r="L465" s="276"/>
      <c r="M465" s="276"/>
      <c r="N465" s="276"/>
      <c r="O465" s="276"/>
      <c r="P465" s="276"/>
      <c r="Q465" s="276"/>
      <c r="R465" s="276"/>
      <c r="S465" s="276"/>
      <c r="T465" s="276"/>
      <c r="U465" s="276"/>
      <c r="V465" s="276"/>
      <c r="W465" s="276"/>
      <c r="X465" s="276"/>
      <c r="Y465" s="276"/>
      <c r="Z465" s="276"/>
    </row>
    <row r="466" ht="15.75" customHeight="1">
      <c r="A466" s="2"/>
      <c r="B466" s="2"/>
      <c r="C466" s="2"/>
      <c r="D466" s="276"/>
      <c r="E466" s="276"/>
      <c r="F466" s="276"/>
      <c r="G466" s="276"/>
      <c r="H466" s="276"/>
      <c r="I466" s="276"/>
      <c r="J466" s="276"/>
      <c r="K466" s="276"/>
      <c r="L466" s="276"/>
      <c r="M466" s="276"/>
      <c r="N466" s="276"/>
      <c r="O466" s="276"/>
      <c r="P466" s="276"/>
      <c r="Q466" s="276"/>
      <c r="R466" s="276"/>
      <c r="S466" s="276"/>
      <c r="T466" s="276"/>
      <c r="U466" s="276"/>
      <c r="V466" s="276"/>
      <c r="W466" s="276"/>
      <c r="X466" s="276"/>
      <c r="Y466" s="276"/>
      <c r="Z466" s="276"/>
    </row>
    <row r="467" ht="15.75" customHeight="1">
      <c r="A467" s="2"/>
      <c r="B467" s="2"/>
      <c r="C467" s="2"/>
      <c r="D467" s="276"/>
      <c r="E467" s="276"/>
      <c r="F467" s="276"/>
      <c r="G467" s="276"/>
      <c r="H467" s="276"/>
      <c r="I467" s="276"/>
      <c r="J467" s="276"/>
      <c r="K467" s="276"/>
      <c r="L467" s="276"/>
      <c r="M467" s="276"/>
      <c r="N467" s="276"/>
      <c r="O467" s="276"/>
      <c r="P467" s="276"/>
      <c r="Q467" s="276"/>
      <c r="R467" s="276"/>
      <c r="S467" s="276"/>
      <c r="T467" s="276"/>
      <c r="U467" s="276"/>
      <c r="V467" s="276"/>
      <c r="W467" s="276"/>
      <c r="X467" s="276"/>
      <c r="Y467" s="276"/>
      <c r="Z467" s="276"/>
    </row>
    <row r="468" ht="15.75" customHeight="1">
      <c r="A468" s="2"/>
      <c r="B468" s="2"/>
      <c r="C468" s="2"/>
      <c r="D468" s="276"/>
      <c r="E468" s="276"/>
      <c r="F468" s="276"/>
      <c r="G468" s="276"/>
      <c r="H468" s="276"/>
      <c r="I468" s="276"/>
      <c r="J468" s="276"/>
      <c r="K468" s="276"/>
      <c r="L468" s="276"/>
      <c r="M468" s="276"/>
      <c r="N468" s="276"/>
      <c r="O468" s="276"/>
      <c r="P468" s="276"/>
      <c r="Q468" s="276"/>
      <c r="R468" s="276"/>
      <c r="S468" s="276"/>
      <c r="T468" s="276"/>
      <c r="U468" s="276"/>
      <c r="V468" s="276"/>
      <c r="W468" s="276"/>
      <c r="X468" s="276"/>
      <c r="Y468" s="276"/>
      <c r="Z468" s="276"/>
    </row>
    <row r="469" ht="15.75" customHeight="1">
      <c r="A469" s="2"/>
      <c r="B469" s="2"/>
      <c r="C469" s="2"/>
      <c r="D469" s="276"/>
      <c r="E469" s="276"/>
      <c r="F469" s="276"/>
      <c r="G469" s="276"/>
      <c r="H469" s="276"/>
      <c r="I469" s="276"/>
      <c r="J469" s="276"/>
      <c r="K469" s="276"/>
      <c r="L469" s="276"/>
      <c r="M469" s="276"/>
      <c r="N469" s="276"/>
      <c r="O469" s="276"/>
      <c r="P469" s="276"/>
      <c r="Q469" s="276"/>
      <c r="R469" s="276"/>
      <c r="S469" s="276"/>
      <c r="T469" s="276"/>
      <c r="U469" s="276"/>
      <c r="V469" s="276"/>
      <c r="W469" s="276"/>
      <c r="X469" s="276"/>
      <c r="Y469" s="276"/>
      <c r="Z469" s="276"/>
    </row>
    <row r="470" ht="15.75" customHeight="1">
      <c r="A470" s="2"/>
      <c r="B470" s="2"/>
      <c r="C470" s="2"/>
      <c r="D470" s="276"/>
      <c r="E470" s="276"/>
      <c r="F470" s="276"/>
      <c r="G470" s="276"/>
      <c r="H470" s="276"/>
      <c r="I470" s="276"/>
      <c r="J470" s="276"/>
      <c r="K470" s="276"/>
      <c r="L470" s="276"/>
      <c r="M470" s="276"/>
      <c r="N470" s="276"/>
      <c r="O470" s="276"/>
      <c r="P470" s="276"/>
      <c r="Q470" s="276"/>
      <c r="R470" s="276"/>
      <c r="S470" s="276"/>
      <c r="T470" s="276"/>
      <c r="U470" s="276"/>
      <c r="V470" s="276"/>
      <c r="W470" s="276"/>
      <c r="X470" s="276"/>
      <c r="Y470" s="276"/>
      <c r="Z470" s="276"/>
    </row>
    <row r="471" ht="15.75" customHeight="1">
      <c r="A471" s="2"/>
      <c r="B471" s="2"/>
      <c r="C471" s="2"/>
      <c r="D471" s="276"/>
      <c r="E471" s="276"/>
      <c r="F471" s="276"/>
      <c r="G471" s="276"/>
      <c r="H471" s="276"/>
      <c r="I471" s="276"/>
      <c r="J471" s="276"/>
      <c r="K471" s="276"/>
      <c r="L471" s="276"/>
      <c r="M471" s="276"/>
      <c r="N471" s="276"/>
      <c r="O471" s="276"/>
      <c r="P471" s="276"/>
      <c r="Q471" s="276"/>
      <c r="R471" s="276"/>
      <c r="S471" s="276"/>
      <c r="T471" s="276"/>
      <c r="U471" s="276"/>
      <c r="V471" s="276"/>
      <c r="W471" s="276"/>
      <c r="X471" s="276"/>
      <c r="Y471" s="276"/>
      <c r="Z471" s="276"/>
    </row>
    <row r="472" ht="15.75" customHeight="1">
      <c r="A472" s="2"/>
      <c r="B472" s="2"/>
      <c r="C472" s="2"/>
      <c r="D472" s="276"/>
      <c r="E472" s="276"/>
      <c r="F472" s="276"/>
      <c r="G472" s="276"/>
      <c r="H472" s="276"/>
      <c r="I472" s="276"/>
      <c r="J472" s="276"/>
      <c r="K472" s="276"/>
      <c r="L472" s="276"/>
      <c r="M472" s="276"/>
      <c r="N472" s="276"/>
      <c r="O472" s="276"/>
      <c r="P472" s="276"/>
      <c r="Q472" s="276"/>
      <c r="R472" s="276"/>
      <c r="S472" s="276"/>
      <c r="T472" s="276"/>
      <c r="U472" s="276"/>
      <c r="V472" s="276"/>
      <c r="W472" s="276"/>
      <c r="X472" s="276"/>
      <c r="Y472" s="276"/>
      <c r="Z472" s="276"/>
    </row>
    <row r="473" ht="15.75" customHeight="1">
      <c r="A473" s="2"/>
      <c r="B473" s="2"/>
      <c r="C473" s="2"/>
      <c r="D473" s="276"/>
      <c r="E473" s="276"/>
      <c r="F473" s="276"/>
      <c r="G473" s="276"/>
      <c r="H473" s="276"/>
      <c r="I473" s="276"/>
      <c r="J473" s="276"/>
      <c r="K473" s="276"/>
      <c r="L473" s="276"/>
      <c r="M473" s="276"/>
      <c r="N473" s="276"/>
      <c r="O473" s="276"/>
      <c r="P473" s="276"/>
      <c r="Q473" s="276"/>
      <c r="R473" s="276"/>
      <c r="S473" s="276"/>
      <c r="T473" s="276"/>
      <c r="U473" s="276"/>
      <c r="V473" s="276"/>
      <c r="W473" s="276"/>
      <c r="X473" s="276"/>
      <c r="Y473" s="276"/>
      <c r="Z473" s="276"/>
    </row>
    <row r="474" ht="15.75" customHeight="1">
      <c r="A474" s="2"/>
      <c r="B474" s="2"/>
      <c r="C474" s="2"/>
      <c r="D474" s="276"/>
      <c r="E474" s="276"/>
      <c r="F474" s="276"/>
      <c r="G474" s="276"/>
      <c r="H474" s="276"/>
      <c r="I474" s="276"/>
      <c r="J474" s="276"/>
      <c r="K474" s="276"/>
      <c r="L474" s="276"/>
      <c r="M474" s="276"/>
      <c r="N474" s="276"/>
      <c r="O474" s="276"/>
      <c r="P474" s="276"/>
      <c r="Q474" s="276"/>
      <c r="R474" s="276"/>
      <c r="S474" s="276"/>
      <c r="T474" s="276"/>
      <c r="U474" s="276"/>
      <c r="V474" s="276"/>
      <c r="W474" s="276"/>
      <c r="X474" s="276"/>
      <c r="Y474" s="276"/>
      <c r="Z474" s="276"/>
    </row>
    <row r="475" ht="15.75" customHeight="1">
      <c r="A475" s="2"/>
      <c r="B475" s="2"/>
      <c r="C475" s="2"/>
      <c r="D475" s="276"/>
      <c r="E475" s="276"/>
      <c r="F475" s="276"/>
      <c r="G475" s="276"/>
      <c r="H475" s="276"/>
      <c r="I475" s="276"/>
      <c r="J475" s="276"/>
      <c r="K475" s="276"/>
      <c r="L475" s="276"/>
      <c r="M475" s="276"/>
      <c r="N475" s="276"/>
      <c r="O475" s="276"/>
      <c r="P475" s="276"/>
      <c r="Q475" s="276"/>
      <c r="R475" s="276"/>
      <c r="S475" s="276"/>
      <c r="T475" s="276"/>
      <c r="U475" s="276"/>
      <c r="V475" s="276"/>
      <c r="W475" s="276"/>
      <c r="X475" s="276"/>
      <c r="Y475" s="276"/>
      <c r="Z475" s="276"/>
    </row>
    <row r="476" ht="15.75" customHeight="1">
      <c r="A476" s="2"/>
      <c r="B476" s="2"/>
      <c r="C476" s="2"/>
      <c r="D476" s="276"/>
      <c r="E476" s="276"/>
      <c r="F476" s="276"/>
      <c r="G476" s="276"/>
      <c r="H476" s="276"/>
      <c r="I476" s="276"/>
      <c r="J476" s="276"/>
      <c r="K476" s="276"/>
      <c r="L476" s="276"/>
      <c r="M476" s="276"/>
      <c r="N476" s="276"/>
      <c r="O476" s="276"/>
      <c r="P476" s="276"/>
      <c r="Q476" s="276"/>
      <c r="R476" s="276"/>
      <c r="S476" s="276"/>
      <c r="T476" s="276"/>
      <c r="U476" s="276"/>
      <c r="V476" s="276"/>
      <c r="W476" s="276"/>
      <c r="X476" s="276"/>
      <c r="Y476" s="276"/>
      <c r="Z476" s="276"/>
    </row>
    <row r="477" ht="15.75" customHeight="1">
      <c r="A477" s="2"/>
      <c r="B477" s="2"/>
      <c r="C477" s="2"/>
      <c r="D477" s="276"/>
      <c r="E477" s="276"/>
      <c r="F477" s="276"/>
      <c r="G477" s="276"/>
      <c r="H477" s="276"/>
      <c r="I477" s="276"/>
      <c r="J477" s="276"/>
      <c r="K477" s="276"/>
      <c r="L477" s="276"/>
      <c r="M477" s="276"/>
      <c r="N477" s="276"/>
      <c r="O477" s="276"/>
      <c r="P477" s="276"/>
      <c r="Q477" s="276"/>
      <c r="R477" s="276"/>
      <c r="S477" s="276"/>
      <c r="T477" s="276"/>
      <c r="U477" s="276"/>
      <c r="V477" s="276"/>
      <c r="W477" s="276"/>
      <c r="X477" s="276"/>
      <c r="Y477" s="276"/>
      <c r="Z477" s="276"/>
    </row>
    <row r="478" ht="15.75" customHeight="1">
      <c r="A478" s="2"/>
      <c r="B478" s="2"/>
      <c r="C478" s="2"/>
      <c r="D478" s="276"/>
      <c r="E478" s="276"/>
      <c r="F478" s="276"/>
      <c r="G478" s="276"/>
      <c r="H478" s="276"/>
      <c r="I478" s="276"/>
      <c r="J478" s="276"/>
      <c r="K478" s="276"/>
      <c r="L478" s="276"/>
      <c r="M478" s="276"/>
      <c r="N478" s="276"/>
      <c r="O478" s="276"/>
      <c r="P478" s="276"/>
      <c r="Q478" s="276"/>
      <c r="R478" s="276"/>
      <c r="S478" s="276"/>
      <c r="T478" s="276"/>
      <c r="U478" s="276"/>
      <c r="V478" s="276"/>
      <c r="W478" s="276"/>
      <c r="X478" s="276"/>
      <c r="Y478" s="276"/>
      <c r="Z478" s="276"/>
    </row>
    <row r="479" ht="15.75" customHeight="1">
      <c r="A479" s="2"/>
      <c r="B479" s="2"/>
      <c r="C479" s="2"/>
      <c r="D479" s="276"/>
      <c r="E479" s="276"/>
      <c r="F479" s="276"/>
      <c r="G479" s="276"/>
      <c r="H479" s="276"/>
      <c r="I479" s="276"/>
      <c r="J479" s="276"/>
      <c r="K479" s="276"/>
      <c r="L479" s="276"/>
      <c r="M479" s="276"/>
      <c r="N479" s="276"/>
      <c r="O479" s="276"/>
      <c r="P479" s="276"/>
      <c r="Q479" s="276"/>
      <c r="R479" s="276"/>
      <c r="S479" s="276"/>
      <c r="T479" s="276"/>
      <c r="U479" s="276"/>
      <c r="V479" s="276"/>
      <c r="W479" s="276"/>
      <c r="X479" s="276"/>
      <c r="Y479" s="276"/>
      <c r="Z479" s="276"/>
    </row>
    <row r="480" ht="15.75" customHeight="1">
      <c r="A480" s="2"/>
      <c r="B480" s="2"/>
      <c r="C480" s="2"/>
      <c r="D480" s="276"/>
      <c r="E480" s="276"/>
      <c r="F480" s="276"/>
      <c r="G480" s="276"/>
      <c r="H480" s="276"/>
      <c r="I480" s="276"/>
      <c r="J480" s="276"/>
      <c r="K480" s="276"/>
      <c r="L480" s="276"/>
      <c r="M480" s="276"/>
      <c r="N480" s="276"/>
      <c r="O480" s="276"/>
      <c r="P480" s="276"/>
      <c r="Q480" s="276"/>
      <c r="R480" s="276"/>
      <c r="S480" s="276"/>
      <c r="T480" s="276"/>
      <c r="U480" s="276"/>
      <c r="V480" s="276"/>
      <c r="W480" s="276"/>
      <c r="X480" s="276"/>
      <c r="Y480" s="276"/>
      <c r="Z480" s="276"/>
    </row>
    <row r="481" ht="15.75" customHeight="1">
      <c r="A481" s="2"/>
      <c r="B481" s="2"/>
      <c r="C481" s="2"/>
      <c r="D481" s="276"/>
      <c r="E481" s="276"/>
      <c r="F481" s="276"/>
      <c r="G481" s="276"/>
      <c r="H481" s="276"/>
      <c r="I481" s="276"/>
      <c r="J481" s="276"/>
      <c r="K481" s="276"/>
      <c r="L481" s="276"/>
      <c r="M481" s="276"/>
      <c r="N481" s="276"/>
      <c r="O481" s="276"/>
      <c r="P481" s="276"/>
      <c r="Q481" s="276"/>
      <c r="R481" s="276"/>
      <c r="S481" s="276"/>
      <c r="T481" s="276"/>
      <c r="U481" s="276"/>
      <c r="V481" s="276"/>
      <c r="W481" s="276"/>
      <c r="X481" s="276"/>
      <c r="Y481" s="276"/>
      <c r="Z481" s="276"/>
    </row>
    <row r="482" ht="15.75" customHeight="1">
      <c r="A482" s="2"/>
      <c r="B482" s="2"/>
      <c r="C482" s="2"/>
      <c r="D482" s="276"/>
      <c r="E482" s="276"/>
      <c r="F482" s="276"/>
      <c r="G482" s="276"/>
      <c r="H482" s="276"/>
      <c r="I482" s="276"/>
      <c r="J482" s="276"/>
      <c r="K482" s="276"/>
      <c r="L482" s="276"/>
      <c r="M482" s="276"/>
      <c r="N482" s="276"/>
      <c r="O482" s="276"/>
      <c r="P482" s="276"/>
      <c r="Q482" s="276"/>
      <c r="R482" s="276"/>
      <c r="S482" s="276"/>
      <c r="T482" s="276"/>
      <c r="U482" s="276"/>
      <c r="V482" s="276"/>
      <c r="W482" s="276"/>
      <c r="X482" s="276"/>
      <c r="Y482" s="276"/>
      <c r="Z482" s="276"/>
    </row>
    <row r="483" ht="15.75" customHeight="1">
      <c r="A483" s="2"/>
      <c r="B483" s="2"/>
      <c r="C483" s="2"/>
      <c r="D483" s="276"/>
      <c r="E483" s="276"/>
      <c r="F483" s="276"/>
      <c r="G483" s="276"/>
      <c r="H483" s="276"/>
      <c r="I483" s="276"/>
      <c r="J483" s="276"/>
      <c r="K483" s="276"/>
      <c r="L483" s="276"/>
      <c r="M483" s="276"/>
      <c r="N483" s="276"/>
      <c r="O483" s="276"/>
      <c r="P483" s="276"/>
      <c r="Q483" s="276"/>
      <c r="R483" s="276"/>
      <c r="S483" s="276"/>
      <c r="T483" s="276"/>
      <c r="U483" s="276"/>
      <c r="V483" s="276"/>
      <c r="W483" s="276"/>
      <c r="X483" s="276"/>
      <c r="Y483" s="276"/>
      <c r="Z483" s="276"/>
    </row>
    <row r="484" ht="15.75" customHeight="1">
      <c r="A484" s="2"/>
      <c r="B484" s="2"/>
      <c r="C484" s="2"/>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row>
    <row r="485" ht="15.75" customHeight="1">
      <c r="A485" s="2"/>
      <c r="B485" s="2"/>
      <c r="C485" s="2"/>
      <c r="D485" s="276"/>
      <c r="E485" s="276"/>
      <c r="F485" s="276"/>
      <c r="G485" s="276"/>
      <c r="H485" s="276"/>
      <c r="I485" s="276"/>
      <c r="J485" s="276"/>
      <c r="K485" s="276"/>
      <c r="L485" s="276"/>
      <c r="M485" s="276"/>
      <c r="N485" s="276"/>
      <c r="O485" s="276"/>
      <c r="P485" s="276"/>
      <c r="Q485" s="276"/>
      <c r="R485" s="276"/>
      <c r="S485" s="276"/>
      <c r="T485" s="276"/>
      <c r="U485" s="276"/>
      <c r="V485" s="276"/>
      <c r="W485" s="276"/>
      <c r="X485" s="276"/>
      <c r="Y485" s="276"/>
      <c r="Z485" s="276"/>
    </row>
    <row r="486" ht="15.75" customHeight="1">
      <c r="A486" s="2"/>
      <c r="B486" s="2"/>
      <c r="C486" s="2"/>
      <c r="D486" s="276"/>
      <c r="E486" s="276"/>
      <c r="F486" s="276"/>
      <c r="G486" s="276"/>
      <c r="H486" s="276"/>
      <c r="I486" s="276"/>
      <c r="J486" s="276"/>
      <c r="K486" s="276"/>
      <c r="L486" s="276"/>
      <c r="M486" s="276"/>
      <c r="N486" s="276"/>
      <c r="O486" s="276"/>
      <c r="P486" s="276"/>
      <c r="Q486" s="276"/>
      <c r="R486" s="276"/>
      <c r="S486" s="276"/>
      <c r="T486" s="276"/>
      <c r="U486" s="276"/>
      <c r="V486" s="276"/>
      <c r="W486" s="276"/>
      <c r="X486" s="276"/>
      <c r="Y486" s="276"/>
      <c r="Z486" s="276"/>
    </row>
    <row r="487" ht="15.75" customHeight="1">
      <c r="A487" s="2"/>
      <c r="B487" s="2"/>
      <c r="C487" s="2"/>
      <c r="D487" s="276"/>
      <c r="E487" s="276"/>
      <c r="F487" s="276"/>
      <c r="G487" s="276"/>
      <c r="H487" s="276"/>
      <c r="I487" s="276"/>
      <c r="J487" s="276"/>
      <c r="K487" s="276"/>
      <c r="L487" s="276"/>
      <c r="M487" s="276"/>
      <c r="N487" s="276"/>
      <c r="O487" s="276"/>
      <c r="P487" s="276"/>
      <c r="Q487" s="276"/>
      <c r="R487" s="276"/>
      <c r="S487" s="276"/>
      <c r="T487" s="276"/>
      <c r="U487" s="276"/>
      <c r="V487" s="276"/>
      <c r="W487" s="276"/>
      <c r="X487" s="276"/>
      <c r="Y487" s="276"/>
      <c r="Z487" s="276"/>
    </row>
    <row r="488" ht="15.75" customHeight="1">
      <c r="A488" s="2"/>
      <c r="B488" s="2"/>
      <c r="C488" s="2"/>
      <c r="D488" s="276"/>
      <c r="E488" s="276"/>
      <c r="F488" s="276"/>
      <c r="G488" s="276"/>
      <c r="H488" s="276"/>
      <c r="I488" s="276"/>
      <c r="J488" s="276"/>
      <c r="K488" s="276"/>
      <c r="L488" s="276"/>
      <c r="M488" s="276"/>
      <c r="N488" s="276"/>
      <c r="O488" s="276"/>
      <c r="P488" s="276"/>
      <c r="Q488" s="276"/>
      <c r="R488" s="276"/>
      <c r="S488" s="276"/>
      <c r="T488" s="276"/>
      <c r="U488" s="276"/>
      <c r="V488" s="276"/>
      <c r="W488" s="276"/>
      <c r="X488" s="276"/>
      <c r="Y488" s="276"/>
      <c r="Z488" s="276"/>
    </row>
    <row r="489" ht="15.75" customHeight="1">
      <c r="A489" s="2"/>
      <c r="B489" s="2"/>
      <c r="C489" s="2"/>
      <c r="D489" s="276"/>
      <c r="E489" s="276"/>
      <c r="F489" s="276"/>
      <c r="G489" s="276"/>
      <c r="H489" s="276"/>
      <c r="I489" s="276"/>
      <c r="J489" s="276"/>
      <c r="K489" s="276"/>
      <c r="L489" s="276"/>
      <c r="M489" s="276"/>
      <c r="N489" s="276"/>
      <c r="O489" s="276"/>
      <c r="P489" s="276"/>
      <c r="Q489" s="276"/>
      <c r="R489" s="276"/>
      <c r="S489" s="276"/>
      <c r="T489" s="276"/>
      <c r="U489" s="276"/>
      <c r="V489" s="276"/>
      <c r="W489" s="276"/>
      <c r="X489" s="276"/>
      <c r="Y489" s="276"/>
      <c r="Z489" s="276"/>
    </row>
    <row r="490" ht="15.75" customHeight="1">
      <c r="A490" s="2"/>
      <c r="B490" s="2"/>
      <c r="C490" s="2"/>
      <c r="D490" s="276"/>
      <c r="E490" s="276"/>
      <c r="F490" s="276"/>
      <c r="G490" s="276"/>
      <c r="H490" s="276"/>
      <c r="I490" s="276"/>
      <c r="J490" s="276"/>
      <c r="K490" s="276"/>
      <c r="L490" s="276"/>
      <c r="M490" s="276"/>
      <c r="N490" s="276"/>
      <c r="O490" s="276"/>
      <c r="P490" s="276"/>
      <c r="Q490" s="276"/>
      <c r="R490" s="276"/>
      <c r="S490" s="276"/>
      <c r="T490" s="276"/>
      <c r="U490" s="276"/>
      <c r="V490" s="276"/>
      <c r="W490" s="276"/>
      <c r="X490" s="276"/>
      <c r="Y490" s="276"/>
      <c r="Z490" s="276"/>
    </row>
    <row r="491" ht="15.75" customHeight="1">
      <c r="A491" s="2"/>
      <c r="B491" s="2"/>
      <c r="C491" s="2"/>
      <c r="D491" s="276"/>
      <c r="E491" s="276"/>
      <c r="F491" s="276"/>
      <c r="G491" s="276"/>
      <c r="H491" s="276"/>
      <c r="I491" s="276"/>
      <c r="J491" s="276"/>
      <c r="K491" s="276"/>
      <c r="L491" s="276"/>
      <c r="M491" s="276"/>
      <c r="N491" s="276"/>
      <c r="O491" s="276"/>
      <c r="P491" s="276"/>
      <c r="Q491" s="276"/>
      <c r="R491" s="276"/>
      <c r="S491" s="276"/>
      <c r="T491" s="276"/>
      <c r="U491" s="276"/>
      <c r="V491" s="276"/>
      <c r="W491" s="276"/>
      <c r="X491" s="276"/>
      <c r="Y491" s="276"/>
      <c r="Z491" s="276"/>
    </row>
    <row r="492" ht="15.75" customHeight="1">
      <c r="A492" s="2"/>
      <c r="B492" s="2"/>
      <c r="C492" s="2"/>
      <c r="D492" s="276"/>
      <c r="E492" s="276"/>
      <c r="F492" s="276"/>
      <c r="G492" s="276"/>
      <c r="H492" s="276"/>
      <c r="I492" s="276"/>
      <c r="J492" s="276"/>
      <c r="K492" s="276"/>
      <c r="L492" s="276"/>
      <c r="M492" s="276"/>
      <c r="N492" s="276"/>
      <c r="O492" s="276"/>
      <c r="P492" s="276"/>
      <c r="Q492" s="276"/>
      <c r="R492" s="276"/>
      <c r="S492" s="276"/>
      <c r="T492" s="276"/>
      <c r="U492" s="276"/>
      <c r="V492" s="276"/>
      <c r="W492" s="276"/>
      <c r="X492" s="276"/>
      <c r="Y492" s="276"/>
      <c r="Z492" s="276"/>
    </row>
    <row r="493" ht="15.75" customHeight="1">
      <c r="A493" s="2"/>
      <c r="B493" s="2"/>
      <c r="C493" s="2"/>
      <c r="D493" s="276"/>
      <c r="E493" s="276"/>
      <c r="F493" s="276"/>
      <c r="G493" s="276"/>
      <c r="H493" s="276"/>
      <c r="I493" s="276"/>
      <c r="J493" s="276"/>
      <c r="K493" s="276"/>
      <c r="L493" s="276"/>
      <c r="M493" s="276"/>
      <c r="N493" s="276"/>
      <c r="O493" s="276"/>
      <c r="P493" s="276"/>
      <c r="Q493" s="276"/>
      <c r="R493" s="276"/>
      <c r="S493" s="276"/>
      <c r="T493" s="276"/>
      <c r="U493" s="276"/>
      <c r="V493" s="276"/>
      <c r="W493" s="276"/>
      <c r="X493" s="276"/>
      <c r="Y493" s="276"/>
      <c r="Z493" s="276"/>
    </row>
    <row r="494" ht="15.75" customHeight="1">
      <c r="A494" s="2"/>
      <c r="B494" s="2"/>
      <c r="C494" s="2"/>
      <c r="D494" s="276"/>
      <c r="E494" s="276"/>
      <c r="F494" s="276"/>
      <c r="G494" s="276"/>
      <c r="H494" s="276"/>
      <c r="I494" s="276"/>
      <c r="J494" s="276"/>
      <c r="K494" s="276"/>
      <c r="L494" s="276"/>
      <c r="M494" s="276"/>
      <c r="N494" s="276"/>
      <c r="O494" s="276"/>
      <c r="P494" s="276"/>
      <c r="Q494" s="276"/>
      <c r="R494" s="276"/>
      <c r="S494" s="276"/>
      <c r="T494" s="276"/>
      <c r="U494" s="276"/>
      <c r="V494" s="276"/>
      <c r="W494" s="276"/>
      <c r="X494" s="276"/>
      <c r="Y494" s="276"/>
      <c r="Z494" s="276"/>
    </row>
    <row r="495" ht="15.75" customHeight="1">
      <c r="A495" s="2"/>
      <c r="B495" s="2"/>
      <c r="C495" s="2"/>
      <c r="D495" s="276"/>
      <c r="E495" s="276"/>
      <c r="F495" s="276"/>
      <c r="G495" s="276"/>
      <c r="H495" s="276"/>
      <c r="I495" s="276"/>
      <c r="J495" s="276"/>
      <c r="K495" s="276"/>
      <c r="L495" s="276"/>
      <c r="M495" s="276"/>
      <c r="N495" s="276"/>
      <c r="O495" s="276"/>
      <c r="P495" s="276"/>
      <c r="Q495" s="276"/>
      <c r="R495" s="276"/>
      <c r="S495" s="276"/>
      <c r="T495" s="276"/>
      <c r="U495" s="276"/>
      <c r="V495" s="276"/>
      <c r="W495" s="276"/>
      <c r="X495" s="276"/>
      <c r="Y495" s="276"/>
      <c r="Z495" s="276"/>
    </row>
    <row r="496" ht="15.75" customHeight="1">
      <c r="A496" s="2"/>
      <c r="B496" s="2"/>
      <c r="C496" s="2"/>
      <c r="D496" s="276"/>
      <c r="E496" s="276"/>
      <c r="F496" s="276"/>
      <c r="G496" s="276"/>
      <c r="H496" s="276"/>
      <c r="I496" s="276"/>
      <c r="J496" s="276"/>
      <c r="K496" s="276"/>
      <c r="L496" s="276"/>
      <c r="M496" s="276"/>
      <c r="N496" s="276"/>
      <c r="O496" s="276"/>
      <c r="P496" s="276"/>
      <c r="Q496" s="276"/>
      <c r="R496" s="276"/>
      <c r="S496" s="276"/>
      <c r="T496" s="276"/>
      <c r="U496" s="276"/>
      <c r="V496" s="276"/>
      <c r="W496" s="276"/>
      <c r="X496" s="276"/>
      <c r="Y496" s="276"/>
      <c r="Z496" s="276"/>
    </row>
    <row r="497" ht="15.75" customHeight="1">
      <c r="A497" s="2"/>
      <c r="B497" s="2"/>
      <c r="C497" s="2"/>
      <c r="D497" s="276"/>
      <c r="E497" s="276"/>
      <c r="F497" s="276"/>
      <c r="G497" s="276"/>
      <c r="H497" s="276"/>
      <c r="I497" s="276"/>
      <c r="J497" s="276"/>
      <c r="K497" s="276"/>
      <c r="L497" s="276"/>
      <c r="M497" s="276"/>
      <c r="N497" s="276"/>
      <c r="O497" s="276"/>
      <c r="P497" s="276"/>
      <c r="Q497" s="276"/>
      <c r="R497" s="276"/>
      <c r="S497" s="276"/>
      <c r="T497" s="276"/>
      <c r="U497" s="276"/>
      <c r="V497" s="276"/>
      <c r="W497" s="276"/>
      <c r="X497" s="276"/>
      <c r="Y497" s="276"/>
      <c r="Z497" s="276"/>
    </row>
    <row r="498" ht="15.75" customHeight="1">
      <c r="A498" s="2"/>
      <c r="B498" s="2"/>
      <c r="C498" s="2"/>
      <c r="D498" s="276"/>
      <c r="E498" s="276"/>
      <c r="F498" s="276"/>
      <c r="G498" s="276"/>
      <c r="H498" s="276"/>
      <c r="I498" s="276"/>
      <c r="J498" s="276"/>
      <c r="K498" s="276"/>
      <c r="L498" s="276"/>
      <c r="M498" s="276"/>
      <c r="N498" s="276"/>
      <c r="O498" s="276"/>
      <c r="P498" s="276"/>
      <c r="Q498" s="276"/>
      <c r="R498" s="276"/>
      <c r="S498" s="276"/>
      <c r="T498" s="276"/>
      <c r="U498" s="276"/>
      <c r="V498" s="276"/>
      <c r="W498" s="276"/>
      <c r="X498" s="276"/>
      <c r="Y498" s="276"/>
      <c r="Z498" s="276"/>
    </row>
    <row r="499" ht="15.75" customHeight="1">
      <c r="A499" s="2"/>
      <c r="B499" s="2"/>
      <c r="C499" s="2"/>
      <c r="D499" s="276"/>
      <c r="E499" s="276"/>
      <c r="F499" s="276"/>
      <c r="G499" s="276"/>
      <c r="H499" s="276"/>
      <c r="I499" s="276"/>
      <c r="J499" s="276"/>
      <c r="K499" s="276"/>
      <c r="L499" s="276"/>
      <c r="M499" s="276"/>
      <c r="N499" s="276"/>
      <c r="O499" s="276"/>
      <c r="P499" s="276"/>
      <c r="Q499" s="276"/>
      <c r="R499" s="276"/>
      <c r="S499" s="276"/>
      <c r="T499" s="276"/>
      <c r="U499" s="276"/>
      <c r="V499" s="276"/>
      <c r="W499" s="276"/>
      <c r="X499" s="276"/>
      <c r="Y499" s="276"/>
      <c r="Z499" s="276"/>
    </row>
    <row r="500" ht="15.75" customHeight="1">
      <c r="A500" s="2"/>
      <c r="B500" s="2"/>
      <c r="C500" s="2"/>
      <c r="D500" s="276"/>
      <c r="E500" s="276"/>
      <c r="F500" s="276"/>
      <c r="G500" s="276"/>
      <c r="H500" s="276"/>
      <c r="I500" s="276"/>
      <c r="J500" s="276"/>
      <c r="K500" s="276"/>
      <c r="L500" s="276"/>
      <c r="M500" s="276"/>
      <c r="N500" s="276"/>
      <c r="O500" s="276"/>
      <c r="P500" s="276"/>
      <c r="Q500" s="276"/>
      <c r="R500" s="276"/>
      <c r="S500" s="276"/>
      <c r="T500" s="276"/>
      <c r="U500" s="276"/>
      <c r="V500" s="276"/>
      <c r="W500" s="276"/>
      <c r="X500" s="276"/>
      <c r="Y500" s="276"/>
      <c r="Z500" s="276"/>
    </row>
    <row r="501" ht="15.75" customHeight="1">
      <c r="A501" s="2"/>
      <c r="B501" s="2"/>
      <c r="C501" s="2"/>
      <c r="D501" s="276"/>
      <c r="E501" s="276"/>
      <c r="F501" s="276"/>
      <c r="G501" s="276"/>
      <c r="H501" s="276"/>
      <c r="I501" s="276"/>
      <c r="J501" s="276"/>
      <c r="K501" s="276"/>
      <c r="L501" s="276"/>
      <c r="M501" s="276"/>
      <c r="N501" s="276"/>
      <c r="O501" s="276"/>
      <c r="P501" s="276"/>
      <c r="Q501" s="276"/>
      <c r="R501" s="276"/>
      <c r="S501" s="276"/>
      <c r="T501" s="276"/>
      <c r="U501" s="276"/>
      <c r="V501" s="276"/>
      <c r="W501" s="276"/>
      <c r="X501" s="276"/>
      <c r="Y501" s="276"/>
      <c r="Z501" s="276"/>
    </row>
    <row r="502" ht="15.75" customHeight="1">
      <c r="A502" s="2"/>
      <c r="B502" s="2"/>
      <c r="C502" s="2"/>
      <c r="D502" s="276"/>
      <c r="E502" s="276"/>
      <c r="F502" s="276"/>
      <c r="G502" s="276"/>
      <c r="H502" s="276"/>
      <c r="I502" s="276"/>
      <c r="J502" s="276"/>
      <c r="K502" s="276"/>
      <c r="L502" s="276"/>
      <c r="M502" s="276"/>
      <c r="N502" s="276"/>
      <c r="O502" s="276"/>
      <c r="P502" s="276"/>
      <c r="Q502" s="276"/>
      <c r="R502" s="276"/>
      <c r="S502" s="276"/>
      <c r="T502" s="276"/>
      <c r="U502" s="276"/>
      <c r="V502" s="276"/>
      <c r="W502" s="276"/>
      <c r="X502" s="276"/>
      <c r="Y502" s="276"/>
      <c r="Z502" s="276"/>
    </row>
    <row r="503" ht="15.75" customHeight="1">
      <c r="A503" s="2"/>
      <c r="B503" s="2"/>
      <c r="C503" s="2"/>
      <c r="D503" s="276"/>
      <c r="E503" s="276"/>
      <c r="F503" s="276"/>
      <c r="G503" s="276"/>
      <c r="H503" s="276"/>
      <c r="I503" s="276"/>
      <c r="J503" s="276"/>
      <c r="K503" s="276"/>
      <c r="L503" s="276"/>
      <c r="M503" s="276"/>
      <c r="N503" s="276"/>
      <c r="O503" s="276"/>
      <c r="P503" s="276"/>
      <c r="Q503" s="276"/>
      <c r="R503" s="276"/>
      <c r="S503" s="276"/>
      <c r="T503" s="276"/>
      <c r="U503" s="276"/>
      <c r="V503" s="276"/>
      <c r="W503" s="276"/>
      <c r="X503" s="276"/>
      <c r="Y503" s="276"/>
      <c r="Z503" s="276"/>
    </row>
    <row r="504" ht="15.75" customHeight="1">
      <c r="A504" s="2"/>
      <c r="B504" s="2"/>
      <c r="C504" s="2"/>
      <c r="D504" s="276"/>
      <c r="E504" s="276"/>
      <c r="F504" s="276"/>
      <c r="G504" s="276"/>
      <c r="H504" s="276"/>
      <c r="I504" s="276"/>
      <c r="J504" s="276"/>
      <c r="K504" s="276"/>
      <c r="L504" s="276"/>
      <c r="M504" s="276"/>
      <c r="N504" s="276"/>
      <c r="O504" s="276"/>
      <c r="P504" s="276"/>
      <c r="Q504" s="276"/>
      <c r="R504" s="276"/>
      <c r="S504" s="276"/>
      <c r="T504" s="276"/>
      <c r="U504" s="276"/>
      <c r="V504" s="276"/>
      <c r="W504" s="276"/>
      <c r="X504" s="276"/>
      <c r="Y504" s="276"/>
      <c r="Z504" s="276"/>
    </row>
    <row r="505" ht="15.75" customHeight="1">
      <c r="A505" s="2"/>
      <c r="B505" s="2"/>
      <c r="C505" s="2"/>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row>
    <row r="506" ht="15.75" customHeight="1">
      <c r="A506" s="2"/>
      <c r="B506" s="2"/>
      <c r="C506" s="2"/>
      <c r="D506" s="276"/>
      <c r="E506" s="276"/>
      <c r="F506" s="276"/>
      <c r="G506" s="276"/>
      <c r="H506" s="276"/>
      <c r="I506" s="276"/>
      <c r="J506" s="276"/>
      <c r="K506" s="276"/>
      <c r="L506" s="276"/>
      <c r="M506" s="276"/>
      <c r="N506" s="276"/>
      <c r="O506" s="276"/>
      <c r="P506" s="276"/>
      <c r="Q506" s="276"/>
      <c r="R506" s="276"/>
      <c r="S506" s="276"/>
      <c r="T506" s="276"/>
      <c r="U506" s="276"/>
      <c r="V506" s="276"/>
      <c r="W506" s="276"/>
      <c r="X506" s="276"/>
      <c r="Y506" s="276"/>
      <c r="Z506" s="276"/>
    </row>
    <row r="507" ht="15.75" customHeight="1">
      <c r="A507" s="2"/>
      <c r="B507" s="2"/>
      <c r="C507" s="2"/>
      <c r="D507" s="276"/>
      <c r="E507" s="276"/>
      <c r="F507" s="276"/>
      <c r="G507" s="276"/>
      <c r="H507" s="276"/>
      <c r="I507" s="276"/>
      <c r="J507" s="276"/>
      <c r="K507" s="276"/>
      <c r="L507" s="276"/>
      <c r="M507" s="276"/>
      <c r="N507" s="276"/>
      <c r="O507" s="276"/>
      <c r="P507" s="276"/>
      <c r="Q507" s="276"/>
      <c r="R507" s="276"/>
      <c r="S507" s="276"/>
      <c r="T507" s="276"/>
      <c r="U507" s="276"/>
      <c r="V507" s="276"/>
      <c r="W507" s="276"/>
      <c r="X507" s="276"/>
      <c r="Y507" s="276"/>
      <c r="Z507" s="276"/>
    </row>
    <row r="508" ht="15.75" customHeight="1">
      <c r="A508" s="2"/>
      <c r="B508" s="2"/>
      <c r="C508" s="2"/>
      <c r="D508" s="276"/>
      <c r="E508" s="276"/>
      <c r="F508" s="276"/>
      <c r="G508" s="276"/>
      <c r="H508" s="276"/>
      <c r="I508" s="276"/>
      <c r="J508" s="276"/>
      <c r="K508" s="276"/>
      <c r="L508" s="276"/>
      <c r="M508" s="276"/>
      <c r="N508" s="276"/>
      <c r="O508" s="276"/>
      <c r="P508" s="276"/>
      <c r="Q508" s="276"/>
      <c r="R508" s="276"/>
      <c r="S508" s="276"/>
      <c r="T508" s="276"/>
      <c r="U508" s="276"/>
      <c r="V508" s="276"/>
      <c r="W508" s="276"/>
      <c r="X508" s="276"/>
      <c r="Y508" s="276"/>
      <c r="Z508" s="276"/>
    </row>
    <row r="509" ht="15.75" customHeight="1">
      <c r="A509" s="2"/>
      <c r="B509" s="2"/>
      <c r="C509" s="2"/>
      <c r="D509" s="276"/>
      <c r="E509" s="276"/>
      <c r="F509" s="276"/>
      <c r="G509" s="276"/>
      <c r="H509" s="276"/>
      <c r="I509" s="276"/>
      <c r="J509" s="276"/>
      <c r="K509" s="276"/>
      <c r="L509" s="276"/>
      <c r="M509" s="276"/>
      <c r="N509" s="276"/>
      <c r="O509" s="276"/>
      <c r="P509" s="276"/>
      <c r="Q509" s="276"/>
      <c r="R509" s="276"/>
      <c r="S509" s="276"/>
      <c r="T509" s="276"/>
      <c r="U509" s="276"/>
      <c r="V509" s="276"/>
      <c r="W509" s="276"/>
      <c r="X509" s="276"/>
      <c r="Y509" s="276"/>
      <c r="Z509" s="276"/>
    </row>
    <row r="510" ht="15.75" customHeight="1">
      <c r="A510" s="2"/>
      <c r="B510" s="2"/>
      <c r="C510" s="2"/>
      <c r="D510" s="276"/>
      <c r="E510" s="276"/>
      <c r="F510" s="276"/>
      <c r="G510" s="276"/>
      <c r="H510" s="276"/>
      <c r="I510" s="276"/>
      <c r="J510" s="276"/>
      <c r="K510" s="276"/>
      <c r="L510" s="276"/>
      <c r="M510" s="276"/>
      <c r="N510" s="276"/>
      <c r="O510" s="276"/>
      <c r="P510" s="276"/>
      <c r="Q510" s="276"/>
      <c r="R510" s="276"/>
      <c r="S510" s="276"/>
      <c r="T510" s="276"/>
      <c r="U510" s="276"/>
      <c r="V510" s="276"/>
      <c r="W510" s="276"/>
      <c r="X510" s="276"/>
      <c r="Y510" s="276"/>
      <c r="Z510" s="276"/>
    </row>
    <row r="511" ht="15.75" customHeight="1">
      <c r="A511" s="2"/>
      <c r="B511" s="2"/>
      <c r="C511" s="2"/>
      <c r="D511" s="276"/>
      <c r="E511" s="276"/>
      <c r="F511" s="276"/>
      <c r="G511" s="276"/>
      <c r="H511" s="276"/>
      <c r="I511" s="276"/>
      <c r="J511" s="276"/>
      <c r="K511" s="276"/>
      <c r="L511" s="276"/>
      <c r="M511" s="276"/>
      <c r="N511" s="276"/>
      <c r="O511" s="276"/>
      <c r="P511" s="276"/>
      <c r="Q511" s="276"/>
      <c r="R511" s="276"/>
      <c r="S511" s="276"/>
      <c r="T511" s="276"/>
      <c r="U511" s="276"/>
      <c r="V511" s="276"/>
      <c r="W511" s="276"/>
      <c r="X511" s="276"/>
      <c r="Y511" s="276"/>
      <c r="Z511" s="276"/>
    </row>
    <row r="512" ht="15.75" customHeight="1">
      <c r="A512" s="2"/>
      <c r="B512" s="2"/>
      <c r="C512" s="2"/>
      <c r="D512" s="276"/>
      <c r="E512" s="276"/>
      <c r="F512" s="276"/>
      <c r="G512" s="276"/>
      <c r="H512" s="276"/>
      <c r="I512" s="276"/>
      <c r="J512" s="276"/>
      <c r="K512" s="276"/>
      <c r="L512" s="276"/>
      <c r="M512" s="276"/>
      <c r="N512" s="276"/>
      <c r="O512" s="276"/>
      <c r="P512" s="276"/>
      <c r="Q512" s="276"/>
      <c r="R512" s="276"/>
      <c r="S512" s="276"/>
      <c r="T512" s="276"/>
      <c r="U512" s="276"/>
      <c r="V512" s="276"/>
      <c r="W512" s="276"/>
      <c r="X512" s="276"/>
      <c r="Y512" s="276"/>
      <c r="Z512" s="276"/>
    </row>
    <row r="513" ht="15.75" customHeight="1">
      <c r="A513" s="2"/>
      <c r="B513" s="2"/>
      <c r="C513" s="2"/>
      <c r="D513" s="276"/>
      <c r="E513" s="276"/>
      <c r="F513" s="276"/>
      <c r="G513" s="276"/>
      <c r="H513" s="276"/>
      <c r="I513" s="276"/>
      <c r="J513" s="276"/>
      <c r="K513" s="276"/>
      <c r="L513" s="276"/>
      <c r="M513" s="276"/>
      <c r="N513" s="276"/>
      <c r="O513" s="276"/>
      <c r="P513" s="276"/>
      <c r="Q513" s="276"/>
      <c r="R513" s="276"/>
      <c r="S513" s="276"/>
      <c r="T513" s="276"/>
      <c r="U513" s="276"/>
      <c r="V513" s="276"/>
      <c r="W513" s="276"/>
      <c r="X513" s="276"/>
      <c r="Y513" s="276"/>
      <c r="Z513" s="276"/>
    </row>
    <row r="514" ht="15.75" customHeight="1">
      <c r="A514" s="2"/>
      <c r="B514" s="2"/>
      <c r="C514" s="2"/>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row>
    <row r="515" ht="15.75" customHeight="1">
      <c r="A515" s="2"/>
      <c r="B515" s="2"/>
      <c r="C515" s="2"/>
      <c r="D515" s="276"/>
      <c r="E515" s="276"/>
      <c r="F515" s="276"/>
      <c r="G515" s="276"/>
      <c r="H515" s="276"/>
      <c r="I515" s="276"/>
      <c r="J515" s="276"/>
      <c r="K515" s="276"/>
      <c r="L515" s="276"/>
      <c r="M515" s="276"/>
      <c r="N515" s="276"/>
      <c r="O515" s="276"/>
      <c r="P515" s="276"/>
      <c r="Q515" s="276"/>
      <c r="R515" s="276"/>
      <c r="S515" s="276"/>
      <c r="T515" s="276"/>
      <c r="U515" s="276"/>
      <c r="V515" s="276"/>
      <c r="W515" s="276"/>
      <c r="X515" s="276"/>
      <c r="Y515" s="276"/>
      <c r="Z515" s="276"/>
    </row>
    <row r="516" ht="15.75" customHeight="1">
      <c r="A516" s="2"/>
      <c r="B516" s="2"/>
      <c r="C516" s="2"/>
      <c r="D516" s="276"/>
      <c r="E516" s="276"/>
      <c r="F516" s="276"/>
      <c r="G516" s="276"/>
      <c r="H516" s="276"/>
      <c r="I516" s="276"/>
      <c r="J516" s="276"/>
      <c r="K516" s="276"/>
      <c r="L516" s="276"/>
      <c r="M516" s="276"/>
      <c r="N516" s="276"/>
      <c r="O516" s="276"/>
      <c r="P516" s="276"/>
      <c r="Q516" s="276"/>
      <c r="R516" s="276"/>
      <c r="S516" s="276"/>
      <c r="T516" s="276"/>
      <c r="U516" s="276"/>
      <c r="V516" s="276"/>
      <c r="W516" s="276"/>
      <c r="X516" s="276"/>
      <c r="Y516" s="276"/>
      <c r="Z516" s="276"/>
    </row>
    <row r="517" ht="15.75" customHeight="1">
      <c r="A517" s="2"/>
      <c r="B517" s="2"/>
      <c r="C517" s="2"/>
      <c r="D517" s="276"/>
      <c r="E517" s="276"/>
      <c r="F517" s="276"/>
      <c r="G517" s="276"/>
      <c r="H517" s="276"/>
      <c r="I517" s="276"/>
      <c r="J517" s="276"/>
      <c r="K517" s="276"/>
      <c r="L517" s="276"/>
      <c r="M517" s="276"/>
      <c r="N517" s="276"/>
      <c r="O517" s="276"/>
      <c r="P517" s="276"/>
      <c r="Q517" s="276"/>
      <c r="R517" s="276"/>
      <c r="S517" s="276"/>
      <c r="T517" s="276"/>
      <c r="U517" s="276"/>
      <c r="V517" s="276"/>
      <c r="W517" s="276"/>
      <c r="X517" s="276"/>
      <c r="Y517" s="276"/>
      <c r="Z517" s="276"/>
    </row>
    <row r="518" ht="15.75" customHeight="1">
      <c r="A518" s="2"/>
      <c r="B518" s="2"/>
      <c r="C518" s="2"/>
      <c r="D518" s="276"/>
      <c r="E518" s="276"/>
      <c r="F518" s="276"/>
      <c r="G518" s="276"/>
      <c r="H518" s="276"/>
      <c r="I518" s="276"/>
      <c r="J518" s="276"/>
      <c r="K518" s="276"/>
      <c r="L518" s="276"/>
      <c r="M518" s="276"/>
      <c r="N518" s="276"/>
      <c r="O518" s="276"/>
      <c r="P518" s="276"/>
      <c r="Q518" s="276"/>
      <c r="R518" s="276"/>
      <c r="S518" s="276"/>
      <c r="T518" s="276"/>
      <c r="U518" s="276"/>
      <c r="V518" s="276"/>
      <c r="W518" s="276"/>
      <c r="X518" s="276"/>
      <c r="Y518" s="276"/>
      <c r="Z518" s="276"/>
    </row>
    <row r="519" ht="15.75" customHeight="1">
      <c r="A519" s="2"/>
      <c r="B519" s="2"/>
      <c r="C519" s="2"/>
      <c r="D519" s="276"/>
      <c r="E519" s="276"/>
      <c r="F519" s="276"/>
      <c r="G519" s="276"/>
      <c r="H519" s="276"/>
      <c r="I519" s="276"/>
      <c r="J519" s="276"/>
      <c r="K519" s="276"/>
      <c r="L519" s="276"/>
      <c r="M519" s="276"/>
      <c r="N519" s="276"/>
      <c r="O519" s="276"/>
      <c r="P519" s="276"/>
      <c r="Q519" s="276"/>
      <c r="R519" s="276"/>
      <c r="S519" s="276"/>
      <c r="T519" s="276"/>
      <c r="U519" s="276"/>
      <c r="V519" s="276"/>
      <c r="W519" s="276"/>
      <c r="X519" s="276"/>
      <c r="Y519" s="276"/>
      <c r="Z519" s="276"/>
    </row>
    <row r="520" ht="15.75" customHeight="1">
      <c r="A520" s="2"/>
      <c r="B520" s="2"/>
      <c r="C520" s="2"/>
      <c r="D520" s="276"/>
      <c r="E520" s="276"/>
      <c r="F520" s="276"/>
      <c r="G520" s="276"/>
      <c r="H520" s="276"/>
      <c r="I520" s="276"/>
      <c r="J520" s="276"/>
      <c r="K520" s="276"/>
      <c r="L520" s="276"/>
      <c r="M520" s="276"/>
      <c r="N520" s="276"/>
      <c r="O520" s="276"/>
      <c r="P520" s="276"/>
      <c r="Q520" s="276"/>
      <c r="R520" s="276"/>
      <c r="S520" s="276"/>
      <c r="T520" s="276"/>
      <c r="U520" s="276"/>
      <c r="V520" s="276"/>
      <c r="W520" s="276"/>
      <c r="X520" s="276"/>
      <c r="Y520" s="276"/>
      <c r="Z520" s="276"/>
    </row>
    <row r="521" ht="15.75" customHeight="1">
      <c r="A521" s="2"/>
      <c r="B521" s="2"/>
      <c r="C521" s="2"/>
      <c r="D521" s="276"/>
      <c r="E521" s="276"/>
      <c r="F521" s="276"/>
      <c r="G521" s="276"/>
      <c r="H521" s="276"/>
      <c r="I521" s="276"/>
      <c r="J521" s="276"/>
      <c r="K521" s="276"/>
      <c r="L521" s="276"/>
      <c r="M521" s="276"/>
      <c r="N521" s="276"/>
      <c r="O521" s="276"/>
      <c r="P521" s="276"/>
      <c r="Q521" s="276"/>
      <c r="R521" s="276"/>
      <c r="S521" s="276"/>
      <c r="T521" s="276"/>
      <c r="U521" s="276"/>
      <c r="V521" s="276"/>
      <c r="W521" s="276"/>
      <c r="X521" s="276"/>
      <c r="Y521" s="276"/>
      <c r="Z521" s="276"/>
    </row>
    <row r="522" ht="15.75" customHeight="1">
      <c r="A522" s="2"/>
      <c r="B522" s="2"/>
      <c r="C522" s="2"/>
      <c r="D522" s="276"/>
      <c r="E522" s="276"/>
      <c r="F522" s="276"/>
      <c r="G522" s="276"/>
      <c r="H522" s="276"/>
      <c r="I522" s="276"/>
      <c r="J522" s="276"/>
      <c r="K522" s="276"/>
      <c r="L522" s="276"/>
      <c r="M522" s="276"/>
      <c r="N522" s="276"/>
      <c r="O522" s="276"/>
      <c r="P522" s="276"/>
      <c r="Q522" s="276"/>
      <c r="R522" s="276"/>
      <c r="S522" s="276"/>
      <c r="T522" s="276"/>
      <c r="U522" s="276"/>
      <c r="V522" s="276"/>
      <c r="W522" s="276"/>
      <c r="X522" s="276"/>
      <c r="Y522" s="276"/>
      <c r="Z522" s="276"/>
    </row>
    <row r="523" ht="15.75" customHeight="1">
      <c r="A523" s="2"/>
      <c r="B523" s="2"/>
      <c r="C523" s="2"/>
      <c r="D523" s="276"/>
      <c r="E523" s="276"/>
      <c r="F523" s="276"/>
      <c r="G523" s="276"/>
      <c r="H523" s="276"/>
      <c r="I523" s="276"/>
      <c r="J523" s="276"/>
      <c r="K523" s="276"/>
      <c r="L523" s="276"/>
      <c r="M523" s="276"/>
      <c r="N523" s="276"/>
      <c r="O523" s="276"/>
      <c r="P523" s="276"/>
      <c r="Q523" s="276"/>
      <c r="R523" s="276"/>
      <c r="S523" s="276"/>
      <c r="T523" s="276"/>
      <c r="U523" s="276"/>
      <c r="V523" s="276"/>
      <c r="W523" s="276"/>
      <c r="X523" s="276"/>
      <c r="Y523" s="276"/>
      <c r="Z523" s="276"/>
    </row>
    <row r="524" ht="15.75" customHeight="1">
      <c r="A524" s="2"/>
      <c r="B524" s="2"/>
      <c r="C524" s="2"/>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row>
    <row r="525" ht="15.75" customHeight="1">
      <c r="A525" s="2"/>
      <c r="B525" s="2"/>
      <c r="C525" s="2"/>
      <c r="D525" s="276"/>
      <c r="E525" s="276"/>
      <c r="F525" s="276"/>
      <c r="G525" s="276"/>
      <c r="H525" s="276"/>
      <c r="I525" s="276"/>
      <c r="J525" s="276"/>
      <c r="K525" s="276"/>
      <c r="L525" s="276"/>
      <c r="M525" s="276"/>
      <c r="N525" s="276"/>
      <c r="O525" s="276"/>
      <c r="P525" s="276"/>
      <c r="Q525" s="276"/>
      <c r="R525" s="276"/>
      <c r="S525" s="276"/>
      <c r="T525" s="276"/>
      <c r="U525" s="276"/>
      <c r="V525" s="276"/>
      <c r="W525" s="276"/>
      <c r="X525" s="276"/>
      <c r="Y525" s="276"/>
      <c r="Z525" s="276"/>
    </row>
    <row r="526" ht="15.75" customHeight="1">
      <c r="A526" s="2"/>
      <c r="B526" s="2"/>
      <c r="C526" s="2"/>
      <c r="D526" s="276"/>
      <c r="E526" s="276"/>
      <c r="F526" s="276"/>
      <c r="G526" s="276"/>
      <c r="H526" s="276"/>
      <c r="I526" s="276"/>
      <c r="J526" s="276"/>
      <c r="K526" s="276"/>
      <c r="L526" s="276"/>
      <c r="M526" s="276"/>
      <c r="N526" s="276"/>
      <c r="O526" s="276"/>
      <c r="P526" s="276"/>
      <c r="Q526" s="276"/>
      <c r="R526" s="276"/>
      <c r="S526" s="276"/>
      <c r="T526" s="276"/>
      <c r="U526" s="276"/>
      <c r="V526" s="276"/>
      <c r="W526" s="276"/>
      <c r="X526" s="276"/>
      <c r="Y526" s="276"/>
      <c r="Z526" s="276"/>
    </row>
    <row r="527" ht="15.75" customHeight="1">
      <c r="A527" s="2"/>
      <c r="B527" s="2"/>
      <c r="C527" s="2"/>
      <c r="D527" s="276"/>
      <c r="E527" s="276"/>
      <c r="F527" s="276"/>
      <c r="G527" s="276"/>
      <c r="H527" s="276"/>
      <c r="I527" s="276"/>
      <c r="J527" s="276"/>
      <c r="K527" s="276"/>
      <c r="L527" s="276"/>
      <c r="M527" s="276"/>
      <c r="N527" s="276"/>
      <c r="O527" s="276"/>
      <c r="P527" s="276"/>
      <c r="Q527" s="276"/>
      <c r="R527" s="276"/>
      <c r="S527" s="276"/>
      <c r="T527" s="276"/>
      <c r="U527" s="276"/>
      <c r="V527" s="276"/>
      <c r="W527" s="276"/>
      <c r="X527" s="276"/>
      <c r="Y527" s="276"/>
      <c r="Z527" s="276"/>
    </row>
    <row r="528" ht="15.75" customHeight="1">
      <c r="A528" s="2"/>
      <c r="B528" s="2"/>
      <c r="C528" s="2"/>
      <c r="D528" s="276"/>
      <c r="E528" s="276"/>
      <c r="F528" s="276"/>
      <c r="G528" s="276"/>
      <c r="H528" s="276"/>
      <c r="I528" s="276"/>
      <c r="J528" s="276"/>
      <c r="K528" s="276"/>
      <c r="L528" s="276"/>
      <c r="M528" s="276"/>
      <c r="N528" s="276"/>
      <c r="O528" s="276"/>
      <c r="P528" s="276"/>
      <c r="Q528" s="276"/>
      <c r="R528" s="276"/>
      <c r="S528" s="276"/>
      <c r="T528" s="276"/>
      <c r="U528" s="276"/>
      <c r="V528" s="276"/>
      <c r="W528" s="276"/>
      <c r="X528" s="276"/>
      <c r="Y528" s="276"/>
      <c r="Z528" s="276"/>
    </row>
    <row r="529" ht="15.75" customHeight="1">
      <c r="A529" s="2"/>
      <c r="B529" s="2"/>
      <c r="C529" s="2"/>
      <c r="D529" s="276"/>
      <c r="E529" s="276"/>
      <c r="F529" s="276"/>
      <c r="G529" s="276"/>
      <c r="H529" s="276"/>
      <c r="I529" s="276"/>
      <c r="J529" s="276"/>
      <c r="K529" s="276"/>
      <c r="L529" s="276"/>
      <c r="M529" s="276"/>
      <c r="N529" s="276"/>
      <c r="O529" s="276"/>
      <c r="P529" s="276"/>
      <c r="Q529" s="276"/>
      <c r="R529" s="276"/>
      <c r="S529" s="276"/>
      <c r="T529" s="276"/>
      <c r="U529" s="276"/>
      <c r="V529" s="276"/>
      <c r="W529" s="276"/>
      <c r="X529" s="276"/>
      <c r="Y529" s="276"/>
      <c r="Z529" s="276"/>
    </row>
    <row r="530" ht="15.75" customHeight="1">
      <c r="A530" s="2"/>
      <c r="B530" s="2"/>
      <c r="C530" s="2"/>
      <c r="D530" s="276"/>
      <c r="E530" s="276"/>
      <c r="F530" s="276"/>
      <c r="G530" s="276"/>
      <c r="H530" s="276"/>
      <c r="I530" s="276"/>
      <c r="J530" s="276"/>
      <c r="K530" s="276"/>
      <c r="L530" s="276"/>
      <c r="M530" s="276"/>
      <c r="N530" s="276"/>
      <c r="O530" s="276"/>
      <c r="P530" s="276"/>
      <c r="Q530" s="276"/>
      <c r="R530" s="276"/>
      <c r="S530" s="276"/>
      <c r="T530" s="276"/>
      <c r="U530" s="276"/>
      <c r="V530" s="276"/>
      <c r="W530" s="276"/>
      <c r="X530" s="276"/>
      <c r="Y530" s="276"/>
      <c r="Z530" s="276"/>
    </row>
    <row r="531" ht="15.75" customHeight="1">
      <c r="A531" s="2"/>
      <c r="B531" s="2"/>
      <c r="C531" s="2"/>
      <c r="D531" s="276"/>
      <c r="E531" s="276"/>
      <c r="F531" s="276"/>
      <c r="G531" s="276"/>
      <c r="H531" s="276"/>
      <c r="I531" s="276"/>
      <c r="J531" s="276"/>
      <c r="K531" s="276"/>
      <c r="L531" s="276"/>
      <c r="M531" s="276"/>
      <c r="N531" s="276"/>
      <c r="O531" s="276"/>
      <c r="P531" s="276"/>
      <c r="Q531" s="276"/>
      <c r="R531" s="276"/>
      <c r="S531" s="276"/>
      <c r="T531" s="276"/>
      <c r="U531" s="276"/>
      <c r="V531" s="276"/>
      <c r="W531" s="276"/>
      <c r="X531" s="276"/>
      <c r="Y531" s="276"/>
      <c r="Z531" s="276"/>
    </row>
    <row r="532" ht="15.75" customHeight="1">
      <c r="A532" s="2"/>
      <c r="B532" s="2"/>
      <c r="C532" s="2"/>
      <c r="D532" s="276"/>
      <c r="E532" s="276"/>
      <c r="F532" s="276"/>
      <c r="G532" s="276"/>
      <c r="H532" s="276"/>
      <c r="I532" s="276"/>
      <c r="J532" s="276"/>
      <c r="K532" s="276"/>
      <c r="L532" s="276"/>
      <c r="M532" s="276"/>
      <c r="N532" s="276"/>
      <c r="O532" s="276"/>
      <c r="P532" s="276"/>
      <c r="Q532" s="276"/>
      <c r="R532" s="276"/>
      <c r="S532" s="276"/>
      <c r="T532" s="276"/>
      <c r="U532" s="276"/>
      <c r="V532" s="276"/>
      <c r="W532" s="276"/>
      <c r="X532" s="276"/>
      <c r="Y532" s="276"/>
      <c r="Z532" s="276"/>
    </row>
    <row r="533" ht="15.75" customHeight="1">
      <c r="A533" s="2"/>
      <c r="B533" s="2"/>
      <c r="C533" s="2"/>
      <c r="D533" s="276"/>
      <c r="E533" s="276"/>
      <c r="F533" s="276"/>
      <c r="G533" s="276"/>
      <c r="H533" s="276"/>
      <c r="I533" s="276"/>
      <c r="J533" s="276"/>
      <c r="K533" s="276"/>
      <c r="L533" s="276"/>
      <c r="M533" s="276"/>
      <c r="N533" s="276"/>
      <c r="O533" s="276"/>
      <c r="P533" s="276"/>
      <c r="Q533" s="276"/>
      <c r="R533" s="276"/>
      <c r="S533" s="276"/>
      <c r="T533" s="276"/>
      <c r="U533" s="276"/>
      <c r="V533" s="276"/>
      <c r="W533" s="276"/>
      <c r="X533" s="276"/>
      <c r="Y533" s="276"/>
      <c r="Z533" s="276"/>
    </row>
    <row r="534" ht="15.75" customHeight="1">
      <c r="A534" s="2"/>
      <c r="B534" s="2"/>
      <c r="C534" s="2"/>
      <c r="D534" s="276"/>
      <c r="E534" s="276"/>
      <c r="F534" s="276"/>
      <c r="G534" s="276"/>
      <c r="H534" s="276"/>
      <c r="I534" s="276"/>
      <c r="J534" s="276"/>
      <c r="K534" s="276"/>
      <c r="L534" s="276"/>
      <c r="M534" s="276"/>
      <c r="N534" s="276"/>
      <c r="O534" s="276"/>
      <c r="P534" s="276"/>
      <c r="Q534" s="276"/>
      <c r="R534" s="276"/>
      <c r="S534" s="276"/>
      <c r="T534" s="276"/>
      <c r="U534" s="276"/>
      <c r="V534" s="276"/>
      <c r="W534" s="276"/>
      <c r="X534" s="276"/>
      <c r="Y534" s="276"/>
      <c r="Z534" s="276"/>
    </row>
    <row r="535" ht="15.75" customHeight="1">
      <c r="A535" s="2"/>
      <c r="B535" s="2"/>
      <c r="C535" s="2"/>
      <c r="D535" s="276"/>
      <c r="E535" s="276"/>
      <c r="F535" s="276"/>
      <c r="G535" s="276"/>
      <c r="H535" s="276"/>
      <c r="I535" s="276"/>
      <c r="J535" s="276"/>
      <c r="K535" s="276"/>
      <c r="L535" s="276"/>
      <c r="M535" s="276"/>
      <c r="N535" s="276"/>
      <c r="O535" s="276"/>
      <c r="P535" s="276"/>
      <c r="Q535" s="276"/>
      <c r="R535" s="276"/>
      <c r="S535" s="276"/>
      <c r="T535" s="276"/>
      <c r="U535" s="276"/>
      <c r="V535" s="276"/>
      <c r="W535" s="276"/>
      <c r="X535" s="276"/>
      <c r="Y535" s="276"/>
      <c r="Z535" s="276"/>
    </row>
    <row r="536" ht="15.75" customHeight="1">
      <c r="A536" s="2"/>
      <c r="B536" s="2"/>
      <c r="C536" s="2"/>
      <c r="D536" s="276"/>
      <c r="E536" s="276"/>
      <c r="F536" s="276"/>
      <c r="G536" s="276"/>
      <c r="H536" s="276"/>
      <c r="I536" s="276"/>
      <c r="J536" s="276"/>
      <c r="K536" s="276"/>
      <c r="L536" s="276"/>
      <c r="M536" s="276"/>
      <c r="N536" s="276"/>
      <c r="O536" s="276"/>
      <c r="P536" s="276"/>
      <c r="Q536" s="276"/>
      <c r="R536" s="276"/>
      <c r="S536" s="276"/>
      <c r="T536" s="276"/>
      <c r="U536" s="276"/>
      <c r="V536" s="276"/>
      <c r="W536" s="276"/>
      <c r="X536" s="276"/>
      <c r="Y536" s="276"/>
      <c r="Z536" s="276"/>
    </row>
    <row r="537" ht="15.75" customHeight="1">
      <c r="A537" s="2"/>
      <c r="B537" s="2"/>
      <c r="C537" s="2"/>
      <c r="D537" s="276"/>
      <c r="E537" s="276"/>
      <c r="F537" s="276"/>
      <c r="G537" s="276"/>
      <c r="H537" s="276"/>
      <c r="I537" s="276"/>
      <c r="J537" s="276"/>
      <c r="K537" s="276"/>
      <c r="L537" s="276"/>
      <c r="M537" s="276"/>
      <c r="N537" s="276"/>
      <c r="O537" s="276"/>
      <c r="P537" s="276"/>
      <c r="Q537" s="276"/>
      <c r="R537" s="276"/>
      <c r="S537" s="276"/>
      <c r="T537" s="276"/>
      <c r="U537" s="276"/>
      <c r="V537" s="276"/>
      <c r="W537" s="276"/>
      <c r="X537" s="276"/>
      <c r="Y537" s="276"/>
      <c r="Z537" s="276"/>
    </row>
    <row r="538" ht="15.75" customHeight="1">
      <c r="A538" s="2"/>
      <c r="B538" s="2"/>
      <c r="C538" s="2"/>
      <c r="D538" s="276"/>
      <c r="E538" s="276"/>
      <c r="F538" s="276"/>
      <c r="G538" s="276"/>
      <c r="H538" s="276"/>
      <c r="I538" s="276"/>
      <c r="J538" s="276"/>
      <c r="K538" s="276"/>
      <c r="L538" s="276"/>
      <c r="M538" s="276"/>
      <c r="N538" s="276"/>
      <c r="O538" s="276"/>
      <c r="P538" s="276"/>
      <c r="Q538" s="276"/>
      <c r="R538" s="276"/>
      <c r="S538" s="276"/>
      <c r="T538" s="276"/>
      <c r="U538" s="276"/>
      <c r="V538" s="276"/>
      <c r="W538" s="276"/>
      <c r="X538" s="276"/>
      <c r="Y538" s="276"/>
      <c r="Z538" s="276"/>
    </row>
    <row r="539" ht="15.75" customHeight="1">
      <c r="A539" s="2"/>
      <c r="B539" s="2"/>
      <c r="C539" s="2"/>
      <c r="D539" s="276"/>
      <c r="E539" s="276"/>
      <c r="F539" s="276"/>
      <c r="G539" s="276"/>
      <c r="H539" s="276"/>
      <c r="I539" s="276"/>
      <c r="J539" s="276"/>
      <c r="K539" s="276"/>
      <c r="L539" s="276"/>
      <c r="M539" s="276"/>
      <c r="N539" s="276"/>
      <c r="O539" s="276"/>
      <c r="P539" s="276"/>
      <c r="Q539" s="276"/>
      <c r="R539" s="276"/>
      <c r="S539" s="276"/>
      <c r="T539" s="276"/>
      <c r="U539" s="276"/>
      <c r="V539" s="276"/>
      <c r="W539" s="276"/>
      <c r="X539" s="276"/>
      <c r="Y539" s="276"/>
      <c r="Z539" s="276"/>
    </row>
    <row r="540" ht="15.75" customHeight="1">
      <c r="A540" s="2"/>
      <c r="B540" s="2"/>
      <c r="C540" s="2"/>
      <c r="D540" s="276"/>
      <c r="E540" s="276"/>
      <c r="F540" s="276"/>
      <c r="G540" s="276"/>
      <c r="H540" s="276"/>
      <c r="I540" s="276"/>
      <c r="J540" s="276"/>
      <c r="K540" s="276"/>
      <c r="L540" s="276"/>
      <c r="M540" s="276"/>
      <c r="N540" s="276"/>
      <c r="O540" s="276"/>
      <c r="P540" s="276"/>
      <c r="Q540" s="276"/>
      <c r="R540" s="276"/>
      <c r="S540" s="276"/>
      <c r="T540" s="276"/>
      <c r="U540" s="276"/>
      <c r="V540" s="276"/>
      <c r="W540" s="276"/>
      <c r="X540" s="276"/>
      <c r="Y540" s="276"/>
      <c r="Z540" s="276"/>
    </row>
    <row r="541" ht="15.75" customHeight="1">
      <c r="A541" s="2"/>
      <c r="B541" s="2"/>
      <c r="C541" s="2"/>
      <c r="D541" s="276"/>
      <c r="E541" s="276"/>
      <c r="F541" s="276"/>
      <c r="G541" s="276"/>
      <c r="H541" s="276"/>
      <c r="I541" s="276"/>
      <c r="J541" s="276"/>
      <c r="K541" s="276"/>
      <c r="L541" s="276"/>
      <c r="M541" s="276"/>
      <c r="N541" s="276"/>
      <c r="O541" s="276"/>
      <c r="P541" s="276"/>
      <c r="Q541" s="276"/>
      <c r="R541" s="276"/>
      <c r="S541" s="276"/>
      <c r="T541" s="276"/>
      <c r="U541" s="276"/>
      <c r="V541" s="276"/>
      <c r="W541" s="276"/>
      <c r="X541" s="276"/>
      <c r="Y541" s="276"/>
      <c r="Z541" s="276"/>
    </row>
    <row r="542" ht="15.75" customHeight="1">
      <c r="A542" s="2"/>
      <c r="B542" s="2"/>
      <c r="C542" s="2"/>
      <c r="D542" s="276"/>
      <c r="E542" s="276"/>
      <c r="F542" s="276"/>
      <c r="G542" s="276"/>
      <c r="H542" s="276"/>
      <c r="I542" s="276"/>
      <c r="J542" s="276"/>
      <c r="K542" s="276"/>
      <c r="L542" s="276"/>
      <c r="M542" s="276"/>
      <c r="N542" s="276"/>
      <c r="O542" s="276"/>
      <c r="P542" s="276"/>
      <c r="Q542" s="276"/>
      <c r="R542" s="276"/>
      <c r="S542" s="276"/>
      <c r="T542" s="276"/>
      <c r="U542" s="276"/>
      <c r="V542" s="276"/>
      <c r="W542" s="276"/>
      <c r="X542" s="276"/>
      <c r="Y542" s="276"/>
      <c r="Z542" s="276"/>
    </row>
    <row r="543" ht="15.75" customHeight="1">
      <c r="A543" s="2"/>
      <c r="B543" s="2"/>
      <c r="C543" s="2"/>
      <c r="D543" s="276"/>
      <c r="E543" s="276"/>
      <c r="F543" s="276"/>
      <c r="G543" s="276"/>
      <c r="H543" s="276"/>
      <c r="I543" s="276"/>
      <c r="J543" s="276"/>
      <c r="K543" s="276"/>
      <c r="L543" s="276"/>
      <c r="M543" s="276"/>
      <c r="N543" s="276"/>
      <c r="O543" s="276"/>
      <c r="P543" s="276"/>
      <c r="Q543" s="276"/>
      <c r="R543" s="276"/>
      <c r="S543" s="276"/>
      <c r="T543" s="276"/>
      <c r="U543" s="276"/>
      <c r="V543" s="276"/>
      <c r="W543" s="276"/>
      <c r="X543" s="276"/>
      <c r="Y543" s="276"/>
      <c r="Z543" s="276"/>
    </row>
    <row r="544" ht="15.75" customHeight="1">
      <c r="A544" s="2"/>
      <c r="B544" s="2"/>
      <c r="C544" s="2"/>
      <c r="D544" s="276"/>
      <c r="E544" s="276"/>
      <c r="F544" s="276"/>
      <c r="G544" s="276"/>
      <c r="H544" s="276"/>
      <c r="I544" s="276"/>
      <c r="J544" s="276"/>
      <c r="K544" s="276"/>
      <c r="L544" s="276"/>
      <c r="M544" s="276"/>
      <c r="N544" s="276"/>
      <c r="O544" s="276"/>
      <c r="P544" s="276"/>
      <c r="Q544" s="276"/>
      <c r="R544" s="276"/>
      <c r="S544" s="276"/>
      <c r="T544" s="276"/>
      <c r="U544" s="276"/>
      <c r="V544" s="276"/>
      <c r="W544" s="276"/>
      <c r="X544" s="276"/>
      <c r="Y544" s="276"/>
      <c r="Z544" s="276"/>
    </row>
    <row r="545" ht="15.75" customHeight="1">
      <c r="A545" s="2"/>
      <c r="B545" s="2"/>
      <c r="C545" s="2"/>
      <c r="D545" s="276"/>
      <c r="E545" s="276"/>
      <c r="F545" s="276"/>
      <c r="G545" s="276"/>
      <c r="H545" s="276"/>
      <c r="I545" s="276"/>
      <c r="J545" s="276"/>
      <c r="K545" s="276"/>
      <c r="L545" s="276"/>
      <c r="M545" s="276"/>
      <c r="N545" s="276"/>
      <c r="O545" s="276"/>
      <c r="P545" s="276"/>
      <c r="Q545" s="276"/>
      <c r="R545" s="276"/>
      <c r="S545" s="276"/>
      <c r="T545" s="276"/>
      <c r="U545" s="276"/>
      <c r="V545" s="276"/>
      <c r="W545" s="276"/>
      <c r="X545" s="276"/>
      <c r="Y545" s="276"/>
      <c r="Z545" s="276"/>
    </row>
    <row r="546" ht="15.75" customHeight="1">
      <c r="A546" s="2"/>
      <c r="B546" s="2"/>
      <c r="C546" s="2"/>
      <c r="D546" s="276"/>
      <c r="E546" s="276"/>
      <c r="F546" s="276"/>
      <c r="G546" s="276"/>
      <c r="H546" s="276"/>
      <c r="I546" s="276"/>
      <c r="J546" s="276"/>
      <c r="K546" s="276"/>
      <c r="L546" s="276"/>
      <c r="M546" s="276"/>
      <c r="N546" s="276"/>
      <c r="O546" s="276"/>
      <c r="P546" s="276"/>
      <c r="Q546" s="276"/>
      <c r="R546" s="276"/>
      <c r="S546" s="276"/>
      <c r="T546" s="276"/>
      <c r="U546" s="276"/>
      <c r="V546" s="276"/>
      <c r="W546" s="276"/>
      <c r="X546" s="276"/>
      <c r="Y546" s="276"/>
      <c r="Z546" s="276"/>
    </row>
    <row r="547" ht="15.75" customHeight="1">
      <c r="A547" s="2"/>
      <c r="B547" s="2"/>
      <c r="C547" s="2"/>
      <c r="D547" s="276"/>
      <c r="E547" s="276"/>
      <c r="F547" s="276"/>
      <c r="G547" s="276"/>
      <c r="H547" s="276"/>
      <c r="I547" s="276"/>
      <c r="J547" s="276"/>
      <c r="K547" s="276"/>
      <c r="L547" s="276"/>
      <c r="M547" s="276"/>
      <c r="N547" s="276"/>
      <c r="O547" s="276"/>
      <c r="P547" s="276"/>
      <c r="Q547" s="276"/>
      <c r="R547" s="276"/>
      <c r="S547" s="276"/>
      <c r="T547" s="276"/>
      <c r="U547" s="276"/>
      <c r="V547" s="276"/>
      <c r="W547" s="276"/>
      <c r="X547" s="276"/>
      <c r="Y547" s="276"/>
      <c r="Z547" s="276"/>
    </row>
    <row r="548" ht="15.75" customHeight="1">
      <c r="A548" s="2"/>
      <c r="B548" s="2"/>
      <c r="C548" s="2"/>
      <c r="D548" s="276"/>
      <c r="E548" s="276"/>
      <c r="F548" s="276"/>
      <c r="G548" s="276"/>
      <c r="H548" s="276"/>
      <c r="I548" s="276"/>
      <c r="J548" s="276"/>
      <c r="K548" s="276"/>
      <c r="L548" s="276"/>
      <c r="M548" s="276"/>
      <c r="N548" s="276"/>
      <c r="O548" s="276"/>
      <c r="P548" s="276"/>
      <c r="Q548" s="276"/>
      <c r="R548" s="276"/>
      <c r="S548" s="276"/>
      <c r="T548" s="276"/>
      <c r="U548" s="276"/>
      <c r="V548" s="276"/>
      <c r="W548" s="276"/>
      <c r="X548" s="276"/>
      <c r="Y548" s="276"/>
      <c r="Z548" s="276"/>
    </row>
    <row r="549" ht="15.75" customHeight="1">
      <c r="A549" s="2"/>
      <c r="B549" s="2"/>
      <c r="C549" s="2"/>
      <c r="D549" s="276"/>
      <c r="E549" s="276"/>
      <c r="F549" s="276"/>
      <c r="G549" s="276"/>
      <c r="H549" s="276"/>
      <c r="I549" s="276"/>
      <c r="J549" s="276"/>
      <c r="K549" s="276"/>
      <c r="L549" s="276"/>
      <c r="M549" s="276"/>
      <c r="N549" s="276"/>
      <c r="O549" s="276"/>
      <c r="P549" s="276"/>
      <c r="Q549" s="276"/>
      <c r="R549" s="276"/>
      <c r="S549" s="276"/>
      <c r="T549" s="276"/>
      <c r="U549" s="276"/>
      <c r="V549" s="276"/>
      <c r="W549" s="276"/>
      <c r="X549" s="276"/>
      <c r="Y549" s="276"/>
      <c r="Z549" s="276"/>
    </row>
    <row r="550" ht="15.75" customHeight="1">
      <c r="A550" s="2"/>
      <c r="B550" s="2"/>
      <c r="C550" s="2"/>
      <c r="D550" s="276"/>
      <c r="E550" s="276"/>
      <c r="F550" s="276"/>
      <c r="G550" s="276"/>
      <c r="H550" s="276"/>
      <c r="I550" s="276"/>
      <c r="J550" s="276"/>
      <c r="K550" s="276"/>
      <c r="L550" s="276"/>
      <c r="M550" s="276"/>
      <c r="N550" s="276"/>
      <c r="O550" s="276"/>
      <c r="P550" s="276"/>
      <c r="Q550" s="276"/>
      <c r="R550" s="276"/>
      <c r="S550" s="276"/>
      <c r="T550" s="276"/>
      <c r="U550" s="276"/>
      <c r="V550" s="276"/>
      <c r="W550" s="276"/>
      <c r="X550" s="276"/>
      <c r="Y550" s="276"/>
      <c r="Z550" s="276"/>
    </row>
    <row r="551" ht="15.75" customHeight="1">
      <c r="A551" s="2"/>
      <c r="B551" s="2"/>
      <c r="C551" s="2"/>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row>
    <row r="552" ht="15.75" customHeight="1">
      <c r="A552" s="2"/>
      <c r="B552" s="2"/>
      <c r="C552" s="2"/>
      <c r="D552" s="276"/>
      <c r="E552" s="276"/>
      <c r="F552" s="276"/>
      <c r="G552" s="276"/>
      <c r="H552" s="276"/>
      <c r="I552" s="276"/>
      <c r="J552" s="276"/>
      <c r="K552" s="276"/>
      <c r="L552" s="276"/>
      <c r="M552" s="276"/>
      <c r="N552" s="276"/>
      <c r="O552" s="276"/>
      <c r="P552" s="276"/>
      <c r="Q552" s="276"/>
      <c r="R552" s="276"/>
      <c r="S552" s="276"/>
      <c r="T552" s="276"/>
      <c r="U552" s="276"/>
      <c r="V552" s="276"/>
      <c r="W552" s="276"/>
      <c r="X552" s="276"/>
      <c r="Y552" s="276"/>
      <c r="Z552" s="276"/>
    </row>
    <row r="553" ht="15.75" customHeight="1">
      <c r="A553" s="2"/>
      <c r="B553" s="2"/>
      <c r="C553" s="2"/>
      <c r="D553" s="276"/>
      <c r="E553" s="276"/>
      <c r="F553" s="276"/>
      <c r="G553" s="276"/>
      <c r="H553" s="276"/>
      <c r="I553" s="276"/>
      <c r="J553" s="276"/>
      <c r="K553" s="276"/>
      <c r="L553" s="276"/>
      <c r="M553" s="276"/>
      <c r="N553" s="276"/>
      <c r="O553" s="276"/>
      <c r="P553" s="276"/>
      <c r="Q553" s="276"/>
      <c r="R553" s="276"/>
      <c r="S553" s="276"/>
      <c r="T553" s="276"/>
      <c r="U553" s="276"/>
      <c r="V553" s="276"/>
      <c r="W553" s="276"/>
      <c r="X553" s="276"/>
      <c r="Y553" s="276"/>
      <c r="Z553" s="276"/>
    </row>
    <row r="554" ht="15.75" customHeight="1">
      <c r="A554" s="2"/>
      <c r="B554" s="2"/>
      <c r="C554" s="2"/>
      <c r="D554" s="276"/>
      <c r="E554" s="276"/>
      <c r="F554" s="276"/>
      <c r="G554" s="276"/>
      <c r="H554" s="276"/>
      <c r="I554" s="276"/>
      <c r="J554" s="276"/>
      <c r="K554" s="276"/>
      <c r="L554" s="276"/>
      <c r="M554" s="276"/>
      <c r="N554" s="276"/>
      <c r="O554" s="276"/>
      <c r="P554" s="276"/>
      <c r="Q554" s="276"/>
      <c r="R554" s="276"/>
      <c r="S554" s="276"/>
      <c r="T554" s="276"/>
      <c r="U554" s="276"/>
      <c r="V554" s="276"/>
      <c r="W554" s="276"/>
      <c r="X554" s="276"/>
      <c r="Y554" s="276"/>
      <c r="Z554" s="276"/>
    </row>
    <row r="555" ht="15.75" customHeight="1">
      <c r="A555" s="2"/>
      <c r="B555" s="2"/>
      <c r="C555" s="2"/>
      <c r="D555" s="276"/>
      <c r="E555" s="276"/>
      <c r="F555" s="276"/>
      <c r="G555" s="276"/>
      <c r="H555" s="276"/>
      <c r="I555" s="276"/>
      <c r="J555" s="276"/>
      <c r="K555" s="276"/>
      <c r="L555" s="276"/>
      <c r="M555" s="276"/>
      <c r="N555" s="276"/>
      <c r="O555" s="276"/>
      <c r="P555" s="276"/>
      <c r="Q555" s="276"/>
      <c r="R555" s="276"/>
      <c r="S555" s="276"/>
      <c r="T555" s="276"/>
      <c r="U555" s="276"/>
      <c r="V555" s="276"/>
      <c r="W555" s="276"/>
      <c r="X555" s="276"/>
      <c r="Y555" s="276"/>
      <c r="Z555" s="276"/>
    </row>
    <row r="556" ht="15.75" customHeight="1">
      <c r="A556" s="2"/>
      <c r="B556" s="2"/>
      <c r="C556" s="2"/>
      <c r="D556" s="276"/>
      <c r="E556" s="276"/>
      <c r="F556" s="276"/>
      <c r="G556" s="276"/>
      <c r="H556" s="276"/>
      <c r="I556" s="276"/>
      <c r="J556" s="276"/>
      <c r="K556" s="276"/>
      <c r="L556" s="276"/>
      <c r="M556" s="276"/>
      <c r="N556" s="276"/>
      <c r="O556" s="276"/>
      <c r="P556" s="276"/>
      <c r="Q556" s="276"/>
      <c r="R556" s="276"/>
      <c r="S556" s="276"/>
      <c r="T556" s="276"/>
      <c r="U556" s="276"/>
      <c r="V556" s="276"/>
      <c r="W556" s="276"/>
      <c r="X556" s="276"/>
      <c r="Y556" s="276"/>
      <c r="Z556" s="276"/>
    </row>
    <row r="557" ht="15.75" customHeight="1">
      <c r="A557" s="2"/>
      <c r="B557" s="2"/>
      <c r="C557" s="2"/>
      <c r="D557" s="276"/>
      <c r="E557" s="276"/>
      <c r="F557" s="276"/>
      <c r="G557" s="276"/>
      <c r="H557" s="276"/>
      <c r="I557" s="276"/>
      <c r="J557" s="276"/>
      <c r="K557" s="276"/>
      <c r="L557" s="276"/>
      <c r="M557" s="276"/>
      <c r="N557" s="276"/>
      <c r="O557" s="276"/>
      <c r="P557" s="276"/>
      <c r="Q557" s="276"/>
      <c r="R557" s="276"/>
      <c r="S557" s="276"/>
      <c r="T557" s="276"/>
      <c r="U557" s="276"/>
      <c r="V557" s="276"/>
      <c r="W557" s="276"/>
      <c r="X557" s="276"/>
      <c r="Y557" s="276"/>
      <c r="Z557" s="276"/>
    </row>
    <row r="558" ht="15.75" customHeight="1">
      <c r="A558" s="2"/>
      <c r="B558" s="2"/>
      <c r="C558" s="2"/>
      <c r="D558" s="276"/>
      <c r="E558" s="276"/>
      <c r="F558" s="276"/>
      <c r="G558" s="276"/>
      <c r="H558" s="276"/>
      <c r="I558" s="276"/>
      <c r="J558" s="276"/>
      <c r="K558" s="276"/>
      <c r="L558" s="276"/>
      <c r="M558" s="276"/>
      <c r="N558" s="276"/>
      <c r="O558" s="276"/>
      <c r="P558" s="276"/>
      <c r="Q558" s="276"/>
      <c r="R558" s="276"/>
      <c r="S558" s="276"/>
      <c r="T558" s="276"/>
      <c r="U558" s="276"/>
      <c r="V558" s="276"/>
      <c r="W558" s="276"/>
      <c r="X558" s="276"/>
      <c r="Y558" s="276"/>
      <c r="Z558" s="276"/>
    </row>
    <row r="559" ht="15.75" customHeight="1">
      <c r="A559" s="2"/>
      <c r="B559" s="2"/>
      <c r="C559" s="2"/>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row>
    <row r="560" ht="15.75" customHeight="1">
      <c r="A560" s="2"/>
      <c r="B560" s="2"/>
      <c r="C560" s="2"/>
      <c r="D560" s="276"/>
      <c r="E560" s="276"/>
      <c r="F560" s="276"/>
      <c r="G560" s="276"/>
      <c r="H560" s="276"/>
      <c r="I560" s="276"/>
      <c r="J560" s="276"/>
      <c r="K560" s="276"/>
      <c r="L560" s="276"/>
      <c r="M560" s="276"/>
      <c r="N560" s="276"/>
      <c r="O560" s="276"/>
      <c r="P560" s="276"/>
      <c r="Q560" s="276"/>
      <c r="R560" s="276"/>
      <c r="S560" s="276"/>
      <c r="T560" s="276"/>
      <c r="U560" s="276"/>
      <c r="V560" s="276"/>
      <c r="W560" s="276"/>
      <c r="X560" s="276"/>
      <c r="Y560" s="276"/>
      <c r="Z560" s="276"/>
    </row>
    <row r="561" ht="15.75" customHeight="1">
      <c r="A561" s="2"/>
      <c r="B561" s="2"/>
      <c r="C561" s="2"/>
      <c r="D561" s="276"/>
      <c r="E561" s="276"/>
      <c r="F561" s="276"/>
      <c r="G561" s="276"/>
      <c r="H561" s="276"/>
      <c r="I561" s="276"/>
      <c r="J561" s="276"/>
      <c r="K561" s="276"/>
      <c r="L561" s="276"/>
      <c r="M561" s="276"/>
      <c r="N561" s="276"/>
      <c r="O561" s="276"/>
      <c r="P561" s="276"/>
      <c r="Q561" s="276"/>
      <c r="R561" s="276"/>
      <c r="S561" s="276"/>
      <c r="T561" s="276"/>
      <c r="U561" s="276"/>
      <c r="V561" s="276"/>
      <c r="W561" s="276"/>
      <c r="X561" s="276"/>
      <c r="Y561" s="276"/>
      <c r="Z561" s="276"/>
    </row>
    <row r="562" ht="15.75" customHeight="1">
      <c r="A562" s="2"/>
      <c r="B562" s="2"/>
      <c r="C562" s="2"/>
      <c r="D562" s="276"/>
      <c r="E562" s="276"/>
      <c r="F562" s="276"/>
      <c r="G562" s="276"/>
      <c r="H562" s="276"/>
      <c r="I562" s="276"/>
      <c r="J562" s="276"/>
      <c r="K562" s="276"/>
      <c r="L562" s="276"/>
      <c r="M562" s="276"/>
      <c r="N562" s="276"/>
      <c r="O562" s="276"/>
      <c r="P562" s="276"/>
      <c r="Q562" s="276"/>
      <c r="R562" s="276"/>
      <c r="S562" s="276"/>
      <c r="T562" s="276"/>
      <c r="U562" s="276"/>
      <c r="V562" s="276"/>
      <c r="W562" s="276"/>
      <c r="X562" s="276"/>
      <c r="Y562" s="276"/>
      <c r="Z562" s="276"/>
    </row>
    <row r="563" ht="15.75" customHeight="1">
      <c r="A563" s="2"/>
      <c r="B563" s="2"/>
      <c r="C563" s="2"/>
      <c r="D563" s="276"/>
      <c r="E563" s="276"/>
      <c r="F563" s="276"/>
      <c r="G563" s="276"/>
      <c r="H563" s="276"/>
      <c r="I563" s="276"/>
      <c r="J563" s="276"/>
      <c r="K563" s="276"/>
      <c r="L563" s="276"/>
      <c r="M563" s="276"/>
      <c r="N563" s="276"/>
      <c r="O563" s="276"/>
      <c r="P563" s="276"/>
      <c r="Q563" s="276"/>
      <c r="R563" s="276"/>
      <c r="S563" s="276"/>
      <c r="T563" s="276"/>
      <c r="U563" s="276"/>
      <c r="V563" s="276"/>
      <c r="W563" s="276"/>
      <c r="X563" s="276"/>
      <c r="Y563" s="276"/>
      <c r="Z563" s="276"/>
    </row>
    <row r="564" ht="15.75" customHeight="1">
      <c r="A564" s="2"/>
      <c r="B564" s="2"/>
      <c r="C564" s="2"/>
      <c r="D564" s="276"/>
      <c r="E564" s="276"/>
      <c r="F564" s="276"/>
      <c r="G564" s="276"/>
      <c r="H564" s="276"/>
      <c r="I564" s="276"/>
      <c r="J564" s="276"/>
      <c r="K564" s="276"/>
      <c r="L564" s="276"/>
      <c r="M564" s="276"/>
      <c r="N564" s="276"/>
      <c r="O564" s="276"/>
      <c r="P564" s="276"/>
      <c r="Q564" s="276"/>
      <c r="R564" s="276"/>
      <c r="S564" s="276"/>
      <c r="T564" s="276"/>
      <c r="U564" s="276"/>
      <c r="V564" s="276"/>
      <c r="W564" s="276"/>
      <c r="X564" s="276"/>
      <c r="Y564" s="276"/>
      <c r="Z564" s="276"/>
    </row>
    <row r="565" ht="15.75" customHeight="1">
      <c r="A565" s="2"/>
      <c r="B565" s="2"/>
      <c r="C565" s="2"/>
      <c r="D565" s="276"/>
      <c r="E565" s="276"/>
      <c r="F565" s="276"/>
      <c r="G565" s="276"/>
      <c r="H565" s="276"/>
      <c r="I565" s="276"/>
      <c r="J565" s="276"/>
      <c r="K565" s="276"/>
      <c r="L565" s="276"/>
      <c r="M565" s="276"/>
      <c r="N565" s="276"/>
      <c r="O565" s="276"/>
      <c r="P565" s="276"/>
      <c r="Q565" s="276"/>
      <c r="R565" s="276"/>
      <c r="S565" s="276"/>
      <c r="T565" s="276"/>
      <c r="U565" s="276"/>
      <c r="V565" s="276"/>
      <c r="W565" s="276"/>
      <c r="X565" s="276"/>
      <c r="Y565" s="276"/>
      <c r="Z565" s="276"/>
    </row>
    <row r="566" ht="15.75" customHeight="1">
      <c r="A566" s="2"/>
      <c r="B566" s="2"/>
      <c r="C566" s="2"/>
      <c r="D566" s="276"/>
      <c r="E566" s="276"/>
      <c r="F566" s="276"/>
      <c r="G566" s="276"/>
      <c r="H566" s="276"/>
      <c r="I566" s="276"/>
      <c r="J566" s="276"/>
      <c r="K566" s="276"/>
      <c r="L566" s="276"/>
      <c r="M566" s="276"/>
      <c r="N566" s="276"/>
      <c r="O566" s="276"/>
      <c r="P566" s="276"/>
      <c r="Q566" s="276"/>
      <c r="R566" s="276"/>
      <c r="S566" s="276"/>
      <c r="T566" s="276"/>
      <c r="U566" s="276"/>
      <c r="V566" s="276"/>
      <c r="W566" s="276"/>
      <c r="X566" s="276"/>
      <c r="Y566" s="276"/>
      <c r="Z566" s="276"/>
    </row>
    <row r="567" ht="15.75" customHeight="1">
      <c r="A567" s="2"/>
      <c r="B567" s="2"/>
      <c r="C567" s="2"/>
      <c r="D567" s="276"/>
      <c r="E567" s="276"/>
      <c r="F567" s="276"/>
      <c r="G567" s="276"/>
      <c r="H567" s="276"/>
      <c r="I567" s="276"/>
      <c r="J567" s="276"/>
      <c r="K567" s="276"/>
      <c r="L567" s="276"/>
      <c r="M567" s="276"/>
      <c r="N567" s="276"/>
      <c r="O567" s="276"/>
      <c r="P567" s="276"/>
      <c r="Q567" s="276"/>
      <c r="R567" s="276"/>
      <c r="S567" s="276"/>
      <c r="T567" s="276"/>
      <c r="U567" s="276"/>
      <c r="V567" s="276"/>
      <c r="W567" s="276"/>
      <c r="X567" s="276"/>
      <c r="Y567" s="276"/>
      <c r="Z567" s="276"/>
    </row>
    <row r="568" ht="15.75" customHeight="1">
      <c r="A568" s="2"/>
      <c r="B568" s="2"/>
      <c r="C568" s="2"/>
      <c r="D568" s="276"/>
      <c r="E568" s="276"/>
      <c r="F568" s="276"/>
      <c r="G568" s="276"/>
      <c r="H568" s="276"/>
      <c r="I568" s="276"/>
      <c r="J568" s="276"/>
      <c r="K568" s="276"/>
      <c r="L568" s="276"/>
      <c r="M568" s="276"/>
      <c r="N568" s="276"/>
      <c r="O568" s="276"/>
      <c r="P568" s="276"/>
      <c r="Q568" s="276"/>
      <c r="R568" s="276"/>
      <c r="S568" s="276"/>
      <c r="T568" s="276"/>
      <c r="U568" s="276"/>
      <c r="V568" s="276"/>
      <c r="W568" s="276"/>
      <c r="X568" s="276"/>
      <c r="Y568" s="276"/>
      <c r="Z568" s="276"/>
    </row>
    <row r="569" ht="15.75" customHeight="1">
      <c r="A569" s="2"/>
      <c r="B569" s="2"/>
      <c r="C569" s="2"/>
      <c r="D569" s="276"/>
      <c r="E569" s="276"/>
      <c r="F569" s="276"/>
      <c r="G569" s="276"/>
      <c r="H569" s="276"/>
      <c r="I569" s="276"/>
      <c r="J569" s="276"/>
      <c r="K569" s="276"/>
      <c r="L569" s="276"/>
      <c r="M569" s="276"/>
      <c r="N569" s="276"/>
      <c r="O569" s="276"/>
      <c r="P569" s="276"/>
      <c r="Q569" s="276"/>
      <c r="R569" s="276"/>
      <c r="S569" s="276"/>
      <c r="T569" s="276"/>
      <c r="U569" s="276"/>
      <c r="V569" s="276"/>
      <c r="W569" s="276"/>
      <c r="X569" s="276"/>
      <c r="Y569" s="276"/>
      <c r="Z569" s="276"/>
    </row>
    <row r="570" ht="15.75" customHeight="1">
      <c r="A570" s="2"/>
      <c r="B570" s="2"/>
      <c r="C570" s="2"/>
      <c r="D570" s="276"/>
      <c r="E570" s="276"/>
      <c r="F570" s="276"/>
      <c r="G570" s="276"/>
      <c r="H570" s="276"/>
      <c r="I570" s="276"/>
      <c r="J570" s="276"/>
      <c r="K570" s="276"/>
      <c r="L570" s="276"/>
      <c r="M570" s="276"/>
      <c r="N570" s="276"/>
      <c r="O570" s="276"/>
      <c r="P570" s="276"/>
      <c r="Q570" s="276"/>
      <c r="R570" s="276"/>
      <c r="S570" s="276"/>
      <c r="T570" s="276"/>
      <c r="U570" s="276"/>
      <c r="V570" s="276"/>
      <c r="W570" s="276"/>
      <c r="X570" s="276"/>
      <c r="Y570" s="276"/>
      <c r="Z570" s="276"/>
    </row>
    <row r="571" ht="15.75" customHeight="1">
      <c r="A571" s="2"/>
      <c r="B571" s="2"/>
      <c r="C571" s="2"/>
      <c r="D571" s="276"/>
      <c r="E571" s="276"/>
      <c r="F571" s="276"/>
      <c r="G571" s="276"/>
      <c r="H571" s="276"/>
      <c r="I571" s="276"/>
      <c r="J571" s="276"/>
      <c r="K571" s="276"/>
      <c r="L571" s="276"/>
      <c r="M571" s="276"/>
      <c r="N571" s="276"/>
      <c r="O571" s="276"/>
      <c r="P571" s="276"/>
      <c r="Q571" s="276"/>
      <c r="R571" s="276"/>
      <c r="S571" s="276"/>
      <c r="T571" s="276"/>
      <c r="U571" s="276"/>
      <c r="V571" s="276"/>
      <c r="W571" s="276"/>
      <c r="X571" s="276"/>
      <c r="Y571" s="276"/>
      <c r="Z571" s="276"/>
    </row>
    <row r="572" ht="15.75" customHeight="1">
      <c r="A572" s="2"/>
      <c r="B572" s="2"/>
      <c r="C572" s="2"/>
      <c r="D572" s="276"/>
      <c r="E572" s="276"/>
      <c r="F572" s="276"/>
      <c r="G572" s="276"/>
      <c r="H572" s="276"/>
      <c r="I572" s="276"/>
      <c r="J572" s="276"/>
      <c r="K572" s="276"/>
      <c r="L572" s="276"/>
      <c r="M572" s="276"/>
      <c r="N572" s="276"/>
      <c r="O572" s="276"/>
      <c r="P572" s="276"/>
      <c r="Q572" s="276"/>
      <c r="R572" s="276"/>
      <c r="S572" s="276"/>
      <c r="T572" s="276"/>
      <c r="U572" s="276"/>
      <c r="V572" s="276"/>
      <c r="W572" s="276"/>
      <c r="X572" s="276"/>
      <c r="Y572" s="276"/>
      <c r="Z572" s="276"/>
    </row>
    <row r="573" ht="15.75" customHeight="1">
      <c r="A573" s="2"/>
      <c r="B573" s="2"/>
      <c r="C573" s="2"/>
      <c r="D573" s="276"/>
      <c r="E573" s="276"/>
      <c r="F573" s="276"/>
      <c r="G573" s="276"/>
      <c r="H573" s="276"/>
      <c r="I573" s="276"/>
      <c r="J573" s="276"/>
      <c r="K573" s="276"/>
      <c r="L573" s="276"/>
      <c r="M573" s="276"/>
      <c r="N573" s="276"/>
      <c r="O573" s="276"/>
      <c r="P573" s="276"/>
      <c r="Q573" s="276"/>
      <c r="R573" s="276"/>
      <c r="S573" s="276"/>
      <c r="T573" s="276"/>
      <c r="U573" s="276"/>
      <c r="V573" s="276"/>
      <c r="W573" s="276"/>
      <c r="X573" s="276"/>
      <c r="Y573" s="276"/>
      <c r="Z573" s="276"/>
    </row>
    <row r="574" ht="15.75" customHeight="1">
      <c r="A574" s="2"/>
      <c r="B574" s="2"/>
      <c r="C574" s="2"/>
      <c r="D574" s="276"/>
      <c r="E574" s="276"/>
      <c r="F574" s="276"/>
      <c r="G574" s="276"/>
      <c r="H574" s="276"/>
      <c r="I574" s="276"/>
      <c r="J574" s="276"/>
      <c r="K574" s="276"/>
      <c r="L574" s="276"/>
      <c r="M574" s="276"/>
      <c r="N574" s="276"/>
      <c r="O574" s="276"/>
      <c r="P574" s="276"/>
      <c r="Q574" s="276"/>
      <c r="R574" s="276"/>
      <c r="S574" s="276"/>
      <c r="T574" s="276"/>
      <c r="U574" s="276"/>
      <c r="V574" s="276"/>
      <c r="W574" s="276"/>
      <c r="X574" s="276"/>
      <c r="Y574" s="276"/>
      <c r="Z574" s="276"/>
    </row>
    <row r="575" ht="15.75" customHeight="1">
      <c r="A575" s="2"/>
      <c r="B575" s="2"/>
      <c r="C575" s="2"/>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row>
    <row r="576" ht="15.75" customHeight="1">
      <c r="A576" s="2"/>
      <c r="B576" s="2"/>
      <c r="C576" s="2"/>
      <c r="D576" s="276"/>
      <c r="E576" s="276"/>
      <c r="F576" s="276"/>
      <c r="G576" s="276"/>
      <c r="H576" s="276"/>
      <c r="I576" s="276"/>
      <c r="J576" s="276"/>
      <c r="K576" s="276"/>
      <c r="L576" s="276"/>
      <c r="M576" s="276"/>
      <c r="N576" s="276"/>
      <c r="O576" s="276"/>
      <c r="P576" s="276"/>
      <c r="Q576" s="276"/>
      <c r="R576" s="276"/>
      <c r="S576" s="276"/>
      <c r="T576" s="276"/>
      <c r="U576" s="276"/>
      <c r="V576" s="276"/>
      <c r="W576" s="276"/>
      <c r="X576" s="276"/>
      <c r="Y576" s="276"/>
      <c r="Z576" s="276"/>
    </row>
    <row r="577" ht="15.75" customHeight="1">
      <c r="A577" s="2"/>
      <c r="B577" s="2"/>
      <c r="C577" s="2"/>
      <c r="D577" s="276"/>
      <c r="E577" s="276"/>
      <c r="F577" s="276"/>
      <c r="G577" s="276"/>
      <c r="H577" s="276"/>
      <c r="I577" s="276"/>
      <c r="J577" s="276"/>
      <c r="K577" s="276"/>
      <c r="L577" s="276"/>
      <c r="M577" s="276"/>
      <c r="N577" s="276"/>
      <c r="O577" s="276"/>
      <c r="P577" s="276"/>
      <c r="Q577" s="276"/>
      <c r="R577" s="276"/>
      <c r="S577" s="276"/>
      <c r="T577" s="276"/>
      <c r="U577" s="276"/>
      <c r="V577" s="276"/>
      <c r="W577" s="276"/>
      <c r="X577" s="276"/>
      <c r="Y577" s="276"/>
      <c r="Z577" s="276"/>
    </row>
    <row r="578" ht="15.75" customHeight="1">
      <c r="A578" s="2"/>
      <c r="B578" s="2"/>
      <c r="C578" s="2"/>
      <c r="D578" s="276"/>
      <c r="E578" s="276"/>
      <c r="F578" s="276"/>
      <c r="G578" s="276"/>
      <c r="H578" s="276"/>
      <c r="I578" s="276"/>
      <c r="J578" s="276"/>
      <c r="K578" s="276"/>
      <c r="L578" s="276"/>
      <c r="M578" s="276"/>
      <c r="N578" s="276"/>
      <c r="O578" s="276"/>
      <c r="P578" s="276"/>
      <c r="Q578" s="276"/>
      <c r="R578" s="276"/>
      <c r="S578" s="276"/>
      <c r="T578" s="276"/>
      <c r="U578" s="276"/>
      <c r="V578" s="276"/>
      <c r="W578" s="276"/>
      <c r="X578" s="276"/>
      <c r="Y578" s="276"/>
      <c r="Z578" s="276"/>
    </row>
    <row r="579" ht="15.75" customHeight="1">
      <c r="A579" s="2"/>
      <c r="B579" s="2"/>
      <c r="C579" s="2"/>
      <c r="D579" s="276"/>
      <c r="E579" s="276"/>
      <c r="F579" s="276"/>
      <c r="G579" s="276"/>
      <c r="H579" s="276"/>
      <c r="I579" s="276"/>
      <c r="J579" s="276"/>
      <c r="K579" s="276"/>
      <c r="L579" s="276"/>
      <c r="M579" s="276"/>
      <c r="N579" s="276"/>
      <c r="O579" s="276"/>
      <c r="P579" s="276"/>
      <c r="Q579" s="276"/>
      <c r="R579" s="276"/>
      <c r="S579" s="276"/>
      <c r="T579" s="276"/>
      <c r="U579" s="276"/>
      <c r="V579" s="276"/>
      <c r="W579" s="276"/>
      <c r="X579" s="276"/>
      <c r="Y579" s="276"/>
      <c r="Z579" s="276"/>
    </row>
    <row r="580" ht="15.75" customHeight="1">
      <c r="A580" s="2"/>
      <c r="B580" s="2"/>
      <c r="C580" s="2"/>
      <c r="D580" s="276"/>
      <c r="E580" s="276"/>
      <c r="F580" s="276"/>
      <c r="G580" s="276"/>
      <c r="H580" s="276"/>
      <c r="I580" s="276"/>
      <c r="J580" s="276"/>
      <c r="K580" s="276"/>
      <c r="L580" s="276"/>
      <c r="M580" s="276"/>
      <c r="N580" s="276"/>
      <c r="O580" s="276"/>
      <c r="P580" s="276"/>
      <c r="Q580" s="276"/>
      <c r="R580" s="276"/>
      <c r="S580" s="276"/>
      <c r="T580" s="276"/>
      <c r="U580" s="276"/>
      <c r="V580" s="276"/>
      <c r="W580" s="276"/>
      <c r="X580" s="276"/>
      <c r="Y580" s="276"/>
      <c r="Z580" s="276"/>
    </row>
    <row r="581" ht="15.75" customHeight="1">
      <c r="A581" s="2"/>
      <c r="B581" s="2"/>
      <c r="C581" s="2"/>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row>
    <row r="582" ht="15.75" customHeight="1">
      <c r="A582" s="2"/>
      <c r="B582" s="2"/>
      <c r="C582" s="2"/>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row>
    <row r="583" ht="15.75" customHeight="1">
      <c r="A583" s="2"/>
      <c r="B583" s="2"/>
      <c r="C583" s="2"/>
      <c r="D583" s="276"/>
      <c r="E583" s="276"/>
      <c r="F583" s="276"/>
      <c r="G583" s="276"/>
      <c r="H583" s="276"/>
      <c r="I583" s="276"/>
      <c r="J583" s="276"/>
      <c r="K583" s="276"/>
      <c r="L583" s="276"/>
      <c r="M583" s="276"/>
      <c r="N583" s="276"/>
      <c r="O583" s="276"/>
      <c r="P583" s="276"/>
      <c r="Q583" s="276"/>
      <c r="R583" s="276"/>
      <c r="S583" s="276"/>
      <c r="T583" s="276"/>
      <c r="U583" s="276"/>
      <c r="V583" s="276"/>
      <c r="W583" s="276"/>
      <c r="X583" s="276"/>
      <c r="Y583" s="276"/>
      <c r="Z583" s="276"/>
    </row>
    <row r="584" ht="15.75" customHeight="1">
      <c r="A584" s="2"/>
      <c r="B584" s="2"/>
      <c r="C584" s="2"/>
      <c r="D584" s="276"/>
      <c r="E584" s="276"/>
      <c r="F584" s="276"/>
      <c r="G584" s="276"/>
      <c r="H584" s="276"/>
      <c r="I584" s="276"/>
      <c r="J584" s="276"/>
      <c r="K584" s="276"/>
      <c r="L584" s="276"/>
      <c r="M584" s="276"/>
      <c r="N584" s="276"/>
      <c r="O584" s="276"/>
      <c r="P584" s="276"/>
      <c r="Q584" s="276"/>
      <c r="R584" s="276"/>
      <c r="S584" s="276"/>
      <c r="T584" s="276"/>
      <c r="U584" s="276"/>
      <c r="V584" s="276"/>
      <c r="W584" s="276"/>
      <c r="X584" s="276"/>
      <c r="Y584" s="276"/>
      <c r="Z584" s="276"/>
    </row>
    <row r="585" ht="15.75" customHeight="1">
      <c r="A585" s="2"/>
      <c r="B585" s="2"/>
      <c r="C585" s="2"/>
      <c r="D585" s="276"/>
      <c r="E585" s="276"/>
      <c r="F585" s="276"/>
      <c r="G585" s="276"/>
      <c r="H585" s="276"/>
      <c r="I585" s="276"/>
      <c r="J585" s="276"/>
      <c r="K585" s="276"/>
      <c r="L585" s="276"/>
      <c r="M585" s="276"/>
      <c r="N585" s="276"/>
      <c r="O585" s="276"/>
      <c r="P585" s="276"/>
      <c r="Q585" s="276"/>
      <c r="R585" s="276"/>
      <c r="S585" s="276"/>
      <c r="T585" s="276"/>
      <c r="U585" s="276"/>
      <c r="V585" s="276"/>
      <c r="W585" s="276"/>
      <c r="X585" s="276"/>
      <c r="Y585" s="276"/>
      <c r="Z585" s="276"/>
    </row>
    <row r="586" ht="15.75" customHeight="1">
      <c r="A586" s="2"/>
      <c r="B586" s="2"/>
      <c r="C586" s="2"/>
      <c r="D586" s="276"/>
      <c r="E586" s="276"/>
      <c r="F586" s="276"/>
      <c r="G586" s="276"/>
      <c r="H586" s="276"/>
      <c r="I586" s="276"/>
      <c r="J586" s="276"/>
      <c r="K586" s="276"/>
      <c r="L586" s="276"/>
      <c r="M586" s="276"/>
      <c r="N586" s="276"/>
      <c r="O586" s="276"/>
      <c r="P586" s="276"/>
      <c r="Q586" s="276"/>
      <c r="R586" s="276"/>
      <c r="S586" s="276"/>
      <c r="T586" s="276"/>
      <c r="U586" s="276"/>
      <c r="V586" s="276"/>
      <c r="W586" s="276"/>
      <c r="X586" s="276"/>
      <c r="Y586" s="276"/>
      <c r="Z586" s="276"/>
    </row>
    <row r="587" ht="15.75" customHeight="1">
      <c r="A587" s="2"/>
      <c r="B587" s="2"/>
      <c r="C587" s="2"/>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row>
    <row r="588" ht="15.75" customHeight="1">
      <c r="A588" s="2"/>
      <c r="B588" s="2"/>
      <c r="C588" s="2"/>
      <c r="D588" s="276"/>
      <c r="E588" s="276"/>
      <c r="F588" s="276"/>
      <c r="G588" s="276"/>
      <c r="H588" s="276"/>
      <c r="I588" s="276"/>
      <c r="J588" s="276"/>
      <c r="K588" s="276"/>
      <c r="L588" s="276"/>
      <c r="M588" s="276"/>
      <c r="N588" s="276"/>
      <c r="O588" s="276"/>
      <c r="P588" s="276"/>
      <c r="Q588" s="276"/>
      <c r="R588" s="276"/>
      <c r="S588" s="276"/>
      <c r="T588" s="276"/>
      <c r="U588" s="276"/>
      <c r="V588" s="276"/>
      <c r="W588" s="276"/>
      <c r="X588" s="276"/>
      <c r="Y588" s="276"/>
      <c r="Z588" s="276"/>
    </row>
    <row r="589" ht="15.75" customHeight="1">
      <c r="A589" s="2"/>
      <c r="B589" s="2"/>
      <c r="C589" s="2"/>
      <c r="D589" s="276"/>
      <c r="E589" s="276"/>
      <c r="F589" s="276"/>
      <c r="G589" s="276"/>
      <c r="H589" s="276"/>
      <c r="I589" s="276"/>
      <c r="J589" s="276"/>
      <c r="K589" s="276"/>
      <c r="L589" s="276"/>
      <c r="M589" s="276"/>
      <c r="N589" s="276"/>
      <c r="O589" s="276"/>
      <c r="P589" s="276"/>
      <c r="Q589" s="276"/>
      <c r="R589" s="276"/>
      <c r="S589" s="276"/>
      <c r="T589" s="276"/>
      <c r="U589" s="276"/>
      <c r="V589" s="276"/>
      <c r="W589" s="276"/>
      <c r="X589" s="276"/>
      <c r="Y589" s="276"/>
      <c r="Z589" s="276"/>
    </row>
    <row r="590" ht="15.75" customHeight="1">
      <c r="A590" s="2"/>
      <c r="B590" s="2"/>
      <c r="C590" s="2"/>
      <c r="D590" s="276"/>
      <c r="E590" s="276"/>
      <c r="F590" s="276"/>
      <c r="G590" s="276"/>
      <c r="H590" s="276"/>
      <c r="I590" s="276"/>
      <c r="J590" s="276"/>
      <c r="K590" s="276"/>
      <c r="L590" s="276"/>
      <c r="M590" s="276"/>
      <c r="N590" s="276"/>
      <c r="O590" s="276"/>
      <c r="P590" s="276"/>
      <c r="Q590" s="276"/>
      <c r="R590" s="276"/>
      <c r="S590" s="276"/>
      <c r="T590" s="276"/>
      <c r="U590" s="276"/>
      <c r="V590" s="276"/>
      <c r="W590" s="276"/>
      <c r="X590" s="276"/>
      <c r="Y590" s="276"/>
      <c r="Z590" s="276"/>
    </row>
    <row r="591" ht="15.75" customHeight="1">
      <c r="A591" s="2"/>
      <c r="B591" s="2"/>
      <c r="C591" s="2"/>
      <c r="D591" s="276"/>
      <c r="E591" s="276"/>
      <c r="F591" s="276"/>
      <c r="G591" s="276"/>
      <c r="H591" s="276"/>
      <c r="I591" s="276"/>
      <c r="J591" s="276"/>
      <c r="K591" s="276"/>
      <c r="L591" s="276"/>
      <c r="M591" s="276"/>
      <c r="N591" s="276"/>
      <c r="O591" s="276"/>
      <c r="P591" s="276"/>
      <c r="Q591" s="276"/>
      <c r="R591" s="276"/>
      <c r="S591" s="276"/>
      <c r="T591" s="276"/>
      <c r="U591" s="276"/>
      <c r="V591" s="276"/>
      <c r="W591" s="276"/>
      <c r="X591" s="276"/>
      <c r="Y591" s="276"/>
      <c r="Z591" s="276"/>
    </row>
    <row r="592" ht="15.75" customHeight="1">
      <c r="A592" s="2"/>
      <c r="B592" s="2"/>
      <c r="C592" s="2"/>
      <c r="D592" s="276"/>
      <c r="E592" s="276"/>
      <c r="F592" s="276"/>
      <c r="G592" s="276"/>
      <c r="H592" s="276"/>
      <c r="I592" s="276"/>
      <c r="J592" s="276"/>
      <c r="K592" s="276"/>
      <c r="L592" s="276"/>
      <c r="M592" s="276"/>
      <c r="N592" s="276"/>
      <c r="O592" s="276"/>
      <c r="P592" s="276"/>
      <c r="Q592" s="276"/>
      <c r="R592" s="276"/>
      <c r="S592" s="276"/>
      <c r="T592" s="276"/>
      <c r="U592" s="276"/>
      <c r="V592" s="276"/>
      <c r="W592" s="276"/>
      <c r="X592" s="276"/>
      <c r="Y592" s="276"/>
      <c r="Z592" s="276"/>
    </row>
    <row r="593" ht="15.75" customHeight="1">
      <c r="A593" s="2"/>
      <c r="B593" s="2"/>
      <c r="C593" s="2"/>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row>
    <row r="594" ht="15.75" customHeight="1">
      <c r="A594" s="2"/>
      <c r="B594" s="2"/>
      <c r="C594" s="2"/>
      <c r="D594" s="276"/>
      <c r="E594" s="276"/>
      <c r="F594" s="276"/>
      <c r="G594" s="276"/>
      <c r="H594" s="276"/>
      <c r="I594" s="276"/>
      <c r="J594" s="276"/>
      <c r="K594" s="276"/>
      <c r="L594" s="276"/>
      <c r="M594" s="276"/>
      <c r="N594" s="276"/>
      <c r="O594" s="276"/>
      <c r="P594" s="276"/>
      <c r="Q594" s="276"/>
      <c r="R594" s="276"/>
      <c r="S594" s="276"/>
      <c r="T594" s="276"/>
      <c r="U594" s="276"/>
      <c r="V594" s="276"/>
      <c r="W594" s="276"/>
      <c r="X594" s="276"/>
      <c r="Y594" s="276"/>
      <c r="Z594" s="276"/>
    </row>
    <row r="595" ht="15.75" customHeight="1">
      <c r="A595" s="2"/>
      <c r="B595" s="2"/>
      <c r="C595" s="2"/>
      <c r="D595" s="276"/>
      <c r="E595" s="276"/>
      <c r="F595" s="276"/>
      <c r="G595" s="276"/>
      <c r="H595" s="276"/>
      <c r="I595" s="276"/>
      <c r="J595" s="276"/>
      <c r="K595" s="276"/>
      <c r="L595" s="276"/>
      <c r="M595" s="276"/>
      <c r="N595" s="276"/>
      <c r="O595" s="276"/>
      <c r="P595" s="276"/>
      <c r="Q595" s="276"/>
      <c r="R595" s="276"/>
      <c r="S595" s="276"/>
      <c r="T595" s="276"/>
      <c r="U595" s="276"/>
      <c r="V595" s="276"/>
      <c r="W595" s="276"/>
      <c r="X595" s="276"/>
      <c r="Y595" s="276"/>
      <c r="Z595" s="276"/>
    </row>
    <row r="596" ht="15.75" customHeight="1">
      <c r="A596" s="2"/>
      <c r="B596" s="2"/>
      <c r="C596" s="2"/>
      <c r="D596" s="276"/>
      <c r="E596" s="276"/>
      <c r="F596" s="276"/>
      <c r="G596" s="276"/>
      <c r="H596" s="276"/>
      <c r="I596" s="276"/>
      <c r="J596" s="276"/>
      <c r="K596" s="276"/>
      <c r="L596" s="276"/>
      <c r="M596" s="276"/>
      <c r="N596" s="276"/>
      <c r="O596" s="276"/>
      <c r="P596" s="276"/>
      <c r="Q596" s="276"/>
      <c r="R596" s="276"/>
      <c r="S596" s="276"/>
      <c r="T596" s="276"/>
      <c r="U596" s="276"/>
      <c r="V596" s="276"/>
      <c r="W596" s="276"/>
      <c r="X596" s="276"/>
      <c r="Y596" s="276"/>
      <c r="Z596" s="276"/>
    </row>
    <row r="597" ht="15.75" customHeight="1">
      <c r="A597" s="2"/>
      <c r="B597" s="2"/>
      <c r="C597" s="2"/>
      <c r="D597" s="276"/>
      <c r="E597" s="276"/>
      <c r="F597" s="276"/>
      <c r="G597" s="276"/>
      <c r="H597" s="276"/>
      <c r="I597" s="276"/>
      <c r="J597" s="276"/>
      <c r="K597" s="276"/>
      <c r="L597" s="276"/>
      <c r="M597" s="276"/>
      <c r="N597" s="276"/>
      <c r="O597" s="276"/>
      <c r="P597" s="276"/>
      <c r="Q597" s="276"/>
      <c r="R597" s="276"/>
      <c r="S597" s="276"/>
      <c r="T597" s="276"/>
      <c r="U597" s="276"/>
      <c r="V597" s="276"/>
      <c r="W597" s="276"/>
      <c r="X597" s="276"/>
      <c r="Y597" s="276"/>
      <c r="Z597" s="276"/>
    </row>
    <row r="598" ht="15.75" customHeight="1">
      <c r="A598" s="2"/>
      <c r="B598" s="2"/>
      <c r="C598" s="2"/>
      <c r="D598" s="276"/>
      <c r="E598" s="276"/>
      <c r="F598" s="276"/>
      <c r="G598" s="276"/>
      <c r="H598" s="276"/>
      <c r="I598" s="276"/>
      <c r="J598" s="276"/>
      <c r="K598" s="276"/>
      <c r="L598" s="276"/>
      <c r="M598" s="276"/>
      <c r="N598" s="276"/>
      <c r="O598" s="276"/>
      <c r="P598" s="276"/>
      <c r="Q598" s="276"/>
      <c r="R598" s="276"/>
      <c r="S598" s="276"/>
      <c r="T598" s="276"/>
      <c r="U598" s="276"/>
      <c r="V598" s="276"/>
      <c r="W598" s="276"/>
      <c r="X598" s="276"/>
      <c r="Y598" s="276"/>
      <c r="Z598" s="276"/>
    </row>
    <row r="599" ht="15.75" customHeight="1">
      <c r="A599" s="2"/>
      <c r="B599" s="2"/>
      <c r="C599" s="2"/>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row>
    <row r="600" ht="15.75" customHeight="1">
      <c r="A600" s="2"/>
      <c r="B600" s="2"/>
      <c r="C600" s="2"/>
      <c r="D600" s="276"/>
      <c r="E600" s="276"/>
      <c r="F600" s="276"/>
      <c r="G600" s="276"/>
      <c r="H600" s="276"/>
      <c r="I600" s="276"/>
      <c r="J600" s="276"/>
      <c r="K600" s="276"/>
      <c r="L600" s="276"/>
      <c r="M600" s="276"/>
      <c r="N600" s="276"/>
      <c r="O600" s="276"/>
      <c r="P600" s="276"/>
      <c r="Q600" s="276"/>
      <c r="R600" s="276"/>
      <c r="S600" s="276"/>
      <c r="T600" s="276"/>
      <c r="U600" s="276"/>
      <c r="V600" s="276"/>
      <c r="W600" s="276"/>
      <c r="X600" s="276"/>
      <c r="Y600" s="276"/>
      <c r="Z600" s="276"/>
    </row>
    <row r="601" ht="15.75" customHeight="1">
      <c r="A601" s="2"/>
      <c r="B601" s="2"/>
      <c r="C601" s="2"/>
      <c r="D601" s="276"/>
      <c r="E601" s="276"/>
      <c r="F601" s="276"/>
      <c r="G601" s="276"/>
      <c r="H601" s="276"/>
      <c r="I601" s="276"/>
      <c r="J601" s="276"/>
      <c r="K601" s="276"/>
      <c r="L601" s="276"/>
      <c r="M601" s="276"/>
      <c r="N601" s="276"/>
      <c r="O601" s="276"/>
      <c r="P601" s="276"/>
      <c r="Q601" s="276"/>
      <c r="R601" s="276"/>
      <c r="S601" s="276"/>
      <c r="T601" s="276"/>
      <c r="U601" s="276"/>
      <c r="V601" s="276"/>
      <c r="W601" s="276"/>
      <c r="X601" s="276"/>
      <c r="Y601" s="276"/>
      <c r="Z601" s="276"/>
    </row>
    <row r="602" ht="15.75" customHeight="1">
      <c r="A602" s="2"/>
      <c r="B602" s="2"/>
      <c r="C602" s="2"/>
      <c r="D602" s="276"/>
      <c r="E602" s="276"/>
      <c r="F602" s="276"/>
      <c r="G602" s="276"/>
      <c r="H602" s="276"/>
      <c r="I602" s="276"/>
      <c r="J602" s="276"/>
      <c r="K602" s="276"/>
      <c r="L602" s="276"/>
      <c r="M602" s="276"/>
      <c r="N602" s="276"/>
      <c r="O602" s="276"/>
      <c r="P602" s="276"/>
      <c r="Q602" s="276"/>
      <c r="R602" s="276"/>
      <c r="S602" s="276"/>
      <c r="T602" s="276"/>
      <c r="U602" s="276"/>
      <c r="V602" s="276"/>
      <c r="W602" s="276"/>
      <c r="X602" s="276"/>
      <c r="Y602" s="276"/>
      <c r="Z602" s="276"/>
    </row>
    <row r="603" ht="15.75" customHeight="1">
      <c r="A603" s="2"/>
      <c r="B603" s="2"/>
      <c r="C603" s="2"/>
      <c r="D603" s="276"/>
      <c r="E603" s="276"/>
      <c r="F603" s="276"/>
      <c r="G603" s="276"/>
      <c r="H603" s="276"/>
      <c r="I603" s="276"/>
      <c r="J603" s="276"/>
      <c r="K603" s="276"/>
      <c r="L603" s="276"/>
      <c r="M603" s="276"/>
      <c r="N603" s="276"/>
      <c r="O603" s="276"/>
      <c r="P603" s="276"/>
      <c r="Q603" s="276"/>
      <c r="R603" s="276"/>
      <c r="S603" s="276"/>
      <c r="T603" s="276"/>
      <c r="U603" s="276"/>
      <c r="V603" s="276"/>
      <c r="W603" s="276"/>
      <c r="X603" s="276"/>
      <c r="Y603" s="276"/>
      <c r="Z603" s="276"/>
    </row>
    <row r="604" ht="15.75" customHeight="1">
      <c r="A604" s="2"/>
      <c r="B604" s="2"/>
      <c r="C604" s="2"/>
      <c r="D604" s="276"/>
      <c r="E604" s="276"/>
      <c r="F604" s="276"/>
      <c r="G604" s="276"/>
      <c r="H604" s="276"/>
      <c r="I604" s="276"/>
      <c r="J604" s="276"/>
      <c r="K604" s="276"/>
      <c r="L604" s="276"/>
      <c r="M604" s="276"/>
      <c r="N604" s="276"/>
      <c r="O604" s="276"/>
      <c r="P604" s="276"/>
      <c r="Q604" s="276"/>
      <c r="R604" s="276"/>
      <c r="S604" s="276"/>
      <c r="T604" s="276"/>
      <c r="U604" s="276"/>
      <c r="V604" s="276"/>
      <c r="W604" s="276"/>
      <c r="X604" s="276"/>
      <c r="Y604" s="276"/>
      <c r="Z604" s="276"/>
    </row>
    <row r="605" ht="15.75" customHeight="1">
      <c r="A605" s="2"/>
      <c r="B605" s="2"/>
      <c r="C605" s="2"/>
      <c r="D605" s="276"/>
      <c r="E605" s="276"/>
      <c r="F605" s="276"/>
      <c r="G605" s="276"/>
      <c r="H605" s="276"/>
      <c r="I605" s="276"/>
      <c r="J605" s="276"/>
      <c r="K605" s="276"/>
      <c r="L605" s="276"/>
      <c r="M605" s="276"/>
      <c r="N605" s="276"/>
      <c r="O605" s="276"/>
      <c r="P605" s="276"/>
      <c r="Q605" s="276"/>
      <c r="R605" s="276"/>
      <c r="S605" s="276"/>
      <c r="T605" s="276"/>
      <c r="U605" s="276"/>
      <c r="V605" s="276"/>
      <c r="W605" s="276"/>
      <c r="X605" s="276"/>
      <c r="Y605" s="276"/>
      <c r="Z605" s="276"/>
    </row>
    <row r="606" ht="15.75" customHeight="1">
      <c r="A606" s="2"/>
      <c r="B606" s="2"/>
      <c r="C606" s="2"/>
      <c r="D606" s="276"/>
      <c r="E606" s="276"/>
      <c r="F606" s="276"/>
      <c r="G606" s="276"/>
      <c r="H606" s="276"/>
      <c r="I606" s="276"/>
      <c r="J606" s="276"/>
      <c r="K606" s="276"/>
      <c r="L606" s="276"/>
      <c r="M606" s="276"/>
      <c r="N606" s="276"/>
      <c r="O606" s="276"/>
      <c r="P606" s="276"/>
      <c r="Q606" s="276"/>
      <c r="R606" s="276"/>
      <c r="S606" s="276"/>
      <c r="T606" s="276"/>
      <c r="U606" s="276"/>
      <c r="V606" s="276"/>
      <c r="W606" s="276"/>
      <c r="X606" s="276"/>
      <c r="Y606" s="276"/>
      <c r="Z606" s="276"/>
    </row>
    <row r="607" ht="15.75" customHeight="1">
      <c r="A607" s="2"/>
      <c r="B607" s="2"/>
      <c r="C607" s="2"/>
      <c r="D607" s="276"/>
      <c r="E607" s="276"/>
      <c r="F607" s="276"/>
      <c r="G607" s="276"/>
      <c r="H607" s="276"/>
      <c r="I607" s="276"/>
      <c r="J607" s="276"/>
      <c r="K607" s="276"/>
      <c r="L607" s="276"/>
      <c r="M607" s="276"/>
      <c r="N607" s="276"/>
      <c r="O607" s="276"/>
      <c r="P607" s="276"/>
      <c r="Q607" s="276"/>
      <c r="R607" s="276"/>
      <c r="S607" s="276"/>
      <c r="T607" s="276"/>
      <c r="U607" s="276"/>
      <c r="V607" s="276"/>
      <c r="W607" s="276"/>
      <c r="X607" s="276"/>
      <c r="Y607" s="276"/>
      <c r="Z607" s="276"/>
    </row>
    <row r="608" ht="15.75" customHeight="1">
      <c r="A608" s="2"/>
      <c r="B608" s="2"/>
      <c r="C608" s="2"/>
      <c r="D608" s="276"/>
      <c r="E608" s="276"/>
      <c r="F608" s="276"/>
      <c r="G608" s="276"/>
      <c r="H608" s="276"/>
      <c r="I608" s="276"/>
      <c r="J608" s="276"/>
      <c r="K608" s="276"/>
      <c r="L608" s="276"/>
      <c r="M608" s="276"/>
      <c r="N608" s="276"/>
      <c r="O608" s="276"/>
      <c r="P608" s="276"/>
      <c r="Q608" s="276"/>
      <c r="R608" s="276"/>
      <c r="S608" s="276"/>
      <c r="T608" s="276"/>
      <c r="U608" s="276"/>
      <c r="V608" s="276"/>
      <c r="W608" s="276"/>
      <c r="X608" s="276"/>
      <c r="Y608" s="276"/>
      <c r="Z608" s="276"/>
    </row>
    <row r="609" ht="15.75" customHeight="1">
      <c r="A609" s="2"/>
      <c r="B609" s="2"/>
      <c r="C609" s="2"/>
      <c r="D609" s="276"/>
      <c r="E609" s="276"/>
      <c r="F609" s="276"/>
      <c r="G609" s="276"/>
      <c r="H609" s="276"/>
      <c r="I609" s="276"/>
      <c r="J609" s="276"/>
      <c r="K609" s="276"/>
      <c r="L609" s="276"/>
      <c r="M609" s="276"/>
      <c r="N609" s="276"/>
      <c r="O609" s="276"/>
      <c r="P609" s="276"/>
      <c r="Q609" s="276"/>
      <c r="R609" s="276"/>
      <c r="S609" s="276"/>
      <c r="T609" s="276"/>
      <c r="U609" s="276"/>
      <c r="V609" s="276"/>
      <c r="W609" s="276"/>
      <c r="X609" s="276"/>
      <c r="Y609" s="276"/>
      <c r="Z609" s="276"/>
    </row>
    <row r="610" ht="15.75" customHeight="1">
      <c r="A610" s="2"/>
      <c r="B610" s="2"/>
      <c r="C610" s="2"/>
      <c r="D610" s="276"/>
      <c r="E610" s="276"/>
      <c r="F610" s="276"/>
      <c r="G610" s="276"/>
      <c r="H610" s="276"/>
      <c r="I610" s="276"/>
      <c r="J610" s="276"/>
      <c r="K610" s="276"/>
      <c r="L610" s="276"/>
      <c r="M610" s="276"/>
      <c r="N610" s="276"/>
      <c r="O610" s="276"/>
      <c r="P610" s="276"/>
      <c r="Q610" s="276"/>
      <c r="R610" s="276"/>
      <c r="S610" s="276"/>
      <c r="T610" s="276"/>
      <c r="U610" s="276"/>
      <c r="V610" s="276"/>
      <c r="W610" s="276"/>
      <c r="X610" s="276"/>
      <c r="Y610" s="276"/>
      <c r="Z610" s="276"/>
    </row>
    <row r="611" ht="15.75" customHeight="1">
      <c r="A611" s="2"/>
      <c r="B611" s="2"/>
      <c r="C611" s="2"/>
      <c r="D611" s="276"/>
      <c r="E611" s="276"/>
      <c r="F611" s="276"/>
      <c r="G611" s="276"/>
      <c r="H611" s="276"/>
      <c r="I611" s="276"/>
      <c r="J611" s="276"/>
      <c r="K611" s="276"/>
      <c r="L611" s="276"/>
      <c r="M611" s="276"/>
      <c r="N611" s="276"/>
      <c r="O611" s="276"/>
      <c r="P611" s="276"/>
      <c r="Q611" s="276"/>
      <c r="R611" s="276"/>
      <c r="S611" s="276"/>
      <c r="T611" s="276"/>
      <c r="U611" s="276"/>
      <c r="V611" s="276"/>
      <c r="W611" s="276"/>
      <c r="X611" s="276"/>
      <c r="Y611" s="276"/>
      <c r="Z611" s="276"/>
    </row>
    <row r="612" ht="15.75" customHeight="1">
      <c r="A612" s="2"/>
      <c r="B612" s="2"/>
      <c r="C612" s="2"/>
      <c r="D612" s="276"/>
      <c r="E612" s="276"/>
      <c r="F612" s="276"/>
      <c r="G612" s="276"/>
      <c r="H612" s="276"/>
      <c r="I612" s="276"/>
      <c r="J612" s="276"/>
      <c r="K612" s="276"/>
      <c r="L612" s="276"/>
      <c r="M612" s="276"/>
      <c r="N612" s="276"/>
      <c r="O612" s="276"/>
      <c r="P612" s="276"/>
      <c r="Q612" s="276"/>
      <c r="R612" s="276"/>
      <c r="S612" s="276"/>
      <c r="T612" s="276"/>
      <c r="U612" s="276"/>
      <c r="V612" s="276"/>
      <c r="W612" s="276"/>
      <c r="X612" s="276"/>
      <c r="Y612" s="276"/>
      <c r="Z612" s="276"/>
    </row>
    <row r="613" ht="15.75" customHeight="1">
      <c r="A613" s="2"/>
      <c r="B613" s="2"/>
      <c r="C613" s="2"/>
      <c r="D613" s="276"/>
      <c r="E613" s="276"/>
      <c r="F613" s="276"/>
      <c r="G613" s="276"/>
      <c r="H613" s="276"/>
      <c r="I613" s="276"/>
      <c r="J613" s="276"/>
      <c r="K613" s="276"/>
      <c r="L613" s="276"/>
      <c r="M613" s="276"/>
      <c r="N613" s="276"/>
      <c r="O613" s="276"/>
      <c r="P613" s="276"/>
      <c r="Q613" s="276"/>
      <c r="R613" s="276"/>
      <c r="S613" s="276"/>
      <c r="T613" s="276"/>
      <c r="U613" s="276"/>
      <c r="V613" s="276"/>
      <c r="W613" s="276"/>
      <c r="X613" s="276"/>
      <c r="Y613" s="276"/>
      <c r="Z613" s="276"/>
    </row>
    <row r="614" ht="15.75" customHeight="1">
      <c r="A614" s="2"/>
      <c r="B614" s="2"/>
      <c r="C614" s="2"/>
      <c r="D614" s="276"/>
      <c r="E614" s="276"/>
      <c r="F614" s="276"/>
      <c r="G614" s="276"/>
      <c r="H614" s="276"/>
      <c r="I614" s="276"/>
      <c r="J614" s="276"/>
      <c r="K614" s="276"/>
      <c r="L614" s="276"/>
      <c r="M614" s="276"/>
      <c r="N614" s="276"/>
      <c r="O614" s="276"/>
      <c r="P614" s="276"/>
      <c r="Q614" s="276"/>
      <c r="R614" s="276"/>
      <c r="S614" s="276"/>
      <c r="T614" s="276"/>
      <c r="U614" s="276"/>
      <c r="V614" s="276"/>
      <c r="W614" s="276"/>
      <c r="X614" s="276"/>
      <c r="Y614" s="276"/>
      <c r="Z614" s="276"/>
    </row>
    <row r="615" ht="15.75" customHeight="1">
      <c r="A615" s="2"/>
      <c r="B615" s="2"/>
      <c r="C615" s="2"/>
      <c r="D615" s="276"/>
      <c r="E615" s="276"/>
      <c r="F615" s="276"/>
      <c r="G615" s="276"/>
      <c r="H615" s="276"/>
      <c r="I615" s="276"/>
      <c r="J615" s="276"/>
      <c r="K615" s="276"/>
      <c r="L615" s="276"/>
      <c r="M615" s="276"/>
      <c r="N615" s="276"/>
      <c r="O615" s="276"/>
      <c r="P615" s="276"/>
      <c r="Q615" s="276"/>
      <c r="R615" s="276"/>
      <c r="S615" s="276"/>
      <c r="T615" s="276"/>
      <c r="U615" s="276"/>
      <c r="V615" s="276"/>
      <c r="W615" s="276"/>
      <c r="X615" s="276"/>
      <c r="Y615" s="276"/>
      <c r="Z615" s="276"/>
    </row>
    <row r="616" ht="15.75" customHeight="1">
      <c r="A616" s="2"/>
      <c r="B616" s="2"/>
      <c r="C616" s="2"/>
      <c r="D616" s="276"/>
      <c r="E616" s="276"/>
      <c r="F616" s="276"/>
      <c r="G616" s="276"/>
      <c r="H616" s="276"/>
      <c r="I616" s="276"/>
      <c r="J616" s="276"/>
      <c r="K616" s="276"/>
      <c r="L616" s="276"/>
      <c r="M616" s="276"/>
      <c r="N616" s="276"/>
      <c r="O616" s="276"/>
      <c r="P616" s="276"/>
      <c r="Q616" s="276"/>
      <c r="R616" s="276"/>
      <c r="S616" s="276"/>
      <c r="T616" s="276"/>
      <c r="U616" s="276"/>
      <c r="V616" s="276"/>
      <c r="W616" s="276"/>
      <c r="X616" s="276"/>
      <c r="Y616" s="276"/>
      <c r="Z616" s="276"/>
    </row>
    <row r="617" ht="15.75" customHeight="1">
      <c r="A617" s="2"/>
      <c r="B617" s="2"/>
      <c r="C617" s="2"/>
      <c r="D617" s="276"/>
      <c r="E617" s="276"/>
      <c r="F617" s="276"/>
      <c r="G617" s="276"/>
      <c r="H617" s="276"/>
      <c r="I617" s="276"/>
      <c r="J617" s="276"/>
      <c r="K617" s="276"/>
      <c r="L617" s="276"/>
      <c r="M617" s="276"/>
      <c r="N617" s="276"/>
      <c r="O617" s="276"/>
      <c r="P617" s="276"/>
      <c r="Q617" s="276"/>
      <c r="R617" s="276"/>
      <c r="S617" s="276"/>
      <c r="T617" s="276"/>
      <c r="U617" s="276"/>
      <c r="V617" s="276"/>
      <c r="W617" s="276"/>
      <c r="X617" s="276"/>
      <c r="Y617" s="276"/>
      <c r="Z617" s="276"/>
    </row>
    <row r="618" ht="15.75" customHeight="1">
      <c r="A618" s="2"/>
      <c r="B618" s="2"/>
      <c r="C618" s="2"/>
      <c r="D618" s="276"/>
      <c r="E618" s="276"/>
      <c r="F618" s="276"/>
      <c r="G618" s="276"/>
      <c r="H618" s="276"/>
      <c r="I618" s="276"/>
      <c r="J618" s="276"/>
      <c r="K618" s="276"/>
      <c r="L618" s="276"/>
      <c r="M618" s="276"/>
      <c r="N618" s="276"/>
      <c r="O618" s="276"/>
      <c r="P618" s="276"/>
      <c r="Q618" s="276"/>
      <c r="R618" s="276"/>
      <c r="S618" s="276"/>
      <c r="T618" s="276"/>
      <c r="U618" s="276"/>
      <c r="V618" s="276"/>
      <c r="W618" s="276"/>
      <c r="X618" s="276"/>
      <c r="Y618" s="276"/>
      <c r="Z618" s="276"/>
    </row>
    <row r="619" ht="15.75" customHeight="1">
      <c r="A619" s="2"/>
      <c r="B619" s="2"/>
      <c r="C619" s="2"/>
      <c r="D619" s="276"/>
      <c r="E619" s="276"/>
      <c r="F619" s="276"/>
      <c r="G619" s="276"/>
      <c r="H619" s="276"/>
      <c r="I619" s="276"/>
      <c r="J619" s="276"/>
      <c r="K619" s="276"/>
      <c r="L619" s="276"/>
      <c r="M619" s="276"/>
      <c r="N619" s="276"/>
      <c r="O619" s="276"/>
      <c r="P619" s="276"/>
      <c r="Q619" s="276"/>
      <c r="R619" s="276"/>
      <c r="S619" s="276"/>
      <c r="T619" s="276"/>
      <c r="U619" s="276"/>
      <c r="V619" s="276"/>
      <c r="W619" s="276"/>
      <c r="X619" s="276"/>
      <c r="Y619" s="276"/>
      <c r="Z619" s="276"/>
    </row>
    <row r="620" ht="15.75" customHeight="1">
      <c r="A620" s="2"/>
      <c r="B620" s="2"/>
      <c r="C620" s="2"/>
      <c r="D620" s="276"/>
      <c r="E620" s="276"/>
      <c r="F620" s="276"/>
      <c r="G620" s="276"/>
      <c r="H620" s="276"/>
      <c r="I620" s="276"/>
      <c r="J620" s="276"/>
      <c r="K620" s="276"/>
      <c r="L620" s="276"/>
      <c r="M620" s="276"/>
      <c r="N620" s="276"/>
      <c r="O620" s="276"/>
      <c r="P620" s="276"/>
      <c r="Q620" s="276"/>
      <c r="R620" s="276"/>
      <c r="S620" s="276"/>
      <c r="T620" s="276"/>
      <c r="U620" s="276"/>
      <c r="V620" s="276"/>
      <c r="W620" s="276"/>
      <c r="X620" s="276"/>
      <c r="Y620" s="276"/>
      <c r="Z620" s="276"/>
    </row>
    <row r="621" ht="15.75" customHeight="1">
      <c r="A621" s="2"/>
      <c r="B621" s="2"/>
      <c r="C621" s="2"/>
      <c r="D621" s="276"/>
      <c r="E621" s="276"/>
      <c r="F621" s="276"/>
      <c r="G621" s="276"/>
      <c r="H621" s="276"/>
      <c r="I621" s="276"/>
      <c r="J621" s="276"/>
      <c r="K621" s="276"/>
      <c r="L621" s="276"/>
      <c r="M621" s="276"/>
      <c r="N621" s="276"/>
      <c r="O621" s="276"/>
      <c r="P621" s="276"/>
      <c r="Q621" s="276"/>
      <c r="R621" s="276"/>
      <c r="S621" s="276"/>
      <c r="T621" s="276"/>
      <c r="U621" s="276"/>
      <c r="V621" s="276"/>
      <c r="W621" s="276"/>
      <c r="X621" s="276"/>
      <c r="Y621" s="276"/>
      <c r="Z621" s="276"/>
    </row>
    <row r="622" ht="15.75" customHeight="1">
      <c r="A622" s="2"/>
      <c r="B622" s="2"/>
      <c r="C622" s="2"/>
      <c r="D622" s="276"/>
      <c r="E622" s="276"/>
      <c r="F622" s="276"/>
      <c r="G622" s="276"/>
      <c r="H622" s="276"/>
      <c r="I622" s="276"/>
      <c r="J622" s="276"/>
      <c r="K622" s="276"/>
      <c r="L622" s="276"/>
      <c r="M622" s="276"/>
      <c r="N622" s="276"/>
      <c r="O622" s="276"/>
      <c r="P622" s="276"/>
      <c r="Q622" s="276"/>
      <c r="R622" s="276"/>
      <c r="S622" s="276"/>
      <c r="T622" s="276"/>
      <c r="U622" s="276"/>
      <c r="V622" s="276"/>
      <c r="W622" s="276"/>
      <c r="X622" s="276"/>
      <c r="Y622" s="276"/>
      <c r="Z622" s="276"/>
    </row>
    <row r="623" ht="15.75" customHeight="1">
      <c r="A623" s="2"/>
      <c r="B623" s="2"/>
      <c r="C623" s="2"/>
      <c r="D623" s="276"/>
      <c r="E623" s="276"/>
      <c r="F623" s="276"/>
      <c r="G623" s="276"/>
      <c r="H623" s="276"/>
      <c r="I623" s="276"/>
      <c r="J623" s="276"/>
      <c r="K623" s="276"/>
      <c r="L623" s="276"/>
      <c r="M623" s="276"/>
      <c r="N623" s="276"/>
      <c r="O623" s="276"/>
      <c r="P623" s="276"/>
      <c r="Q623" s="276"/>
      <c r="R623" s="276"/>
      <c r="S623" s="276"/>
      <c r="T623" s="276"/>
      <c r="U623" s="276"/>
      <c r="V623" s="276"/>
      <c r="W623" s="276"/>
      <c r="X623" s="276"/>
      <c r="Y623" s="276"/>
      <c r="Z623" s="276"/>
    </row>
    <row r="624" ht="15.75" customHeight="1">
      <c r="A624" s="2"/>
      <c r="B624" s="2"/>
      <c r="C624" s="2"/>
      <c r="D624" s="276"/>
      <c r="E624" s="276"/>
      <c r="F624" s="276"/>
      <c r="G624" s="276"/>
      <c r="H624" s="276"/>
      <c r="I624" s="276"/>
      <c r="J624" s="276"/>
      <c r="K624" s="276"/>
      <c r="L624" s="276"/>
      <c r="M624" s="276"/>
      <c r="N624" s="276"/>
      <c r="O624" s="276"/>
      <c r="P624" s="276"/>
      <c r="Q624" s="276"/>
      <c r="R624" s="276"/>
      <c r="S624" s="276"/>
      <c r="T624" s="276"/>
      <c r="U624" s="276"/>
      <c r="V624" s="276"/>
      <c r="W624" s="276"/>
      <c r="X624" s="276"/>
      <c r="Y624" s="276"/>
      <c r="Z624" s="276"/>
    </row>
    <row r="625" ht="15.75" customHeight="1">
      <c r="A625" s="2"/>
      <c r="B625" s="2"/>
      <c r="C625" s="2"/>
      <c r="D625" s="276"/>
      <c r="E625" s="276"/>
      <c r="F625" s="276"/>
      <c r="G625" s="276"/>
      <c r="H625" s="276"/>
      <c r="I625" s="276"/>
      <c r="J625" s="276"/>
      <c r="K625" s="276"/>
      <c r="L625" s="276"/>
      <c r="M625" s="276"/>
      <c r="N625" s="276"/>
      <c r="O625" s="276"/>
      <c r="P625" s="276"/>
      <c r="Q625" s="276"/>
      <c r="R625" s="276"/>
      <c r="S625" s="276"/>
      <c r="T625" s="276"/>
      <c r="U625" s="276"/>
      <c r="V625" s="276"/>
      <c r="W625" s="276"/>
      <c r="X625" s="276"/>
      <c r="Y625" s="276"/>
      <c r="Z625" s="276"/>
    </row>
    <row r="626" ht="15.75" customHeight="1">
      <c r="A626" s="2"/>
      <c r="B626" s="2"/>
      <c r="C626" s="2"/>
      <c r="D626" s="276"/>
      <c r="E626" s="276"/>
      <c r="F626" s="276"/>
      <c r="G626" s="276"/>
      <c r="H626" s="276"/>
      <c r="I626" s="276"/>
      <c r="J626" s="276"/>
      <c r="K626" s="276"/>
      <c r="L626" s="276"/>
      <c r="M626" s="276"/>
      <c r="N626" s="276"/>
      <c r="O626" s="276"/>
      <c r="P626" s="276"/>
      <c r="Q626" s="276"/>
      <c r="R626" s="276"/>
      <c r="S626" s="276"/>
      <c r="T626" s="276"/>
      <c r="U626" s="276"/>
      <c r="V626" s="276"/>
      <c r="W626" s="276"/>
      <c r="X626" s="276"/>
      <c r="Y626" s="276"/>
      <c r="Z626" s="276"/>
    </row>
    <row r="627" ht="15.75" customHeight="1">
      <c r="A627" s="2"/>
      <c r="B627" s="2"/>
      <c r="C627" s="2"/>
      <c r="D627" s="276"/>
      <c r="E627" s="276"/>
      <c r="F627" s="276"/>
      <c r="G627" s="276"/>
      <c r="H627" s="276"/>
      <c r="I627" s="276"/>
      <c r="J627" s="276"/>
      <c r="K627" s="276"/>
      <c r="L627" s="276"/>
      <c r="M627" s="276"/>
      <c r="N627" s="276"/>
      <c r="O627" s="276"/>
      <c r="P627" s="276"/>
      <c r="Q627" s="276"/>
      <c r="R627" s="276"/>
      <c r="S627" s="276"/>
      <c r="T627" s="276"/>
      <c r="U627" s="276"/>
      <c r="V627" s="276"/>
      <c r="W627" s="276"/>
      <c r="X627" s="276"/>
      <c r="Y627" s="276"/>
      <c r="Z627" s="276"/>
    </row>
    <row r="628" ht="15.75" customHeight="1">
      <c r="A628" s="2"/>
      <c r="B628" s="2"/>
      <c r="C628" s="2"/>
      <c r="D628" s="276"/>
      <c r="E628" s="276"/>
      <c r="F628" s="276"/>
      <c r="G628" s="276"/>
      <c r="H628" s="276"/>
      <c r="I628" s="276"/>
      <c r="J628" s="276"/>
      <c r="K628" s="276"/>
      <c r="L628" s="276"/>
      <c r="M628" s="276"/>
      <c r="N628" s="276"/>
      <c r="O628" s="276"/>
      <c r="P628" s="276"/>
      <c r="Q628" s="276"/>
      <c r="R628" s="276"/>
      <c r="S628" s="276"/>
      <c r="T628" s="276"/>
      <c r="U628" s="276"/>
      <c r="V628" s="276"/>
      <c r="W628" s="276"/>
      <c r="X628" s="276"/>
      <c r="Y628" s="276"/>
      <c r="Z628" s="276"/>
    </row>
    <row r="629" ht="15.75" customHeight="1">
      <c r="A629" s="2"/>
      <c r="B629" s="2"/>
      <c r="C629" s="2"/>
      <c r="D629" s="276"/>
      <c r="E629" s="276"/>
      <c r="F629" s="276"/>
      <c r="G629" s="276"/>
      <c r="H629" s="276"/>
      <c r="I629" s="276"/>
      <c r="J629" s="276"/>
      <c r="K629" s="276"/>
      <c r="L629" s="276"/>
      <c r="M629" s="276"/>
      <c r="N629" s="276"/>
      <c r="O629" s="276"/>
      <c r="P629" s="276"/>
      <c r="Q629" s="276"/>
      <c r="R629" s="276"/>
      <c r="S629" s="276"/>
      <c r="T629" s="276"/>
      <c r="U629" s="276"/>
      <c r="V629" s="276"/>
      <c r="W629" s="276"/>
      <c r="X629" s="276"/>
      <c r="Y629" s="276"/>
      <c r="Z629" s="276"/>
    </row>
    <row r="630" ht="15.75" customHeight="1">
      <c r="A630" s="2"/>
      <c r="B630" s="2"/>
      <c r="C630" s="2"/>
      <c r="D630" s="276"/>
      <c r="E630" s="276"/>
      <c r="F630" s="276"/>
      <c r="G630" s="276"/>
      <c r="H630" s="276"/>
      <c r="I630" s="276"/>
      <c r="J630" s="276"/>
      <c r="K630" s="276"/>
      <c r="L630" s="276"/>
      <c r="M630" s="276"/>
      <c r="N630" s="276"/>
      <c r="O630" s="276"/>
      <c r="P630" s="276"/>
      <c r="Q630" s="276"/>
      <c r="R630" s="276"/>
      <c r="S630" s="276"/>
      <c r="T630" s="276"/>
      <c r="U630" s="276"/>
      <c r="V630" s="276"/>
      <c r="W630" s="276"/>
      <c r="X630" s="276"/>
      <c r="Y630" s="276"/>
      <c r="Z630" s="276"/>
    </row>
    <row r="631" ht="15.75" customHeight="1">
      <c r="A631" s="2"/>
      <c r="B631" s="2"/>
      <c r="C631" s="2"/>
      <c r="D631" s="276"/>
      <c r="E631" s="276"/>
      <c r="F631" s="276"/>
      <c r="G631" s="276"/>
      <c r="H631" s="276"/>
      <c r="I631" s="276"/>
      <c r="J631" s="276"/>
      <c r="K631" s="276"/>
      <c r="L631" s="276"/>
      <c r="M631" s="276"/>
      <c r="N631" s="276"/>
      <c r="O631" s="276"/>
      <c r="P631" s="276"/>
      <c r="Q631" s="276"/>
      <c r="R631" s="276"/>
      <c r="S631" s="276"/>
      <c r="T631" s="276"/>
      <c r="U631" s="276"/>
      <c r="V631" s="276"/>
      <c r="W631" s="276"/>
      <c r="X631" s="276"/>
      <c r="Y631" s="276"/>
      <c r="Z631" s="276"/>
    </row>
    <row r="632" ht="15.75" customHeight="1">
      <c r="A632" s="2"/>
      <c r="B632" s="2"/>
      <c r="C632" s="2"/>
      <c r="D632" s="276"/>
      <c r="E632" s="276"/>
      <c r="F632" s="276"/>
      <c r="G632" s="276"/>
      <c r="H632" s="276"/>
      <c r="I632" s="276"/>
      <c r="J632" s="276"/>
      <c r="K632" s="276"/>
      <c r="L632" s="276"/>
      <c r="M632" s="276"/>
      <c r="N632" s="276"/>
      <c r="O632" s="276"/>
      <c r="P632" s="276"/>
      <c r="Q632" s="276"/>
      <c r="R632" s="276"/>
      <c r="S632" s="276"/>
      <c r="T632" s="276"/>
      <c r="U632" s="276"/>
      <c r="V632" s="276"/>
      <c r="W632" s="276"/>
      <c r="X632" s="276"/>
      <c r="Y632" s="276"/>
      <c r="Z632" s="276"/>
    </row>
    <row r="633" ht="15.75" customHeight="1">
      <c r="A633" s="2"/>
      <c r="B633" s="2"/>
      <c r="C633" s="2"/>
      <c r="D633" s="276"/>
      <c r="E633" s="276"/>
      <c r="F633" s="276"/>
      <c r="G633" s="276"/>
      <c r="H633" s="276"/>
      <c r="I633" s="276"/>
      <c r="J633" s="276"/>
      <c r="K633" s="276"/>
      <c r="L633" s="276"/>
      <c r="M633" s="276"/>
      <c r="N633" s="276"/>
      <c r="O633" s="276"/>
      <c r="P633" s="276"/>
      <c r="Q633" s="276"/>
      <c r="R633" s="276"/>
      <c r="S633" s="276"/>
      <c r="T633" s="276"/>
      <c r="U633" s="276"/>
      <c r="V633" s="276"/>
      <c r="W633" s="276"/>
      <c r="X633" s="276"/>
      <c r="Y633" s="276"/>
      <c r="Z633" s="276"/>
    </row>
    <row r="634" ht="15.75" customHeight="1">
      <c r="A634" s="2"/>
      <c r="B634" s="2"/>
      <c r="C634" s="2"/>
      <c r="D634" s="276"/>
      <c r="E634" s="276"/>
      <c r="F634" s="276"/>
      <c r="G634" s="276"/>
      <c r="H634" s="276"/>
      <c r="I634" s="276"/>
      <c r="J634" s="276"/>
      <c r="K634" s="276"/>
      <c r="L634" s="276"/>
      <c r="M634" s="276"/>
      <c r="N634" s="276"/>
      <c r="O634" s="276"/>
      <c r="P634" s="276"/>
      <c r="Q634" s="276"/>
      <c r="R634" s="276"/>
      <c r="S634" s="276"/>
      <c r="T634" s="276"/>
      <c r="U634" s="276"/>
      <c r="V634" s="276"/>
      <c r="W634" s="276"/>
      <c r="X634" s="276"/>
      <c r="Y634" s="276"/>
      <c r="Z634" s="276"/>
    </row>
    <row r="635" ht="15.75" customHeight="1">
      <c r="A635" s="2"/>
      <c r="B635" s="2"/>
      <c r="C635" s="2"/>
      <c r="D635" s="276"/>
      <c r="E635" s="276"/>
      <c r="F635" s="276"/>
      <c r="G635" s="276"/>
      <c r="H635" s="276"/>
      <c r="I635" s="276"/>
      <c r="J635" s="276"/>
      <c r="K635" s="276"/>
      <c r="L635" s="276"/>
      <c r="M635" s="276"/>
      <c r="N635" s="276"/>
      <c r="O635" s="276"/>
      <c r="P635" s="276"/>
      <c r="Q635" s="276"/>
      <c r="R635" s="276"/>
      <c r="S635" s="276"/>
      <c r="T635" s="276"/>
      <c r="U635" s="276"/>
      <c r="V635" s="276"/>
      <c r="W635" s="276"/>
      <c r="X635" s="276"/>
      <c r="Y635" s="276"/>
      <c r="Z635" s="276"/>
    </row>
    <row r="636" ht="15.75" customHeight="1">
      <c r="A636" s="2"/>
      <c r="B636" s="2"/>
      <c r="C636" s="2"/>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row>
    <row r="637" ht="15.75" customHeight="1">
      <c r="A637" s="2"/>
      <c r="B637" s="2"/>
      <c r="C637" s="2"/>
      <c r="D637" s="276"/>
      <c r="E637" s="276"/>
      <c r="F637" s="276"/>
      <c r="G637" s="276"/>
      <c r="H637" s="276"/>
      <c r="I637" s="276"/>
      <c r="J637" s="276"/>
      <c r="K637" s="276"/>
      <c r="L637" s="276"/>
      <c r="M637" s="276"/>
      <c r="N637" s="276"/>
      <c r="O637" s="276"/>
      <c r="P637" s="276"/>
      <c r="Q637" s="276"/>
      <c r="R637" s="276"/>
      <c r="S637" s="276"/>
      <c r="T637" s="276"/>
      <c r="U637" s="276"/>
      <c r="V637" s="276"/>
      <c r="W637" s="276"/>
      <c r="X637" s="276"/>
      <c r="Y637" s="276"/>
      <c r="Z637" s="276"/>
    </row>
    <row r="638" ht="15.75" customHeight="1">
      <c r="A638" s="2"/>
      <c r="B638" s="2"/>
      <c r="C638" s="2"/>
      <c r="D638" s="276"/>
      <c r="E638" s="276"/>
      <c r="F638" s="276"/>
      <c r="G638" s="276"/>
      <c r="H638" s="276"/>
      <c r="I638" s="276"/>
      <c r="J638" s="276"/>
      <c r="K638" s="276"/>
      <c r="L638" s="276"/>
      <c r="M638" s="276"/>
      <c r="N638" s="276"/>
      <c r="O638" s="276"/>
      <c r="P638" s="276"/>
      <c r="Q638" s="276"/>
      <c r="R638" s="276"/>
      <c r="S638" s="276"/>
      <c r="T638" s="276"/>
      <c r="U638" s="276"/>
      <c r="V638" s="276"/>
      <c r="W638" s="276"/>
      <c r="X638" s="276"/>
      <c r="Y638" s="276"/>
      <c r="Z638" s="276"/>
    </row>
    <row r="639" ht="15.75" customHeight="1">
      <c r="A639" s="2"/>
      <c r="B639" s="2"/>
      <c r="C639" s="2"/>
      <c r="D639" s="276"/>
      <c r="E639" s="276"/>
      <c r="F639" s="276"/>
      <c r="G639" s="276"/>
      <c r="H639" s="276"/>
      <c r="I639" s="276"/>
      <c r="J639" s="276"/>
      <c r="K639" s="276"/>
      <c r="L639" s="276"/>
      <c r="M639" s="276"/>
      <c r="N639" s="276"/>
      <c r="O639" s="276"/>
      <c r="P639" s="276"/>
      <c r="Q639" s="276"/>
      <c r="R639" s="276"/>
      <c r="S639" s="276"/>
      <c r="T639" s="276"/>
      <c r="U639" s="276"/>
      <c r="V639" s="276"/>
      <c r="W639" s="276"/>
      <c r="X639" s="276"/>
      <c r="Y639" s="276"/>
      <c r="Z639" s="276"/>
    </row>
    <row r="640" ht="15.75" customHeight="1">
      <c r="A640" s="2"/>
      <c r="B640" s="2"/>
      <c r="C640" s="2"/>
      <c r="D640" s="276"/>
      <c r="E640" s="276"/>
      <c r="F640" s="276"/>
      <c r="G640" s="276"/>
      <c r="H640" s="276"/>
      <c r="I640" s="276"/>
      <c r="J640" s="276"/>
      <c r="K640" s="276"/>
      <c r="L640" s="276"/>
      <c r="M640" s="276"/>
      <c r="N640" s="276"/>
      <c r="O640" s="276"/>
      <c r="P640" s="276"/>
      <c r="Q640" s="276"/>
      <c r="R640" s="276"/>
      <c r="S640" s="276"/>
      <c r="T640" s="276"/>
      <c r="U640" s="276"/>
      <c r="V640" s="276"/>
      <c r="W640" s="276"/>
      <c r="X640" s="276"/>
      <c r="Y640" s="276"/>
      <c r="Z640" s="276"/>
    </row>
    <row r="641" ht="15.75" customHeight="1">
      <c r="A641" s="2"/>
      <c r="B641" s="2"/>
      <c r="C641" s="2"/>
      <c r="D641" s="276"/>
      <c r="E641" s="276"/>
      <c r="F641" s="276"/>
      <c r="G641" s="276"/>
      <c r="H641" s="276"/>
      <c r="I641" s="276"/>
      <c r="J641" s="276"/>
      <c r="K641" s="276"/>
      <c r="L641" s="276"/>
      <c r="M641" s="276"/>
      <c r="N641" s="276"/>
      <c r="O641" s="276"/>
      <c r="P641" s="276"/>
      <c r="Q641" s="276"/>
      <c r="R641" s="276"/>
      <c r="S641" s="276"/>
      <c r="T641" s="276"/>
      <c r="U641" s="276"/>
      <c r="V641" s="276"/>
      <c r="W641" s="276"/>
      <c r="X641" s="276"/>
      <c r="Y641" s="276"/>
      <c r="Z641" s="276"/>
    </row>
    <row r="642" ht="15.75" customHeight="1">
      <c r="A642" s="2"/>
      <c r="B642" s="2"/>
      <c r="C642" s="2"/>
      <c r="D642" s="276"/>
      <c r="E642" s="276"/>
      <c r="F642" s="276"/>
      <c r="G642" s="276"/>
      <c r="H642" s="276"/>
      <c r="I642" s="276"/>
      <c r="J642" s="276"/>
      <c r="K642" s="276"/>
      <c r="L642" s="276"/>
      <c r="M642" s="276"/>
      <c r="N642" s="276"/>
      <c r="O642" s="276"/>
      <c r="P642" s="276"/>
      <c r="Q642" s="276"/>
      <c r="R642" s="276"/>
      <c r="S642" s="276"/>
      <c r="T642" s="276"/>
      <c r="U642" s="276"/>
      <c r="V642" s="276"/>
      <c r="W642" s="276"/>
      <c r="X642" s="276"/>
      <c r="Y642" s="276"/>
      <c r="Z642" s="276"/>
    </row>
    <row r="643" ht="15.75" customHeight="1">
      <c r="A643" s="2"/>
      <c r="B643" s="2"/>
      <c r="C643" s="2"/>
      <c r="D643" s="276"/>
      <c r="E643" s="276"/>
      <c r="F643" s="276"/>
      <c r="G643" s="276"/>
      <c r="H643" s="276"/>
      <c r="I643" s="276"/>
      <c r="J643" s="276"/>
      <c r="K643" s="276"/>
      <c r="L643" s="276"/>
      <c r="M643" s="276"/>
      <c r="N643" s="276"/>
      <c r="O643" s="276"/>
      <c r="P643" s="276"/>
      <c r="Q643" s="276"/>
      <c r="R643" s="276"/>
      <c r="S643" s="276"/>
      <c r="T643" s="276"/>
      <c r="U643" s="276"/>
      <c r="V643" s="276"/>
      <c r="W643" s="276"/>
      <c r="X643" s="276"/>
      <c r="Y643" s="276"/>
      <c r="Z643" s="276"/>
    </row>
    <row r="644" ht="15.75" customHeight="1">
      <c r="A644" s="2"/>
      <c r="B644" s="2"/>
      <c r="C644" s="2"/>
      <c r="D644" s="276"/>
      <c r="E644" s="276"/>
      <c r="F644" s="276"/>
      <c r="G644" s="276"/>
      <c r="H644" s="276"/>
      <c r="I644" s="276"/>
      <c r="J644" s="276"/>
      <c r="K644" s="276"/>
      <c r="L644" s="276"/>
      <c r="M644" s="276"/>
      <c r="N644" s="276"/>
      <c r="O644" s="276"/>
      <c r="P644" s="276"/>
      <c r="Q644" s="276"/>
      <c r="R644" s="276"/>
      <c r="S644" s="276"/>
      <c r="T644" s="276"/>
      <c r="U644" s="276"/>
      <c r="V644" s="276"/>
      <c r="W644" s="276"/>
      <c r="X644" s="276"/>
      <c r="Y644" s="276"/>
      <c r="Z644" s="276"/>
    </row>
    <row r="645" ht="15.75" customHeight="1">
      <c r="A645" s="2"/>
      <c r="B645" s="2"/>
      <c r="C645" s="2"/>
      <c r="D645" s="276"/>
      <c r="E645" s="276"/>
      <c r="F645" s="276"/>
      <c r="G645" s="276"/>
      <c r="H645" s="276"/>
      <c r="I645" s="276"/>
      <c r="J645" s="276"/>
      <c r="K645" s="276"/>
      <c r="L645" s="276"/>
      <c r="M645" s="276"/>
      <c r="N645" s="276"/>
      <c r="O645" s="276"/>
      <c r="P645" s="276"/>
      <c r="Q645" s="276"/>
      <c r="R645" s="276"/>
      <c r="S645" s="276"/>
      <c r="T645" s="276"/>
      <c r="U645" s="276"/>
      <c r="V645" s="276"/>
      <c r="W645" s="276"/>
      <c r="X645" s="276"/>
      <c r="Y645" s="276"/>
      <c r="Z645" s="276"/>
    </row>
    <row r="646" ht="15.75" customHeight="1">
      <c r="A646" s="2"/>
      <c r="B646" s="2"/>
      <c r="C646" s="2"/>
      <c r="D646" s="276"/>
      <c r="E646" s="276"/>
      <c r="F646" s="276"/>
      <c r="G646" s="276"/>
      <c r="H646" s="276"/>
      <c r="I646" s="276"/>
      <c r="J646" s="276"/>
      <c r="K646" s="276"/>
      <c r="L646" s="276"/>
      <c r="M646" s="276"/>
      <c r="N646" s="276"/>
      <c r="O646" s="276"/>
      <c r="P646" s="276"/>
      <c r="Q646" s="276"/>
      <c r="R646" s="276"/>
      <c r="S646" s="276"/>
      <c r="T646" s="276"/>
      <c r="U646" s="276"/>
      <c r="V646" s="276"/>
      <c r="W646" s="276"/>
      <c r="X646" s="276"/>
      <c r="Y646" s="276"/>
      <c r="Z646" s="276"/>
    </row>
    <row r="647" ht="15.75" customHeight="1">
      <c r="A647" s="2"/>
      <c r="B647" s="2"/>
      <c r="C647" s="2"/>
      <c r="D647" s="276"/>
      <c r="E647" s="276"/>
      <c r="F647" s="276"/>
      <c r="G647" s="276"/>
      <c r="H647" s="276"/>
      <c r="I647" s="276"/>
      <c r="J647" s="276"/>
      <c r="K647" s="276"/>
      <c r="L647" s="276"/>
      <c r="M647" s="276"/>
      <c r="N647" s="276"/>
      <c r="O647" s="276"/>
      <c r="P647" s="276"/>
      <c r="Q647" s="276"/>
      <c r="R647" s="276"/>
      <c r="S647" s="276"/>
      <c r="T647" s="276"/>
      <c r="U647" s="276"/>
      <c r="V647" s="276"/>
      <c r="W647" s="276"/>
      <c r="X647" s="276"/>
      <c r="Y647" s="276"/>
      <c r="Z647" s="276"/>
    </row>
    <row r="648" ht="15.75" customHeight="1">
      <c r="A648" s="2"/>
      <c r="B648" s="2"/>
      <c r="C648" s="2"/>
      <c r="D648" s="276"/>
      <c r="E648" s="276"/>
      <c r="F648" s="276"/>
      <c r="G648" s="276"/>
      <c r="H648" s="276"/>
      <c r="I648" s="276"/>
      <c r="J648" s="276"/>
      <c r="K648" s="276"/>
      <c r="L648" s="276"/>
      <c r="M648" s="276"/>
      <c r="N648" s="276"/>
      <c r="O648" s="276"/>
      <c r="P648" s="276"/>
      <c r="Q648" s="276"/>
      <c r="R648" s="276"/>
      <c r="S648" s="276"/>
      <c r="T648" s="276"/>
      <c r="U648" s="276"/>
      <c r="V648" s="276"/>
      <c r="W648" s="276"/>
      <c r="X648" s="276"/>
      <c r="Y648" s="276"/>
      <c r="Z648" s="276"/>
    </row>
    <row r="649" ht="15.75" customHeight="1">
      <c r="A649" s="2"/>
      <c r="B649" s="2"/>
      <c r="C649" s="2"/>
      <c r="D649" s="276"/>
      <c r="E649" s="276"/>
      <c r="F649" s="276"/>
      <c r="G649" s="276"/>
      <c r="H649" s="276"/>
      <c r="I649" s="276"/>
      <c r="J649" s="276"/>
      <c r="K649" s="276"/>
      <c r="L649" s="276"/>
      <c r="M649" s="276"/>
      <c r="N649" s="276"/>
      <c r="O649" s="276"/>
      <c r="P649" s="276"/>
      <c r="Q649" s="276"/>
      <c r="R649" s="276"/>
      <c r="S649" s="276"/>
      <c r="T649" s="276"/>
      <c r="U649" s="276"/>
      <c r="V649" s="276"/>
      <c r="W649" s="276"/>
      <c r="X649" s="276"/>
      <c r="Y649" s="276"/>
      <c r="Z649" s="276"/>
    </row>
    <row r="650" ht="15.75" customHeight="1">
      <c r="A650" s="2"/>
      <c r="B650" s="2"/>
      <c r="C650" s="2"/>
      <c r="D650" s="276"/>
      <c r="E650" s="276"/>
      <c r="F650" s="276"/>
      <c r="G650" s="276"/>
      <c r="H650" s="276"/>
      <c r="I650" s="276"/>
      <c r="J650" s="276"/>
      <c r="K650" s="276"/>
      <c r="L650" s="276"/>
      <c r="M650" s="276"/>
      <c r="N650" s="276"/>
      <c r="O650" s="276"/>
      <c r="P650" s="276"/>
      <c r="Q650" s="276"/>
      <c r="R650" s="276"/>
      <c r="S650" s="276"/>
      <c r="T650" s="276"/>
      <c r="U650" s="276"/>
      <c r="V650" s="276"/>
      <c r="W650" s="276"/>
      <c r="X650" s="276"/>
      <c r="Y650" s="276"/>
      <c r="Z650" s="276"/>
    </row>
    <row r="651" ht="15.75" customHeight="1">
      <c r="A651" s="2"/>
      <c r="B651" s="2"/>
      <c r="C651" s="2"/>
      <c r="D651" s="276"/>
      <c r="E651" s="276"/>
      <c r="F651" s="276"/>
      <c r="G651" s="276"/>
      <c r="H651" s="276"/>
      <c r="I651" s="276"/>
      <c r="J651" s="276"/>
      <c r="K651" s="276"/>
      <c r="L651" s="276"/>
      <c r="M651" s="276"/>
      <c r="N651" s="276"/>
      <c r="O651" s="276"/>
      <c r="P651" s="276"/>
      <c r="Q651" s="276"/>
      <c r="R651" s="276"/>
      <c r="S651" s="276"/>
      <c r="T651" s="276"/>
      <c r="U651" s="276"/>
      <c r="V651" s="276"/>
      <c r="W651" s="276"/>
      <c r="X651" s="276"/>
      <c r="Y651" s="276"/>
      <c r="Z651" s="276"/>
    </row>
    <row r="652" ht="15.75" customHeight="1">
      <c r="A652" s="2"/>
      <c r="B652" s="2"/>
      <c r="C652" s="2"/>
      <c r="D652" s="276"/>
      <c r="E652" s="276"/>
      <c r="F652" s="276"/>
      <c r="G652" s="276"/>
      <c r="H652" s="276"/>
      <c r="I652" s="276"/>
      <c r="J652" s="276"/>
      <c r="K652" s="276"/>
      <c r="L652" s="276"/>
      <c r="M652" s="276"/>
      <c r="N652" s="276"/>
      <c r="O652" s="276"/>
      <c r="P652" s="276"/>
      <c r="Q652" s="276"/>
      <c r="R652" s="276"/>
      <c r="S652" s="276"/>
      <c r="T652" s="276"/>
      <c r="U652" s="276"/>
      <c r="V652" s="276"/>
      <c r="W652" s="276"/>
      <c r="X652" s="276"/>
      <c r="Y652" s="276"/>
      <c r="Z652" s="276"/>
    </row>
    <row r="653" ht="15.75" customHeight="1">
      <c r="A653" s="2"/>
      <c r="B653" s="2"/>
      <c r="C653" s="2"/>
      <c r="D653" s="276"/>
      <c r="E653" s="276"/>
      <c r="F653" s="276"/>
      <c r="G653" s="276"/>
      <c r="H653" s="276"/>
      <c r="I653" s="276"/>
      <c r="J653" s="276"/>
      <c r="K653" s="276"/>
      <c r="L653" s="276"/>
      <c r="M653" s="276"/>
      <c r="N653" s="276"/>
      <c r="O653" s="276"/>
      <c r="P653" s="276"/>
      <c r="Q653" s="276"/>
      <c r="R653" s="276"/>
      <c r="S653" s="276"/>
      <c r="T653" s="276"/>
      <c r="U653" s="276"/>
      <c r="V653" s="276"/>
      <c r="W653" s="276"/>
      <c r="X653" s="276"/>
      <c r="Y653" s="276"/>
      <c r="Z653" s="276"/>
    </row>
    <row r="654" ht="15.75" customHeight="1">
      <c r="A654" s="2"/>
      <c r="B654" s="2"/>
      <c r="C654" s="2"/>
      <c r="D654" s="276"/>
      <c r="E654" s="276"/>
      <c r="F654" s="276"/>
      <c r="G654" s="276"/>
      <c r="H654" s="276"/>
      <c r="I654" s="276"/>
      <c r="J654" s="276"/>
      <c r="K654" s="276"/>
      <c r="L654" s="276"/>
      <c r="M654" s="276"/>
      <c r="N654" s="276"/>
      <c r="O654" s="276"/>
      <c r="P654" s="276"/>
      <c r="Q654" s="276"/>
      <c r="R654" s="276"/>
      <c r="S654" s="276"/>
      <c r="T654" s="276"/>
      <c r="U654" s="276"/>
      <c r="V654" s="276"/>
      <c r="W654" s="276"/>
      <c r="X654" s="276"/>
      <c r="Y654" s="276"/>
      <c r="Z654" s="276"/>
    </row>
    <row r="655" ht="15.75" customHeight="1">
      <c r="A655" s="2"/>
      <c r="B655" s="2"/>
      <c r="C655" s="2"/>
      <c r="D655" s="276"/>
      <c r="E655" s="276"/>
      <c r="F655" s="276"/>
      <c r="G655" s="276"/>
      <c r="H655" s="276"/>
      <c r="I655" s="276"/>
      <c r="J655" s="276"/>
      <c r="K655" s="276"/>
      <c r="L655" s="276"/>
      <c r="M655" s="276"/>
      <c r="N655" s="276"/>
      <c r="O655" s="276"/>
      <c r="P655" s="276"/>
      <c r="Q655" s="276"/>
      <c r="R655" s="276"/>
      <c r="S655" s="276"/>
      <c r="T655" s="276"/>
      <c r="U655" s="276"/>
      <c r="V655" s="276"/>
      <c r="W655" s="276"/>
      <c r="X655" s="276"/>
      <c r="Y655" s="276"/>
      <c r="Z655" s="276"/>
    </row>
    <row r="656" ht="15.75" customHeight="1">
      <c r="A656" s="2"/>
      <c r="B656" s="2"/>
      <c r="C656" s="2"/>
      <c r="D656" s="276"/>
      <c r="E656" s="276"/>
      <c r="F656" s="276"/>
      <c r="G656" s="276"/>
      <c r="H656" s="276"/>
      <c r="I656" s="276"/>
      <c r="J656" s="276"/>
      <c r="K656" s="276"/>
      <c r="L656" s="276"/>
      <c r="M656" s="276"/>
      <c r="N656" s="276"/>
      <c r="O656" s="276"/>
      <c r="P656" s="276"/>
      <c r="Q656" s="276"/>
      <c r="R656" s="276"/>
      <c r="S656" s="276"/>
      <c r="T656" s="276"/>
      <c r="U656" s="276"/>
      <c r="V656" s="276"/>
      <c r="W656" s="276"/>
      <c r="X656" s="276"/>
      <c r="Y656" s="276"/>
      <c r="Z656" s="276"/>
    </row>
    <row r="657" ht="15.75" customHeight="1">
      <c r="A657" s="2"/>
      <c r="B657" s="2"/>
      <c r="C657" s="2"/>
      <c r="D657" s="276"/>
      <c r="E657" s="276"/>
      <c r="F657" s="276"/>
      <c r="G657" s="276"/>
      <c r="H657" s="276"/>
      <c r="I657" s="276"/>
      <c r="J657" s="276"/>
      <c r="K657" s="276"/>
      <c r="L657" s="276"/>
      <c r="M657" s="276"/>
      <c r="N657" s="276"/>
      <c r="O657" s="276"/>
      <c r="P657" s="276"/>
      <c r="Q657" s="276"/>
      <c r="R657" s="276"/>
      <c r="S657" s="276"/>
      <c r="T657" s="276"/>
      <c r="U657" s="276"/>
      <c r="V657" s="276"/>
      <c r="W657" s="276"/>
      <c r="X657" s="276"/>
      <c r="Y657" s="276"/>
      <c r="Z657" s="276"/>
    </row>
    <row r="658" ht="15.75" customHeight="1">
      <c r="A658" s="2"/>
      <c r="B658" s="2"/>
      <c r="C658" s="2"/>
      <c r="D658" s="276"/>
      <c r="E658" s="276"/>
      <c r="F658" s="276"/>
      <c r="G658" s="276"/>
      <c r="H658" s="276"/>
      <c r="I658" s="276"/>
      <c r="J658" s="276"/>
      <c r="K658" s="276"/>
      <c r="L658" s="276"/>
      <c r="M658" s="276"/>
      <c r="N658" s="276"/>
      <c r="O658" s="276"/>
      <c r="P658" s="276"/>
      <c r="Q658" s="276"/>
      <c r="R658" s="276"/>
      <c r="S658" s="276"/>
      <c r="T658" s="276"/>
      <c r="U658" s="276"/>
      <c r="V658" s="276"/>
      <c r="W658" s="276"/>
      <c r="X658" s="276"/>
      <c r="Y658" s="276"/>
      <c r="Z658" s="276"/>
    </row>
    <row r="659" ht="15.75" customHeight="1">
      <c r="A659" s="2"/>
      <c r="B659" s="2"/>
      <c r="C659" s="2"/>
      <c r="D659" s="276"/>
      <c r="E659" s="276"/>
      <c r="F659" s="276"/>
      <c r="G659" s="276"/>
      <c r="H659" s="276"/>
      <c r="I659" s="276"/>
      <c r="J659" s="276"/>
      <c r="K659" s="276"/>
      <c r="L659" s="276"/>
      <c r="M659" s="276"/>
      <c r="N659" s="276"/>
      <c r="O659" s="276"/>
      <c r="P659" s="276"/>
      <c r="Q659" s="276"/>
      <c r="R659" s="276"/>
      <c r="S659" s="276"/>
      <c r="T659" s="276"/>
      <c r="U659" s="276"/>
      <c r="V659" s="276"/>
      <c r="W659" s="276"/>
      <c r="X659" s="276"/>
      <c r="Y659" s="276"/>
      <c r="Z659" s="276"/>
    </row>
    <row r="660" ht="15.75" customHeight="1">
      <c r="A660" s="2"/>
      <c r="B660" s="2"/>
      <c r="C660" s="2"/>
      <c r="D660" s="276"/>
      <c r="E660" s="276"/>
      <c r="F660" s="276"/>
      <c r="G660" s="276"/>
      <c r="H660" s="276"/>
      <c r="I660" s="276"/>
      <c r="J660" s="276"/>
      <c r="K660" s="276"/>
      <c r="L660" s="276"/>
      <c r="M660" s="276"/>
      <c r="N660" s="276"/>
      <c r="O660" s="276"/>
      <c r="P660" s="276"/>
      <c r="Q660" s="276"/>
      <c r="R660" s="276"/>
      <c r="S660" s="276"/>
      <c r="T660" s="276"/>
      <c r="U660" s="276"/>
      <c r="V660" s="276"/>
      <c r="W660" s="276"/>
      <c r="X660" s="276"/>
      <c r="Y660" s="276"/>
      <c r="Z660" s="276"/>
    </row>
    <row r="661" ht="15.75" customHeight="1">
      <c r="A661" s="2"/>
      <c r="B661" s="2"/>
      <c r="C661" s="2"/>
      <c r="D661" s="276"/>
      <c r="E661" s="276"/>
      <c r="F661" s="276"/>
      <c r="G661" s="276"/>
      <c r="H661" s="276"/>
      <c r="I661" s="276"/>
      <c r="J661" s="276"/>
      <c r="K661" s="276"/>
      <c r="L661" s="276"/>
      <c r="M661" s="276"/>
      <c r="N661" s="276"/>
      <c r="O661" s="276"/>
      <c r="P661" s="276"/>
      <c r="Q661" s="276"/>
      <c r="R661" s="276"/>
      <c r="S661" s="276"/>
      <c r="T661" s="276"/>
      <c r="U661" s="276"/>
      <c r="V661" s="276"/>
      <c r="W661" s="276"/>
      <c r="X661" s="276"/>
      <c r="Y661" s="276"/>
      <c r="Z661" s="276"/>
    </row>
    <row r="662" ht="15.75" customHeight="1">
      <c r="A662" s="2"/>
      <c r="B662" s="2"/>
      <c r="C662" s="2"/>
      <c r="D662" s="276"/>
      <c r="E662" s="276"/>
      <c r="F662" s="276"/>
      <c r="G662" s="276"/>
      <c r="H662" s="276"/>
      <c r="I662" s="276"/>
      <c r="J662" s="276"/>
      <c r="K662" s="276"/>
      <c r="L662" s="276"/>
      <c r="M662" s="276"/>
      <c r="N662" s="276"/>
      <c r="O662" s="276"/>
      <c r="P662" s="276"/>
      <c r="Q662" s="276"/>
      <c r="R662" s="276"/>
      <c r="S662" s="276"/>
      <c r="T662" s="276"/>
      <c r="U662" s="276"/>
      <c r="V662" s="276"/>
      <c r="W662" s="276"/>
      <c r="X662" s="276"/>
      <c r="Y662" s="276"/>
      <c r="Z662" s="276"/>
    </row>
    <row r="663" ht="15.75" customHeight="1">
      <c r="A663" s="2"/>
      <c r="B663" s="2"/>
      <c r="C663" s="2"/>
      <c r="D663" s="276"/>
      <c r="E663" s="276"/>
      <c r="F663" s="276"/>
      <c r="G663" s="276"/>
      <c r="H663" s="276"/>
      <c r="I663" s="276"/>
      <c r="J663" s="276"/>
      <c r="K663" s="276"/>
      <c r="L663" s="276"/>
      <c r="M663" s="276"/>
      <c r="N663" s="276"/>
      <c r="O663" s="276"/>
      <c r="P663" s="276"/>
      <c r="Q663" s="276"/>
      <c r="R663" s="276"/>
      <c r="S663" s="276"/>
      <c r="T663" s="276"/>
      <c r="U663" s="276"/>
      <c r="V663" s="276"/>
      <c r="W663" s="276"/>
      <c r="X663" s="276"/>
      <c r="Y663" s="276"/>
      <c r="Z663" s="276"/>
    </row>
    <row r="664" ht="15.75" customHeight="1">
      <c r="A664" s="2"/>
      <c r="B664" s="2"/>
      <c r="C664" s="2"/>
      <c r="D664" s="276"/>
      <c r="E664" s="276"/>
      <c r="F664" s="276"/>
      <c r="G664" s="276"/>
      <c r="H664" s="276"/>
      <c r="I664" s="276"/>
      <c r="J664" s="276"/>
      <c r="K664" s="276"/>
      <c r="L664" s="276"/>
      <c r="M664" s="276"/>
      <c r="N664" s="276"/>
      <c r="O664" s="276"/>
      <c r="P664" s="276"/>
      <c r="Q664" s="276"/>
      <c r="R664" s="276"/>
      <c r="S664" s="276"/>
      <c r="T664" s="276"/>
      <c r="U664" s="276"/>
      <c r="V664" s="276"/>
      <c r="W664" s="276"/>
      <c r="X664" s="276"/>
      <c r="Y664" s="276"/>
      <c r="Z664" s="276"/>
    </row>
    <row r="665" ht="15.75" customHeight="1">
      <c r="A665" s="2"/>
      <c r="B665" s="2"/>
      <c r="C665" s="2"/>
      <c r="D665" s="276"/>
      <c r="E665" s="276"/>
      <c r="F665" s="276"/>
      <c r="G665" s="276"/>
      <c r="H665" s="276"/>
      <c r="I665" s="276"/>
      <c r="J665" s="276"/>
      <c r="K665" s="276"/>
      <c r="L665" s="276"/>
      <c r="M665" s="276"/>
      <c r="N665" s="276"/>
      <c r="O665" s="276"/>
      <c r="P665" s="276"/>
      <c r="Q665" s="276"/>
      <c r="R665" s="276"/>
      <c r="S665" s="276"/>
      <c r="T665" s="276"/>
      <c r="U665" s="276"/>
      <c r="V665" s="276"/>
      <c r="W665" s="276"/>
      <c r="X665" s="276"/>
      <c r="Y665" s="276"/>
      <c r="Z665" s="276"/>
    </row>
    <row r="666" ht="15.75" customHeight="1">
      <c r="A666" s="2"/>
      <c r="B666" s="2"/>
      <c r="C666" s="2"/>
      <c r="D666" s="276"/>
      <c r="E666" s="276"/>
      <c r="F666" s="276"/>
      <c r="G666" s="276"/>
      <c r="H666" s="276"/>
      <c r="I666" s="276"/>
      <c r="J666" s="276"/>
      <c r="K666" s="276"/>
      <c r="L666" s="276"/>
      <c r="M666" s="276"/>
      <c r="N666" s="276"/>
      <c r="O666" s="276"/>
      <c r="P666" s="276"/>
      <c r="Q666" s="276"/>
      <c r="R666" s="276"/>
      <c r="S666" s="276"/>
      <c r="T666" s="276"/>
      <c r="U666" s="276"/>
      <c r="V666" s="276"/>
      <c r="W666" s="276"/>
      <c r="X666" s="276"/>
      <c r="Y666" s="276"/>
      <c r="Z666" s="276"/>
    </row>
    <row r="667" ht="15.75" customHeight="1">
      <c r="A667" s="2"/>
      <c r="B667" s="2"/>
      <c r="C667" s="2"/>
      <c r="D667" s="276"/>
      <c r="E667" s="276"/>
      <c r="F667" s="276"/>
      <c r="G667" s="276"/>
      <c r="H667" s="276"/>
      <c r="I667" s="276"/>
      <c r="J667" s="276"/>
      <c r="K667" s="276"/>
      <c r="L667" s="276"/>
      <c r="M667" s="276"/>
      <c r="N667" s="276"/>
      <c r="O667" s="276"/>
      <c r="P667" s="276"/>
      <c r="Q667" s="276"/>
      <c r="R667" s="276"/>
      <c r="S667" s="276"/>
      <c r="T667" s="276"/>
      <c r="U667" s="276"/>
      <c r="V667" s="276"/>
      <c r="W667" s="276"/>
      <c r="X667" s="276"/>
      <c r="Y667" s="276"/>
      <c r="Z667" s="276"/>
    </row>
    <row r="668" ht="15.75" customHeight="1">
      <c r="A668" s="2"/>
      <c r="B668" s="2"/>
      <c r="C668" s="2"/>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row>
    <row r="669" ht="15.75" customHeight="1">
      <c r="A669" s="2"/>
      <c r="B669" s="2"/>
      <c r="C669" s="2"/>
      <c r="D669" s="276"/>
      <c r="E669" s="276"/>
      <c r="F669" s="276"/>
      <c r="G669" s="276"/>
      <c r="H669" s="276"/>
      <c r="I669" s="276"/>
      <c r="J669" s="276"/>
      <c r="K669" s="276"/>
      <c r="L669" s="276"/>
      <c r="M669" s="276"/>
      <c r="N669" s="276"/>
      <c r="O669" s="276"/>
      <c r="P669" s="276"/>
      <c r="Q669" s="276"/>
      <c r="R669" s="276"/>
      <c r="S669" s="276"/>
      <c r="T669" s="276"/>
      <c r="U669" s="276"/>
      <c r="V669" s="276"/>
      <c r="W669" s="276"/>
      <c r="X669" s="276"/>
      <c r="Y669" s="276"/>
      <c r="Z669" s="276"/>
    </row>
    <row r="670" ht="15.75" customHeight="1">
      <c r="A670" s="2"/>
      <c r="B670" s="2"/>
      <c r="C670" s="2"/>
      <c r="D670" s="276"/>
      <c r="E670" s="276"/>
      <c r="F670" s="276"/>
      <c r="G670" s="276"/>
      <c r="H670" s="276"/>
      <c r="I670" s="276"/>
      <c r="J670" s="276"/>
      <c r="K670" s="276"/>
      <c r="L670" s="276"/>
      <c r="M670" s="276"/>
      <c r="N670" s="276"/>
      <c r="O670" s="276"/>
      <c r="P670" s="276"/>
      <c r="Q670" s="276"/>
      <c r="R670" s="276"/>
      <c r="S670" s="276"/>
      <c r="T670" s="276"/>
      <c r="U670" s="276"/>
      <c r="V670" s="276"/>
      <c r="W670" s="276"/>
      <c r="X670" s="276"/>
      <c r="Y670" s="276"/>
      <c r="Z670" s="276"/>
    </row>
    <row r="671" ht="15.75" customHeight="1">
      <c r="A671" s="2"/>
      <c r="B671" s="2"/>
      <c r="C671" s="2"/>
      <c r="D671" s="276"/>
      <c r="E671" s="276"/>
      <c r="F671" s="276"/>
      <c r="G671" s="276"/>
      <c r="H671" s="276"/>
      <c r="I671" s="276"/>
      <c r="J671" s="276"/>
      <c r="K671" s="276"/>
      <c r="L671" s="276"/>
      <c r="M671" s="276"/>
      <c r="N671" s="276"/>
      <c r="O671" s="276"/>
      <c r="P671" s="276"/>
      <c r="Q671" s="276"/>
      <c r="R671" s="276"/>
      <c r="S671" s="276"/>
      <c r="T671" s="276"/>
      <c r="U671" s="276"/>
      <c r="V671" s="276"/>
      <c r="W671" s="276"/>
      <c r="X671" s="276"/>
      <c r="Y671" s="276"/>
      <c r="Z671" s="276"/>
    </row>
    <row r="672" ht="15.75" customHeight="1">
      <c r="A672" s="2"/>
      <c r="B672" s="2"/>
      <c r="C672" s="2"/>
      <c r="D672" s="276"/>
      <c r="E672" s="276"/>
      <c r="F672" s="276"/>
      <c r="G672" s="276"/>
      <c r="H672" s="276"/>
      <c r="I672" s="276"/>
      <c r="J672" s="276"/>
      <c r="K672" s="276"/>
      <c r="L672" s="276"/>
      <c r="M672" s="276"/>
      <c r="N672" s="276"/>
      <c r="O672" s="276"/>
      <c r="P672" s="276"/>
      <c r="Q672" s="276"/>
      <c r="R672" s="276"/>
      <c r="S672" s="276"/>
      <c r="T672" s="276"/>
      <c r="U672" s="276"/>
      <c r="V672" s="276"/>
      <c r="W672" s="276"/>
      <c r="X672" s="276"/>
      <c r="Y672" s="276"/>
      <c r="Z672" s="276"/>
    </row>
    <row r="673" ht="15.75" customHeight="1">
      <c r="A673" s="2"/>
      <c r="B673" s="2"/>
      <c r="C673" s="2"/>
      <c r="D673" s="276"/>
      <c r="E673" s="276"/>
      <c r="F673" s="276"/>
      <c r="G673" s="276"/>
      <c r="H673" s="276"/>
      <c r="I673" s="276"/>
      <c r="J673" s="276"/>
      <c r="K673" s="276"/>
      <c r="L673" s="276"/>
      <c r="M673" s="276"/>
      <c r="N673" s="276"/>
      <c r="O673" s="276"/>
      <c r="P673" s="276"/>
      <c r="Q673" s="276"/>
      <c r="R673" s="276"/>
      <c r="S673" s="276"/>
      <c r="T673" s="276"/>
      <c r="U673" s="276"/>
      <c r="V673" s="276"/>
      <c r="W673" s="276"/>
      <c r="X673" s="276"/>
      <c r="Y673" s="276"/>
      <c r="Z673" s="276"/>
    </row>
    <row r="674" ht="15.75" customHeight="1">
      <c r="A674" s="2"/>
      <c r="B674" s="2"/>
      <c r="C674" s="2"/>
      <c r="D674" s="276"/>
      <c r="E674" s="276"/>
      <c r="F674" s="276"/>
      <c r="G674" s="276"/>
      <c r="H674" s="276"/>
      <c r="I674" s="276"/>
      <c r="J674" s="276"/>
      <c r="K674" s="276"/>
      <c r="L674" s="276"/>
      <c r="M674" s="276"/>
      <c r="N674" s="276"/>
      <c r="O674" s="276"/>
      <c r="P674" s="276"/>
      <c r="Q674" s="276"/>
      <c r="R674" s="276"/>
      <c r="S674" s="276"/>
      <c r="T674" s="276"/>
      <c r="U674" s="276"/>
      <c r="V674" s="276"/>
      <c r="W674" s="276"/>
      <c r="X674" s="276"/>
      <c r="Y674" s="276"/>
      <c r="Z674" s="276"/>
    </row>
    <row r="675" ht="15.75" customHeight="1">
      <c r="A675" s="2"/>
      <c r="B675" s="2"/>
      <c r="C675" s="2"/>
      <c r="D675" s="276"/>
      <c r="E675" s="276"/>
      <c r="F675" s="276"/>
      <c r="G675" s="276"/>
      <c r="H675" s="276"/>
      <c r="I675" s="276"/>
      <c r="J675" s="276"/>
      <c r="K675" s="276"/>
      <c r="L675" s="276"/>
      <c r="M675" s="276"/>
      <c r="N675" s="276"/>
      <c r="O675" s="276"/>
      <c r="P675" s="276"/>
      <c r="Q675" s="276"/>
      <c r="R675" s="276"/>
      <c r="S675" s="276"/>
      <c r="T675" s="276"/>
      <c r="U675" s="276"/>
      <c r="V675" s="276"/>
      <c r="W675" s="276"/>
      <c r="X675" s="276"/>
      <c r="Y675" s="276"/>
      <c r="Z675" s="276"/>
    </row>
    <row r="676" ht="15.75" customHeight="1">
      <c r="A676" s="2"/>
      <c r="B676" s="2"/>
      <c r="C676" s="2"/>
      <c r="D676" s="276"/>
      <c r="E676" s="276"/>
      <c r="F676" s="276"/>
      <c r="G676" s="276"/>
      <c r="H676" s="276"/>
      <c r="I676" s="276"/>
      <c r="J676" s="276"/>
      <c r="K676" s="276"/>
      <c r="L676" s="276"/>
      <c r="M676" s="276"/>
      <c r="N676" s="276"/>
      <c r="O676" s="276"/>
      <c r="P676" s="276"/>
      <c r="Q676" s="276"/>
      <c r="R676" s="276"/>
      <c r="S676" s="276"/>
      <c r="T676" s="276"/>
      <c r="U676" s="276"/>
      <c r="V676" s="276"/>
      <c r="W676" s="276"/>
      <c r="X676" s="276"/>
      <c r="Y676" s="276"/>
      <c r="Z676" s="276"/>
    </row>
    <row r="677" ht="15.75" customHeight="1">
      <c r="A677" s="2"/>
      <c r="B677" s="2"/>
      <c r="C677" s="2"/>
      <c r="D677" s="276"/>
      <c r="E677" s="276"/>
      <c r="F677" s="276"/>
      <c r="G677" s="276"/>
      <c r="H677" s="276"/>
      <c r="I677" s="276"/>
      <c r="J677" s="276"/>
      <c r="K677" s="276"/>
      <c r="L677" s="276"/>
      <c r="M677" s="276"/>
      <c r="N677" s="276"/>
      <c r="O677" s="276"/>
      <c r="P677" s="276"/>
      <c r="Q677" s="276"/>
      <c r="R677" s="276"/>
      <c r="S677" s="276"/>
      <c r="T677" s="276"/>
      <c r="U677" s="276"/>
      <c r="V677" s="276"/>
      <c r="W677" s="276"/>
      <c r="X677" s="276"/>
      <c r="Y677" s="276"/>
      <c r="Z677" s="276"/>
    </row>
    <row r="678" ht="15.75" customHeight="1">
      <c r="A678" s="2"/>
      <c r="B678" s="2"/>
      <c r="C678" s="2"/>
      <c r="D678" s="276"/>
      <c r="E678" s="276"/>
      <c r="F678" s="276"/>
      <c r="G678" s="276"/>
      <c r="H678" s="276"/>
      <c r="I678" s="276"/>
      <c r="J678" s="276"/>
      <c r="K678" s="276"/>
      <c r="L678" s="276"/>
      <c r="M678" s="276"/>
      <c r="N678" s="276"/>
      <c r="O678" s="276"/>
      <c r="P678" s="276"/>
      <c r="Q678" s="276"/>
      <c r="R678" s="276"/>
      <c r="S678" s="276"/>
      <c r="T678" s="276"/>
      <c r="U678" s="276"/>
      <c r="V678" s="276"/>
      <c r="W678" s="276"/>
      <c r="X678" s="276"/>
      <c r="Y678" s="276"/>
      <c r="Z678" s="276"/>
    </row>
    <row r="679" ht="15.75" customHeight="1">
      <c r="A679" s="2"/>
      <c r="B679" s="2"/>
      <c r="C679" s="2"/>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row>
    <row r="680" ht="15.75" customHeight="1">
      <c r="A680" s="2"/>
      <c r="B680" s="2"/>
      <c r="C680" s="2"/>
      <c r="D680" s="276"/>
      <c r="E680" s="276"/>
      <c r="F680" s="276"/>
      <c r="G680" s="276"/>
      <c r="H680" s="276"/>
      <c r="I680" s="276"/>
      <c r="J680" s="276"/>
      <c r="K680" s="276"/>
      <c r="L680" s="276"/>
      <c r="M680" s="276"/>
      <c r="N680" s="276"/>
      <c r="O680" s="276"/>
      <c r="P680" s="276"/>
      <c r="Q680" s="276"/>
      <c r="R680" s="276"/>
      <c r="S680" s="276"/>
      <c r="T680" s="276"/>
      <c r="U680" s="276"/>
      <c r="V680" s="276"/>
      <c r="W680" s="276"/>
      <c r="X680" s="276"/>
      <c r="Y680" s="276"/>
      <c r="Z680" s="276"/>
    </row>
    <row r="681" ht="15.75" customHeight="1">
      <c r="A681" s="2"/>
      <c r="B681" s="2"/>
      <c r="C681" s="2"/>
      <c r="D681" s="276"/>
      <c r="E681" s="276"/>
      <c r="F681" s="276"/>
      <c r="G681" s="276"/>
      <c r="H681" s="276"/>
      <c r="I681" s="276"/>
      <c r="J681" s="276"/>
      <c r="K681" s="276"/>
      <c r="L681" s="276"/>
      <c r="M681" s="276"/>
      <c r="N681" s="276"/>
      <c r="O681" s="276"/>
      <c r="P681" s="276"/>
      <c r="Q681" s="276"/>
      <c r="R681" s="276"/>
      <c r="S681" s="276"/>
      <c r="T681" s="276"/>
      <c r="U681" s="276"/>
      <c r="V681" s="276"/>
      <c r="W681" s="276"/>
      <c r="X681" s="276"/>
      <c r="Y681" s="276"/>
      <c r="Z681" s="276"/>
    </row>
    <row r="682" ht="15.75" customHeight="1">
      <c r="A682" s="2"/>
      <c r="B682" s="2"/>
      <c r="C682" s="2"/>
      <c r="D682" s="276"/>
      <c r="E682" s="276"/>
      <c r="F682" s="276"/>
      <c r="G682" s="276"/>
      <c r="H682" s="276"/>
      <c r="I682" s="276"/>
      <c r="J682" s="276"/>
      <c r="K682" s="276"/>
      <c r="L682" s="276"/>
      <c r="M682" s="276"/>
      <c r="N682" s="276"/>
      <c r="O682" s="276"/>
      <c r="P682" s="276"/>
      <c r="Q682" s="276"/>
      <c r="R682" s="276"/>
      <c r="S682" s="276"/>
      <c r="T682" s="276"/>
      <c r="U682" s="276"/>
      <c r="V682" s="276"/>
      <c r="W682" s="276"/>
      <c r="X682" s="276"/>
      <c r="Y682" s="276"/>
      <c r="Z682" s="276"/>
    </row>
    <row r="683" ht="15.75" customHeight="1">
      <c r="A683" s="2"/>
      <c r="B683" s="2"/>
      <c r="C683" s="2"/>
      <c r="D683" s="276"/>
      <c r="E683" s="276"/>
      <c r="F683" s="276"/>
      <c r="G683" s="276"/>
      <c r="H683" s="276"/>
      <c r="I683" s="276"/>
      <c r="J683" s="276"/>
      <c r="K683" s="276"/>
      <c r="L683" s="276"/>
      <c r="M683" s="276"/>
      <c r="N683" s="276"/>
      <c r="O683" s="276"/>
      <c r="P683" s="276"/>
      <c r="Q683" s="276"/>
      <c r="R683" s="276"/>
      <c r="S683" s="276"/>
      <c r="T683" s="276"/>
      <c r="U683" s="276"/>
      <c r="V683" s="276"/>
      <c r="W683" s="276"/>
      <c r="X683" s="276"/>
      <c r="Y683" s="276"/>
      <c r="Z683" s="276"/>
    </row>
    <row r="684" ht="15.75" customHeight="1">
      <c r="A684" s="2"/>
      <c r="B684" s="2"/>
      <c r="C684" s="2"/>
      <c r="D684" s="276"/>
      <c r="E684" s="276"/>
      <c r="F684" s="276"/>
      <c r="G684" s="276"/>
      <c r="H684" s="276"/>
      <c r="I684" s="276"/>
      <c r="J684" s="276"/>
      <c r="K684" s="276"/>
      <c r="L684" s="276"/>
      <c r="M684" s="276"/>
      <c r="N684" s="276"/>
      <c r="O684" s="276"/>
      <c r="P684" s="276"/>
      <c r="Q684" s="276"/>
      <c r="R684" s="276"/>
      <c r="S684" s="276"/>
      <c r="T684" s="276"/>
      <c r="U684" s="276"/>
      <c r="V684" s="276"/>
      <c r="W684" s="276"/>
      <c r="X684" s="276"/>
      <c r="Y684" s="276"/>
      <c r="Z684" s="276"/>
    </row>
    <row r="685" ht="15.75" customHeight="1">
      <c r="A685" s="2"/>
      <c r="B685" s="2"/>
      <c r="C685" s="2"/>
      <c r="D685" s="276"/>
      <c r="E685" s="276"/>
      <c r="F685" s="276"/>
      <c r="G685" s="276"/>
      <c r="H685" s="276"/>
      <c r="I685" s="276"/>
      <c r="J685" s="276"/>
      <c r="K685" s="276"/>
      <c r="L685" s="276"/>
      <c r="M685" s="276"/>
      <c r="N685" s="276"/>
      <c r="O685" s="276"/>
      <c r="P685" s="276"/>
      <c r="Q685" s="276"/>
      <c r="R685" s="276"/>
      <c r="S685" s="276"/>
      <c r="T685" s="276"/>
      <c r="U685" s="276"/>
      <c r="V685" s="276"/>
      <c r="W685" s="276"/>
      <c r="X685" s="276"/>
      <c r="Y685" s="276"/>
      <c r="Z685" s="276"/>
    </row>
    <row r="686" ht="15.75" customHeight="1">
      <c r="A686" s="2"/>
      <c r="B686" s="2"/>
      <c r="C686" s="2"/>
      <c r="D686" s="276"/>
      <c r="E686" s="276"/>
      <c r="F686" s="276"/>
      <c r="G686" s="276"/>
      <c r="H686" s="276"/>
      <c r="I686" s="276"/>
      <c r="J686" s="276"/>
      <c r="K686" s="276"/>
      <c r="L686" s="276"/>
      <c r="M686" s="276"/>
      <c r="N686" s="276"/>
      <c r="O686" s="276"/>
      <c r="P686" s="276"/>
      <c r="Q686" s="276"/>
      <c r="R686" s="276"/>
      <c r="S686" s="276"/>
      <c r="T686" s="276"/>
      <c r="U686" s="276"/>
      <c r="V686" s="276"/>
      <c r="W686" s="276"/>
      <c r="X686" s="276"/>
      <c r="Y686" s="276"/>
      <c r="Z686" s="276"/>
    </row>
    <row r="687" ht="15.75" customHeight="1">
      <c r="A687" s="2"/>
      <c r="B687" s="2"/>
      <c r="C687" s="2"/>
      <c r="D687" s="276"/>
      <c r="E687" s="276"/>
      <c r="F687" s="276"/>
      <c r="G687" s="276"/>
      <c r="H687" s="276"/>
      <c r="I687" s="276"/>
      <c r="J687" s="276"/>
      <c r="K687" s="276"/>
      <c r="L687" s="276"/>
      <c r="M687" s="276"/>
      <c r="N687" s="276"/>
      <c r="O687" s="276"/>
      <c r="P687" s="276"/>
      <c r="Q687" s="276"/>
      <c r="R687" s="276"/>
      <c r="S687" s="276"/>
      <c r="T687" s="276"/>
      <c r="U687" s="276"/>
      <c r="V687" s="276"/>
      <c r="W687" s="276"/>
      <c r="X687" s="276"/>
      <c r="Y687" s="276"/>
      <c r="Z687" s="276"/>
    </row>
    <row r="688" ht="15.75" customHeight="1">
      <c r="A688" s="2"/>
      <c r="B688" s="2"/>
      <c r="C688" s="2"/>
      <c r="D688" s="276"/>
      <c r="E688" s="276"/>
      <c r="F688" s="276"/>
      <c r="G688" s="276"/>
      <c r="H688" s="276"/>
      <c r="I688" s="276"/>
      <c r="J688" s="276"/>
      <c r="K688" s="276"/>
      <c r="L688" s="276"/>
      <c r="M688" s="276"/>
      <c r="N688" s="276"/>
      <c r="O688" s="276"/>
      <c r="P688" s="276"/>
      <c r="Q688" s="276"/>
      <c r="R688" s="276"/>
      <c r="S688" s="276"/>
      <c r="T688" s="276"/>
      <c r="U688" s="276"/>
      <c r="V688" s="276"/>
      <c r="W688" s="276"/>
      <c r="X688" s="276"/>
      <c r="Y688" s="276"/>
      <c r="Z688" s="276"/>
    </row>
    <row r="689" ht="15.75" customHeight="1">
      <c r="A689" s="2"/>
      <c r="B689" s="2"/>
      <c r="C689" s="2"/>
      <c r="D689" s="276"/>
      <c r="E689" s="276"/>
      <c r="F689" s="276"/>
      <c r="G689" s="276"/>
      <c r="H689" s="276"/>
      <c r="I689" s="276"/>
      <c r="J689" s="276"/>
      <c r="K689" s="276"/>
      <c r="L689" s="276"/>
      <c r="M689" s="276"/>
      <c r="N689" s="276"/>
      <c r="O689" s="276"/>
      <c r="P689" s="276"/>
      <c r="Q689" s="276"/>
      <c r="R689" s="276"/>
      <c r="S689" s="276"/>
      <c r="T689" s="276"/>
      <c r="U689" s="276"/>
      <c r="V689" s="276"/>
      <c r="W689" s="276"/>
      <c r="X689" s="276"/>
      <c r="Y689" s="276"/>
      <c r="Z689" s="276"/>
    </row>
    <row r="690" ht="15.75" customHeight="1">
      <c r="A690" s="2"/>
      <c r="B690" s="2"/>
      <c r="C690" s="2"/>
      <c r="D690" s="276"/>
      <c r="E690" s="276"/>
      <c r="F690" s="276"/>
      <c r="G690" s="276"/>
      <c r="H690" s="276"/>
      <c r="I690" s="276"/>
      <c r="J690" s="276"/>
      <c r="K690" s="276"/>
      <c r="L690" s="276"/>
      <c r="M690" s="276"/>
      <c r="N690" s="276"/>
      <c r="O690" s="276"/>
      <c r="P690" s="276"/>
      <c r="Q690" s="276"/>
      <c r="R690" s="276"/>
      <c r="S690" s="276"/>
      <c r="T690" s="276"/>
      <c r="U690" s="276"/>
      <c r="V690" s="276"/>
      <c r="W690" s="276"/>
      <c r="X690" s="276"/>
      <c r="Y690" s="276"/>
      <c r="Z690" s="276"/>
    </row>
    <row r="691" ht="15.75" customHeight="1">
      <c r="A691" s="2"/>
      <c r="B691" s="2"/>
      <c r="C691" s="2"/>
      <c r="D691" s="276"/>
      <c r="E691" s="276"/>
      <c r="F691" s="276"/>
      <c r="G691" s="276"/>
      <c r="H691" s="276"/>
      <c r="I691" s="276"/>
      <c r="J691" s="276"/>
      <c r="K691" s="276"/>
      <c r="L691" s="276"/>
      <c r="M691" s="276"/>
      <c r="N691" s="276"/>
      <c r="O691" s="276"/>
      <c r="P691" s="276"/>
      <c r="Q691" s="276"/>
      <c r="R691" s="276"/>
      <c r="S691" s="276"/>
      <c r="T691" s="276"/>
      <c r="U691" s="276"/>
      <c r="V691" s="276"/>
      <c r="W691" s="276"/>
      <c r="X691" s="276"/>
      <c r="Y691" s="276"/>
      <c r="Z691" s="276"/>
    </row>
    <row r="692" ht="15.75" customHeight="1">
      <c r="A692" s="2"/>
      <c r="B692" s="2"/>
      <c r="C692" s="2"/>
      <c r="D692" s="276"/>
      <c r="E692" s="276"/>
      <c r="F692" s="276"/>
      <c r="G692" s="276"/>
      <c r="H692" s="276"/>
      <c r="I692" s="276"/>
      <c r="J692" s="276"/>
      <c r="K692" s="276"/>
      <c r="L692" s="276"/>
      <c r="M692" s="276"/>
      <c r="N692" s="276"/>
      <c r="O692" s="276"/>
      <c r="P692" s="276"/>
      <c r="Q692" s="276"/>
      <c r="R692" s="276"/>
      <c r="S692" s="276"/>
      <c r="T692" s="276"/>
      <c r="U692" s="276"/>
      <c r="V692" s="276"/>
      <c r="W692" s="276"/>
      <c r="X692" s="276"/>
      <c r="Y692" s="276"/>
      <c r="Z692" s="276"/>
    </row>
    <row r="693" ht="15.75" customHeight="1">
      <c r="A693" s="2"/>
      <c r="B693" s="2"/>
      <c r="C693" s="2"/>
      <c r="D693" s="276"/>
      <c r="E693" s="276"/>
      <c r="F693" s="276"/>
      <c r="G693" s="276"/>
      <c r="H693" s="276"/>
      <c r="I693" s="276"/>
      <c r="J693" s="276"/>
      <c r="K693" s="276"/>
      <c r="L693" s="276"/>
      <c r="M693" s="276"/>
      <c r="N693" s="276"/>
      <c r="O693" s="276"/>
      <c r="P693" s="276"/>
      <c r="Q693" s="276"/>
      <c r="R693" s="276"/>
      <c r="S693" s="276"/>
      <c r="T693" s="276"/>
      <c r="U693" s="276"/>
      <c r="V693" s="276"/>
      <c r="W693" s="276"/>
      <c r="X693" s="276"/>
      <c r="Y693" s="276"/>
      <c r="Z693" s="276"/>
    </row>
    <row r="694" ht="15.75" customHeight="1">
      <c r="A694" s="2"/>
      <c r="B694" s="2"/>
      <c r="C694" s="2"/>
      <c r="D694" s="276"/>
      <c r="E694" s="276"/>
      <c r="F694" s="276"/>
      <c r="G694" s="276"/>
      <c r="H694" s="276"/>
      <c r="I694" s="276"/>
      <c r="J694" s="276"/>
      <c r="K694" s="276"/>
      <c r="L694" s="276"/>
      <c r="M694" s="276"/>
      <c r="N694" s="276"/>
      <c r="O694" s="276"/>
      <c r="P694" s="276"/>
      <c r="Q694" s="276"/>
      <c r="R694" s="276"/>
      <c r="S694" s="276"/>
      <c r="T694" s="276"/>
      <c r="U694" s="276"/>
      <c r="V694" s="276"/>
      <c r="W694" s="276"/>
      <c r="X694" s="276"/>
      <c r="Y694" s="276"/>
      <c r="Z694" s="276"/>
    </row>
    <row r="695" ht="15.75" customHeight="1">
      <c r="A695" s="2"/>
      <c r="B695" s="2"/>
      <c r="C695" s="2"/>
      <c r="D695" s="276"/>
      <c r="E695" s="276"/>
      <c r="F695" s="276"/>
      <c r="G695" s="276"/>
      <c r="H695" s="276"/>
      <c r="I695" s="276"/>
      <c r="J695" s="276"/>
      <c r="K695" s="276"/>
      <c r="L695" s="276"/>
      <c r="M695" s="276"/>
      <c r="N695" s="276"/>
      <c r="O695" s="276"/>
      <c r="P695" s="276"/>
      <c r="Q695" s="276"/>
      <c r="R695" s="276"/>
      <c r="S695" s="276"/>
      <c r="T695" s="276"/>
      <c r="U695" s="276"/>
      <c r="V695" s="276"/>
      <c r="W695" s="276"/>
      <c r="X695" s="276"/>
      <c r="Y695" s="276"/>
      <c r="Z695" s="276"/>
    </row>
    <row r="696" ht="15.75" customHeight="1">
      <c r="A696" s="2"/>
      <c r="B696" s="2"/>
      <c r="C696" s="2"/>
      <c r="D696" s="276"/>
      <c r="E696" s="276"/>
      <c r="F696" s="276"/>
      <c r="G696" s="276"/>
      <c r="H696" s="276"/>
      <c r="I696" s="276"/>
      <c r="J696" s="276"/>
      <c r="K696" s="276"/>
      <c r="L696" s="276"/>
      <c r="M696" s="276"/>
      <c r="N696" s="276"/>
      <c r="O696" s="276"/>
      <c r="P696" s="276"/>
      <c r="Q696" s="276"/>
      <c r="R696" s="276"/>
      <c r="S696" s="276"/>
      <c r="T696" s="276"/>
      <c r="U696" s="276"/>
      <c r="V696" s="276"/>
      <c r="W696" s="276"/>
      <c r="X696" s="276"/>
      <c r="Y696" s="276"/>
      <c r="Z696" s="276"/>
    </row>
    <row r="697" ht="15.75" customHeight="1">
      <c r="A697" s="2"/>
      <c r="B697" s="2"/>
      <c r="C697" s="2"/>
      <c r="D697" s="276"/>
      <c r="E697" s="276"/>
      <c r="F697" s="276"/>
      <c r="G697" s="276"/>
      <c r="H697" s="276"/>
      <c r="I697" s="276"/>
      <c r="J697" s="276"/>
      <c r="K697" s="276"/>
      <c r="L697" s="276"/>
      <c r="M697" s="276"/>
      <c r="N697" s="276"/>
      <c r="O697" s="276"/>
      <c r="P697" s="276"/>
      <c r="Q697" s="276"/>
      <c r="R697" s="276"/>
      <c r="S697" s="276"/>
      <c r="T697" s="276"/>
      <c r="U697" s="276"/>
      <c r="V697" s="276"/>
      <c r="W697" s="276"/>
      <c r="X697" s="276"/>
      <c r="Y697" s="276"/>
      <c r="Z697" s="276"/>
    </row>
    <row r="698" ht="15.75" customHeight="1">
      <c r="A698" s="2"/>
      <c r="B698" s="2"/>
      <c r="C698" s="2"/>
      <c r="D698" s="276"/>
      <c r="E698" s="276"/>
      <c r="F698" s="276"/>
      <c r="G698" s="276"/>
      <c r="H698" s="276"/>
      <c r="I698" s="276"/>
      <c r="J698" s="276"/>
      <c r="K698" s="276"/>
      <c r="L698" s="276"/>
      <c r="M698" s="276"/>
      <c r="N698" s="276"/>
      <c r="O698" s="276"/>
      <c r="P698" s="276"/>
      <c r="Q698" s="276"/>
      <c r="R698" s="276"/>
      <c r="S698" s="276"/>
      <c r="T698" s="276"/>
      <c r="U698" s="276"/>
      <c r="V698" s="276"/>
      <c r="W698" s="276"/>
      <c r="X698" s="276"/>
      <c r="Y698" s="276"/>
      <c r="Z698" s="276"/>
    </row>
    <row r="699" ht="15.75" customHeight="1">
      <c r="A699" s="2"/>
      <c r="B699" s="2"/>
      <c r="C699" s="2"/>
      <c r="D699" s="276"/>
      <c r="E699" s="276"/>
      <c r="F699" s="276"/>
      <c r="G699" s="276"/>
      <c r="H699" s="276"/>
      <c r="I699" s="276"/>
      <c r="J699" s="276"/>
      <c r="K699" s="276"/>
      <c r="L699" s="276"/>
      <c r="M699" s="276"/>
      <c r="N699" s="276"/>
      <c r="O699" s="276"/>
      <c r="P699" s="276"/>
      <c r="Q699" s="276"/>
      <c r="R699" s="276"/>
      <c r="S699" s="276"/>
      <c r="T699" s="276"/>
      <c r="U699" s="276"/>
      <c r="V699" s="276"/>
      <c r="W699" s="276"/>
      <c r="X699" s="276"/>
      <c r="Y699" s="276"/>
      <c r="Z699" s="276"/>
    </row>
    <row r="700" ht="15.75" customHeight="1">
      <c r="A700" s="2"/>
      <c r="B700" s="2"/>
      <c r="C700" s="2"/>
      <c r="D700" s="276"/>
      <c r="E700" s="276"/>
      <c r="F700" s="276"/>
      <c r="G700" s="276"/>
      <c r="H700" s="276"/>
      <c r="I700" s="276"/>
      <c r="J700" s="276"/>
      <c r="K700" s="276"/>
      <c r="L700" s="276"/>
      <c r="M700" s="276"/>
      <c r="N700" s="276"/>
      <c r="O700" s="276"/>
      <c r="P700" s="276"/>
      <c r="Q700" s="276"/>
      <c r="R700" s="276"/>
      <c r="S700" s="276"/>
      <c r="T700" s="276"/>
      <c r="U700" s="276"/>
      <c r="V700" s="276"/>
      <c r="W700" s="276"/>
      <c r="X700" s="276"/>
      <c r="Y700" s="276"/>
      <c r="Z700" s="276"/>
    </row>
    <row r="701" ht="15.75" customHeight="1">
      <c r="A701" s="2"/>
      <c r="B701" s="2"/>
      <c r="C701" s="2"/>
      <c r="D701" s="276"/>
      <c r="E701" s="276"/>
      <c r="F701" s="276"/>
      <c r="G701" s="276"/>
      <c r="H701" s="276"/>
      <c r="I701" s="276"/>
      <c r="J701" s="276"/>
      <c r="K701" s="276"/>
      <c r="L701" s="276"/>
      <c r="M701" s="276"/>
      <c r="N701" s="276"/>
      <c r="O701" s="276"/>
      <c r="P701" s="276"/>
      <c r="Q701" s="276"/>
      <c r="R701" s="276"/>
      <c r="S701" s="276"/>
      <c r="T701" s="276"/>
      <c r="U701" s="276"/>
      <c r="V701" s="276"/>
      <c r="W701" s="276"/>
      <c r="X701" s="276"/>
      <c r="Y701" s="276"/>
      <c r="Z701" s="276"/>
    </row>
    <row r="702" ht="15.75" customHeight="1">
      <c r="A702" s="2"/>
      <c r="B702" s="2"/>
      <c r="C702" s="2"/>
      <c r="D702" s="276"/>
      <c r="E702" s="276"/>
      <c r="F702" s="276"/>
      <c r="G702" s="276"/>
      <c r="H702" s="276"/>
      <c r="I702" s="276"/>
      <c r="J702" s="276"/>
      <c r="K702" s="276"/>
      <c r="L702" s="276"/>
      <c r="M702" s="276"/>
      <c r="N702" s="276"/>
      <c r="O702" s="276"/>
      <c r="P702" s="276"/>
      <c r="Q702" s="276"/>
      <c r="R702" s="276"/>
      <c r="S702" s="276"/>
      <c r="T702" s="276"/>
      <c r="U702" s="276"/>
      <c r="V702" s="276"/>
      <c r="W702" s="276"/>
      <c r="X702" s="276"/>
      <c r="Y702" s="276"/>
      <c r="Z702" s="276"/>
    </row>
    <row r="703" ht="15.75" customHeight="1">
      <c r="A703" s="2"/>
      <c r="B703" s="2"/>
      <c r="C703" s="2"/>
      <c r="D703" s="276"/>
      <c r="E703" s="276"/>
      <c r="F703" s="276"/>
      <c r="G703" s="276"/>
      <c r="H703" s="276"/>
      <c r="I703" s="276"/>
      <c r="J703" s="276"/>
      <c r="K703" s="276"/>
      <c r="L703" s="276"/>
      <c r="M703" s="276"/>
      <c r="N703" s="276"/>
      <c r="O703" s="276"/>
      <c r="P703" s="276"/>
      <c r="Q703" s="276"/>
      <c r="R703" s="276"/>
      <c r="S703" s="276"/>
      <c r="T703" s="276"/>
      <c r="U703" s="276"/>
      <c r="V703" s="276"/>
      <c r="W703" s="276"/>
      <c r="X703" s="276"/>
      <c r="Y703" s="276"/>
      <c r="Z703" s="276"/>
    </row>
    <row r="704" ht="15.75" customHeight="1">
      <c r="A704" s="2"/>
      <c r="B704" s="2"/>
      <c r="C704" s="2"/>
      <c r="D704" s="276"/>
      <c r="E704" s="276"/>
      <c r="F704" s="276"/>
      <c r="G704" s="276"/>
      <c r="H704" s="276"/>
      <c r="I704" s="276"/>
      <c r="J704" s="276"/>
      <c r="K704" s="276"/>
      <c r="L704" s="276"/>
      <c r="M704" s="276"/>
      <c r="N704" s="276"/>
      <c r="O704" s="276"/>
      <c r="P704" s="276"/>
      <c r="Q704" s="276"/>
      <c r="R704" s="276"/>
      <c r="S704" s="276"/>
      <c r="T704" s="276"/>
      <c r="U704" s="276"/>
      <c r="V704" s="276"/>
      <c r="W704" s="276"/>
      <c r="X704" s="276"/>
      <c r="Y704" s="276"/>
      <c r="Z704" s="276"/>
    </row>
    <row r="705" ht="15.75" customHeight="1">
      <c r="A705" s="2"/>
      <c r="B705" s="2"/>
      <c r="C705" s="2"/>
      <c r="D705" s="276"/>
      <c r="E705" s="276"/>
      <c r="F705" s="276"/>
      <c r="G705" s="276"/>
      <c r="H705" s="276"/>
      <c r="I705" s="276"/>
      <c r="J705" s="276"/>
      <c r="K705" s="276"/>
      <c r="L705" s="276"/>
      <c r="M705" s="276"/>
      <c r="N705" s="276"/>
      <c r="O705" s="276"/>
      <c r="P705" s="276"/>
      <c r="Q705" s="276"/>
      <c r="R705" s="276"/>
      <c r="S705" s="276"/>
      <c r="T705" s="276"/>
      <c r="U705" s="276"/>
      <c r="V705" s="276"/>
      <c r="W705" s="276"/>
      <c r="X705" s="276"/>
      <c r="Y705" s="276"/>
      <c r="Z705" s="276"/>
    </row>
    <row r="706" ht="15.75" customHeight="1">
      <c r="A706" s="2"/>
      <c r="B706" s="2"/>
      <c r="C706" s="2"/>
      <c r="D706" s="276"/>
      <c r="E706" s="276"/>
      <c r="F706" s="276"/>
      <c r="G706" s="276"/>
      <c r="H706" s="276"/>
      <c r="I706" s="276"/>
      <c r="J706" s="276"/>
      <c r="K706" s="276"/>
      <c r="L706" s="276"/>
      <c r="M706" s="276"/>
      <c r="N706" s="276"/>
      <c r="O706" s="276"/>
      <c r="P706" s="276"/>
      <c r="Q706" s="276"/>
      <c r="R706" s="276"/>
      <c r="S706" s="276"/>
      <c r="T706" s="276"/>
      <c r="U706" s="276"/>
      <c r="V706" s="276"/>
      <c r="W706" s="276"/>
      <c r="X706" s="276"/>
      <c r="Y706" s="276"/>
      <c r="Z706" s="276"/>
    </row>
    <row r="707" ht="15.75" customHeight="1">
      <c r="A707" s="2"/>
      <c r="B707" s="2"/>
      <c r="C707" s="2"/>
      <c r="D707" s="276"/>
      <c r="E707" s="276"/>
      <c r="F707" s="276"/>
      <c r="G707" s="276"/>
      <c r="H707" s="276"/>
      <c r="I707" s="276"/>
      <c r="J707" s="276"/>
      <c r="K707" s="276"/>
      <c r="L707" s="276"/>
      <c r="M707" s="276"/>
      <c r="N707" s="276"/>
      <c r="O707" s="276"/>
      <c r="P707" s="276"/>
      <c r="Q707" s="276"/>
      <c r="R707" s="276"/>
      <c r="S707" s="276"/>
      <c r="T707" s="276"/>
      <c r="U707" s="276"/>
      <c r="V707" s="276"/>
      <c r="W707" s="276"/>
      <c r="X707" s="276"/>
      <c r="Y707" s="276"/>
      <c r="Z707" s="276"/>
    </row>
    <row r="708" ht="15.75" customHeight="1">
      <c r="A708" s="2"/>
      <c r="B708" s="2"/>
      <c r="C708" s="2"/>
      <c r="D708" s="276"/>
      <c r="E708" s="276"/>
      <c r="F708" s="276"/>
      <c r="G708" s="276"/>
      <c r="H708" s="276"/>
      <c r="I708" s="276"/>
      <c r="J708" s="276"/>
      <c r="K708" s="276"/>
      <c r="L708" s="276"/>
      <c r="M708" s="276"/>
      <c r="N708" s="276"/>
      <c r="O708" s="276"/>
      <c r="P708" s="276"/>
      <c r="Q708" s="276"/>
      <c r="R708" s="276"/>
      <c r="S708" s="276"/>
      <c r="T708" s="276"/>
      <c r="U708" s="276"/>
      <c r="V708" s="276"/>
      <c r="W708" s="276"/>
      <c r="X708" s="276"/>
      <c r="Y708" s="276"/>
      <c r="Z708" s="276"/>
    </row>
    <row r="709" ht="15.75" customHeight="1">
      <c r="A709" s="2"/>
      <c r="B709" s="2"/>
      <c r="C709" s="2"/>
      <c r="D709" s="276"/>
      <c r="E709" s="276"/>
      <c r="F709" s="276"/>
      <c r="G709" s="276"/>
      <c r="H709" s="276"/>
      <c r="I709" s="276"/>
      <c r="J709" s="276"/>
      <c r="K709" s="276"/>
      <c r="L709" s="276"/>
      <c r="M709" s="276"/>
      <c r="N709" s="276"/>
      <c r="O709" s="276"/>
      <c r="P709" s="276"/>
      <c r="Q709" s="276"/>
      <c r="R709" s="276"/>
      <c r="S709" s="276"/>
      <c r="T709" s="276"/>
      <c r="U709" s="276"/>
      <c r="V709" s="276"/>
      <c r="W709" s="276"/>
      <c r="X709" s="276"/>
      <c r="Y709" s="276"/>
      <c r="Z709" s="276"/>
    </row>
    <row r="710" ht="15.75" customHeight="1">
      <c r="A710" s="2"/>
      <c r="B710" s="2"/>
      <c r="C710" s="2"/>
      <c r="D710" s="276"/>
      <c r="E710" s="276"/>
      <c r="F710" s="276"/>
      <c r="G710" s="276"/>
      <c r="H710" s="276"/>
      <c r="I710" s="276"/>
      <c r="J710" s="276"/>
      <c r="K710" s="276"/>
      <c r="L710" s="276"/>
      <c r="M710" s="276"/>
      <c r="N710" s="276"/>
      <c r="O710" s="276"/>
      <c r="P710" s="276"/>
      <c r="Q710" s="276"/>
      <c r="R710" s="276"/>
      <c r="S710" s="276"/>
      <c r="T710" s="276"/>
      <c r="U710" s="276"/>
      <c r="V710" s="276"/>
      <c r="W710" s="276"/>
      <c r="X710" s="276"/>
      <c r="Y710" s="276"/>
      <c r="Z710" s="276"/>
    </row>
    <row r="711" ht="15.75" customHeight="1">
      <c r="A711" s="2"/>
      <c r="B711" s="2"/>
      <c r="C711" s="2"/>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row>
    <row r="712" ht="15.75" customHeight="1">
      <c r="A712" s="2"/>
      <c r="B712" s="2"/>
      <c r="C712" s="2"/>
      <c r="D712" s="276"/>
      <c r="E712" s="276"/>
      <c r="F712" s="276"/>
      <c r="G712" s="276"/>
      <c r="H712" s="276"/>
      <c r="I712" s="276"/>
      <c r="J712" s="276"/>
      <c r="K712" s="276"/>
      <c r="L712" s="276"/>
      <c r="M712" s="276"/>
      <c r="N712" s="276"/>
      <c r="O712" s="276"/>
      <c r="P712" s="276"/>
      <c r="Q712" s="276"/>
      <c r="R712" s="276"/>
      <c r="S712" s="276"/>
      <c r="T712" s="276"/>
      <c r="U712" s="276"/>
      <c r="V712" s="276"/>
      <c r="W712" s="276"/>
      <c r="X712" s="276"/>
      <c r="Y712" s="276"/>
      <c r="Z712" s="276"/>
    </row>
    <row r="713" ht="15.75" customHeight="1">
      <c r="A713" s="2"/>
      <c r="B713" s="2"/>
      <c r="C713" s="2"/>
      <c r="D713" s="276"/>
      <c r="E713" s="276"/>
      <c r="F713" s="276"/>
      <c r="G713" s="276"/>
      <c r="H713" s="276"/>
      <c r="I713" s="276"/>
      <c r="J713" s="276"/>
      <c r="K713" s="276"/>
      <c r="L713" s="276"/>
      <c r="M713" s="276"/>
      <c r="N713" s="276"/>
      <c r="O713" s="276"/>
      <c r="P713" s="276"/>
      <c r="Q713" s="276"/>
      <c r="R713" s="276"/>
      <c r="S713" s="276"/>
      <c r="T713" s="276"/>
      <c r="U713" s="276"/>
      <c r="V713" s="276"/>
      <c r="W713" s="276"/>
      <c r="X713" s="276"/>
      <c r="Y713" s="276"/>
      <c r="Z713" s="276"/>
    </row>
    <row r="714" ht="15.75" customHeight="1">
      <c r="A714" s="2"/>
      <c r="B714" s="2"/>
      <c r="C714" s="2"/>
      <c r="D714" s="276"/>
      <c r="E714" s="276"/>
      <c r="F714" s="276"/>
      <c r="G714" s="276"/>
      <c r="H714" s="276"/>
      <c r="I714" s="276"/>
      <c r="J714" s="276"/>
      <c r="K714" s="276"/>
      <c r="L714" s="276"/>
      <c r="M714" s="276"/>
      <c r="N714" s="276"/>
      <c r="O714" s="276"/>
      <c r="P714" s="276"/>
      <c r="Q714" s="276"/>
      <c r="R714" s="276"/>
      <c r="S714" s="276"/>
      <c r="T714" s="276"/>
      <c r="U714" s="276"/>
      <c r="V714" s="276"/>
      <c r="W714" s="276"/>
      <c r="X714" s="276"/>
      <c r="Y714" s="276"/>
      <c r="Z714" s="276"/>
    </row>
    <row r="715" ht="15.75" customHeight="1">
      <c r="A715" s="2"/>
      <c r="B715" s="2"/>
      <c r="C715" s="2"/>
      <c r="D715" s="276"/>
      <c r="E715" s="276"/>
      <c r="F715" s="276"/>
      <c r="G715" s="276"/>
      <c r="H715" s="276"/>
      <c r="I715" s="276"/>
      <c r="J715" s="276"/>
      <c r="K715" s="276"/>
      <c r="L715" s="276"/>
      <c r="M715" s="276"/>
      <c r="N715" s="276"/>
      <c r="O715" s="276"/>
      <c r="P715" s="276"/>
      <c r="Q715" s="276"/>
      <c r="R715" s="276"/>
      <c r="S715" s="276"/>
      <c r="T715" s="276"/>
      <c r="U715" s="276"/>
      <c r="V715" s="276"/>
      <c r="W715" s="276"/>
      <c r="X715" s="276"/>
      <c r="Y715" s="276"/>
      <c r="Z715" s="276"/>
    </row>
    <row r="716" ht="15.75" customHeight="1">
      <c r="A716" s="2"/>
      <c r="B716" s="2"/>
      <c r="C716" s="2"/>
      <c r="D716" s="276"/>
      <c r="E716" s="276"/>
      <c r="F716" s="276"/>
      <c r="G716" s="276"/>
      <c r="H716" s="276"/>
      <c r="I716" s="276"/>
      <c r="J716" s="276"/>
      <c r="K716" s="276"/>
      <c r="L716" s="276"/>
      <c r="M716" s="276"/>
      <c r="N716" s="276"/>
      <c r="O716" s="276"/>
      <c r="P716" s="276"/>
      <c r="Q716" s="276"/>
      <c r="R716" s="276"/>
      <c r="S716" s="276"/>
      <c r="T716" s="276"/>
      <c r="U716" s="276"/>
      <c r="V716" s="276"/>
      <c r="W716" s="276"/>
      <c r="X716" s="276"/>
      <c r="Y716" s="276"/>
      <c r="Z716" s="276"/>
    </row>
    <row r="717" ht="15.75" customHeight="1">
      <c r="A717" s="2"/>
      <c r="B717" s="2"/>
      <c r="C717" s="2"/>
      <c r="D717" s="276"/>
      <c r="E717" s="276"/>
      <c r="F717" s="276"/>
      <c r="G717" s="276"/>
      <c r="H717" s="276"/>
      <c r="I717" s="276"/>
      <c r="J717" s="276"/>
      <c r="K717" s="276"/>
      <c r="L717" s="276"/>
      <c r="M717" s="276"/>
      <c r="N717" s="276"/>
      <c r="O717" s="276"/>
      <c r="P717" s="276"/>
      <c r="Q717" s="276"/>
      <c r="R717" s="276"/>
      <c r="S717" s="276"/>
      <c r="T717" s="276"/>
      <c r="U717" s="276"/>
      <c r="V717" s="276"/>
      <c r="W717" s="276"/>
      <c r="X717" s="276"/>
      <c r="Y717" s="276"/>
      <c r="Z717" s="276"/>
    </row>
    <row r="718" ht="15.75" customHeight="1">
      <c r="A718" s="2"/>
      <c r="B718" s="2"/>
      <c r="C718" s="2"/>
      <c r="D718" s="276"/>
      <c r="E718" s="276"/>
      <c r="F718" s="276"/>
      <c r="G718" s="276"/>
      <c r="H718" s="276"/>
      <c r="I718" s="276"/>
      <c r="J718" s="276"/>
      <c r="K718" s="276"/>
      <c r="L718" s="276"/>
      <c r="M718" s="276"/>
      <c r="N718" s="276"/>
      <c r="O718" s="276"/>
      <c r="P718" s="276"/>
      <c r="Q718" s="276"/>
      <c r="R718" s="276"/>
      <c r="S718" s="276"/>
      <c r="T718" s="276"/>
      <c r="U718" s="276"/>
      <c r="V718" s="276"/>
      <c r="W718" s="276"/>
      <c r="X718" s="276"/>
      <c r="Y718" s="276"/>
      <c r="Z718" s="276"/>
    </row>
    <row r="719" ht="15.75" customHeight="1">
      <c r="A719" s="2"/>
      <c r="B719" s="2"/>
      <c r="C719" s="2"/>
      <c r="D719" s="276"/>
      <c r="E719" s="276"/>
      <c r="F719" s="276"/>
      <c r="G719" s="276"/>
      <c r="H719" s="276"/>
      <c r="I719" s="276"/>
      <c r="J719" s="276"/>
      <c r="K719" s="276"/>
      <c r="L719" s="276"/>
      <c r="M719" s="276"/>
      <c r="N719" s="276"/>
      <c r="O719" s="276"/>
      <c r="P719" s="276"/>
      <c r="Q719" s="276"/>
      <c r="R719" s="276"/>
      <c r="S719" s="276"/>
      <c r="T719" s="276"/>
      <c r="U719" s="276"/>
      <c r="V719" s="276"/>
      <c r="W719" s="276"/>
      <c r="X719" s="276"/>
      <c r="Y719" s="276"/>
      <c r="Z719" s="276"/>
    </row>
    <row r="720" ht="15.75" customHeight="1">
      <c r="A720" s="2"/>
      <c r="B720" s="2"/>
      <c r="C720" s="2"/>
      <c r="D720" s="276"/>
      <c r="E720" s="276"/>
      <c r="F720" s="276"/>
      <c r="G720" s="276"/>
      <c r="H720" s="276"/>
      <c r="I720" s="276"/>
      <c r="J720" s="276"/>
      <c r="K720" s="276"/>
      <c r="L720" s="276"/>
      <c r="M720" s="276"/>
      <c r="N720" s="276"/>
      <c r="O720" s="276"/>
      <c r="P720" s="276"/>
      <c r="Q720" s="276"/>
      <c r="R720" s="276"/>
      <c r="S720" s="276"/>
      <c r="T720" s="276"/>
      <c r="U720" s="276"/>
      <c r="V720" s="276"/>
      <c r="W720" s="276"/>
      <c r="X720" s="276"/>
      <c r="Y720" s="276"/>
      <c r="Z720" s="276"/>
    </row>
    <row r="721" ht="15.75" customHeight="1">
      <c r="A721" s="2"/>
      <c r="B721" s="2"/>
      <c r="C721" s="2"/>
      <c r="D721" s="276"/>
      <c r="E721" s="276"/>
      <c r="F721" s="276"/>
      <c r="G721" s="276"/>
      <c r="H721" s="276"/>
      <c r="I721" s="276"/>
      <c r="J721" s="276"/>
      <c r="K721" s="276"/>
      <c r="L721" s="276"/>
      <c r="M721" s="276"/>
      <c r="N721" s="276"/>
      <c r="O721" s="276"/>
      <c r="P721" s="276"/>
      <c r="Q721" s="276"/>
      <c r="R721" s="276"/>
      <c r="S721" s="276"/>
      <c r="T721" s="276"/>
      <c r="U721" s="276"/>
      <c r="V721" s="276"/>
      <c r="W721" s="276"/>
      <c r="X721" s="276"/>
      <c r="Y721" s="276"/>
      <c r="Z721" s="276"/>
    </row>
    <row r="722" ht="15.75" customHeight="1">
      <c r="A722" s="2"/>
      <c r="B722" s="2"/>
      <c r="C722" s="2"/>
      <c r="D722" s="276"/>
      <c r="E722" s="276"/>
      <c r="F722" s="276"/>
      <c r="G722" s="276"/>
      <c r="H722" s="276"/>
      <c r="I722" s="276"/>
      <c r="J722" s="276"/>
      <c r="K722" s="276"/>
      <c r="L722" s="276"/>
      <c r="M722" s="276"/>
      <c r="N722" s="276"/>
      <c r="O722" s="276"/>
      <c r="P722" s="276"/>
      <c r="Q722" s="276"/>
      <c r="R722" s="276"/>
      <c r="S722" s="276"/>
      <c r="T722" s="276"/>
      <c r="U722" s="276"/>
      <c r="V722" s="276"/>
      <c r="W722" s="276"/>
      <c r="X722" s="276"/>
      <c r="Y722" s="276"/>
      <c r="Z722" s="276"/>
    </row>
    <row r="723" ht="15.75" customHeight="1">
      <c r="A723" s="2"/>
      <c r="B723" s="2"/>
      <c r="C723" s="2"/>
      <c r="D723" s="276"/>
      <c r="E723" s="276"/>
      <c r="F723" s="276"/>
      <c r="G723" s="276"/>
      <c r="H723" s="276"/>
      <c r="I723" s="276"/>
      <c r="J723" s="276"/>
      <c r="K723" s="276"/>
      <c r="L723" s="276"/>
      <c r="M723" s="276"/>
      <c r="N723" s="276"/>
      <c r="O723" s="276"/>
      <c r="P723" s="276"/>
      <c r="Q723" s="276"/>
      <c r="R723" s="276"/>
      <c r="S723" s="276"/>
      <c r="T723" s="276"/>
      <c r="U723" s="276"/>
      <c r="V723" s="276"/>
      <c r="W723" s="276"/>
      <c r="X723" s="276"/>
      <c r="Y723" s="276"/>
      <c r="Z723" s="276"/>
    </row>
    <row r="724" ht="15.75" customHeight="1">
      <c r="A724" s="2"/>
      <c r="B724" s="2"/>
      <c r="C724" s="2"/>
      <c r="D724" s="276"/>
      <c r="E724" s="276"/>
      <c r="F724" s="276"/>
      <c r="G724" s="276"/>
      <c r="H724" s="276"/>
      <c r="I724" s="276"/>
      <c r="J724" s="276"/>
      <c r="K724" s="276"/>
      <c r="L724" s="276"/>
      <c r="M724" s="276"/>
      <c r="N724" s="276"/>
      <c r="O724" s="276"/>
      <c r="P724" s="276"/>
      <c r="Q724" s="276"/>
      <c r="R724" s="276"/>
      <c r="S724" s="276"/>
      <c r="T724" s="276"/>
      <c r="U724" s="276"/>
      <c r="V724" s="276"/>
      <c r="W724" s="276"/>
      <c r="X724" s="276"/>
      <c r="Y724" s="276"/>
      <c r="Z724" s="276"/>
    </row>
    <row r="725" ht="15.75" customHeight="1">
      <c r="A725" s="2"/>
      <c r="B725" s="2"/>
      <c r="C725" s="2"/>
      <c r="D725" s="276"/>
      <c r="E725" s="276"/>
      <c r="F725" s="276"/>
      <c r="G725" s="276"/>
      <c r="H725" s="276"/>
      <c r="I725" s="276"/>
      <c r="J725" s="276"/>
      <c r="K725" s="276"/>
      <c r="L725" s="276"/>
      <c r="M725" s="276"/>
      <c r="N725" s="276"/>
      <c r="O725" s="276"/>
      <c r="P725" s="276"/>
      <c r="Q725" s="276"/>
      <c r="R725" s="276"/>
      <c r="S725" s="276"/>
      <c r="T725" s="276"/>
      <c r="U725" s="276"/>
      <c r="V725" s="276"/>
      <c r="W725" s="276"/>
      <c r="X725" s="276"/>
      <c r="Y725" s="276"/>
      <c r="Z725" s="276"/>
    </row>
    <row r="726" ht="15.75" customHeight="1">
      <c r="A726" s="2"/>
      <c r="B726" s="2"/>
      <c r="C726" s="2"/>
      <c r="D726" s="276"/>
      <c r="E726" s="276"/>
      <c r="F726" s="276"/>
      <c r="G726" s="276"/>
      <c r="H726" s="276"/>
      <c r="I726" s="276"/>
      <c r="J726" s="276"/>
      <c r="K726" s="276"/>
      <c r="L726" s="276"/>
      <c r="M726" s="276"/>
      <c r="N726" s="276"/>
      <c r="O726" s="276"/>
      <c r="P726" s="276"/>
      <c r="Q726" s="276"/>
      <c r="R726" s="276"/>
      <c r="S726" s="276"/>
      <c r="T726" s="276"/>
      <c r="U726" s="276"/>
      <c r="V726" s="276"/>
      <c r="W726" s="276"/>
      <c r="X726" s="276"/>
      <c r="Y726" s="276"/>
      <c r="Z726" s="276"/>
    </row>
    <row r="727" ht="15.75" customHeight="1">
      <c r="A727" s="2"/>
      <c r="B727" s="2"/>
      <c r="C727" s="2"/>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row>
    <row r="728" ht="15.75" customHeight="1">
      <c r="A728" s="2"/>
      <c r="B728" s="2"/>
      <c r="C728" s="2"/>
      <c r="D728" s="276"/>
      <c r="E728" s="276"/>
      <c r="F728" s="276"/>
      <c r="G728" s="276"/>
      <c r="H728" s="276"/>
      <c r="I728" s="276"/>
      <c r="J728" s="276"/>
      <c r="K728" s="276"/>
      <c r="L728" s="276"/>
      <c r="M728" s="276"/>
      <c r="N728" s="276"/>
      <c r="O728" s="276"/>
      <c r="P728" s="276"/>
      <c r="Q728" s="276"/>
      <c r="R728" s="276"/>
      <c r="S728" s="276"/>
      <c r="T728" s="276"/>
      <c r="U728" s="276"/>
      <c r="V728" s="276"/>
      <c r="W728" s="276"/>
      <c r="X728" s="276"/>
      <c r="Y728" s="276"/>
      <c r="Z728" s="276"/>
    </row>
    <row r="729" ht="15.75" customHeight="1">
      <c r="A729" s="2"/>
      <c r="B729" s="2"/>
      <c r="C729" s="2"/>
      <c r="D729" s="276"/>
      <c r="E729" s="276"/>
      <c r="F729" s="276"/>
      <c r="G729" s="276"/>
      <c r="H729" s="276"/>
      <c r="I729" s="276"/>
      <c r="J729" s="276"/>
      <c r="K729" s="276"/>
      <c r="L729" s="276"/>
      <c r="M729" s="276"/>
      <c r="N729" s="276"/>
      <c r="O729" s="276"/>
      <c r="P729" s="276"/>
      <c r="Q729" s="276"/>
      <c r="R729" s="276"/>
      <c r="S729" s="276"/>
      <c r="T729" s="276"/>
      <c r="U729" s="276"/>
      <c r="V729" s="276"/>
      <c r="W729" s="276"/>
      <c r="X729" s="276"/>
      <c r="Y729" s="276"/>
      <c r="Z729" s="276"/>
    </row>
    <row r="730" ht="15.75" customHeight="1">
      <c r="A730" s="2"/>
      <c r="B730" s="2"/>
      <c r="C730" s="2"/>
      <c r="D730" s="276"/>
      <c r="E730" s="276"/>
      <c r="F730" s="276"/>
      <c r="G730" s="276"/>
      <c r="H730" s="276"/>
      <c r="I730" s="276"/>
      <c r="J730" s="276"/>
      <c r="K730" s="276"/>
      <c r="L730" s="276"/>
      <c r="M730" s="276"/>
      <c r="N730" s="276"/>
      <c r="O730" s="276"/>
      <c r="P730" s="276"/>
      <c r="Q730" s="276"/>
      <c r="R730" s="276"/>
      <c r="S730" s="276"/>
      <c r="T730" s="276"/>
      <c r="U730" s="276"/>
      <c r="V730" s="276"/>
      <c r="W730" s="276"/>
      <c r="X730" s="276"/>
      <c r="Y730" s="276"/>
      <c r="Z730" s="276"/>
    </row>
    <row r="731" ht="15.75" customHeight="1">
      <c r="A731" s="2"/>
      <c r="B731" s="2"/>
      <c r="C731" s="2"/>
      <c r="D731" s="276"/>
      <c r="E731" s="276"/>
      <c r="F731" s="276"/>
      <c r="G731" s="276"/>
      <c r="H731" s="276"/>
      <c r="I731" s="276"/>
      <c r="J731" s="276"/>
      <c r="K731" s="276"/>
      <c r="L731" s="276"/>
      <c r="M731" s="276"/>
      <c r="N731" s="276"/>
      <c r="O731" s="276"/>
      <c r="P731" s="276"/>
      <c r="Q731" s="276"/>
      <c r="R731" s="276"/>
      <c r="S731" s="276"/>
      <c r="T731" s="276"/>
      <c r="U731" s="276"/>
      <c r="V731" s="276"/>
      <c r="W731" s="276"/>
      <c r="X731" s="276"/>
      <c r="Y731" s="276"/>
      <c r="Z731" s="276"/>
    </row>
    <row r="732" ht="15.75" customHeight="1">
      <c r="A732" s="2"/>
      <c r="B732" s="2"/>
      <c r="C732" s="2"/>
      <c r="D732" s="276"/>
      <c r="E732" s="276"/>
      <c r="F732" s="276"/>
      <c r="G732" s="276"/>
      <c r="H732" s="276"/>
      <c r="I732" s="276"/>
      <c r="J732" s="276"/>
      <c r="K732" s="276"/>
      <c r="L732" s="276"/>
      <c r="M732" s="276"/>
      <c r="N732" s="276"/>
      <c r="O732" s="276"/>
      <c r="P732" s="276"/>
      <c r="Q732" s="276"/>
      <c r="R732" s="276"/>
      <c r="S732" s="276"/>
      <c r="T732" s="276"/>
      <c r="U732" s="276"/>
      <c r="V732" s="276"/>
      <c r="W732" s="276"/>
      <c r="X732" s="276"/>
      <c r="Y732" s="276"/>
      <c r="Z732" s="276"/>
    </row>
    <row r="733" ht="15.75" customHeight="1">
      <c r="A733" s="2"/>
      <c r="B733" s="2"/>
      <c r="C733" s="2"/>
      <c r="D733" s="276"/>
      <c r="E733" s="276"/>
      <c r="F733" s="276"/>
      <c r="G733" s="276"/>
      <c r="H733" s="276"/>
      <c r="I733" s="276"/>
      <c r="J733" s="276"/>
      <c r="K733" s="276"/>
      <c r="L733" s="276"/>
      <c r="M733" s="276"/>
      <c r="N733" s="276"/>
      <c r="O733" s="276"/>
      <c r="P733" s="276"/>
      <c r="Q733" s="276"/>
      <c r="R733" s="276"/>
      <c r="S733" s="276"/>
      <c r="T733" s="276"/>
      <c r="U733" s="276"/>
      <c r="V733" s="276"/>
      <c r="W733" s="276"/>
      <c r="X733" s="276"/>
      <c r="Y733" s="276"/>
      <c r="Z733" s="276"/>
    </row>
    <row r="734" ht="15.75" customHeight="1">
      <c r="A734" s="2"/>
      <c r="B734" s="2"/>
      <c r="C734" s="2"/>
      <c r="D734" s="276"/>
      <c r="E734" s="276"/>
      <c r="F734" s="276"/>
      <c r="G734" s="276"/>
      <c r="H734" s="276"/>
      <c r="I734" s="276"/>
      <c r="J734" s="276"/>
      <c r="K734" s="276"/>
      <c r="L734" s="276"/>
      <c r="M734" s="276"/>
      <c r="N734" s="276"/>
      <c r="O734" s="276"/>
      <c r="P734" s="276"/>
      <c r="Q734" s="276"/>
      <c r="R734" s="276"/>
      <c r="S734" s="276"/>
      <c r="T734" s="276"/>
      <c r="U734" s="276"/>
      <c r="V734" s="276"/>
      <c r="W734" s="276"/>
      <c r="X734" s="276"/>
      <c r="Y734" s="276"/>
      <c r="Z734" s="276"/>
    </row>
    <row r="735" ht="15.75" customHeight="1">
      <c r="A735" s="2"/>
      <c r="B735" s="2"/>
      <c r="C735" s="2"/>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row>
    <row r="736" ht="15.75" customHeight="1">
      <c r="A736" s="2"/>
      <c r="B736" s="2"/>
      <c r="C736" s="2"/>
      <c r="D736" s="276"/>
      <c r="E736" s="276"/>
      <c r="F736" s="276"/>
      <c r="G736" s="276"/>
      <c r="H736" s="276"/>
      <c r="I736" s="276"/>
      <c r="J736" s="276"/>
      <c r="K736" s="276"/>
      <c r="L736" s="276"/>
      <c r="M736" s="276"/>
      <c r="N736" s="276"/>
      <c r="O736" s="276"/>
      <c r="P736" s="276"/>
      <c r="Q736" s="276"/>
      <c r="R736" s="276"/>
      <c r="S736" s="276"/>
      <c r="T736" s="276"/>
      <c r="U736" s="276"/>
      <c r="V736" s="276"/>
      <c r="W736" s="276"/>
      <c r="X736" s="276"/>
      <c r="Y736" s="276"/>
      <c r="Z736" s="276"/>
    </row>
    <row r="737" ht="15.75" customHeight="1">
      <c r="A737" s="2"/>
      <c r="B737" s="2"/>
      <c r="C737" s="2"/>
      <c r="D737" s="276"/>
      <c r="E737" s="276"/>
      <c r="F737" s="276"/>
      <c r="G737" s="276"/>
      <c r="H737" s="276"/>
      <c r="I737" s="276"/>
      <c r="J737" s="276"/>
      <c r="K737" s="276"/>
      <c r="L737" s="276"/>
      <c r="M737" s="276"/>
      <c r="N737" s="276"/>
      <c r="O737" s="276"/>
      <c r="P737" s="276"/>
      <c r="Q737" s="276"/>
      <c r="R737" s="276"/>
      <c r="S737" s="276"/>
      <c r="T737" s="276"/>
      <c r="U737" s="276"/>
      <c r="V737" s="276"/>
      <c r="W737" s="276"/>
      <c r="X737" s="276"/>
      <c r="Y737" s="276"/>
      <c r="Z737" s="276"/>
    </row>
    <row r="738" ht="15.75" customHeight="1">
      <c r="A738" s="2"/>
      <c r="B738" s="2"/>
      <c r="C738" s="2"/>
      <c r="D738" s="276"/>
      <c r="E738" s="276"/>
      <c r="F738" s="276"/>
      <c r="G738" s="276"/>
      <c r="H738" s="276"/>
      <c r="I738" s="276"/>
      <c r="J738" s="276"/>
      <c r="K738" s="276"/>
      <c r="L738" s="276"/>
      <c r="M738" s="276"/>
      <c r="N738" s="276"/>
      <c r="O738" s="276"/>
      <c r="P738" s="276"/>
      <c r="Q738" s="276"/>
      <c r="R738" s="276"/>
      <c r="S738" s="276"/>
      <c r="T738" s="276"/>
      <c r="U738" s="276"/>
      <c r="V738" s="276"/>
      <c r="W738" s="276"/>
      <c r="X738" s="276"/>
      <c r="Y738" s="276"/>
      <c r="Z738" s="276"/>
    </row>
    <row r="739" ht="15.75" customHeight="1">
      <c r="A739" s="2"/>
      <c r="B739" s="2"/>
      <c r="C739" s="2"/>
      <c r="D739" s="276"/>
      <c r="E739" s="276"/>
      <c r="F739" s="276"/>
      <c r="G739" s="276"/>
      <c r="H739" s="276"/>
      <c r="I739" s="276"/>
      <c r="J739" s="276"/>
      <c r="K739" s="276"/>
      <c r="L739" s="276"/>
      <c r="M739" s="276"/>
      <c r="N739" s="276"/>
      <c r="O739" s="276"/>
      <c r="P739" s="276"/>
      <c r="Q739" s="276"/>
      <c r="R739" s="276"/>
      <c r="S739" s="276"/>
      <c r="T739" s="276"/>
      <c r="U739" s="276"/>
      <c r="V739" s="276"/>
      <c r="W739" s="276"/>
      <c r="X739" s="276"/>
      <c r="Y739" s="276"/>
      <c r="Z739" s="276"/>
    </row>
    <row r="740" ht="15.75" customHeight="1">
      <c r="A740" s="2"/>
      <c r="B740" s="2"/>
      <c r="C740" s="2"/>
      <c r="D740" s="276"/>
      <c r="E740" s="276"/>
      <c r="F740" s="276"/>
      <c r="G740" s="276"/>
      <c r="H740" s="276"/>
      <c r="I740" s="276"/>
      <c r="J740" s="276"/>
      <c r="K740" s="276"/>
      <c r="L740" s="276"/>
      <c r="M740" s="276"/>
      <c r="N740" s="276"/>
      <c r="O740" s="276"/>
      <c r="P740" s="276"/>
      <c r="Q740" s="276"/>
      <c r="R740" s="276"/>
      <c r="S740" s="276"/>
      <c r="T740" s="276"/>
      <c r="U740" s="276"/>
      <c r="V740" s="276"/>
      <c r="W740" s="276"/>
      <c r="X740" s="276"/>
      <c r="Y740" s="276"/>
      <c r="Z740" s="276"/>
    </row>
    <row r="741" ht="15.75" customHeight="1">
      <c r="A741" s="2"/>
      <c r="B741" s="2"/>
      <c r="C741" s="2"/>
      <c r="D741" s="276"/>
      <c r="E741" s="276"/>
      <c r="F741" s="276"/>
      <c r="G741" s="276"/>
      <c r="H741" s="276"/>
      <c r="I741" s="276"/>
      <c r="J741" s="276"/>
      <c r="K741" s="276"/>
      <c r="L741" s="276"/>
      <c r="M741" s="276"/>
      <c r="N741" s="276"/>
      <c r="O741" s="276"/>
      <c r="P741" s="276"/>
      <c r="Q741" s="276"/>
      <c r="R741" s="276"/>
      <c r="S741" s="276"/>
      <c r="T741" s="276"/>
      <c r="U741" s="276"/>
      <c r="V741" s="276"/>
      <c r="W741" s="276"/>
      <c r="X741" s="276"/>
      <c r="Y741" s="276"/>
      <c r="Z741" s="276"/>
    </row>
    <row r="742" ht="15.75" customHeight="1">
      <c r="A742" s="2"/>
      <c r="B742" s="2"/>
      <c r="C742" s="2"/>
      <c r="D742" s="276"/>
      <c r="E742" s="276"/>
      <c r="F742" s="276"/>
      <c r="G742" s="276"/>
      <c r="H742" s="276"/>
      <c r="I742" s="276"/>
      <c r="J742" s="276"/>
      <c r="K742" s="276"/>
      <c r="L742" s="276"/>
      <c r="M742" s="276"/>
      <c r="N742" s="276"/>
      <c r="O742" s="276"/>
      <c r="P742" s="276"/>
      <c r="Q742" s="276"/>
      <c r="R742" s="276"/>
      <c r="S742" s="276"/>
      <c r="T742" s="276"/>
      <c r="U742" s="276"/>
      <c r="V742" s="276"/>
      <c r="W742" s="276"/>
      <c r="X742" s="276"/>
      <c r="Y742" s="276"/>
      <c r="Z742" s="276"/>
    </row>
    <row r="743" ht="15.75" customHeight="1">
      <c r="A743" s="2"/>
      <c r="B743" s="2"/>
      <c r="C743" s="2"/>
      <c r="D743" s="276"/>
      <c r="E743" s="276"/>
      <c r="F743" s="276"/>
      <c r="G743" s="276"/>
      <c r="H743" s="276"/>
      <c r="I743" s="276"/>
      <c r="J743" s="276"/>
      <c r="K743" s="276"/>
      <c r="L743" s="276"/>
      <c r="M743" s="276"/>
      <c r="N743" s="276"/>
      <c r="O743" s="276"/>
      <c r="P743" s="276"/>
      <c r="Q743" s="276"/>
      <c r="R743" s="276"/>
      <c r="S743" s="276"/>
      <c r="T743" s="276"/>
      <c r="U743" s="276"/>
      <c r="V743" s="276"/>
      <c r="W743" s="276"/>
      <c r="X743" s="276"/>
      <c r="Y743" s="276"/>
      <c r="Z743" s="276"/>
    </row>
    <row r="744" ht="15.75" customHeight="1">
      <c r="A744" s="2"/>
      <c r="B744" s="2"/>
      <c r="C744" s="2"/>
      <c r="D744" s="276"/>
      <c r="E744" s="276"/>
      <c r="F744" s="276"/>
      <c r="G744" s="276"/>
      <c r="H744" s="276"/>
      <c r="I744" s="276"/>
      <c r="J744" s="276"/>
      <c r="K744" s="276"/>
      <c r="L744" s="276"/>
      <c r="M744" s="276"/>
      <c r="N744" s="276"/>
      <c r="O744" s="276"/>
      <c r="P744" s="276"/>
      <c r="Q744" s="276"/>
      <c r="R744" s="276"/>
      <c r="S744" s="276"/>
      <c r="T744" s="276"/>
      <c r="U744" s="276"/>
      <c r="V744" s="276"/>
      <c r="W744" s="276"/>
      <c r="X744" s="276"/>
      <c r="Y744" s="276"/>
      <c r="Z744" s="276"/>
    </row>
    <row r="745" ht="15.75" customHeight="1">
      <c r="A745" s="2"/>
      <c r="B745" s="2"/>
      <c r="C745" s="2"/>
      <c r="D745" s="276"/>
      <c r="E745" s="276"/>
      <c r="F745" s="276"/>
      <c r="G745" s="276"/>
      <c r="H745" s="276"/>
      <c r="I745" s="276"/>
      <c r="J745" s="276"/>
      <c r="K745" s="276"/>
      <c r="L745" s="276"/>
      <c r="M745" s="276"/>
      <c r="N745" s="276"/>
      <c r="O745" s="276"/>
      <c r="P745" s="276"/>
      <c r="Q745" s="276"/>
      <c r="R745" s="276"/>
      <c r="S745" s="276"/>
      <c r="T745" s="276"/>
      <c r="U745" s="276"/>
      <c r="V745" s="276"/>
      <c r="W745" s="276"/>
      <c r="X745" s="276"/>
      <c r="Y745" s="276"/>
      <c r="Z745" s="276"/>
    </row>
    <row r="746" ht="15.75" customHeight="1">
      <c r="A746" s="2"/>
      <c r="B746" s="2"/>
      <c r="C746" s="2"/>
      <c r="D746" s="276"/>
      <c r="E746" s="276"/>
      <c r="F746" s="276"/>
      <c r="G746" s="276"/>
      <c r="H746" s="276"/>
      <c r="I746" s="276"/>
      <c r="J746" s="276"/>
      <c r="K746" s="276"/>
      <c r="L746" s="276"/>
      <c r="M746" s="276"/>
      <c r="N746" s="276"/>
      <c r="O746" s="276"/>
      <c r="P746" s="276"/>
      <c r="Q746" s="276"/>
      <c r="R746" s="276"/>
      <c r="S746" s="276"/>
      <c r="T746" s="276"/>
      <c r="U746" s="276"/>
      <c r="V746" s="276"/>
      <c r="W746" s="276"/>
      <c r="X746" s="276"/>
      <c r="Y746" s="276"/>
      <c r="Z746" s="276"/>
    </row>
    <row r="747" ht="15.75" customHeight="1">
      <c r="A747" s="2"/>
      <c r="B747" s="2"/>
      <c r="C747" s="2"/>
      <c r="D747" s="276"/>
      <c r="E747" s="276"/>
      <c r="F747" s="276"/>
      <c r="G747" s="276"/>
      <c r="H747" s="276"/>
      <c r="I747" s="276"/>
      <c r="J747" s="276"/>
      <c r="K747" s="276"/>
      <c r="L747" s="276"/>
      <c r="M747" s="276"/>
      <c r="N747" s="276"/>
      <c r="O747" s="276"/>
      <c r="P747" s="276"/>
      <c r="Q747" s="276"/>
      <c r="R747" s="276"/>
      <c r="S747" s="276"/>
      <c r="T747" s="276"/>
      <c r="U747" s="276"/>
      <c r="V747" s="276"/>
      <c r="W747" s="276"/>
      <c r="X747" s="276"/>
      <c r="Y747" s="276"/>
      <c r="Z747" s="276"/>
    </row>
    <row r="748" ht="15.75" customHeight="1">
      <c r="A748" s="2"/>
      <c r="B748" s="2"/>
      <c r="C748" s="2"/>
      <c r="D748" s="276"/>
      <c r="E748" s="276"/>
      <c r="F748" s="276"/>
      <c r="G748" s="276"/>
      <c r="H748" s="276"/>
      <c r="I748" s="276"/>
      <c r="J748" s="276"/>
      <c r="K748" s="276"/>
      <c r="L748" s="276"/>
      <c r="M748" s="276"/>
      <c r="N748" s="276"/>
      <c r="O748" s="276"/>
      <c r="P748" s="276"/>
      <c r="Q748" s="276"/>
      <c r="R748" s="276"/>
      <c r="S748" s="276"/>
      <c r="T748" s="276"/>
      <c r="U748" s="276"/>
      <c r="V748" s="276"/>
      <c r="W748" s="276"/>
      <c r="X748" s="276"/>
      <c r="Y748" s="276"/>
      <c r="Z748" s="276"/>
    </row>
    <row r="749" ht="15.75" customHeight="1">
      <c r="A749" s="2"/>
      <c r="B749" s="2"/>
      <c r="C749" s="2"/>
      <c r="D749" s="276"/>
      <c r="E749" s="276"/>
      <c r="F749" s="276"/>
      <c r="G749" s="276"/>
      <c r="H749" s="276"/>
      <c r="I749" s="276"/>
      <c r="J749" s="276"/>
      <c r="K749" s="276"/>
      <c r="L749" s="276"/>
      <c r="M749" s="276"/>
      <c r="N749" s="276"/>
      <c r="O749" s="276"/>
      <c r="P749" s="276"/>
      <c r="Q749" s="276"/>
      <c r="R749" s="276"/>
      <c r="S749" s="276"/>
      <c r="T749" s="276"/>
      <c r="U749" s="276"/>
      <c r="V749" s="276"/>
      <c r="W749" s="276"/>
      <c r="X749" s="276"/>
      <c r="Y749" s="276"/>
      <c r="Z749" s="276"/>
    </row>
    <row r="750" ht="15.75" customHeight="1">
      <c r="A750" s="2"/>
      <c r="B750" s="2"/>
      <c r="C750" s="2"/>
      <c r="D750" s="276"/>
      <c r="E750" s="276"/>
      <c r="F750" s="276"/>
      <c r="G750" s="276"/>
      <c r="H750" s="276"/>
      <c r="I750" s="276"/>
      <c r="J750" s="276"/>
      <c r="K750" s="276"/>
      <c r="L750" s="276"/>
      <c r="M750" s="276"/>
      <c r="N750" s="276"/>
      <c r="O750" s="276"/>
      <c r="P750" s="276"/>
      <c r="Q750" s="276"/>
      <c r="R750" s="276"/>
      <c r="S750" s="276"/>
      <c r="T750" s="276"/>
      <c r="U750" s="276"/>
      <c r="V750" s="276"/>
      <c r="W750" s="276"/>
      <c r="X750" s="276"/>
      <c r="Y750" s="276"/>
      <c r="Z750" s="276"/>
    </row>
    <row r="751" ht="15.75" customHeight="1">
      <c r="A751" s="2"/>
      <c r="B751" s="2"/>
      <c r="C751" s="2"/>
      <c r="D751" s="276"/>
      <c r="E751" s="276"/>
      <c r="F751" s="276"/>
      <c r="G751" s="276"/>
      <c r="H751" s="276"/>
      <c r="I751" s="276"/>
      <c r="J751" s="276"/>
      <c r="K751" s="276"/>
      <c r="L751" s="276"/>
      <c r="M751" s="276"/>
      <c r="N751" s="276"/>
      <c r="O751" s="276"/>
      <c r="P751" s="276"/>
      <c r="Q751" s="276"/>
      <c r="R751" s="276"/>
      <c r="S751" s="276"/>
      <c r="T751" s="276"/>
      <c r="U751" s="276"/>
      <c r="V751" s="276"/>
      <c r="W751" s="276"/>
      <c r="X751" s="276"/>
      <c r="Y751" s="276"/>
      <c r="Z751" s="276"/>
    </row>
    <row r="752" ht="15.75" customHeight="1">
      <c r="A752" s="2"/>
      <c r="B752" s="2"/>
      <c r="C752" s="2"/>
      <c r="D752" s="276"/>
      <c r="E752" s="276"/>
      <c r="F752" s="276"/>
      <c r="G752" s="276"/>
      <c r="H752" s="276"/>
      <c r="I752" s="276"/>
      <c r="J752" s="276"/>
      <c r="K752" s="276"/>
      <c r="L752" s="276"/>
      <c r="M752" s="276"/>
      <c r="N752" s="276"/>
      <c r="O752" s="276"/>
      <c r="P752" s="276"/>
      <c r="Q752" s="276"/>
      <c r="R752" s="276"/>
      <c r="S752" s="276"/>
      <c r="T752" s="276"/>
      <c r="U752" s="276"/>
      <c r="V752" s="276"/>
      <c r="W752" s="276"/>
      <c r="X752" s="276"/>
      <c r="Y752" s="276"/>
      <c r="Z752" s="276"/>
    </row>
    <row r="753" ht="15.75" customHeight="1">
      <c r="A753" s="2"/>
      <c r="B753" s="2"/>
      <c r="C753" s="2"/>
      <c r="D753" s="276"/>
      <c r="E753" s="276"/>
      <c r="F753" s="276"/>
      <c r="G753" s="276"/>
      <c r="H753" s="276"/>
      <c r="I753" s="276"/>
      <c r="J753" s="276"/>
      <c r="K753" s="276"/>
      <c r="L753" s="276"/>
      <c r="M753" s="276"/>
      <c r="N753" s="276"/>
      <c r="O753" s="276"/>
      <c r="P753" s="276"/>
      <c r="Q753" s="276"/>
      <c r="R753" s="276"/>
      <c r="S753" s="276"/>
      <c r="T753" s="276"/>
      <c r="U753" s="276"/>
      <c r="V753" s="276"/>
      <c r="W753" s="276"/>
      <c r="X753" s="276"/>
      <c r="Y753" s="276"/>
      <c r="Z753" s="276"/>
    </row>
    <row r="754" ht="15.75" customHeight="1">
      <c r="A754" s="2"/>
      <c r="B754" s="2"/>
      <c r="C754" s="2"/>
      <c r="D754" s="276"/>
      <c r="E754" s="276"/>
      <c r="F754" s="276"/>
      <c r="G754" s="276"/>
      <c r="H754" s="276"/>
      <c r="I754" s="276"/>
      <c r="J754" s="276"/>
      <c r="K754" s="276"/>
      <c r="L754" s="276"/>
      <c r="M754" s="276"/>
      <c r="N754" s="276"/>
      <c r="O754" s="276"/>
      <c r="P754" s="276"/>
      <c r="Q754" s="276"/>
      <c r="R754" s="276"/>
      <c r="S754" s="276"/>
      <c r="T754" s="276"/>
      <c r="U754" s="276"/>
      <c r="V754" s="276"/>
      <c r="W754" s="276"/>
      <c r="X754" s="276"/>
      <c r="Y754" s="276"/>
      <c r="Z754" s="276"/>
    </row>
    <row r="755" ht="15.75" customHeight="1">
      <c r="A755" s="2"/>
      <c r="B755" s="2"/>
      <c r="C755" s="2"/>
      <c r="D755" s="276"/>
      <c r="E755" s="276"/>
      <c r="F755" s="276"/>
      <c r="G755" s="276"/>
      <c r="H755" s="276"/>
      <c r="I755" s="276"/>
      <c r="J755" s="276"/>
      <c r="K755" s="276"/>
      <c r="L755" s="276"/>
      <c r="M755" s="276"/>
      <c r="N755" s="276"/>
      <c r="O755" s="276"/>
      <c r="P755" s="276"/>
      <c r="Q755" s="276"/>
      <c r="R755" s="276"/>
      <c r="S755" s="276"/>
      <c r="T755" s="276"/>
      <c r="U755" s="276"/>
      <c r="V755" s="276"/>
      <c r="W755" s="276"/>
      <c r="X755" s="276"/>
      <c r="Y755" s="276"/>
      <c r="Z755" s="276"/>
    </row>
    <row r="756" ht="15.75" customHeight="1">
      <c r="A756" s="2"/>
      <c r="B756" s="2"/>
      <c r="C756" s="2"/>
      <c r="D756" s="276"/>
      <c r="E756" s="276"/>
      <c r="F756" s="276"/>
      <c r="G756" s="276"/>
      <c r="H756" s="276"/>
      <c r="I756" s="276"/>
      <c r="J756" s="276"/>
      <c r="K756" s="276"/>
      <c r="L756" s="276"/>
      <c r="M756" s="276"/>
      <c r="N756" s="276"/>
      <c r="O756" s="276"/>
      <c r="P756" s="276"/>
      <c r="Q756" s="276"/>
      <c r="R756" s="276"/>
      <c r="S756" s="276"/>
      <c r="T756" s="276"/>
      <c r="U756" s="276"/>
      <c r="V756" s="276"/>
      <c r="W756" s="276"/>
      <c r="X756" s="276"/>
      <c r="Y756" s="276"/>
      <c r="Z756" s="276"/>
    </row>
    <row r="757" ht="15.75" customHeight="1">
      <c r="A757" s="2"/>
      <c r="B757" s="2"/>
      <c r="C757" s="2"/>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row>
    <row r="758" ht="15.75" customHeight="1">
      <c r="A758" s="2"/>
      <c r="B758" s="2"/>
      <c r="C758" s="2"/>
      <c r="D758" s="276"/>
      <c r="E758" s="276"/>
      <c r="F758" s="276"/>
      <c r="G758" s="276"/>
      <c r="H758" s="276"/>
      <c r="I758" s="276"/>
      <c r="J758" s="276"/>
      <c r="K758" s="276"/>
      <c r="L758" s="276"/>
      <c r="M758" s="276"/>
      <c r="N758" s="276"/>
      <c r="O758" s="276"/>
      <c r="P758" s="276"/>
      <c r="Q758" s="276"/>
      <c r="R758" s="276"/>
      <c r="S758" s="276"/>
      <c r="T758" s="276"/>
      <c r="U758" s="276"/>
      <c r="V758" s="276"/>
      <c r="W758" s="276"/>
      <c r="X758" s="276"/>
      <c r="Y758" s="276"/>
      <c r="Z758" s="276"/>
    </row>
    <row r="759" ht="15.75" customHeight="1">
      <c r="A759" s="2"/>
      <c r="B759" s="2"/>
      <c r="C759" s="2"/>
      <c r="D759" s="276"/>
      <c r="E759" s="276"/>
      <c r="F759" s="276"/>
      <c r="G759" s="276"/>
      <c r="H759" s="276"/>
      <c r="I759" s="276"/>
      <c r="J759" s="276"/>
      <c r="K759" s="276"/>
      <c r="L759" s="276"/>
      <c r="M759" s="276"/>
      <c r="N759" s="276"/>
      <c r="O759" s="276"/>
      <c r="P759" s="276"/>
      <c r="Q759" s="276"/>
      <c r="R759" s="276"/>
      <c r="S759" s="276"/>
      <c r="T759" s="276"/>
      <c r="U759" s="276"/>
      <c r="V759" s="276"/>
      <c r="W759" s="276"/>
      <c r="X759" s="276"/>
      <c r="Y759" s="276"/>
      <c r="Z759" s="276"/>
    </row>
    <row r="760" ht="15.75" customHeight="1">
      <c r="A760" s="2"/>
      <c r="B760" s="2"/>
      <c r="C760" s="2"/>
      <c r="D760" s="276"/>
      <c r="E760" s="276"/>
      <c r="F760" s="276"/>
      <c r="G760" s="276"/>
      <c r="H760" s="276"/>
      <c r="I760" s="276"/>
      <c r="J760" s="276"/>
      <c r="K760" s="276"/>
      <c r="L760" s="276"/>
      <c r="M760" s="276"/>
      <c r="N760" s="276"/>
      <c r="O760" s="276"/>
      <c r="P760" s="276"/>
      <c r="Q760" s="276"/>
      <c r="R760" s="276"/>
      <c r="S760" s="276"/>
      <c r="T760" s="276"/>
      <c r="U760" s="276"/>
      <c r="V760" s="276"/>
      <c r="W760" s="276"/>
      <c r="X760" s="276"/>
      <c r="Y760" s="276"/>
      <c r="Z760" s="276"/>
    </row>
    <row r="761" ht="15.75" customHeight="1">
      <c r="A761" s="2"/>
      <c r="B761" s="2"/>
      <c r="C761" s="2"/>
      <c r="D761" s="276"/>
      <c r="E761" s="276"/>
      <c r="F761" s="276"/>
      <c r="G761" s="276"/>
      <c r="H761" s="276"/>
      <c r="I761" s="276"/>
      <c r="J761" s="276"/>
      <c r="K761" s="276"/>
      <c r="L761" s="276"/>
      <c r="M761" s="276"/>
      <c r="N761" s="276"/>
      <c r="O761" s="276"/>
      <c r="P761" s="276"/>
      <c r="Q761" s="276"/>
      <c r="R761" s="276"/>
      <c r="S761" s="276"/>
      <c r="T761" s="276"/>
      <c r="U761" s="276"/>
      <c r="V761" s="276"/>
      <c r="W761" s="276"/>
      <c r="X761" s="276"/>
      <c r="Y761" s="276"/>
      <c r="Z761" s="276"/>
    </row>
    <row r="762" ht="15.75" customHeight="1">
      <c r="A762" s="2"/>
      <c r="B762" s="2"/>
      <c r="C762" s="2"/>
      <c r="D762" s="276"/>
      <c r="E762" s="276"/>
      <c r="F762" s="276"/>
      <c r="G762" s="276"/>
      <c r="H762" s="276"/>
      <c r="I762" s="276"/>
      <c r="J762" s="276"/>
      <c r="K762" s="276"/>
      <c r="L762" s="276"/>
      <c r="M762" s="276"/>
      <c r="N762" s="276"/>
      <c r="O762" s="276"/>
      <c r="P762" s="276"/>
      <c r="Q762" s="276"/>
      <c r="R762" s="276"/>
      <c r="S762" s="276"/>
      <c r="T762" s="276"/>
      <c r="U762" s="276"/>
      <c r="V762" s="276"/>
      <c r="W762" s="276"/>
      <c r="X762" s="276"/>
      <c r="Y762" s="276"/>
      <c r="Z762" s="276"/>
    </row>
    <row r="763" ht="15.75" customHeight="1">
      <c r="A763" s="2"/>
      <c r="B763" s="2"/>
      <c r="C763" s="2"/>
      <c r="D763" s="276"/>
      <c r="E763" s="276"/>
      <c r="F763" s="276"/>
      <c r="G763" s="276"/>
      <c r="H763" s="276"/>
      <c r="I763" s="276"/>
      <c r="J763" s="276"/>
      <c r="K763" s="276"/>
      <c r="L763" s="276"/>
      <c r="M763" s="276"/>
      <c r="N763" s="276"/>
      <c r="O763" s="276"/>
      <c r="P763" s="276"/>
      <c r="Q763" s="276"/>
      <c r="R763" s="276"/>
      <c r="S763" s="276"/>
      <c r="T763" s="276"/>
      <c r="U763" s="276"/>
      <c r="V763" s="276"/>
      <c r="W763" s="276"/>
      <c r="X763" s="276"/>
      <c r="Y763" s="276"/>
      <c r="Z763" s="276"/>
    </row>
    <row r="764" ht="15.75" customHeight="1">
      <c r="A764" s="2"/>
      <c r="B764" s="2"/>
      <c r="C764" s="2"/>
      <c r="D764" s="276"/>
      <c r="E764" s="276"/>
      <c r="F764" s="276"/>
      <c r="G764" s="276"/>
      <c r="H764" s="276"/>
      <c r="I764" s="276"/>
      <c r="J764" s="276"/>
      <c r="K764" s="276"/>
      <c r="L764" s="276"/>
      <c r="M764" s="276"/>
      <c r="N764" s="276"/>
      <c r="O764" s="276"/>
      <c r="P764" s="276"/>
      <c r="Q764" s="276"/>
      <c r="R764" s="276"/>
      <c r="S764" s="276"/>
      <c r="T764" s="276"/>
      <c r="U764" s="276"/>
      <c r="V764" s="276"/>
      <c r="W764" s="276"/>
      <c r="X764" s="276"/>
      <c r="Y764" s="276"/>
      <c r="Z764" s="276"/>
    </row>
    <row r="765" ht="15.75" customHeight="1">
      <c r="A765" s="2"/>
      <c r="B765" s="2"/>
      <c r="C765" s="2"/>
      <c r="D765" s="276"/>
      <c r="E765" s="276"/>
      <c r="F765" s="276"/>
      <c r="G765" s="276"/>
      <c r="H765" s="276"/>
      <c r="I765" s="276"/>
      <c r="J765" s="276"/>
      <c r="K765" s="276"/>
      <c r="L765" s="276"/>
      <c r="M765" s="276"/>
      <c r="N765" s="276"/>
      <c r="O765" s="276"/>
      <c r="P765" s="276"/>
      <c r="Q765" s="276"/>
      <c r="R765" s="276"/>
      <c r="S765" s="276"/>
      <c r="T765" s="276"/>
      <c r="U765" s="276"/>
      <c r="V765" s="276"/>
      <c r="W765" s="276"/>
      <c r="X765" s="276"/>
      <c r="Y765" s="276"/>
      <c r="Z765" s="276"/>
    </row>
    <row r="766" ht="15.75" customHeight="1">
      <c r="A766" s="2"/>
      <c r="B766" s="2"/>
      <c r="C766" s="2"/>
      <c r="D766" s="276"/>
      <c r="E766" s="276"/>
      <c r="F766" s="276"/>
      <c r="G766" s="276"/>
      <c r="H766" s="276"/>
      <c r="I766" s="276"/>
      <c r="J766" s="276"/>
      <c r="K766" s="276"/>
      <c r="L766" s="276"/>
      <c r="M766" s="276"/>
      <c r="N766" s="276"/>
      <c r="O766" s="276"/>
      <c r="P766" s="276"/>
      <c r="Q766" s="276"/>
      <c r="R766" s="276"/>
      <c r="S766" s="276"/>
      <c r="T766" s="276"/>
      <c r="U766" s="276"/>
      <c r="V766" s="276"/>
      <c r="W766" s="276"/>
      <c r="X766" s="276"/>
      <c r="Y766" s="276"/>
      <c r="Z766" s="276"/>
    </row>
    <row r="767" ht="15.75" customHeight="1">
      <c r="A767" s="2"/>
      <c r="B767" s="2"/>
      <c r="C767" s="2"/>
      <c r="D767" s="276"/>
      <c r="E767" s="276"/>
      <c r="F767" s="276"/>
      <c r="G767" s="276"/>
      <c r="H767" s="276"/>
      <c r="I767" s="276"/>
      <c r="J767" s="276"/>
      <c r="K767" s="276"/>
      <c r="L767" s="276"/>
      <c r="M767" s="276"/>
      <c r="N767" s="276"/>
      <c r="O767" s="276"/>
      <c r="P767" s="276"/>
      <c r="Q767" s="276"/>
      <c r="R767" s="276"/>
      <c r="S767" s="276"/>
      <c r="T767" s="276"/>
      <c r="U767" s="276"/>
      <c r="V767" s="276"/>
      <c r="W767" s="276"/>
      <c r="X767" s="276"/>
      <c r="Y767" s="276"/>
      <c r="Z767" s="276"/>
    </row>
    <row r="768" ht="15.75" customHeight="1">
      <c r="A768" s="2"/>
      <c r="B768" s="2"/>
      <c r="C768" s="2"/>
      <c r="D768" s="276"/>
      <c r="E768" s="276"/>
      <c r="F768" s="276"/>
      <c r="G768" s="276"/>
      <c r="H768" s="276"/>
      <c r="I768" s="276"/>
      <c r="J768" s="276"/>
      <c r="K768" s="276"/>
      <c r="L768" s="276"/>
      <c r="M768" s="276"/>
      <c r="N768" s="276"/>
      <c r="O768" s="276"/>
      <c r="P768" s="276"/>
      <c r="Q768" s="276"/>
      <c r="R768" s="276"/>
      <c r="S768" s="276"/>
      <c r="T768" s="276"/>
      <c r="U768" s="276"/>
      <c r="V768" s="276"/>
      <c r="W768" s="276"/>
      <c r="X768" s="276"/>
      <c r="Y768" s="276"/>
      <c r="Z768" s="276"/>
    </row>
    <row r="769" ht="15.75" customHeight="1">
      <c r="A769" s="2"/>
      <c r="B769" s="2"/>
      <c r="C769" s="2"/>
      <c r="D769" s="276"/>
      <c r="E769" s="276"/>
      <c r="F769" s="276"/>
      <c r="G769" s="276"/>
      <c r="H769" s="276"/>
      <c r="I769" s="276"/>
      <c r="J769" s="276"/>
      <c r="K769" s="276"/>
      <c r="L769" s="276"/>
      <c r="M769" s="276"/>
      <c r="N769" s="276"/>
      <c r="O769" s="276"/>
      <c r="P769" s="276"/>
      <c r="Q769" s="276"/>
      <c r="R769" s="276"/>
      <c r="S769" s="276"/>
      <c r="T769" s="276"/>
      <c r="U769" s="276"/>
      <c r="V769" s="276"/>
      <c r="W769" s="276"/>
      <c r="X769" s="276"/>
      <c r="Y769" s="276"/>
      <c r="Z769" s="276"/>
    </row>
    <row r="770" ht="15.75" customHeight="1">
      <c r="A770" s="2"/>
      <c r="B770" s="2"/>
      <c r="C770" s="2"/>
      <c r="D770" s="276"/>
      <c r="E770" s="276"/>
      <c r="F770" s="276"/>
      <c r="G770" s="276"/>
      <c r="H770" s="276"/>
      <c r="I770" s="276"/>
      <c r="J770" s="276"/>
      <c r="K770" s="276"/>
      <c r="L770" s="276"/>
      <c r="M770" s="276"/>
      <c r="N770" s="276"/>
      <c r="O770" s="276"/>
      <c r="P770" s="276"/>
      <c r="Q770" s="276"/>
      <c r="R770" s="276"/>
      <c r="S770" s="276"/>
      <c r="T770" s="276"/>
      <c r="U770" s="276"/>
      <c r="V770" s="276"/>
      <c r="W770" s="276"/>
      <c r="X770" s="276"/>
      <c r="Y770" s="276"/>
      <c r="Z770" s="276"/>
    </row>
    <row r="771" ht="15.75" customHeight="1">
      <c r="A771" s="2"/>
      <c r="B771" s="2"/>
      <c r="C771" s="2"/>
      <c r="D771" s="276"/>
      <c r="E771" s="276"/>
      <c r="F771" s="276"/>
      <c r="G771" s="276"/>
      <c r="H771" s="276"/>
      <c r="I771" s="276"/>
      <c r="J771" s="276"/>
      <c r="K771" s="276"/>
      <c r="L771" s="276"/>
      <c r="M771" s="276"/>
      <c r="N771" s="276"/>
      <c r="O771" s="276"/>
      <c r="P771" s="276"/>
      <c r="Q771" s="276"/>
      <c r="R771" s="276"/>
      <c r="S771" s="276"/>
      <c r="T771" s="276"/>
      <c r="U771" s="276"/>
      <c r="V771" s="276"/>
      <c r="W771" s="276"/>
      <c r="X771" s="276"/>
      <c r="Y771" s="276"/>
      <c r="Z771" s="276"/>
    </row>
    <row r="772" ht="15.75" customHeight="1">
      <c r="A772" s="2"/>
      <c r="B772" s="2"/>
      <c r="C772" s="2"/>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row>
    <row r="773" ht="15.75" customHeight="1">
      <c r="A773" s="2"/>
      <c r="B773" s="2"/>
      <c r="C773" s="2"/>
      <c r="D773" s="276"/>
      <c r="E773" s="276"/>
      <c r="F773" s="276"/>
      <c r="G773" s="276"/>
      <c r="H773" s="276"/>
      <c r="I773" s="276"/>
      <c r="J773" s="276"/>
      <c r="K773" s="276"/>
      <c r="L773" s="276"/>
      <c r="M773" s="276"/>
      <c r="N773" s="276"/>
      <c r="O773" s="276"/>
      <c r="P773" s="276"/>
      <c r="Q773" s="276"/>
      <c r="R773" s="276"/>
      <c r="S773" s="276"/>
      <c r="T773" s="276"/>
      <c r="U773" s="276"/>
      <c r="V773" s="276"/>
      <c r="W773" s="276"/>
      <c r="X773" s="276"/>
      <c r="Y773" s="276"/>
      <c r="Z773" s="276"/>
    </row>
    <row r="774" ht="15.75" customHeight="1">
      <c r="A774" s="2"/>
      <c r="B774" s="2"/>
      <c r="C774" s="2"/>
      <c r="D774" s="276"/>
      <c r="E774" s="276"/>
      <c r="F774" s="276"/>
      <c r="G774" s="276"/>
      <c r="H774" s="276"/>
      <c r="I774" s="276"/>
      <c r="J774" s="276"/>
      <c r="K774" s="276"/>
      <c r="L774" s="276"/>
      <c r="M774" s="276"/>
      <c r="N774" s="276"/>
      <c r="O774" s="276"/>
      <c r="P774" s="276"/>
      <c r="Q774" s="276"/>
      <c r="R774" s="276"/>
      <c r="S774" s="276"/>
      <c r="T774" s="276"/>
      <c r="U774" s="276"/>
      <c r="V774" s="276"/>
      <c r="W774" s="276"/>
      <c r="X774" s="276"/>
      <c r="Y774" s="276"/>
      <c r="Z774" s="276"/>
    </row>
    <row r="775" ht="15.75" customHeight="1">
      <c r="A775" s="2"/>
      <c r="B775" s="2"/>
      <c r="C775" s="2"/>
      <c r="D775" s="276"/>
      <c r="E775" s="276"/>
      <c r="F775" s="276"/>
      <c r="G775" s="276"/>
      <c r="H775" s="276"/>
      <c r="I775" s="276"/>
      <c r="J775" s="276"/>
      <c r="K775" s="276"/>
      <c r="L775" s="276"/>
      <c r="M775" s="276"/>
      <c r="N775" s="276"/>
      <c r="O775" s="276"/>
      <c r="P775" s="276"/>
      <c r="Q775" s="276"/>
      <c r="R775" s="276"/>
      <c r="S775" s="276"/>
      <c r="T775" s="276"/>
      <c r="U775" s="276"/>
      <c r="V775" s="276"/>
      <c r="W775" s="276"/>
      <c r="X775" s="276"/>
      <c r="Y775" s="276"/>
      <c r="Z775" s="276"/>
    </row>
    <row r="776" ht="15.75" customHeight="1">
      <c r="A776" s="2"/>
      <c r="B776" s="2"/>
      <c r="C776" s="2"/>
      <c r="D776" s="276"/>
      <c r="E776" s="276"/>
      <c r="F776" s="276"/>
      <c r="G776" s="276"/>
      <c r="H776" s="276"/>
      <c r="I776" s="276"/>
      <c r="J776" s="276"/>
      <c r="K776" s="276"/>
      <c r="L776" s="276"/>
      <c r="M776" s="276"/>
      <c r="N776" s="276"/>
      <c r="O776" s="276"/>
      <c r="P776" s="276"/>
      <c r="Q776" s="276"/>
      <c r="R776" s="276"/>
      <c r="S776" s="276"/>
      <c r="T776" s="276"/>
      <c r="U776" s="276"/>
      <c r="V776" s="276"/>
      <c r="W776" s="276"/>
      <c r="X776" s="276"/>
      <c r="Y776" s="276"/>
      <c r="Z776" s="276"/>
    </row>
    <row r="777" ht="15.75" customHeight="1">
      <c r="A777" s="2"/>
      <c r="B777" s="2"/>
      <c r="C777" s="2"/>
      <c r="D777" s="276"/>
      <c r="E777" s="276"/>
      <c r="F777" s="276"/>
      <c r="G777" s="276"/>
      <c r="H777" s="276"/>
      <c r="I777" s="276"/>
      <c r="J777" s="276"/>
      <c r="K777" s="276"/>
      <c r="L777" s="276"/>
      <c r="M777" s="276"/>
      <c r="N777" s="276"/>
      <c r="O777" s="276"/>
      <c r="P777" s="276"/>
      <c r="Q777" s="276"/>
      <c r="R777" s="276"/>
      <c r="S777" s="276"/>
      <c r="T777" s="276"/>
      <c r="U777" s="276"/>
      <c r="V777" s="276"/>
      <c r="W777" s="276"/>
      <c r="X777" s="276"/>
      <c r="Y777" s="276"/>
      <c r="Z777" s="276"/>
    </row>
    <row r="778" ht="15.75" customHeight="1">
      <c r="A778" s="2"/>
      <c r="B778" s="2"/>
      <c r="C778" s="2"/>
      <c r="D778" s="276"/>
      <c r="E778" s="276"/>
      <c r="F778" s="276"/>
      <c r="G778" s="276"/>
      <c r="H778" s="276"/>
      <c r="I778" s="276"/>
      <c r="J778" s="276"/>
      <c r="K778" s="276"/>
      <c r="L778" s="276"/>
      <c r="M778" s="276"/>
      <c r="N778" s="276"/>
      <c r="O778" s="276"/>
      <c r="P778" s="276"/>
      <c r="Q778" s="276"/>
      <c r="R778" s="276"/>
      <c r="S778" s="276"/>
      <c r="T778" s="276"/>
      <c r="U778" s="276"/>
      <c r="V778" s="276"/>
      <c r="W778" s="276"/>
      <c r="X778" s="276"/>
      <c r="Y778" s="276"/>
      <c r="Z778" s="276"/>
    </row>
    <row r="779" ht="15.75" customHeight="1">
      <c r="A779" s="2"/>
      <c r="B779" s="2"/>
      <c r="C779" s="2"/>
      <c r="D779" s="276"/>
      <c r="E779" s="276"/>
      <c r="F779" s="276"/>
      <c r="G779" s="276"/>
      <c r="H779" s="276"/>
      <c r="I779" s="276"/>
      <c r="J779" s="276"/>
      <c r="K779" s="276"/>
      <c r="L779" s="276"/>
      <c r="M779" s="276"/>
      <c r="N779" s="276"/>
      <c r="O779" s="276"/>
      <c r="P779" s="276"/>
      <c r="Q779" s="276"/>
      <c r="R779" s="276"/>
      <c r="S779" s="276"/>
      <c r="T779" s="276"/>
      <c r="U779" s="276"/>
      <c r="V779" s="276"/>
      <c r="W779" s="276"/>
      <c r="X779" s="276"/>
      <c r="Y779" s="276"/>
      <c r="Z779" s="276"/>
    </row>
    <row r="780" ht="15.75" customHeight="1">
      <c r="A780" s="2"/>
      <c r="B780" s="2"/>
      <c r="C780" s="2"/>
      <c r="D780" s="276"/>
      <c r="E780" s="276"/>
      <c r="F780" s="276"/>
      <c r="G780" s="276"/>
      <c r="H780" s="276"/>
      <c r="I780" s="276"/>
      <c r="J780" s="276"/>
      <c r="K780" s="276"/>
      <c r="L780" s="276"/>
      <c r="M780" s="276"/>
      <c r="N780" s="276"/>
      <c r="O780" s="276"/>
      <c r="P780" s="276"/>
      <c r="Q780" s="276"/>
      <c r="R780" s="276"/>
      <c r="S780" s="276"/>
      <c r="T780" s="276"/>
      <c r="U780" s="276"/>
      <c r="V780" s="276"/>
      <c r="W780" s="276"/>
      <c r="X780" s="276"/>
      <c r="Y780" s="276"/>
      <c r="Z780" s="276"/>
    </row>
    <row r="781" ht="15.75" customHeight="1">
      <c r="A781" s="2"/>
      <c r="B781" s="2"/>
      <c r="C781" s="2"/>
      <c r="D781" s="276"/>
      <c r="E781" s="276"/>
      <c r="F781" s="276"/>
      <c r="G781" s="276"/>
      <c r="H781" s="276"/>
      <c r="I781" s="276"/>
      <c r="J781" s="276"/>
      <c r="K781" s="276"/>
      <c r="L781" s="276"/>
      <c r="M781" s="276"/>
      <c r="N781" s="276"/>
      <c r="O781" s="276"/>
      <c r="P781" s="276"/>
      <c r="Q781" s="276"/>
      <c r="R781" s="276"/>
      <c r="S781" s="276"/>
      <c r="T781" s="276"/>
      <c r="U781" s="276"/>
      <c r="V781" s="276"/>
      <c r="W781" s="276"/>
      <c r="X781" s="276"/>
      <c r="Y781" s="276"/>
      <c r="Z781" s="276"/>
    </row>
    <row r="782" ht="15.75" customHeight="1">
      <c r="A782" s="2"/>
      <c r="B782" s="2"/>
      <c r="C782" s="2"/>
      <c r="D782" s="276"/>
      <c r="E782" s="276"/>
      <c r="F782" s="276"/>
      <c r="G782" s="276"/>
      <c r="H782" s="276"/>
      <c r="I782" s="276"/>
      <c r="J782" s="276"/>
      <c r="K782" s="276"/>
      <c r="L782" s="276"/>
      <c r="M782" s="276"/>
      <c r="N782" s="276"/>
      <c r="O782" s="276"/>
      <c r="P782" s="276"/>
      <c r="Q782" s="276"/>
      <c r="R782" s="276"/>
      <c r="S782" s="276"/>
      <c r="T782" s="276"/>
      <c r="U782" s="276"/>
      <c r="V782" s="276"/>
      <c r="W782" s="276"/>
      <c r="X782" s="276"/>
      <c r="Y782" s="276"/>
      <c r="Z782" s="276"/>
    </row>
    <row r="783" ht="15.75" customHeight="1">
      <c r="A783" s="2"/>
      <c r="B783" s="2"/>
      <c r="C783" s="2"/>
      <c r="D783" s="276"/>
      <c r="E783" s="276"/>
      <c r="F783" s="276"/>
      <c r="G783" s="276"/>
      <c r="H783" s="276"/>
      <c r="I783" s="276"/>
      <c r="J783" s="276"/>
      <c r="K783" s="276"/>
      <c r="L783" s="276"/>
      <c r="M783" s="276"/>
      <c r="N783" s="276"/>
      <c r="O783" s="276"/>
      <c r="P783" s="276"/>
      <c r="Q783" s="276"/>
      <c r="R783" s="276"/>
      <c r="S783" s="276"/>
      <c r="T783" s="276"/>
      <c r="U783" s="276"/>
      <c r="V783" s="276"/>
      <c r="W783" s="276"/>
      <c r="X783" s="276"/>
      <c r="Y783" s="276"/>
      <c r="Z783" s="276"/>
    </row>
    <row r="784" ht="15.75" customHeight="1">
      <c r="A784" s="2"/>
      <c r="B784" s="2"/>
      <c r="C784" s="2"/>
      <c r="D784" s="276"/>
      <c r="E784" s="276"/>
      <c r="F784" s="276"/>
      <c r="G784" s="276"/>
      <c r="H784" s="276"/>
      <c r="I784" s="276"/>
      <c r="J784" s="276"/>
      <c r="K784" s="276"/>
      <c r="L784" s="276"/>
      <c r="M784" s="276"/>
      <c r="N784" s="276"/>
      <c r="O784" s="276"/>
      <c r="P784" s="276"/>
      <c r="Q784" s="276"/>
      <c r="R784" s="276"/>
      <c r="S784" s="276"/>
      <c r="T784" s="276"/>
      <c r="U784" s="276"/>
      <c r="V784" s="276"/>
      <c r="W784" s="276"/>
      <c r="X784" s="276"/>
      <c r="Y784" s="276"/>
      <c r="Z784" s="276"/>
    </row>
    <row r="785" ht="15.75" customHeight="1">
      <c r="A785" s="2"/>
      <c r="B785" s="2"/>
      <c r="C785" s="2"/>
      <c r="D785" s="276"/>
      <c r="E785" s="276"/>
      <c r="F785" s="276"/>
      <c r="G785" s="276"/>
      <c r="H785" s="276"/>
      <c r="I785" s="276"/>
      <c r="J785" s="276"/>
      <c r="K785" s="276"/>
      <c r="L785" s="276"/>
      <c r="M785" s="276"/>
      <c r="N785" s="276"/>
      <c r="O785" s="276"/>
      <c r="P785" s="276"/>
      <c r="Q785" s="276"/>
      <c r="R785" s="276"/>
      <c r="S785" s="276"/>
      <c r="T785" s="276"/>
      <c r="U785" s="276"/>
      <c r="V785" s="276"/>
      <c r="W785" s="276"/>
      <c r="X785" s="276"/>
      <c r="Y785" s="276"/>
      <c r="Z785" s="276"/>
    </row>
    <row r="786" ht="15.75" customHeight="1">
      <c r="A786" s="2"/>
      <c r="B786" s="2"/>
      <c r="C786" s="2"/>
      <c r="D786" s="276"/>
      <c r="E786" s="276"/>
      <c r="F786" s="276"/>
      <c r="G786" s="276"/>
      <c r="H786" s="276"/>
      <c r="I786" s="276"/>
      <c r="J786" s="276"/>
      <c r="K786" s="276"/>
      <c r="L786" s="276"/>
      <c r="M786" s="276"/>
      <c r="N786" s="276"/>
      <c r="O786" s="276"/>
      <c r="P786" s="276"/>
      <c r="Q786" s="276"/>
      <c r="R786" s="276"/>
      <c r="S786" s="276"/>
      <c r="T786" s="276"/>
      <c r="U786" s="276"/>
      <c r="V786" s="276"/>
      <c r="W786" s="276"/>
      <c r="X786" s="276"/>
      <c r="Y786" s="276"/>
      <c r="Z786" s="276"/>
    </row>
    <row r="787" ht="15.75" customHeight="1">
      <c r="A787" s="2"/>
      <c r="B787" s="2"/>
      <c r="C787" s="2"/>
      <c r="D787" s="276"/>
      <c r="E787" s="276"/>
      <c r="F787" s="276"/>
      <c r="G787" s="276"/>
      <c r="H787" s="276"/>
      <c r="I787" s="276"/>
      <c r="J787" s="276"/>
      <c r="K787" s="276"/>
      <c r="L787" s="276"/>
      <c r="M787" s="276"/>
      <c r="N787" s="276"/>
      <c r="O787" s="276"/>
      <c r="P787" s="276"/>
      <c r="Q787" s="276"/>
      <c r="R787" s="276"/>
      <c r="S787" s="276"/>
      <c r="T787" s="276"/>
      <c r="U787" s="276"/>
      <c r="V787" s="276"/>
      <c r="W787" s="276"/>
      <c r="X787" s="276"/>
      <c r="Y787" s="276"/>
      <c r="Z787" s="276"/>
    </row>
    <row r="788" ht="15.75" customHeight="1">
      <c r="A788" s="2"/>
      <c r="B788" s="2"/>
      <c r="C788" s="2"/>
      <c r="D788" s="276"/>
      <c r="E788" s="276"/>
      <c r="F788" s="276"/>
      <c r="G788" s="276"/>
      <c r="H788" s="276"/>
      <c r="I788" s="276"/>
      <c r="J788" s="276"/>
      <c r="K788" s="276"/>
      <c r="L788" s="276"/>
      <c r="M788" s="276"/>
      <c r="N788" s="276"/>
      <c r="O788" s="276"/>
      <c r="P788" s="276"/>
      <c r="Q788" s="276"/>
      <c r="R788" s="276"/>
      <c r="S788" s="276"/>
      <c r="T788" s="276"/>
      <c r="U788" s="276"/>
      <c r="V788" s="276"/>
      <c r="W788" s="276"/>
      <c r="X788" s="276"/>
      <c r="Y788" s="276"/>
      <c r="Z788" s="276"/>
    </row>
    <row r="789" ht="15.75" customHeight="1">
      <c r="A789" s="2"/>
      <c r="B789" s="2"/>
      <c r="C789" s="2"/>
      <c r="D789" s="276"/>
      <c r="E789" s="276"/>
      <c r="F789" s="276"/>
      <c r="G789" s="276"/>
      <c r="H789" s="276"/>
      <c r="I789" s="276"/>
      <c r="J789" s="276"/>
      <c r="K789" s="276"/>
      <c r="L789" s="276"/>
      <c r="M789" s="276"/>
      <c r="N789" s="276"/>
      <c r="O789" s="276"/>
      <c r="P789" s="276"/>
      <c r="Q789" s="276"/>
      <c r="R789" s="276"/>
      <c r="S789" s="276"/>
      <c r="T789" s="276"/>
      <c r="U789" s="276"/>
      <c r="V789" s="276"/>
      <c r="W789" s="276"/>
      <c r="X789" s="276"/>
      <c r="Y789" s="276"/>
      <c r="Z789" s="276"/>
    </row>
    <row r="790" ht="15.75" customHeight="1">
      <c r="A790" s="2"/>
      <c r="B790" s="2"/>
      <c r="C790" s="2"/>
      <c r="D790" s="276"/>
      <c r="E790" s="276"/>
      <c r="F790" s="276"/>
      <c r="G790" s="276"/>
      <c r="H790" s="276"/>
      <c r="I790" s="276"/>
      <c r="J790" s="276"/>
      <c r="K790" s="276"/>
      <c r="L790" s="276"/>
      <c r="M790" s="276"/>
      <c r="N790" s="276"/>
      <c r="O790" s="276"/>
      <c r="P790" s="276"/>
      <c r="Q790" s="276"/>
      <c r="R790" s="276"/>
      <c r="S790" s="276"/>
      <c r="T790" s="276"/>
      <c r="U790" s="276"/>
      <c r="V790" s="276"/>
      <c r="W790" s="276"/>
      <c r="X790" s="276"/>
      <c r="Y790" s="276"/>
      <c r="Z790" s="276"/>
    </row>
    <row r="791" ht="15.75" customHeight="1">
      <c r="A791" s="2"/>
      <c r="B791" s="2"/>
      <c r="C791" s="2"/>
      <c r="D791" s="276"/>
      <c r="E791" s="276"/>
      <c r="F791" s="276"/>
      <c r="G791" s="276"/>
      <c r="H791" s="276"/>
      <c r="I791" s="276"/>
      <c r="J791" s="276"/>
      <c r="K791" s="276"/>
      <c r="L791" s="276"/>
      <c r="M791" s="276"/>
      <c r="N791" s="276"/>
      <c r="O791" s="276"/>
      <c r="P791" s="276"/>
      <c r="Q791" s="276"/>
      <c r="R791" s="276"/>
      <c r="S791" s="276"/>
      <c r="T791" s="276"/>
      <c r="U791" s="276"/>
      <c r="V791" s="276"/>
      <c r="W791" s="276"/>
      <c r="X791" s="276"/>
      <c r="Y791" s="276"/>
      <c r="Z791" s="276"/>
    </row>
    <row r="792" ht="15.75" customHeight="1">
      <c r="A792" s="2"/>
      <c r="B792" s="2"/>
      <c r="C792" s="2"/>
      <c r="D792" s="276"/>
      <c r="E792" s="276"/>
      <c r="F792" s="276"/>
      <c r="G792" s="276"/>
      <c r="H792" s="276"/>
      <c r="I792" s="276"/>
      <c r="J792" s="276"/>
      <c r="K792" s="276"/>
      <c r="L792" s="276"/>
      <c r="M792" s="276"/>
      <c r="N792" s="276"/>
      <c r="O792" s="276"/>
      <c r="P792" s="276"/>
      <c r="Q792" s="276"/>
      <c r="R792" s="276"/>
      <c r="S792" s="276"/>
      <c r="T792" s="276"/>
      <c r="U792" s="276"/>
      <c r="V792" s="276"/>
      <c r="W792" s="276"/>
      <c r="X792" s="276"/>
      <c r="Y792" s="276"/>
      <c r="Z792" s="276"/>
    </row>
    <row r="793" ht="15.75" customHeight="1">
      <c r="A793" s="2"/>
      <c r="B793" s="2"/>
      <c r="C793" s="2"/>
      <c r="D793" s="276"/>
      <c r="E793" s="276"/>
      <c r="F793" s="276"/>
      <c r="G793" s="276"/>
      <c r="H793" s="276"/>
      <c r="I793" s="276"/>
      <c r="J793" s="276"/>
      <c r="K793" s="276"/>
      <c r="L793" s="276"/>
      <c r="M793" s="276"/>
      <c r="N793" s="276"/>
      <c r="O793" s="276"/>
      <c r="P793" s="276"/>
      <c r="Q793" s="276"/>
      <c r="R793" s="276"/>
      <c r="S793" s="276"/>
      <c r="T793" s="276"/>
      <c r="U793" s="276"/>
      <c r="V793" s="276"/>
      <c r="W793" s="276"/>
      <c r="X793" s="276"/>
      <c r="Y793" s="276"/>
      <c r="Z793" s="276"/>
    </row>
    <row r="794" ht="15.75" customHeight="1">
      <c r="A794" s="2"/>
      <c r="B794" s="2"/>
      <c r="C794" s="2"/>
      <c r="D794" s="276"/>
      <c r="E794" s="276"/>
      <c r="F794" s="276"/>
      <c r="G794" s="276"/>
      <c r="H794" s="276"/>
      <c r="I794" s="276"/>
      <c r="J794" s="276"/>
      <c r="K794" s="276"/>
      <c r="L794" s="276"/>
      <c r="M794" s="276"/>
      <c r="N794" s="276"/>
      <c r="O794" s="276"/>
      <c r="P794" s="276"/>
      <c r="Q794" s="276"/>
      <c r="R794" s="276"/>
      <c r="S794" s="276"/>
      <c r="T794" s="276"/>
      <c r="U794" s="276"/>
      <c r="V794" s="276"/>
      <c r="W794" s="276"/>
      <c r="X794" s="276"/>
      <c r="Y794" s="276"/>
      <c r="Z794" s="276"/>
    </row>
    <row r="795" ht="15.75" customHeight="1">
      <c r="A795" s="2"/>
      <c r="B795" s="2"/>
      <c r="C795" s="2"/>
      <c r="D795" s="276"/>
      <c r="E795" s="276"/>
      <c r="F795" s="276"/>
      <c r="G795" s="276"/>
      <c r="H795" s="276"/>
      <c r="I795" s="276"/>
      <c r="J795" s="276"/>
      <c r="K795" s="276"/>
      <c r="L795" s="276"/>
      <c r="M795" s="276"/>
      <c r="N795" s="276"/>
      <c r="O795" s="276"/>
      <c r="P795" s="276"/>
      <c r="Q795" s="276"/>
      <c r="R795" s="276"/>
      <c r="S795" s="276"/>
      <c r="T795" s="276"/>
      <c r="U795" s="276"/>
      <c r="V795" s="276"/>
      <c r="W795" s="276"/>
      <c r="X795" s="276"/>
      <c r="Y795" s="276"/>
      <c r="Z795" s="276"/>
    </row>
    <row r="796" ht="15.75" customHeight="1">
      <c r="A796" s="2"/>
      <c r="B796" s="2"/>
      <c r="C796" s="2"/>
      <c r="D796" s="276"/>
      <c r="E796" s="276"/>
      <c r="F796" s="276"/>
      <c r="G796" s="276"/>
      <c r="H796" s="276"/>
      <c r="I796" s="276"/>
      <c r="J796" s="276"/>
      <c r="K796" s="276"/>
      <c r="L796" s="276"/>
      <c r="M796" s="276"/>
      <c r="N796" s="276"/>
      <c r="O796" s="276"/>
      <c r="P796" s="276"/>
      <c r="Q796" s="276"/>
      <c r="R796" s="276"/>
      <c r="S796" s="276"/>
      <c r="T796" s="276"/>
      <c r="U796" s="276"/>
      <c r="V796" s="276"/>
      <c r="W796" s="276"/>
      <c r="X796" s="276"/>
      <c r="Y796" s="276"/>
      <c r="Z796" s="276"/>
    </row>
    <row r="797" ht="15.75" customHeight="1">
      <c r="A797" s="2"/>
      <c r="B797" s="2"/>
      <c r="C797" s="2"/>
      <c r="D797" s="276"/>
      <c r="E797" s="276"/>
      <c r="F797" s="276"/>
      <c r="G797" s="276"/>
      <c r="H797" s="276"/>
      <c r="I797" s="276"/>
      <c r="J797" s="276"/>
      <c r="K797" s="276"/>
      <c r="L797" s="276"/>
      <c r="M797" s="276"/>
      <c r="N797" s="276"/>
      <c r="O797" s="276"/>
      <c r="P797" s="276"/>
      <c r="Q797" s="276"/>
      <c r="R797" s="276"/>
      <c r="S797" s="276"/>
      <c r="T797" s="276"/>
      <c r="U797" s="276"/>
      <c r="V797" s="276"/>
      <c r="W797" s="276"/>
      <c r="X797" s="276"/>
      <c r="Y797" s="276"/>
      <c r="Z797" s="276"/>
    </row>
    <row r="798" ht="15.75" customHeight="1">
      <c r="A798" s="2"/>
      <c r="B798" s="2"/>
      <c r="C798" s="2"/>
      <c r="D798" s="276"/>
      <c r="E798" s="276"/>
      <c r="F798" s="276"/>
      <c r="G798" s="276"/>
      <c r="H798" s="276"/>
      <c r="I798" s="276"/>
      <c r="J798" s="276"/>
      <c r="K798" s="276"/>
      <c r="L798" s="276"/>
      <c r="M798" s="276"/>
      <c r="N798" s="276"/>
      <c r="O798" s="276"/>
      <c r="P798" s="276"/>
      <c r="Q798" s="276"/>
      <c r="R798" s="276"/>
      <c r="S798" s="276"/>
      <c r="T798" s="276"/>
      <c r="U798" s="276"/>
      <c r="V798" s="276"/>
      <c r="W798" s="276"/>
      <c r="X798" s="276"/>
      <c r="Y798" s="276"/>
      <c r="Z798" s="276"/>
    </row>
    <row r="799" ht="15.75" customHeight="1">
      <c r="A799" s="2"/>
      <c r="B799" s="2"/>
      <c r="C799" s="2"/>
      <c r="D799" s="276"/>
      <c r="E799" s="276"/>
      <c r="F799" s="276"/>
      <c r="G799" s="276"/>
      <c r="H799" s="276"/>
      <c r="I799" s="276"/>
      <c r="J799" s="276"/>
      <c r="K799" s="276"/>
      <c r="L799" s="276"/>
      <c r="M799" s="276"/>
      <c r="N799" s="276"/>
      <c r="O799" s="276"/>
      <c r="P799" s="276"/>
      <c r="Q799" s="276"/>
      <c r="R799" s="276"/>
      <c r="S799" s="276"/>
      <c r="T799" s="276"/>
      <c r="U799" s="276"/>
      <c r="V799" s="276"/>
      <c r="W799" s="276"/>
      <c r="X799" s="276"/>
      <c r="Y799" s="276"/>
      <c r="Z799" s="276"/>
    </row>
    <row r="800" ht="15.75" customHeight="1">
      <c r="A800" s="2"/>
      <c r="B800" s="2"/>
      <c r="C800" s="2"/>
      <c r="D800" s="276"/>
      <c r="E800" s="276"/>
      <c r="F800" s="276"/>
      <c r="G800" s="276"/>
      <c r="H800" s="276"/>
      <c r="I800" s="276"/>
      <c r="J800" s="276"/>
      <c r="K800" s="276"/>
      <c r="L800" s="276"/>
      <c r="M800" s="276"/>
      <c r="N800" s="276"/>
      <c r="O800" s="276"/>
      <c r="P800" s="276"/>
      <c r="Q800" s="276"/>
      <c r="R800" s="276"/>
      <c r="S800" s="276"/>
      <c r="T800" s="276"/>
      <c r="U800" s="276"/>
      <c r="V800" s="276"/>
      <c r="W800" s="276"/>
      <c r="X800" s="276"/>
      <c r="Y800" s="276"/>
      <c r="Z800" s="276"/>
    </row>
    <row r="801" ht="15.75" customHeight="1">
      <c r="A801" s="2"/>
      <c r="B801" s="2"/>
      <c r="C801" s="2"/>
      <c r="D801" s="276"/>
      <c r="E801" s="276"/>
      <c r="F801" s="276"/>
      <c r="G801" s="276"/>
      <c r="H801" s="276"/>
      <c r="I801" s="276"/>
      <c r="J801" s="276"/>
      <c r="K801" s="276"/>
      <c r="L801" s="276"/>
      <c r="M801" s="276"/>
      <c r="N801" s="276"/>
      <c r="O801" s="276"/>
      <c r="P801" s="276"/>
      <c r="Q801" s="276"/>
      <c r="R801" s="276"/>
      <c r="S801" s="276"/>
      <c r="T801" s="276"/>
      <c r="U801" s="276"/>
      <c r="V801" s="276"/>
      <c r="W801" s="276"/>
      <c r="X801" s="276"/>
      <c r="Y801" s="276"/>
      <c r="Z801" s="276"/>
    </row>
    <row r="802" ht="15.75" customHeight="1">
      <c r="A802" s="2"/>
      <c r="B802" s="2"/>
      <c r="C802" s="2"/>
      <c r="D802" s="276"/>
      <c r="E802" s="276"/>
      <c r="F802" s="276"/>
      <c r="G802" s="276"/>
      <c r="H802" s="276"/>
      <c r="I802" s="276"/>
      <c r="J802" s="276"/>
      <c r="K802" s="276"/>
      <c r="L802" s="276"/>
      <c r="M802" s="276"/>
      <c r="N802" s="276"/>
      <c r="O802" s="276"/>
      <c r="P802" s="276"/>
      <c r="Q802" s="276"/>
      <c r="R802" s="276"/>
      <c r="S802" s="276"/>
      <c r="T802" s="276"/>
      <c r="U802" s="276"/>
      <c r="V802" s="276"/>
      <c r="W802" s="276"/>
      <c r="X802" s="276"/>
      <c r="Y802" s="276"/>
      <c r="Z802" s="276"/>
    </row>
    <row r="803" ht="15.75" customHeight="1">
      <c r="A803" s="2"/>
      <c r="B803" s="2"/>
      <c r="C803" s="2"/>
      <c r="D803" s="276"/>
      <c r="E803" s="276"/>
      <c r="F803" s="276"/>
      <c r="G803" s="276"/>
      <c r="H803" s="276"/>
      <c r="I803" s="276"/>
      <c r="J803" s="276"/>
      <c r="K803" s="276"/>
      <c r="L803" s="276"/>
      <c r="M803" s="276"/>
      <c r="N803" s="276"/>
      <c r="O803" s="276"/>
      <c r="P803" s="276"/>
      <c r="Q803" s="276"/>
      <c r="R803" s="276"/>
      <c r="S803" s="276"/>
      <c r="T803" s="276"/>
      <c r="U803" s="276"/>
      <c r="V803" s="276"/>
      <c r="W803" s="276"/>
      <c r="X803" s="276"/>
      <c r="Y803" s="276"/>
      <c r="Z803" s="276"/>
    </row>
    <row r="804" ht="15.75" customHeight="1">
      <c r="A804" s="2"/>
      <c r="B804" s="2"/>
      <c r="C804" s="2"/>
      <c r="D804" s="276"/>
      <c r="E804" s="276"/>
      <c r="F804" s="276"/>
      <c r="G804" s="276"/>
      <c r="H804" s="276"/>
      <c r="I804" s="276"/>
      <c r="J804" s="276"/>
      <c r="K804" s="276"/>
      <c r="L804" s="276"/>
      <c r="M804" s="276"/>
      <c r="N804" s="276"/>
      <c r="O804" s="276"/>
      <c r="P804" s="276"/>
      <c r="Q804" s="276"/>
      <c r="R804" s="276"/>
      <c r="S804" s="276"/>
      <c r="T804" s="276"/>
      <c r="U804" s="276"/>
      <c r="V804" s="276"/>
      <c r="W804" s="276"/>
      <c r="X804" s="276"/>
      <c r="Y804" s="276"/>
      <c r="Z804" s="276"/>
    </row>
    <row r="805" ht="15.75" customHeight="1">
      <c r="A805" s="2"/>
      <c r="B805" s="2"/>
      <c r="C805" s="2"/>
      <c r="D805" s="276"/>
      <c r="E805" s="276"/>
      <c r="F805" s="276"/>
      <c r="G805" s="276"/>
      <c r="H805" s="276"/>
      <c r="I805" s="276"/>
      <c r="J805" s="276"/>
      <c r="K805" s="276"/>
      <c r="L805" s="276"/>
      <c r="M805" s="276"/>
      <c r="N805" s="276"/>
      <c r="O805" s="276"/>
      <c r="P805" s="276"/>
      <c r="Q805" s="276"/>
      <c r="R805" s="276"/>
      <c r="S805" s="276"/>
      <c r="T805" s="276"/>
      <c r="U805" s="276"/>
      <c r="V805" s="276"/>
      <c r="W805" s="276"/>
      <c r="X805" s="276"/>
      <c r="Y805" s="276"/>
      <c r="Z805" s="276"/>
    </row>
    <row r="806" ht="15.75" customHeight="1">
      <c r="A806" s="2"/>
      <c r="B806" s="2"/>
      <c r="C806" s="2"/>
      <c r="D806" s="276"/>
      <c r="E806" s="276"/>
      <c r="F806" s="276"/>
      <c r="G806" s="276"/>
      <c r="H806" s="276"/>
      <c r="I806" s="276"/>
      <c r="J806" s="276"/>
      <c r="K806" s="276"/>
      <c r="L806" s="276"/>
      <c r="M806" s="276"/>
      <c r="N806" s="276"/>
      <c r="O806" s="276"/>
      <c r="P806" s="276"/>
      <c r="Q806" s="276"/>
      <c r="R806" s="276"/>
      <c r="S806" s="276"/>
      <c r="T806" s="276"/>
      <c r="U806" s="276"/>
      <c r="V806" s="276"/>
      <c r="W806" s="276"/>
      <c r="X806" s="276"/>
      <c r="Y806" s="276"/>
      <c r="Z806" s="276"/>
    </row>
    <row r="807" ht="15.75" customHeight="1">
      <c r="A807" s="2"/>
      <c r="B807" s="2"/>
      <c r="C807" s="2"/>
      <c r="D807" s="276"/>
      <c r="E807" s="276"/>
      <c r="F807" s="276"/>
      <c r="G807" s="276"/>
      <c r="H807" s="276"/>
      <c r="I807" s="276"/>
      <c r="J807" s="276"/>
      <c r="K807" s="276"/>
      <c r="L807" s="276"/>
      <c r="M807" s="276"/>
      <c r="N807" s="276"/>
      <c r="O807" s="276"/>
      <c r="P807" s="276"/>
      <c r="Q807" s="276"/>
      <c r="R807" s="276"/>
      <c r="S807" s="276"/>
      <c r="T807" s="276"/>
      <c r="U807" s="276"/>
      <c r="V807" s="276"/>
      <c r="W807" s="276"/>
      <c r="X807" s="276"/>
      <c r="Y807" s="276"/>
      <c r="Z807" s="276"/>
    </row>
    <row r="808" ht="15.75" customHeight="1">
      <c r="A808" s="2"/>
      <c r="B808" s="2"/>
      <c r="C808" s="2"/>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row>
    <row r="809" ht="15.75" customHeight="1">
      <c r="A809" s="2"/>
      <c r="B809" s="2"/>
      <c r="C809" s="2"/>
      <c r="D809" s="276"/>
      <c r="E809" s="276"/>
      <c r="F809" s="276"/>
      <c r="G809" s="276"/>
      <c r="H809" s="276"/>
      <c r="I809" s="276"/>
      <c r="J809" s="276"/>
      <c r="K809" s="276"/>
      <c r="L809" s="276"/>
      <c r="M809" s="276"/>
      <c r="N809" s="276"/>
      <c r="O809" s="276"/>
      <c r="P809" s="276"/>
      <c r="Q809" s="276"/>
      <c r="R809" s="276"/>
      <c r="S809" s="276"/>
      <c r="T809" s="276"/>
      <c r="U809" s="276"/>
      <c r="V809" s="276"/>
      <c r="W809" s="276"/>
      <c r="X809" s="276"/>
      <c r="Y809" s="276"/>
      <c r="Z809" s="276"/>
    </row>
    <row r="810" ht="15.75" customHeight="1">
      <c r="A810" s="2"/>
      <c r="B810" s="2"/>
      <c r="C810" s="2"/>
      <c r="D810" s="276"/>
      <c r="E810" s="276"/>
      <c r="F810" s="276"/>
      <c r="G810" s="276"/>
      <c r="H810" s="276"/>
      <c r="I810" s="276"/>
      <c r="J810" s="276"/>
      <c r="K810" s="276"/>
      <c r="L810" s="276"/>
      <c r="M810" s="276"/>
      <c r="N810" s="276"/>
      <c r="O810" s="276"/>
      <c r="P810" s="276"/>
      <c r="Q810" s="276"/>
      <c r="R810" s="276"/>
      <c r="S810" s="276"/>
      <c r="T810" s="276"/>
      <c r="U810" s="276"/>
      <c r="V810" s="276"/>
      <c r="W810" s="276"/>
      <c r="X810" s="276"/>
      <c r="Y810" s="276"/>
      <c r="Z810" s="276"/>
    </row>
    <row r="811" ht="15.75" customHeight="1">
      <c r="A811" s="2"/>
      <c r="B811" s="2"/>
      <c r="C811" s="2"/>
      <c r="D811" s="276"/>
      <c r="E811" s="276"/>
      <c r="F811" s="276"/>
      <c r="G811" s="276"/>
      <c r="H811" s="276"/>
      <c r="I811" s="276"/>
      <c r="J811" s="276"/>
      <c r="K811" s="276"/>
      <c r="L811" s="276"/>
      <c r="M811" s="276"/>
      <c r="N811" s="276"/>
      <c r="O811" s="276"/>
      <c r="P811" s="276"/>
      <c r="Q811" s="276"/>
      <c r="R811" s="276"/>
      <c r="S811" s="276"/>
      <c r="T811" s="276"/>
      <c r="U811" s="276"/>
      <c r="V811" s="276"/>
      <c r="W811" s="276"/>
      <c r="X811" s="276"/>
      <c r="Y811" s="276"/>
      <c r="Z811" s="276"/>
    </row>
    <row r="812" ht="15.75" customHeight="1">
      <c r="A812" s="2"/>
      <c r="B812" s="2"/>
      <c r="C812" s="2"/>
      <c r="D812" s="276"/>
      <c r="E812" s="276"/>
      <c r="F812" s="276"/>
      <c r="G812" s="276"/>
      <c r="H812" s="276"/>
      <c r="I812" s="276"/>
      <c r="J812" s="276"/>
      <c r="K812" s="276"/>
      <c r="L812" s="276"/>
      <c r="M812" s="276"/>
      <c r="N812" s="276"/>
      <c r="O812" s="276"/>
      <c r="P812" s="276"/>
      <c r="Q812" s="276"/>
      <c r="R812" s="276"/>
      <c r="S812" s="276"/>
      <c r="T812" s="276"/>
      <c r="U812" s="276"/>
      <c r="V812" s="276"/>
      <c r="W812" s="276"/>
      <c r="X812" s="276"/>
      <c r="Y812" s="276"/>
      <c r="Z812" s="276"/>
    </row>
    <row r="813" ht="15.75" customHeight="1">
      <c r="A813" s="2"/>
      <c r="B813" s="2"/>
      <c r="C813" s="2"/>
      <c r="D813" s="276"/>
      <c r="E813" s="276"/>
      <c r="F813" s="276"/>
      <c r="G813" s="276"/>
      <c r="H813" s="276"/>
      <c r="I813" s="276"/>
      <c r="J813" s="276"/>
      <c r="K813" s="276"/>
      <c r="L813" s="276"/>
      <c r="M813" s="276"/>
      <c r="N813" s="276"/>
      <c r="O813" s="276"/>
      <c r="P813" s="276"/>
      <c r="Q813" s="276"/>
      <c r="R813" s="276"/>
      <c r="S813" s="276"/>
      <c r="T813" s="276"/>
      <c r="U813" s="276"/>
      <c r="V813" s="276"/>
      <c r="W813" s="276"/>
      <c r="X813" s="276"/>
      <c r="Y813" s="276"/>
      <c r="Z813" s="276"/>
    </row>
    <row r="814" ht="15.75" customHeight="1">
      <c r="A814" s="2"/>
      <c r="B814" s="2"/>
      <c r="C814" s="2"/>
      <c r="D814" s="276"/>
      <c r="E814" s="276"/>
      <c r="F814" s="276"/>
      <c r="G814" s="276"/>
      <c r="H814" s="276"/>
      <c r="I814" s="276"/>
      <c r="J814" s="276"/>
      <c r="K814" s="276"/>
      <c r="L814" s="276"/>
      <c r="M814" s="276"/>
      <c r="N814" s="276"/>
      <c r="O814" s="276"/>
      <c r="P814" s="276"/>
      <c r="Q814" s="276"/>
      <c r="R814" s="276"/>
      <c r="S814" s="276"/>
      <c r="T814" s="276"/>
      <c r="U814" s="276"/>
      <c r="V814" s="276"/>
      <c r="W814" s="276"/>
      <c r="X814" s="276"/>
      <c r="Y814" s="276"/>
      <c r="Z814" s="276"/>
    </row>
    <row r="815" ht="15.75" customHeight="1">
      <c r="A815" s="2"/>
      <c r="B815" s="2"/>
      <c r="C815" s="2"/>
      <c r="D815" s="276"/>
      <c r="E815" s="276"/>
      <c r="F815" s="276"/>
      <c r="G815" s="276"/>
      <c r="H815" s="276"/>
      <c r="I815" s="276"/>
      <c r="J815" s="276"/>
      <c r="K815" s="276"/>
      <c r="L815" s="276"/>
      <c r="M815" s="276"/>
      <c r="N815" s="276"/>
      <c r="O815" s="276"/>
      <c r="P815" s="276"/>
      <c r="Q815" s="276"/>
      <c r="R815" s="276"/>
      <c r="S815" s="276"/>
      <c r="T815" s="276"/>
      <c r="U815" s="276"/>
      <c r="V815" s="276"/>
      <c r="W815" s="276"/>
      <c r="X815" s="276"/>
      <c r="Y815" s="276"/>
      <c r="Z815" s="276"/>
    </row>
    <row r="816" ht="15.75" customHeight="1">
      <c r="A816" s="2"/>
      <c r="B816" s="2"/>
      <c r="C816" s="2"/>
      <c r="D816" s="276"/>
      <c r="E816" s="276"/>
      <c r="F816" s="276"/>
      <c r="G816" s="276"/>
      <c r="H816" s="276"/>
      <c r="I816" s="276"/>
      <c r="J816" s="276"/>
      <c r="K816" s="276"/>
      <c r="L816" s="276"/>
      <c r="M816" s="276"/>
      <c r="N816" s="276"/>
      <c r="O816" s="276"/>
      <c r="P816" s="276"/>
      <c r="Q816" s="276"/>
      <c r="R816" s="276"/>
      <c r="S816" s="276"/>
      <c r="T816" s="276"/>
      <c r="U816" s="276"/>
      <c r="V816" s="276"/>
      <c r="W816" s="276"/>
      <c r="X816" s="276"/>
      <c r="Y816" s="276"/>
      <c r="Z816" s="276"/>
    </row>
    <row r="817" ht="15.75" customHeight="1">
      <c r="A817" s="2"/>
      <c r="B817" s="2"/>
      <c r="C817" s="2"/>
      <c r="D817" s="276"/>
      <c r="E817" s="276"/>
      <c r="F817" s="276"/>
      <c r="G817" s="276"/>
      <c r="H817" s="276"/>
      <c r="I817" s="276"/>
      <c r="J817" s="276"/>
      <c r="K817" s="276"/>
      <c r="L817" s="276"/>
      <c r="M817" s="276"/>
      <c r="N817" s="276"/>
      <c r="O817" s="276"/>
      <c r="P817" s="276"/>
      <c r="Q817" s="276"/>
      <c r="R817" s="276"/>
      <c r="S817" s="276"/>
      <c r="T817" s="276"/>
      <c r="U817" s="276"/>
      <c r="V817" s="276"/>
      <c r="W817" s="276"/>
      <c r="X817" s="276"/>
      <c r="Y817" s="276"/>
      <c r="Z817" s="276"/>
    </row>
    <row r="818" ht="15.75" customHeight="1">
      <c r="A818" s="2"/>
      <c r="B818" s="2"/>
      <c r="C818" s="2"/>
      <c r="D818" s="276"/>
      <c r="E818" s="276"/>
      <c r="F818" s="276"/>
      <c r="G818" s="276"/>
      <c r="H818" s="276"/>
      <c r="I818" s="276"/>
      <c r="J818" s="276"/>
      <c r="K818" s="276"/>
      <c r="L818" s="276"/>
      <c r="M818" s="276"/>
      <c r="N818" s="276"/>
      <c r="O818" s="276"/>
      <c r="P818" s="276"/>
      <c r="Q818" s="276"/>
      <c r="R818" s="276"/>
      <c r="S818" s="276"/>
      <c r="T818" s="276"/>
      <c r="U818" s="276"/>
      <c r="V818" s="276"/>
      <c r="W818" s="276"/>
      <c r="X818" s="276"/>
      <c r="Y818" s="276"/>
      <c r="Z818" s="276"/>
    </row>
    <row r="819" ht="15.75" customHeight="1">
      <c r="A819" s="2"/>
      <c r="B819" s="2"/>
      <c r="C819" s="2"/>
      <c r="D819" s="276"/>
      <c r="E819" s="276"/>
      <c r="F819" s="276"/>
      <c r="G819" s="276"/>
      <c r="H819" s="276"/>
      <c r="I819" s="276"/>
      <c r="J819" s="276"/>
      <c r="K819" s="276"/>
      <c r="L819" s="276"/>
      <c r="M819" s="276"/>
      <c r="N819" s="276"/>
      <c r="O819" s="276"/>
      <c r="P819" s="276"/>
      <c r="Q819" s="276"/>
      <c r="R819" s="276"/>
      <c r="S819" s="276"/>
      <c r="T819" s="276"/>
      <c r="U819" s="276"/>
      <c r="V819" s="276"/>
      <c r="W819" s="276"/>
      <c r="X819" s="276"/>
      <c r="Y819" s="276"/>
      <c r="Z819" s="276"/>
    </row>
    <row r="820" ht="15.75" customHeight="1">
      <c r="A820" s="2"/>
      <c r="B820" s="2"/>
      <c r="C820" s="2"/>
      <c r="D820" s="276"/>
      <c r="E820" s="276"/>
      <c r="F820" s="276"/>
      <c r="G820" s="276"/>
      <c r="H820" s="276"/>
      <c r="I820" s="276"/>
      <c r="J820" s="276"/>
      <c r="K820" s="276"/>
      <c r="L820" s="276"/>
      <c r="M820" s="276"/>
      <c r="N820" s="276"/>
      <c r="O820" s="276"/>
      <c r="P820" s="276"/>
      <c r="Q820" s="276"/>
      <c r="R820" s="276"/>
      <c r="S820" s="276"/>
      <c r="T820" s="276"/>
      <c r="U820" s="276"/>
      <c r="V820" s="276"/>
      <c r="W820" s="276"/>
      <c r="X820" s="276"/>
      <c r="Y820" s="276"/>
      <c r="Z820" s="276"/>
    </row>
    <row r="821" ht="15.75" customHeight="1">
      <c r="A821" s="2"/>
      <c r="B821" s="2"/>
      <c r="C821" s="2"/>
      <c r="D821" s="276"/>
      <c r="E821" s="276"/>
      <c r="F821" s="276"/>
      <c r="G821" s="276"/>
      <c r="H821" s="276"/>
      <c r="I821" s="276"/>
      <c r="J821" s="276"/>
      <c r="K821" s="276"/>
      <c r="L821" s="276"/>
      <c r="M821" s="276"/>
      <c r="N821" s="276"/>
      <c r="O821" s="276"/>
      <c r="P821" s="276"/>
      <c r="Q821" s="276"/>
      <c r="R821" s="276"/>
      <c r="S821" s="276"/>
      <c r="T821" s="276"/>
      <c r="U821" s="276"/>
      <c r="V821" s="276"/>
      <c r="W821" s="276"/>
      <c r="X821" s="276"/>
      <c r="Y821" s="276"/>
      <c r="Z821" s="276"/>
    </row>
    <row r="822" ht="15.75" customHeight="1">
      <c r="A822" s="2"/>
      <c r="B822" s="2"/>
      <c r="C822" s="2"/>
      <c r="D822" s="276"/>
      <c r="E822" s="276"/>
      <c r="F822" s="276"/>
      <c r="G822" s="276"/>
      <c r="H822" s="276"/>
      <c r="I822" s="276"/>
      <c r="J822" s="276"/>
      <c r="K822" s="276"/>
      <c r="L822" s="276"/>
      <c r="M822" s="276"/>
      <c r="N822" s="276"/>
      <c r="O822" s="276"/>
      <c r="P822" s="276"/>
      <c r="Q822" s="276"/>
      <c r="R822" s="276"/>
      <c r="S822" s="276"/>
      <c r="T822" s="276"/>
      <c r="U822" s="276"/>
      <c r="V822" s="276"/>
      <c r="W822" s="276"/>
      <c r="X822" s="276"/>
      <c r="Y822" s="276"/>
      <c r="Z822" s="276"/>
    </row>
    <row r="823" ht="15.75" customHeight="1">
      <c r="A823" s="2"/>
      <c r="B823" s="2"/>
      <c r="C823" s="2"/>
      <c r="D823" s="276"/>
      <c r="E823" s="276"/>
      <c r="F823" s="276"/>
      <c r="G823" s="276"/>
      <c r="H823" s="276"/>
      <c r="I823" s="276"/>
      <c r="J823" s="276"/>
      <c r="K823" s="276"/>
      <c r="L823" s="276"/>
      <c r="M823" s="276"/>
      <c r="N823" s="276"/>
      <c r="O823" s="276"/>
      <c r="P823" s="276"/>
      <c r="Q823" s="276"/>
      <c r="R823" s="276"/>
      <c r="S823" s="276"/>
      <c r="T823" s="276"/>
      <c r="U823" s="276"/>
      <c r="V823" s="276"/>
      <c r="W823" s="276"/>
      <c r="X823" s="276"/>
      <c r="Y823" s="276"/>
      <c r="Z823" s="276"/>
    </row>
    <row r="824" ht="15.75" customHeight="1">
      <c r="A824" s="2"/>
      <c r="B824" s="2"/>
      <c r="C824" s="2"/>
      <c r="D824" s="276"/>
      <c r="E824" s="276"/>
      <c r="F824" s="276"/>
      <c r="G824" s="276"/>
      <c r="H824" s="276"/>
      <c r="I824" s="276"/>
      <c r="J824" s="276"/>
      <c r="K824" s="276"/>
      <c r="L824" s="276"/>
      <c r="M824" s="276"/>
      <c r="N824" s="276"/>
      <c r="O824" s="276"/>
      <c r="P824" s="276"/>
      <c r="Q824" s="276"/>
      <c r="R824" s="276"/>
      <c r="S824" s="276"/>
      <c r="T824" s="276"/>
      <c r="U824" s="276"/>
      <c r="V824" s="276"/>
      <c r="W824" s="276"/>
      <c r="X824" s="276"/>
      <c r="Y824" s="276"/>
      <c r="Z824" s="276"/>
    </row>
    <row r="825" ht="15.75" customHeight="1">
      <c r="A825" s="2"/>
      <c r="B825" s="2"/>
      <c r="C825" s="2"/>
      <c r="D825" s="276"/>
      <c r="E825" s="276"/>
      <c r="F825" s="276"/>
      <c r="G825" s="276"/>
      <c r="H825" s="276"/>
      <c r="I825" s="276"/>
      <c r="J825" s="276"/>
      <c r="K825" s="276"/>
      <c r="L825" s="276"/>
      <c r="M825" s="276"/>
      <c r="N825" s="276"/>
      <c r="O825" s="276"/>
      <c r="P825" s="276"/>
      <c r="Q825" s="276"/>
      <c r="R825" s="276"/>
      <c r="S825" s="276"/>
      <c r="T825" s="276"/>
      <c r="U825" s="276"/>
      <c r="V825" s="276"/>
      <c r="W825" s="276"/>
      <c r="X825" s="276"/>
      <c r="Y825" s="276"/>
      <c r="Z825" s="276"/>
    </row>
    <row r="826" ht="15.75" customHeight="1">
      <c r="A826" s="2"/>
      <c r="B826" s="2"/>
      <c r="C826" s="2"/>
      <c r="D826" s="276"/>
      <c r="E826" s="276"/>
      <c r="F826" s="276"/>
      <c r="G826" s="276"/>
      <c r="H826" s="276"/>
      <c r="I826" s="276"/>
      <c r="J826" s="276"/>
      <c r="K826" s="276"/>
      <c r="L826" s="276"/>
      <c r="M826" s="276"/>
      <c r="N826" s="276"/>
      <c r="O826" s="276"/>
      <c r="P826" s="276"/>
      <c r="Q826" s="276"/>
      <c r="R826" s="276"/>
      <c r="S826" s="276"/>
      <c r="T826" s="276"/>
      <c r="U826" s="276"/>
      <c r="V826" s="276"/>
      <c r="W826" s="276"/>
      <c r="X826" s="276"/>
      <c r="Y826" s="276"/>
      <c r="Z826" s="276"/>
    </row>
    <row r="827" ht="15.75" customHeight="1">
      <c r="A827" s="2"/>
      <c r="B827" s="2"/>
      <c r="C827" s="2"/>
      <c r="D827" s="276"/>
      <c r="E827" s="276"/>
      <c r="F827" s="276"/>
      <c r="G827" s="276"/>
      <c r="H827" s="276"/>
      <c r="I827" s="276"/>
      <c r="J827" s="276"/>
      <c r="K827" s="276"/>
      <c r="L827" s="276"/>
      <c r="M827" s="276"/>
      <c r="N827" s="276"/>
      <c r="O827" s="276"/>
      <c r="P827" s="276"/>
      <c r="Q827" s="276"/>
      <c r="R827" s="276"/>
      <c r="S827" s="276"/>
      <c r="T827" s="276"/>
      <c r="U827" s="276"/>
      <c r="V827" s="276"/>
      <c r="W827" s="276"/>
      <c r="X827" s="276"/>
      <c r="Y827" s="276"/>
      <c r="Z827" s="276"/>
    </row>
    <row r="828" ht="15.75" customHeight="1">
      <c r="A828" s="2"/>
      <c r="B828" s="2"/>
      <c r="C828" s="2"/>
      <c r="D828" s="276"/>
      <c r="E828" s="276"/>
      <c r="F828" s="276"/>
      <c r="G828" s="276"/>
      <c r="H828" s="276"/>
      <c r="I828" s="276"/>
      <c r="J828" s="276"/>
      <c r="K828" s="276"/>
      <c r="L828" s="276"/>
      <c r="M828" s="276"/>
      <c r="N828" s="276"/>
      <c r="O828" s="276"/>
      <c r="P828" s="276"/>
      <c r="Q828" s="276"/>
      <c r="R828" s="276"/>
      <c r="S828" s="276"/>
      <c r="T828" s="276"/>
      <c r="U828" s="276"/>
      <c r="V828" s="276"/>
      <c r="W828" s="276"/>
      <c r="X828" s="276"/>
      <c r="Y828" s="276"/>
      <c r="Z828" s="276"/>
    </row>
    <row r="829" ht="15.75" customHeight="1">
      <c r="A829" s="2"/>
      <c r="B829" s="2"/>
      <c r="C829" s="2"/>
      <c r="D829" s="276"/>
      <c r="E829" s="276"/>
      <c r="F829" s="276"/>
      <c r="G829" s="276"/>
      <c r="H829" s="276"/>
      <c r="I829" s="276"/>
      <c r="J829" s="276"/>
      <c r="K829" s="276"/>
      <c r="L829" s="276"/>
      <c r="M829" s="276"/>
      <c r="N829" s="276"/>
      <c r="O829" s="276"/>
      <c r="P829" s="276"/>
      <c r="Q829" s="276"/>
      <c r="R829" s="276"/>
      <c r="S829" s="276"/>
      <c r="T829" s="276"/>
      <c r="U829" s="276"/>
      <c r="V829" s="276"/>
      <c r="W829" s="276"/>
      <c r="X829" s="276"/>
      <c r="Y829" s="276"/>
      <c r="Z829" s="276"/>
    </row>
    <row r="830" ht="15.75" customHeight="1">
      <c r="A830" s="2"/>
      <c r="B830" s="2"/>
      <c r="C830" s="2"/>
      <c r="D830" s="276"/>
      <c r="E830" s="276"/>
      <c r="F830" s="276"/>
      <c r="G830" s="276"/>
      <c r="H830" s="276"/>
      <c r="I830" s="276"/>
      <c r="J830" s="276"/>
      <c r="K830" s="276"/>
      <c r="L830" s="276"/>
      <c r="M830" s="276"/>
      <c r="N830" s="276"/>
      <c r="O830" s="276"/>
      <c r="P830" s="276"/>
      <c r="Q830" s="276"/>
      <c r="R830" s="276"/>
      <c r="S830" s="276"/>
      <c r="T830" s="276"/>
      <c r="U830" s="276"/>
      <c r="V830" s="276"/>
      <c r="W830" s="276"/>
      <c r="X830" s="276"/>
      <c r="Y830" s="276"/>
      <c r="Z830" s="276"/>
    </row>
    <row r="831" ht="15.75" customHeight="1">
      <c r="A831" s="2"/>
      <c r="B831" s="2"/>
      <c r="C831" s="2"/>
      <c r="D831" s="276"/>
      <c r="E831" s="276"/>
      <c r="F831" s="276"/>
      <c r="G831" s="276"/>
      <c r="H831" s="276"/>
      <c r="I831" s="276"/>
      <c r="J831" s="276"/>
      <c r="K831" s="276"/>
      <c r="L831" s="276"/>
      <c r="M831" s="276"/>
      <c r="N831" s="276"/>
      <c r="O831" s="276"/>
      <c r="P831" s="276"/>
      <c r="Q831" s="276"/>
      <c r="R831" s="276"/>
      <c r="S831" s="276"/>
      <c r="T831" s="276"/>
      <c r="U831" s="276"/>
      <c r="V831" s="276"/>
      <c r="W831" s="276"/>
      <c r="X831" s="276"/>
      <c r="Y831" s="276"/>
      <c r="Z831" s="276"/>
    </row>
    <row r="832" ht="15.75" customHeight="1">
      <c r="A832" s="2"/>
      <c r="B832" s="2"/>
      <c r="C832" s="2"/>
      <c r="D832" s="276"/>
      <c r="E832" s="276"/>
      <c r="F832" s="276"/>
      <c r="G832" s="276"/>
      <c r="H832" s="276"/>
      <c r="I832" s="276"/>
      <c r="J832" s="276"/>
      <c r="K832" s="276"/>
      <c r="L832" s="276"/>
      <c r="M832" s="276"/>
      <c r="N832" s="276"/>
      <c r="O832" s="276"/>
      <c r="P832" s="276"/>
      <c r="Q832" s="276"/>
      <c r="R832" s="276"/>
      <c r="S832" s="276"/>
      <c r="T832" s="276"/>
      <c r="U832" s="276"/>
      <c r="V832" s="276"/>
      <c r="W832" s="276"/>
      <c r="X832" s="276"/>
      <c r="Y832" s="276"/>
      <c r="Z832" s="276"/>
    </row>
    <row r="833" ht="15.75" customHeight="1">
      <c r="A833" s="2"/>
      <c r="B833" s="2"/>
      <c r="C833" s="2"/>
      <c r="D833" s="276"/>
      <c r="E833" s="276"/>
      <c r="F833" s="276"/>
      <c r="G833" s="276"/>
      <c r="H833" s="276"/>
      <c r="I833" s="276"/>
      <c r="J833" s="276"/>
      <c r="K833" s="276"/>
      <c r="L833" s="276"/>
      <c r="M833" s="276"/>
      <c r="N833" s="276"/>
      <c r="O833" s="276"/>
      <c r="P833" s="276"/>
      <c r="Q833" s="276"/>
      <c r="R833" s="276"/>
      <c r="S833" s="276"/>
      <c r="T833" s="276"/>
      <c r="U833" s="276"/>
      <c r="V833" s="276"/>
      <c r="W833" s="276"/>
      <c r="X833" s="276"/>
      <c r="Y833" s="276"/>
      <c r="Z833" s="276"/>
    </row>
    <row r="834" ht="15.75" customHeight="1">
      <c r="A834" s="2"/>
      <c r="B834" s="2"/>
      <c r="C834" s="2"/>
      <c r="D834" s="276"/>
      <c r="E834" s="276"/>
      <c r="F834" s="276"/>
      <c r="G834" s="276"/>
      <c r="H834" s="276"/>
      <c r="I834" s="276"/>
      <c r="J834" s="276"/>
      <c r="K834" s="276"/>
      <c r="L834" s="276"/>
      <c r="M834" s="276"/>
      <c r="N834" s="276"/>
      <c r="O834" s="276"/>
      <c r="P834" s="276"/>
      <c r="Q834" s="276"/>
      <c r="R834" s="276"/>
      <c r="S834" s="276"/>
      <c r="T834" s="276"/>
      <c r="U834" s="276"/>
      <c r="V834" s="276"/>
      <c r="W834" s="276"/>
      <c r="X834" s="276"/>
      <c r="Y834" s="276"/>
      <c r="Z834" s="276"/>
    </row>
    <row r="835" ht="15.75" customHeight="1">
      <c r="A835" s="2"/>
      <c r="B835" s="2"/>
      <c r="C835" s="2"/>
      <c r="D835" s="276"/>
      <c r="E835" s="276"/>
      <c r="F835" s="276"/>
      <c r="G835" s="276"/>
      <c r="H835" s="276"/>
      <c r="I835" s="276"/>
      <c r="J835" s="276"/>
      <c r="K835" s="276"/>
      <c r="L835" s="276"/>
      <c r="M835" s="276"/>
      <c r="N835" s="276"/>
      <c r="O835" s="276"/>
      <c r="P835" s="276"/>
      <c r="Q835" s="276"/>
      <c r="R835" s="276"/>
      <c r="S835" s="276"/>
      <c r="T835" s="276"/>
      <c r="U835" s="276"/>
      <c r="V835" s="276"/>
      <c r="W835" s="276"/>
      <c r="X835" s="276"/>
      <c r="Y835" s="276"/>
      <c r="Z835" s="276"/>
    </row>
    <row r="836" ht="15.75" customHeight="1">
      <c r="A836" s="2"/>
      <c r="B836" s="2"/>
      <c r="C836" s="2"/>
      <c r="D836" s="276"/>
      <c r="E836" s="276"/>
      <c r="F836" s="276"/>
      <c r="G836" s="276"/>
      <c r="H836" s="276"/>
      <c r="I836" s="276"/>
      <c r="J836" s="276"/>
      <c r="K836" s="276"/>
      <c r="L836" s="276"/>
      <c r="M836" s="276"/>
      <c r="N836" s="276"/>
      <c r="O836" s="276"/>
      <c r="P836" s="276"/>
      <c r="Q836" s="276"/>
      <c r="R836" s="276"/>
      <c r="S836" s="276"/>
      <c r="T836" s="276"/>
      <c r="U836" s="276"/>
      <c r="V836" s="276"/>
      <c r="W836" s="276"/>
      <c r="X836" s="276"/>
      <c r="Y836" s="276"/>
      <c r="Z836" s="276"/>
    </row>
    <row r="837" ht="15.75" customHeight="1">
      <c r="A837" s="2"/>
      <c r="B837" s="2"/>
      <c r="C837" s="2"/>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row>
    <row r="838" ht="15.75" customHeight="1">
      <c r="A838" s="2"/>
      <c r="B838" s="2"/>
      <c r="C838" s="2"/>
      <c r="D838" s="276"/>
      <c r="E838" s="276"/>
      <c r="F838" s="276"/>
      <c r="G838" s="276"/>
      <c r="H838" s="276"/>
      <c r="I838" s="276"/>
      <c r="J838" s="276"/>
      <c r="K838" s="276"/>
      <c r="L838" s="276"/>
      <c r="M838" s="276"/>
      <c r="N838" s="276"/>
      <c r="O838" s="276"/>
      <c r="P838" s="276"/>
      <c r="Q838" s="276"/>
      <c r="R838" s="276"/>
      <c r="S838" s="276"/>
      <c r="T838" s="276"/>
      <c r="U838" s="276"/>
      <c r="V838" s="276"/>
      <c r="W838" s="276"/>
      <c r="X838" s="276"/>
      <c r="Y838" s="276"/>
      <c r="Z838" s="276"/>
    </row>
    <row r="839" ht="15.75" customHeight="1">
      <c r="A839" s="2"/>
      <c r="B839" s="2"/>
      <c r="C839" s="2"/>
      <c r="D839" s="276"/>
      <c r="E839" s="276"/>
      <c r="F839" s="276"/>
      <c r="G839" s="276"/>
      <c r="H839" s="276"/>
      <c r="I839" s="276"/>
      <c r="J839" s="276"/>
      <c r="K839" s="276"/>
      <c r="L839" s="276"/>
      <c r="M839" s="276"/>
      <c r="N839" s="276"/>
      <c r="O839" s="276"/>
      <c r="P839" s="276"/>
      <c r="Q839" s="276"/>
      <c r="R839" s="276"/>
      <c r="S839" s="276"/>
      <c r="T839" s="276"/>
      <c r="U839" s="276"/>
      <c r="V839" s="276"/>
      <c r="W839" s="276"/>
      <c r="X839" s="276"/>
      <c r="Y839" s="276"/>
      <c r="Z839" s="276"/>
    </row>
    <row r="840" ht="15.75" customHeight="1">
      <c r="A840" s="2"/>
      <c r="B840" s="2"/>
      <c r="C840" s="2"/>
      <c r="D840" s="276"/>
      <c r="E840" s="276"/>
      <c r="F840" s="276"/>
      <c r="G840" s="276"/>
      <c r="H840" s="276"/>
      <c r="I840" s="276"/>
      <c r="J840" s="276"/>
      <c r="K840" s="276"/>
      <c r="L840" s="276"/>
      <c r="M840" s="276"/>
      <c r="N840" s="276"/>
      <c r="O840" s="276"/>
      <c r="P840" s="276"/>
      <c r="Q840" s="276"/>
      <c r="R840" s="276"/>
      <c r="S840" s="276"/>
      <c r="T840" s="276"/>
      <c r="U840" s="276"/>
      <c r="V840" s="276"/>
      <c r="W840" s="276"/>
      <c r="X840" s="276"/>
      <c r="Y840" s="276"/>
      <c r="Z840" s="276"/>
    </row>
    <row r="841" ht="15.75" customHeight="1">
      <c r="A841" s="2"/>
      <c r="B841" s="2"/>
      <c r="C841" s="2"/>
      <c r="D841" s="276"/>
      <c r="E841" s="276"/>
      <c r="F841" s="276"/>
      <c r="G841" s="276"/>
      <c r="H841" s="276"/>
      <c r="I841" s="276"/>
      <c r="J841" s="276"/>
      <c r="K841" s="276"/>
      <c r="L841" s="276"/>
      <c r="M841" s="276"/>
      <c r="N841" s="276"/>
      <c r="O841" s="276"/>
      <c r="P841" s="276"/>
      <c r="Q841" s="276"/>
      <c r="R841" s="276"/>
      <c r="S841" s="276"/>
      <c r="T841" s="276"/>
      <c r="U841" s="276"/>
      <c r="V841" s="276"/>
      <c r="W841" s="276"/>
      <c r="X841" s="276"/>
      <c r="Y841" s="276"/>
      <c r="Z841" s="276"/>
    </row>
    <row r="842" ht="15.75" customHeight="1">
      <c r="A842" s="2"/>
      <c r="B842" s="2"/>
      <c r="C842" s="2"/>
      <c r="D842" s="276"/>
      <c r="E842" s="276"/>
      <c r="F842" s="276"/>
      <c r="G842" s="276"/>
      <c r="H842" s="276"/>
      <c r="I842" s="276"/>
      <c r="J842" s="276"/>
      <c r="K842" s="276"/>
      <c r="L842" s="276"/>
      <c r="M842" s="276"/>
      <c r="N842" s="276"/>
      <c r="O842" s="276"/>
      <c r="P842" s="276"/>
      <c r="Q842" s="276"/>
      <c r="R842" s="276"/>
      <c r="S842" s="276"/>
      <c r="T842" s="276"/>
      <c r="U842" s="276"/>
      <c r="V842" s="276"/>
      <c r="W842" s="276"/>
      <c r="X842" s="276"/>
      <c r="Y842" s="276"/>
      <c r="Z842" s="276"/>
    </row>
    <row r="843" ht="15.75" customHeight="1">
      <c r="A843" s="2"/>
      <c r="B843" s="2"/>
      <c r="C843" s="2"/>
      <c r="D843" s="276"/>
      <c r="E843" s="276"/>
      <c r="F843" s="276"/>
      <c r="G843" s="276"/>
      <c r="H843" s="276"/>
      <c r="I843" s="276"/>
      <c r="J843" s="276"/>
      <c r="K843" s="276"/>
      <c r="L843" s="276"/>
      <c r="M843" s="276"/>
      <c r="N843" s="276"/>
      <c r="O843" s="276"/>
      <c r="P843" s="276"/>
      <c r="Q843" s="276"/>
      <c r="R843" s="276"/>
      <c r="S843" s="276"/>
      <c r="T843" s="276"/>
      <c r="U843" s="276"/>
      <c r="V843" s="276"/>
      <c r="W843" s="276"/>
      <c r="X843" s="276"/>
      <c r="Y843" s="276"/>
      <c r="Z843" s="276"/>
    </row>
    <row r="844" ht="15.75" customHeight="1">
      <c r="A844" s="2"/>
      <c r="B844" s="2"/>
      <c r="C844" s="2"/>
      <c r="D844" s="276"/>
      <c r="E844" s="276"/>
      <c r="F844" s="276"/>
      <c r="G844" s="276"/>
      <c r="H844" s="276"/>
      <c r="I844" s="276"/>
      <c r="J844" s="276"/>
      <c r="K844" s="276"/>
      <c r="L844" s="276"/>
      <c r="M844" s="276"/>
      <c r="N844" s="276"/>
      <c r="O844" s="276"/>
      <c r="P844" s="276"/>
      <c r="Q844" s="276"/>
      <c r="R844" s="276"/>
      <c r="S844" s="276"/>
      <c r="T844" s="276"/>
      <c r="U844" s="276"/>
      <c r="V844" s="276"/>
      <c r="W844" s="276"/>
      <c r="X844" s="276"/>
      <c r="Y844" s="276"/>
      <c r="Z844" s="276"/>
    </row>
    <row r="845" ht="15.75" customHeight="1">
      <c r="A845" s="2"/>
      <c r="B845" s="2"/>
      <c r="C845" s="2"/>
      <c r="D845" s="276"/>
      <c r="E845" s="276"/>
      <c r="F845" s="276"/>
      <c r="G845" s="276"/>
      <c r="H845" s="276"/>
      <c r="I845" s="276"/>
      <c r="J845" s="276"/>
      <c r="K845" s="276"/>
      <c r="L845" s="276"/>
      <c r="M845" s="276"/>
      <c r="N845" s="276"/>
      <c r="O845" s="276"/>
      <c r="P845" s="276"/>
      <c r="Q845" s="276"/>
      <c r="R845" s="276"/>
      <c r="S845" s="276"/>
      <c r="T845" s="276"/>
      <c r="U845" s="276"/>
      <c r="V845" s="276"/>
      <c r="W845" s="276"/>
      <c r="X845" s="276"/>
      <c r="Y845" s="276"/>
      <c r="Z845" s="276"/>
    </row>
    <row r="846" ht="15.75" customHeight="1">
      <c r="A846" s="2"/>
      <c r="B846" s="2"/>
      <c r="C846" s="2"/>
      <c r="D846" s="276"/>
      <c r="E846" s="276"/>
      <c r="F846" s="276"/>
      <c r="G846" s="276"/>
      <c r="H846" s="276"/>
      <c r="I846" s="276"/>
      <c r="J846" s="276"/>
      <c r="K846" s="276"/>
      <c r="L846" s="276"/>
      <c r="M846" s="276"/>
      <c r="N846" s="276"/>
      <c r="O846" s="276"/>
      <c r="P846" s="276"/>
      <c r="Q846" s="276"/>
      <c r="R846" s="276"/>
      <c r="S846" s="276"/>
      <c r="T846" s="276"/>
      <c r="U846" s="276"/>
      <c r="V846" s="276"/>
      <c r="W846" s="276"/>
      <c r="X846" s="276"/>
      <c r="Y846" s="276"/>
      <c r="Z846" s="276"/>
    </row>
    <row r="847" ht="15.75" customHeight="1">
      <c r="A847" s="2"/>
      <c r="B847" s="2"/>
      <c r="C847" s="2"/>
      <c r="D847" s="276"/>
      <c r="E847" s="276"/>
      <c r="F847" s="276"/>
      <c r="G847" s="276"/>
      <c r="H847" s="276"/>
      <c r="I847" s="276"/>
      <c r="J847" s="276"/>
      <c r="K847" s="276"/>
      <c r="L847" s="276"/>
      <c r="M847" s="276"/>
      <c r="N847" s="276"/>
      <c r="O847" s="276"/>
      <c r="P847" s="276"/>
      <c r="Q847" s="276"/>
      <c r="R847" s="276"/>
      <c r="S847" s="276"/>
      <c r="T847" s="276"/>
      <c r="U847" s="276"/>
      <c r="V847" s="276"/>
      <c r="W847" s="276"/>
      <c r="X847" s="276"/>
      <c r="Y847" s="276"/>
      <c r="Z847" s="276"/>
    </row>
    <row r="848" ht="15.75" customHeight="1">
      <c r="A848" s="2"/>
      <c r="B848" s="2"/>
      <c r="C848" s="2"/>
      <c r="D848" s="276"/>
      <c r="E848" s="276"/>
      <c r="F848" s="276"/>
      <c r="G848" s="276"/>
      <c r="H848" s="276"/>
      <c r="I848" s="276"/>
      <c r="J848" s="276"/>
      <c r="K848" s="276"/>
      <c r="L848" s="276"/>
      <c r="M848" s="276"/>
      <c r="N848" s="276"/>
      <c r="O848" s="276"/>
      <c r="P848" s="276"/>
      <c r="Q848" s="276"/>
      <c r="R848" s="276"/>
      <c r="S848" s="276"/>
      <c r="T848" s="276"/>
      <c r="U848" s="276"/>
      <c r="V848" s="276"/>
      <c r="W848" s="276"/>
      <c r="X848" s="276"/>
      <c r="Y848" s="276"/>
      <c r="Z848" s="276"/>
    </row>
    <row r="849" ht="15.75" customHeight="1">
      <c r="A849" s="2"/>
      <c r="B849" s="2"/>
      <c r="C849" s="2"/>
      <c r="D849" s="276"/>
      <c r="E849" s="276"/>
      <c r="F849" s="276"/>
      <c r="G849" s="276"/>
      <c r="H849" s="276"/>
      <c r="I849" s="276"/>
      <c r="J849" s="276"/>
      <c r="K849" s="276"/>
      <c r="L849" s="276"/>
      <c r="M849" s="276"/>
      <c r="N849" s="276"/>
      <c r="O849" s="276"/>
      <c r="P849" s="276"/>
      <c r="Q849" s="276"/>
      <c r="R849" s="276"/>
      <c r="S849" s="276"/>
      <c r="T849" s="276"/>
      <c r="U849" s="276"/>
      <c r="V849" s="276"/>
      <c r="W849" s="276"/>
      <c r="X849" s="276"/>
      <c r="Y849" s="276"/>
      <c r="Z849" s="276"/>
    </row>
    <row r="850" ht="15.75" customHeight="1">
      <c r="A850" s="2"/>
      <c r="B850" s="2"/>
      <c r="C850" s="2"/>
      <c r="D850" s="276"/>
      <c r="E850" s="276"/>
      <c r="F850" s="276"/>
      <c r="G850" s="276"/>
      <c r="H850" s="276"/>
      <c r="I850" s="276"/>
      <c r="J850" s="276"/>
      <c r="K850" s="276"/>
      <c r="L850" s="276"/>
      <c r="M850" s="276"/>
      <c r="N850" s="276"/>
      <c r="O850" s="276"/>
      <c r="P850" s="276"/>
      <c r="Q850" s="276"/>
      <c r="R850" s="276"/>
      <c r="S850" s="276"/>
      <c r="T850" s="276"/>
      <c r="U850" s="276"/>
      <c r="V850" s="276"/>
      <c r="W850" s="276"/>
      <c r="X850" s="276"/>
      <c r="Y850" s="276"/>
      <c r="Z850" s="276"/>
    </row>
    <row r="851" ht="15.75" customHeight="1">
      <c r="A851" s="2"/>
      <c r="B851" s="2"/>
      <c r="C851" s="2"/>
      <c r="D851" s="276"/>
      <c r="E851" s="276"/>
      <c r="F851" s="276"/>
      <c r="G851" s="276"/>
      <c r="H851" s="276"/>
      <c r="I851" s="276"/>
      <c r="J851" s="276"/>
      <c r="K851" s="276"/>
      <c r="L851" s="276"/>
      <c r="M851" s="276"/>
      <c r="N851" s="276"/>
      <c r="O851" s="276"/>
      <c r="P851" s="276"/>
      <c r="Q851" s="276"/>
      <c r="R851" s="276"/>
      <c r="S851" s="276"/>
      <c r="T851" s="276"/>
      <c r="U851" s="276"/>
      <c r="V851" s="276"/>
      <c r="W851" s="276"/>
      <c r="X851" s="276"/>
      <c r="Y851" s="276"/>
      <c r="Z851" s="276"/>
    </row>
    <row r="852" ht="15.75" customHeight="1">
      <c r="A852" s="2"/>
      <c r="B852" s="2"/>
      <c r="C852" s="2"/>
      <c r="D852" s="276"/>
      <c r="E852" s="276"/>
      <c r="F852" s="276"/>
      <c r="G852" s="276"/>
      <c r="H852" s="276"/>
      <c r="I852" s="276"/>
      <c r="J852" s="276"/>
      <c r="K852" s="276"/>
      <c r="L852" s="276"/>
      <c r="M852" s="276"/>
      <c r="N852" s="276"/>
      <c r="O852" s="276"/>
      <c r="P852" s="276"/>
      <c r="Q852" s="276"/>
      <c r="R852" s="276"/>
      <c r="S852" s="276"/>
      <c r="T852" s="276"/>
      <c r="U852" s="276"/>
      <c r="V852" s="276"/>
      <c r="W852" s="276"/>
      <c r="X852" s="276"/>
      <c r="Y852" s="276"/>
      <c r="Z852" s="276"/>
    </row>
    <row r="853" ht="15.75" customHeight="1">
      <c r="A853" s="2"/>
      <c r="B853" s="2"/>
      <c r="C853" s="2"/>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row>
    <row r="854" ht="15.75" customHeight="1">
      <c r="A854" s="2"/>
      <c r="B854" s="2"/>
      <c r="C854" s="2"/>
      <c r="D854" s="276"/>
      <c r="E854" s="276"/>
      <c r="F854" s="276"/>
      <c r="G854" s="276"/>
      <c r="H854" s="276"/>
      <c r="I854" s="276"/>
      <c r="J854" s="276"/>
      <c r="K854" s="276"/>
      <c r="L854" s="276"/>
      <c r="M854" s="276"/>
      <c r="N854" s="276"/>
      <c r="O854" s="276"/>
      <c r="P854" s="276"/>
      <c r="Q854" s="276"/>
      <c r="R854" s="276"/>
      <c r="S854" s="276"/>
      <c r="T854" s="276"/>
      <c r="U854" s="276"/>
      <c r="V854" s="276"/>
      <c r="W854" s="276"/>
      <c r="X854" s="276"/>
      <c r="Y854" s="276"/>
      <c r="Z854" s="276"/>
    </row>
    <row r="855" ht="15.75" customHeight="1">
      <c r="A855" s="2"/>
      <c r="B855" s="2"/>
      <c r="C855" s="2"/>
      <c r="D855" s="276"/>
      <c r="E855" s="276"/>
      <c r="F855" s="276"/>
      <c r="G855" s="276"/>
      <c r="H855" s="276"/>
      <c r="I855" s="276"/>
      <c r="J855" s="276"/>
      <c r="K855" s="276"/>
      <c r="L855" s="276"/>
      <c r="M855" s="276"/>
      <c r="N855" s="276"/>
      <c r="O855" s="276"/>
      <c r="P855" s="276"/>
      <c r="Q855" s="276"/>
      <c r="R855" s="276"/>
      <c r="S855" s="276"/>
      <c r="T855" s="276"/>
      <c r="U855" s="276"/>
      <c r="V855" s="276"/>
      <c r="W855" s="276"/>
      <c r="X855" s="276"/>
      <c r="Y855" s="276"/>
      <c r="Z855" s="276"/>
    </row>
    <row r="856" ht="15.75" customHeight="1">
      <c r="A856" s="2"/>
      <c r="B856" s="2"/>
      <c r="C856" s="2"/>
      <c r="D856" s="276"/>
      <c r="E856" s="276"/>
      <c r="F856" s="276"/>
      <c r="G856" s="276"/>
      <c r="H856" s="276"/>
      <c r="I856" s="276"/>
      <c r="J856" s="276"/>
      <c r="K856" s="276"/>
      <c r="L856" s="276"/>
      <c r="M856" s="276"/>
      <c r="N856" s="276"/>
      <c r="O856" s="276"/>
      <c r="P856" s="276"/>
      <c r="Q856" s="276"/>
      <c r="R856" s="276"/>
      <c r="S856" s="276"/>
      <c r="T856" s="276"/>
      <c r="U856" s="276"/>
      <c r="V856" s="276"/>
      <c r="W856" s="276"/>
      <c r="X856" s="276"/>
      <c r="Y856" s="276"/>
      <c r="Z856" s="276"/>
    </row>
    <row r="857" ht="15.75" customHeight="1">
      <c r="A857" s="2"/>
      <c r="B857" s="2"/>
      <c r="C857" s="2"/>
      <c r="D857" s="276"/>
      <c r="E857" s="276"/>
      <c r="F857" s="276"/>
      <c r="G857" s="276"/>
      <c r="H857" s="276"/>
      <c r="I857" s="276"/>
      <c r="J857" s="276"/>
      <c r="K857" s="276"/>
      <c r="L857" s="276"/>
      <c r="M857" s="276"/>
      <c r="N857" s="276"/>
      <c r="O857" s="276"/>
      <c r="P857" s="276"/>
      <c r="Q857" s="276"/>
      <c r="R857" s="276"/>
      <c r="S857" s="276"/>
      <c r="T857" s="276"/>
      <c r="U857" s="276"/>
      <c r="V857" s="276"/>
      <c r="W857" s="276"/>
      <c r="X857" s="276"/>
      <c r="Y857" s="276"/>
      <c r="Z857" s="276"/>
    </row>
    <row r="858" ht="15.75" customHeight="1">
      <c r="A858" s="2"/>
      <c r="B858" s="2"/>
      <c r="C858" s="2"/>
      <c r="D858" s="276"/>
      <c r="E858" s="276"/>
      <c r="F858" s="276"/>
      <c r="G858" s="276"/>
      <c r="H858" s="276"/>
      <c r="I858" s="276"/>
      <c r="J858" s="276"/>
      <c r="K858" s="276"/>
      <c r="L858" s="276"/>
      <c r="M858" s="276"/>
      <c r="N858" s="276"/>
      <c r="O858" s="276"/>
      <c r="P858" s="276"/>
      <c r="Q858" s="276"/>
      <c r="R858" s="276"/>
      <c r="S858" s="276"/>
      <c r="T858" s="276"/>
      <c r="U858" s="276"/>
      <c r="V858" s="276"/>
      <c r="W858" s="276"/>
      <c r="X858" s="276"/>
      <c r="Y858" s="276"/>
      <c r="Z858" s="276"/>
    </row>
    <row r="859" ht="15.75" customHeight="1">
      <c r="A859" s="2"/>
      <c r="B859" s="2"/>
      <c r="C859" s="2"/>
      <c r="D859" s="276"/>
      <c r="E859" s="276"/>
      <c r="F859" s="276"/>
      <c r="G859" s="276"/>
      <c r="H859" s="276"/>
      <c r="I859" s="276"/>
      <c r="J859" s="276"/>
      <c r="K859" s="276"/>
      <c r="L859" s="276"/>
      <c r="M859" s="276"/>
      <c r="N859" s="276"/>
      <c r="O859" s="276"/>
      <c r="P859" s="276"/>
      <c r="Q859" s="276"/>
      <c r="R859" s="276"/>
      <c r="S859" s="276"/>
      <c r="T859" s="276"/>
      <c r="U859" s="276"/>
      <c r="V859" s="276"/>
      <c r="W859" s="276"/>
      <c r="X859" s="276"/>
      <c r="Y859" s="276"/>
      <c r="Z859" s="276"/>
    </row>
    <row r="860" ht="15.75" customHeight="1">
      <c r="A860" s="2"/>
      <c r="B860" s="2"/>
      <c r="C860" s="2"/>
      <c r="D860" s="276"/>
      <c r="E860" s="276"/>
      <c r="F860" s="276"/>
      <c r="G860" s="276"/>
      <c r="H860" s="276"/>
      <c r="I860" s="276"/>
      <c r="J860" s="276"/>
      <c r="K860" s="276"/>
      <c r="L860" s="276"/>
      <c r="M860" s="276"/>
      <c r="N860" s="276"/>
      <c r="O860" s="276"/>
      <c r="P860" s="276"/>
      <c r="Q860" s="276"/>
      <c r="R860" s="276"/>
      <c r="S860" s="276"/>
      <c r="T860" s="276"/>
      <c r="U860" s="276"/>
      <c r="V860" s="276"/>
      <c r="W860" s="276"/>
      <c r="X860" s="276"/>
      <c r="Y860" s="276"/>
      <c r="Z860" s="276"/>
    </row>
    <row r="861" ht="15.75" customHeight="1">
      <c r="A861" s="2"/>
      <c r="B861" s="2"/>
      <c r="C861" s="2"/>
      <c r="D861" s="276"/>
      <c r="E861" s="276"/>
      <c r="F861" s="276"/>
      <c r="G861" s="276"/>
      <c r="H861" s="276"/>
      <c r="I861" s="276"/>
      <c r="J861" s="276"/>
      <c r="K861" s="276"/>
      <c r="L861" s="276"/>
      <c r="M861" s="276"/>
      <c r="N861" s="276"/>
      <c r="O861" s="276"/>
      <c r="P861" s="276"/>
      <c r="Q861" s="276"/>
      <c r="R861" s="276"/>
      <c r="S861" s="276"/>
      <c r="T861" s="276"/>
      <c r="U861" s="276"/>
      <c r="V861" s="276"/>
      <c r="W861" s="276"/>
      <c r="X861" s="276"/>
      <c r="Y861" s="276"/>
      <c r="Z861" s="276"/>
    </row>
    <row r="862" ht="15.75" customHeight="1">
      <c r="A862" s="2"/>
      <c r="B862" s="2"/>
      <c r="C862" s="2"/>
      <c r="D862" s="276"/>
      <c r="E862" s="276"/>
      <c r="F862" s="276"/>
      <c r="G862" s="276"/>
      <c r="H862" s="276"/>
      <c r="I862" s="276"/>
      <c r="J862" s="276"/>
      <c r="K862" s="276"/>
      <c r="L862" s="276"/>
      <c r="M862" s="276"/>
      <c r="N862" s="276"/>
      <c r="O862" s="276"/>
      <c r="P862" s="276"/>
      <c r="Q862" s="276"/>
      <c r="R862" s="276"/>
      <c r="S862" s="276"/>
      <c r="T862" s="276"/>
      <c r="U862" s="276"/>
      <c r="V862" s="276"/>
      <c r="W862" s="276"/>
      <c r="X862" s="276"/>
      <c r="Y862" s="276"/>
      <c r="Z862" s="276"/>
    </row>
    <row r="863" ht="15.75" customHeight="1">
      <c r="A863" s="2"/>
      <c r="B863" s="2"/>
      <c r="C863" s="2"/>
      <c r="D863" s="276"/>
      <c r="E863" s="276"/>
      <c r="F863" s="276"/>
      <c r="G863" s="276"/>
      <c r="H863" s="276"/>
      <c r="I863" s="276"/>
      <c r="J863" s="276"/>
      <c r="K863" s="276"/>
      <c r="L863" s="276"/>
      <c r="M863" s="276"/>
      <c r="N863" s="276"/>
      <c r="O863" s="276"/>
      <c r="P863" s="276"/>
      <c r="Q863" s="276"/>
      <c r="R863" s="276"/>
      <c r="S863" s="276"/>
      <c r="T863" s="276"/>
      <c r="U863" s="276"/>
      <c r="V863" s="276"/>
      <c r="W863" s="276"/>
      <c r="X863" s="276"/>
      <c r="Y863" s="276"/>
      <c r="Z863" s="276"/>
    </row>
    <row r="864" ht="15.75" customHeight="1">
      <c r="A864" s="2"/>
      <c r="B864" s="2"/>
      <c r="C864" s="2"/>
      <c r="D864" s="276"/>
      <c r="E864" s="276"/>
      <c r="F864" s="276"/>
      <c r="G864" s="276"/>
      <c r="H864" s="276"/>
      <c r="I864" s="276"/>
      <c r="J864" s="276"/>
      <c r="K864" s="276"/>
      <c r="L864" s="276"/>
      <c r="M864" s="276"/>
      <c r="N864" s="276"/>
      <c r="O864" s="276"/>
      <c r="P864" s="276"/>
      <c r="Q864" s="276"/>
      <c r="R864" s="276"/>
      <c r="S864" s="276"/>
      <c r="T864" s="276"/>
      <c r="U864" s="276"/>
      <c r="V864" s="276"/>
      <c r="W864" s="276"/>
      <c r="X864" s="276"/>
      <c r="Y864" s="276"/>
      <c r="Z864" s="276"/>
    </row>
    <row r="865" ht="15.75" customHeight="1">
      <c r="A865" s="2"/>
      <c r="B865" s="2"/>
      <c r="C865" s="2"/>
      <c r="D865" s="276"/>
      <c r="E865" s="276"/>
      <c r="F865" s="276"/>
      <c r="G865" s="276"/>
      <c r="H865" s="276"/>
      <c r="I865" s="276"/>
      <c r="J865" s="276"/>
      <c r="K865" s="276"/>
      <c r="L865" s="276"/>
      <c r="M865" s="276"/>
      <c r="N865" s="276"/>
      <c r="O865" s="276"/>
      <c r="P865" s="276"/>
      <c r="Q865" s="276"/>
      <c r="R865" s="276"/>
      <c r="S865" s="276"/>
      <c r="T865" s="276"/>
      <c r="U865" s="276"/>
      <c r="V865" s="276"/>
      <c r="W865" s="276"/>
      <c r="X865" s="276"/>
      <c r="Y865" s="276"/>
      <c r="Z865" s="276"/>
    </row>
    <row r="866" ht="15.75" customHeight="1">
      <c r="A866" s="2"/>
      <c r="B866" s="2"/>
      <c r="C866" s="2"/>
      <c r="D866" s="276"/>
      <c r="E866" s="276"/>
      <c r="F866" s="276"/>
      <c r="G866" s="276"/>
      <c r="H866" s="276"/>
      <c r="I866" s="276"/>
      <c r="J866" s="276"/>
      <c r="K866" s="276"/>
      <c r="L866" s="276"/>
      <c r="M866" s="276"/>
      <c r="N866" s="276"/>
      <c r="O866" s="276"/>
      <c r="P866" s="276"/>
      <c r="Q866" s="276"/>
      <c r="R866" s="276"/>
      <c r="S866" s="276"/>
      <c r="T866" s="276"/>
      <c r="U866" s="276"/>
      <c r="V866" s="276"/>
      <c r="W866" s="276"/>
      <c r="X866" s="276"/>
      <c r="Y866" s="276"/>
      <c r="Z866" s="276"/>
    </row>
    <row r="867" ht="15.75" customHeight="1">
      <c r="A867" s="2"/>
      <c r="B867" s="2"/>
      <c r="C867" s="2"/>
      <c r="D867" s="276"/>
      <c r="E867" s="276"/>
      <c r="F867" s="276"/>
      <c r="G867" s="276"/>
      <c r="H867" s="276"/>
      <c r="I867" s="276"/>
      <c r="J867" s="276"/>
      <c r="K867" s="276"/>
      <c r="L867" s="276"/>
      <c r="M867" s="276"/>
      <c r="N867" s="276"/>
      <c r="O867" s="276"/>
      <c r="P867" s="276"/>
      <c r="Q867" s="276"/>
      <c r="R867" s="276"/>
      <c r="S867" s="276"/>
      <c r="T867" s="276"/>
      <c r="U867" s="276"/>
      <c r="V867" s="276"/>
      <c r="W867" s="276"/>
      <c r="X867" s="276"/>
      <c r="Y867" s="276"/>
      <c r="Z867" s="276"/>
    </row>
    <row r="868" ht="15.75" customHeight="1">
      <c r="A868" s="2"/>
      <c r="B868" s="2"/>
      <c r="C868" s="2"/>
      <c r="D868" s="276"/>
      <c r="E868" s="276"/>
      <c r="F868" s="276"/>
      <c r="G868" s="276"/>
      <c r="H868" s="276"/>
      <c r="I868" s="276"/>
      <c r="J868" s="276"/>
      <c r="K868" s="276"/>
      <c r="L868" s="276"/>
      <c r="M868" s="276"/>
      <c r="N868" s="276"/>
      <c r="O868" s="276"/>
      <c r="P868" s="276"/>
      <c r="Q868" s="276"/>
      <c r="R868" s="276"/>
      <c r="S868" s="276"/>
      <c r="T868" s="276"/>
      <c r="U868" s="276"/>
      <c r="V868" s="276"/>
      <c r="W868" s="276"/>
      <c r="X868" s="276"/>
      <c r="Y868" s="276"/>
      <c r="Z868" s="276"/>
    </row>
    <row r="869" ht="15.75" customHeight="1">
      <c r="A869" s="2"/>
      <c r="B869" s="2"/>
      <c r="C869" s="2"/>
      <c r="D869" s="276"/>
      <c r="E869" s="276"/>
      <c r="F869" s="276"/>
      <c r="G869" s="276"/>
      <c r="H869" s="276"/>
      <c r="I869" s="276"/>
      <c r="J869" s="276"/>
      <c r="K869" s="276"/>
      <c r="L869" s="276"/>
      <c r="M869" s="276"/>
      <c r="N869" s="276"/>
      <c r="O869" s="276"/>
      <c r="P869" s="276"/>
      <c r="Q869" s="276"/>
      <c r="R869" s="276"/>
      <c r="S869" s="276"/>
      <c r="T869" s="276"/>
      <c r="U869" s="276"/>
      <c r="V869" s="276"/>
      <c r="W869" s="276"/>
      <c r="X869" s="276"/>
      <c r="Y869" s="276"/>
      <c r="Z869" s="276"/>
    </row>
    <row r="870" ht="15.75" customHeight="1">
      <c r="A870" s="2"/>
      <c r="B870" s="2"/>
      <c r="C870" s="2"/>
      <c r="D870" s="276"/>
      <c r="E870" s="276"/>
      <c r="F870" s="276"/>
      <c r="G870" s="276"/>
      <c r="H870" s="276"/>
      <c r="I870" s="276"/>
      <c r="J870" s="276"/>
      <c r="K870" s="276"/>
      <c r="L870" s="276"/>
      <c r="M870" s="276"/>
      <c r="N870" s="276"/>
      <c r="O870" s="276"/>
      <c r="P870" s="276"/>
      <c r="Q870" s="276"/>
      <c r="R870" s="276"/>
      <c r="S870" s="276"/>
      <c r="T870" s="276"/>
      <c r="U870" s="276"/>
      <c r="V870" s="276"/>
      <c r="W870" s="276"/>
      <c r="X870" s="276"/>
      <c r="Y870" s="276"/>
      <c r="Z870" s="276"/>
    </row>
    <row r="871" ht="15.75" customHeight="1">
      <c r="A871" s="2"/>
      <c r="B871" s="2"/>
      <c r="C871" s="2"/>
      <c r="D871" s="276"/>
      <c r="E871" s="276"/>
      <c r="F871" s="276"/>
      <c r="G871" s="276"/>
      <c r="H871" s="276"/>
      <c r="I871" s="276"/>
      <c r="J871" s="276"/>
      <c r="K871" s="276"/>
      <c r="L871" s="276"/>
      <c r="M871" s="276"/>
      <c r="N871" s="276"/>
      <c r="O871" s="276"/>
      <c r="P871" s="276"/>
      <c r="Q871" s="276"/>
      <c r="R871" s="276"/>
      <c r="S871" s="276"/>
      <c r="T871" s="276"/>
      <c r="U871" s="276"/>
      <c r="V871" s="276"/>
      <c r="W871" s="276"/>
      <c r="X871" s="276"/>
      <c r="Y871" s="276"/>
      <c r="Z871" s="276"/>
    </row>
    <row r="872" ht="15.75" customHeight="1">
      <c r="A872" s="2"/>
      <c r="B872" s="2"/>
      <c r="C872" s="2"/>
      <c r="D872" s="276"/>
      <c r="E872" s="276"/>
      <c r="F872" s="276"/>
      <c r="G872" s="276"/>
      <c r="H872" s="276"/>
      <c r="I872" s="276"/>
      <c r="J872" s="276"/>
      <c r="K872" s="276"/>
      <c r="L872" s="276"/>
      <c r="M872" s="276"/>
      <c r="N872" s="276"/>
      <c r="O872" s="276"/>
      <c r="P872" s="276"/>
      <c r="Q872" s="276"/>
      <c r="R872" s="276"/>
      <c r="S872" s="276"/>
      <c r="T872" s="276"/>
      <c r="U872" s="276"/>
      <c r="V872" s="276"/>
      <c r="W872" s="276"/>
      <c r="X872" s="276"/>
      <c r="Y872" s="276"/>
      <c r="Z872" s="276"/>
    </row>
    <row r="873" ht="15.75" customHeight="1">
      <c r="A873" s="2"/>
      <c r="B873" s="2"/>
      <c r="C873" s="2"/>
      <c r="D873" s="276"/>
      <c r="E873" s="276"/>
      <c r="F873" s="276"/>
      <c r="G873" s="276"/>
      <c r="H873" s="276"/>
      <c r="I873" s="276"/>
      <c r="J873" s="276"/>
      <c r="K873" s="276"/>
      <c r="L873" s="276"/>
      <c r="M873" s="276"/>
      <c r="N873" s="276"/>
      <c r="O873" s="276"/>
      <c r="P873" s="276"/>
      <c r="Q873" s="276"/>
      <c r="R873" s="276"/>
      <c r="S873" s="276"/>
      <c r="T873" s="276"/>
      <c r="U873" s="276"/>
      <c r="V873" s="276"/>
      <c r="W873" s="276"/>
      <c r="X873" s="276"/>
      <c r="Y873" s="276"/>
      <c r="Z873" s="276"/>
    </row>
    <row r="874" ht="15.75" customHeight="1">
      <c r="A874" s="2"/>
      <c r="B874" s="2"/>
      <c r="C874" s="2"/>
      <c r="D874" s="276"/>
      <c r="E874" s="276"/>
      <c r="F874" s="276"/>
      <c r="G874" s="276"/>
      <c r="H874" s="276"/>
      <c r="I874" s="276"/>
      <c r="J874" s="276"/>
      <c r="K874" s="276"/>
      <c r="L874" s="276"/>
      <c r="M874" s="276"/>
      <c r="N874" s="276"/>
      <c r="O874" s="276"/>
      <c r="P874" s="276"/>
      <c r="Q874" s="276"/>
      <c r="R874" s="276"/>
      <c r="S874" s="276"/>
      <c r="T874" s="276"/>
      <c r="U874" s="276"/>
      <c r="V874" s="276"/>
      <c r="W874" s="276"/>
      <c r="X874" s="276"/>
      <c r="Y874" s="276"/>
      <c r="Z874" s="276"/>
    </row>
    <row r="875" ht="15.75" customHeight="1">
      <c r="A875" s="2"/>
      <c r="B875" s="2"/>
      <c r="C875" s="2"/>
      <c r="D875" s="276"/>
      <c r="E875" s="276"/>
      <c r="F875" s="276"/>
      <c r="G875" s="276"/>
      <c r="H875" s="276"/>
      <c r="I875" s="276"/>
      <c r="J875" s="276"/>
      <c r="K875" s="276"/>
      <c r="L875" s="276"/>
      <c r="M875" s="276"/>
      <c r="N875" s="276"/>
      <c r="O875" s="276"/>
      <c r="P875" s="276"/>
      <c r="Q875" s="276"/>
      <c r="R875" s="276"/>
      <c r="S875" s="276"/>
      <c r="T875" s="276"/>
      <c r="U875" s="276"/>
      <c r="V875" s="276"/>
      <c r="W875" s="276"/>
      <c r="X875" s="276"/>
      <c r="Y875" s="276"/>
      <c r="Z875" s="276"/>
    </row>
    <row r="876" ht="15.75" customHeight="1">
      <c r="A876" s="2"/>
      <c r="B876" s="2"/>
      <c r="C876" s="2"/>
      <c r="D876" s="276"/>
      <c r="E876" s="276"/>
      <c r="F876" s="276"/>
      <c r="G876" s="276"/>
      <c r="H876" s="276"/>
      <c r="I876" s="276"/>
      <c r="J876" s="276"/>
      <c r="K876" s="276"/>
      <c r="L876" s="276"/>
      <c r="M876" s="276"/>
      <c r="N876" s="276"/>
      <c r="O876" s="276"/>
      <c r="P876" s="276"/>
      <c r="Q876" s="276"/>
      <c r="R876" s="276"/>
      <c r="S876" s="276"/>
      <c r="T876" s="276"/>
      <c r="U876" s="276"/>
      <c r="V876" s="276"/>
      <c r="W876" s="276"/>
      <c r="X876" s="276"/>
      <c r="Y876" s="276"/>
      <c r="Z876" s="276"/>
    </row>
    <row r="877" ht="15.75" customHeight="1">
      <c r="A877" s="2"/>
      <c r="B877" s="2"/>
      <c r="C877" s="2"/>
      <c r="D877" s="276"/>
      <c r="E877" s="276"/>
      <c r="F877" s="276"/>
      <c r="G877" s="276"/>
      <c r="H877" s="276"/>
      <c r="I877" s="276"/>
      <c r="J877" s="276"/>
      <c r="K877" s="276"/>
      <c r="L877" s="276"/>
      <c r="M877" s="276"/>
      <c r="N877" s="276"/>
      <c r="O877" s="276"/>
      <c r="P877" s="276"/>
      <c r="Q877" s="276"/>
      <c r="R877" s="276"/>
      <c r="S877" s="276"/>
      <c r="T877" s="276"/>
      <c r="U877" s="276"/>
      <c r="V877" s="276"/>
      <c r="W877" s="276"/>
      <c r="X877" s="276"/>
      <c r="Y877" s="276"/>
      <c r="Z877" s="276"/>
    </row>
    <row r="878" ht="15.75" customHeight="1">
      <c r="A878" s="2"/>
      <c r="B878" s="2"/>
      <c r="C878" s="2"/>
      <c r="D878" s="276"/>
      <c r="E878" s="276"/>
      <c r="F878" s="276"/>
      <c r="G878" s="276"/>
      <c r="H878" s="276"/>
      <c r="I878" s="276"/>
      <c r="J878" s="276"/>
      <c r="K878" s="276"/>
      <c r="L878" s="276"/>
      <c r="M878" s="276"/>
      <c r="N878" s="276"/>
      <c r="O878" s="276"/>
      <c r="P878" s="276"/>
      <c r="Q878" s="276"/>
      <c r="R878" s="276"/>
      <c r="S878" s="276"/>
      <c r="T878" s="276"/>
      <c r="U878" s="276"/>
      <c r="V878" s="276"/>
      <c r="W878" s="276"/>
      <c r="X878" s="276"/>
      <c r="Y878" s="276"/>
      <c r="Z878" s="276"/>
    </row>
    <row r="879" ht="15.75" customHeight="1">
      <c r="A879" s="2"/>
      <c r="B879" s="2"/>
      <c r="C879" s="2"/>
      <c r="D879" s="276"/>
      <c r="E879" s="276"/>
      <c r="F879" s="276"/>
      <c r="G879" s="276"/>
      <c r="H879" s="276"/>
      <c r="I879" s="276"/>
      <c r="J879" s="276"/>
      <c r="K879" s="276"/>
      <c r="L879" s="276"/>
      <c r="M879" s="276"/>
      <c r="N879" s="276"/>
      <c r="O879" s="276"/>
      <c r="P879" s="276"/>
      <c r="Q879" s="276"/>
      <c r="R879" s="276"/>
      <c r="S879" s="276"/>
      <c r="T879" s="276"/>
      <c r="U879" s="276"/>
      <c r="V879" s="276"/>
      <c r="W879" s="276"/>
      <c r="X879" s="276"/>
      <c r="Y879" s="276"/>
      <c r="Z879" s="276"/>
    </row>
    <row r="880" ht="15.75" customHeight="1">
      <c r="A880" s="2"/>
      <c r="B880" s="2"/>
      <c r="C880" s="2"/>
      <c r="D880" s="276"/>
      <c r="E880" s="276"/>
      <c r="F880" s="276"/>
      <c r="G880" s="276"/>
      <c r="H880" s="276"/>
      <c r="I880" s="276"/>
      <c r="J880" s="276"/>
      <c r="K880" s="276"/>
      <c r="L880" s="276"/>
      <c r="M880" s="276"/>
      <c r="N880" s="276"/>
      <c r="O880" s="276"/>
      <c r="P880" s="276"/>
      <c r="Q880" s="276"/>
      <c r="R880" s="276"/>
      <c r="S880" s="276"/>
      <c r="T880" s="276"/>
      <c r="U880" s="276"/>
      <c r="V880" s="276"/>
      <c r="W880" s="276"/>
      <c r="X880" s="276"/>
      <c r="Y880" s="276"/>
      <c r="Z880" s="276"/>
    </row>
    <row r="881" ht="15.75" customHeight="1">
      <c r="A881" s="2"/>
      <c r="B881" s="2"/>
      <c r="C881" s="2"/>
      <c r="D881" s="276"/>
      <c r="E881" s="276"/>
      <c r="F881" s="276"/>
      <c r="G881" s="276"/>
      <c r="H881" s="276"/>
      <c r="I881" s="276"/>
      <c r="J881" s="276"/>
      <c r="K881" s="276"/>
      <c r="L881" s="276"/>
      <c r="M881" s="276"/>
      <c r="N881" s="276"/>
      <c r="O881" s="276"/>
      <c r="P881" s="276"/>
      <c r="Q881" s="276"/>
      <c r="R881" s="276"/>
      <c r="S881" s="276"/>
      <c r="T881" s="276"/>
      <c r="U881" s="276"/>
      <c r="V881" s="276"/>
      <c r="W881" s="276"/>
      <c r="X881" s="276"/>
      <c r="Y881" s="276"/>
      <c r="Z881" s="276"/>
    </row>
    <row r="882" ht="15.75" customHeight="1">
      <c r="A882" s="2"/>
      <c r="B882" s="2"/>
      <c r="C882" s="2"/>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row>
    <row r="883" ht="15.75" customHeight="1">
      <c r="A883" s="2"/>
      <c r="B883" s="2"/>
      <c r="C883" s="2"/>
      <c r="D883" s="276"/>
      <c r="E883" s="276"/>
      <c r="F883" s="276"/>
      <c r="G883" s="276"/>
      <c r="H883" s="276"/>
      <c r="I883" s="276"/>
      <c r="J883" s="276"/>
      <c r="K883" s="276"/>
      <c r="L883" s="276"/>
      <c r="M883" s="276"/>
      <c r="N883" s="276"/>
      <c r="O883" s="276"/>
      <c r="P883" s="276"/>
      <c r="Q883" s="276"/>
      <c r="R883" s="276"/>
      <c r="S883" s="276"/>
      <c r="T883" s="276"/>
      <c r="U883" s="276"/>
      <c r="V883" s="276"/>
      <c r="W883" s="276"/>
      <c r="X883" s="276"/>
      <c r="Y883" s="276"/>
      <c r="Z883" s="276"/>
    </row>
    <row r="884" ht="15.75" customHeight="1">
      <c r="A884" s="2"/>
      <c r="B884" s="2"/>
      <c r="C884" s="2"/>
      <c r="D884" s="276"/>
      <c r="E884" s="276"/>
      <c r="F884" s="276"/>
      <c r="G884" s="276"/>
      <c r="H884" s="276"/>
      <c r="I884" s="276"/>
      <c r="J884" s="276"/>
      <c r="K884" s="276"/>
      <c r="L884" s="276"/>
      <c r="M884" s="276"/>
      <c r="N884" s="276"/>
      <c r="O884" s="276"/>
      <c r="P884" s="276"/>
      <c r="Q884" s="276"/>
      <c r="R884" s="276"/>
      <c r="S884" s="276"/>
      <c r="T884" s="276"/>
      <c r="U884" s="276"/>
      <c r="V884" s="276"/>
      <c r="W884" s="276"/>
      <c r="X884" s="276"/>
      <c r="Y884" s="276"/>
      <c r="Z884" s="276"/>
    </row>
    <row r="885" ht="15.75" customHeight="1">
      <c r="A885" s="2"/>
      <c r="B885" s="2"/>
      <c r="C885" s="2"/>
      <c r="D885" s="276"/>
      <c r="E885" s="276"/>
      <c r="F885" s="276"/>
      <c r="G885" s="276"/>
      <c r="H885" s="276"/>
      <c r="I885" s="276"/>
      <c r="J885" s="276"/>
      <c r="K885" s="276"/>
      <c r="L885" s="276"/>
      <c r="M885" s="276"/>
      <c r="N885" s="276"/>
      <c r="O885" s="276"/>
      <c r="P885" s="276"/>
      <c r="Q885" s="276"/>
      <c r="R885" s="276"/>
      <c r="S885" s="276"/>
      <c r="T885" s="276"/>
      <c r="U885" s="276"/>
      <c r="V885" s="276"/>
      <c r="W885" s="276"/>
      <c r="X885" s="276"/>
      <c r="Y885" s="276"/>
      <c r="Z885" s="276"/>
    </row>
    <row r="886" ht="15.75" customHeight="1">
      <c r="A886" s="2"/>
      <c r="B886" s="2"/>
      <c r="C886" s="2"/>
      <c r="D886" s="276"/>
      <c r="E886" s="276"/>
      <c r="F886" s="276"/>
      <c r="G886" s="276"/>
      <c r="H886" s="276"/>
      <c r="I886" s="276"/>
      <c r="J886" s="276"/>
      <c r="K886" s="276"/>
      <c r="L886" s="276"/>
      <c r="M886" s="276"/>
      <c r="N886" s="276"/>
      <c r="O886" s="276"/>
      <c r="P886" s="276"/>
      <c r="Q886" s="276"/>
      <c r="R886" s="276"/>
      <c r="S886" s="276"/>
      <c r="T886" s="276"/>
      <c r="U886" s="276"/>
      <c r="V886" s="276"/>
      <c r="W886" s="276"/>
      <c r="X886" s="276"/>
      <c r="Y886" s="276"/>
      <c r="Z886" s="276"/>
    </row>
    <row r="887" ht="15.75" customHeight="1">
      <c r="A887" s="2"/>
      <c r="B887" s="2"/>
      <c r="C887" s="2"/>
      <c r="D887" s="276"/>
      <c r="E887" s="276"/>
      <c r="F887" s="276"/>
      <c r="G887" s="276"/>
      <c r="H887" s="276"/>
      <c r="I887" s="276"/>
      <c r="J887" s="276"/>
      <c r="K887" s="276"/>
      <c r="L887" s="276"/>
      <c r="M887" s="276"/>
      <c r="N887" s="276"/>
      <c r="O887" s="276"/>
      <c r="P887" s="276"/>
      <c r="Q887" s="276"/>
      <c r="R887" s="276"/>
      <c r="S887" s="276"/>
      <c r="T887" s="276"/>
      <c r="U887" s="276"/>
      <c r="V887" s="276"/>
      <c r="W887" s="276"/>
      <c r="X887" s="276"/>
      <c r="Y887" s="276"/>
      <c r="Z887" s="276"/>
    </row>
    <row r="888" ht="15.75" customHeight="1">
      <c r="A888" s="2"/>
      <c r="B888" s="2"/>
      <c r="C888" s="2"/>
      <c r="D888" s="276"/>
      <c r="E888" s="276"/>
      <c r="F888" s="276"/>
      <c r="G888" s="276"/>
      <c r="H888" s="276"/>
      <c r="I888" s="276"/>
      <c r="J888" s="276"/>
      <c r="K888" s="276"/>
      <c r="L888" s="276"/>
      <c r="M888" s="276"/>
      <c r="N888" s="276"/>
      <c r="O888" s="276"/>
      <c r="P888" s="276"/>
      <c r="Q888" s="276"/>
      <c r="R888" s="276"/>
      <c r="S888" s="276"/>
      <c r="T888" s="276"/>
      <c r="U888" s="276"/>
      <c r="V888" s="276"/>
      <c r="W888" s="276"/>
      <c r="X888" s="276"/>
      <c r="Y888" s="276"/>
      <c r="Z888" s="276"/>
    </row>
    <row r="889" ht="15.75" customHeight="1">
      <c r="A889" s="2"/>
      <c r="B889" s="2"/>
      <c r="C889" s="2"/>
      <c r="D889" s="276"/>
      <c r="E889" s="276"/>
      <c r="F889" s="276"/>
      <c r="G889" s="276"/>
      <c r="H889" s="276"/>
      <c r="I889" s="276"/>
      <c r="J889" s="276"/>
      <c r="K889" s="276"/>
      <c r="L889" s="276"/>
      <c r="M889" s="276"/>
      <c r="N889" s="276"/>
      <c r="O889" s="276"/>
      <c r="P889" s="276"/>
      <c r="Q889" s="276"/>
      <c r="R889" s="276"/>
      <c r="S889" s="276"/>
      <c r="T889" s="276"/>
      <c r="U889" s="276"/>
      <c r="V889" s="276"/>
      <c r="W889" s="276"/>
      <c r="X889" s="276"/>
      <c r="Y889" s="276"/>
      <c r="Z889" s="276"/>
    </row>
    <row r="890" ht="15.75" customHeight="1">
      <c r="A890" s="2"/>
      <c r="B890" s="2"/>
      <c r="C890" s="2"/>
      <c r="D890" s="276"/>
      <c r="E890" s="276"/>
      <c r="F890" s="276"/>
      <c r="G890" s="276"/>
      <c r="H890" s="276"/>
      <c r="I890" s="276"/>
      <c r="J890" s="276"/>
      <c r="K890" s="276"/>
      <c r="L890" s="276"/>
      <c r="M890" s="276"/>
      <c r="N890" s="276"/>
      <c r="O890" s="276"/>
      <c r="P890" s="276"/>
      <c r="Q890" s="276"/>
      <c r="R890" s="276"/>
      <c r="S890" s="276"/>
      <c r="T890" s="276"/>
      <c r="U890" s="276"/>
      <c r="V890" s="276"/>
      <c r="W890" s="276"/>
      <c r="X890" s="276"/>
      <c r="Y890" s="276"/>
      <c r="Z890" s="276"/>
    </row>
    <row r="891" ht="15.75" customHeight="1">
      <c r="A891" s="2"/>
      <c r="B891" s="2"/>
      <c r="C891" s="2"/>
      <c r="D891" s="276"/>
      <c r="E891" s="276"/>
      <c r="F891" s="276"/>
      <c r="G891" s="276"/>
      <c r="H891" s="276"/>
      <c r="I891" s="276"/>
      <c r="J891" s="276"/>
      <c r="K891" s="276"/>
      <c r="L891" s="276"/>
      <c r="M891" s="276"/>
      <c r="N891" s="276"/>
      <c r="O891" s="276"/>
      <c r="P891" s="276"/>
      <c r="Q891" s="276"/>
      <c r="R891" s="276"/>
      <c r="S891" s="276"/>
      <c r="T891" s="276"/>
      <c r="U891" s="276"/>
      <c r="V891" s="276"/>
      <c r="W891" s="276"/>
      <c r="X891" s="276"/>
      <c r="Y891" s="276"/>
      <c r="Z891" s="276"/>
    </row>
    <row r="892" ht="15.75" customHeight="1">
      <c r="A892" s="2"/>
      <c r="B892" s="2"/>
      <c r="C892" s="2"/>
      <c r="D892" s="276"/>
      <c r="E892" s="276"/>
      <c r="F892" s="276"/>
      <c r="G892" s="276"/>
      <c r="H892" s="276"/>
      <c r="I892" s="276"/>
      <c r="J892" s="276"/>
      <c r="K892" s="276"/>
      <c r="L892" s="276"/>
      <c r="M892" s="276"/>
      <c r="N892" s="276"/>
      <c r="O892" s="276"/>
      <c r="P892" s="276"/>
      <c r="Q892" s="276"/>
      <c r="R892" s="276"/>
      <c r="S892" s="276"/>
      <c r="T892" s="276"/>
      <c r="U892" s="276"/>
      <c r="V892" s="276"/>
      <c r="W892" s="276"/>
      <c r="X892" s="276"/>
      <c r="Y892" s="276"/>
      <c r="Z892" s="276"/>
    </row>
    <row r="893" ht="15.75" customHeight="1">
      <c r="A893" s="2"/>
      <c r="B893" s="2"/>
      <c r="C893" s="2"/>
      <c r="D893" s="276"/>
      <c r="E893" s="276"/>
      <c r="F893" s="276"/>
      <c r="G893" s="276"/>
      <c r="H893" s="276"/>
      <c r="I893" s="276"/>
      <c r="J893" s="276"/>
      <c r="K893" s="276"/>
      <c r="L893" s="276"/>
      <c r="M893" s="276"/>
      <c r="N893" s="276"/>
      <c r="O893" s="276"/>
      <c r="P893" s="276"/>
      <c r="Q893" s="276"/>
      <c r="R893" s="276"/>
      <c r="S893" s="276"/>
      <c r="T893" s="276"/>
      <c r="U893" s="276"/>
      <c r="V893" s="276"/>
      <c r="W893" s="276"/>
      <c r="X893" s="276"/>
      <c r="Y893" s="276"/>
      <c r="Z893" s="276"/>
    </row>
    <row r="894" ht="15.75" customHeight="1">
      <c r="A894" s="2"/>
      <c r="B894" s="2"/>
      <c r="C894" s="2"/>
      <c r="D894" s="276"/>
      <c r="E894" s="276"/>
      <c r="F894" s="276"/>
      <c r="G894" s="276"/>
      <c r="H894" s="276"/>
      <c r="I894" s="276"/>
      <c r="J894" s="276"/>
      <c r="K894" s="276"/>
      <c r="L894" s="276"/>
      <c r="M894" s="276"/>
      <c r="N894" s="276"/>
      <c r="O894" s="276"/>
      <c r="P894" s="276"/>
      <c r="Q894" s="276"/>
      <c r="R894" s="276"/>
      <c r="S894" s="276"/>
      <c r="T894" s="276"/>
      <c r="U894" s="276"/>
      <c r="V894" s="276"/>
      <c r="W894" s="276"/>
      <c r="X894" s="276"/>
      <c r="Y894" s="276"/>
      <c r="Z894" s="276"/>
    </row>
    <row r="895" ht="15.75" customHeight="1">
      <c r="A895" s="2"/>
      <c r="B895" s="2"/>
      <c r="C895" s="2"/>
      <c r="D895" s="276"/>
      <c r="E895" s="276"/>
      <c r="F895" s="276"/>
      <c r="G895" s="276"/>
      <c r="H895" s="276"/>
      <c r="I895" s="276"/>
      <c r="J895" s="276"/>
      <c r="K895" s="276"/>
      <c r="L895" s="276"/>
      <c r="M895" s="276"/>
      <c r="N895" s="276"/>
      <c r="O895" s="276"/>
      <c r="P895" s="276"/>
      <c r="Q895" s="276"/>
      <c r="R895" s="276"/>
      <c r="S895" s="276"/>
      <c r="T895" s="276"/>
      <c r="U895" s="276"/>
      <c r="V895" s="276"/>
      <c r="W895" s="276"/>
      <c r="X895" s="276"/>
      <c r="Y895" s="276"/>
      <c r="Z895" s="276"/>
    </row>
    <row r="896" ht="15.75" customHeight="1">
      <c r="A896" s="2"/>
      <c r="B896" s="2"/>
      <c r="C896" s="2"/>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row>
    <row r="897" ht="15.75" customHeight="1">
      <c r="A897" s="2"/>
      <c r="B897" s="2"/>
      <c r="C897" s="2"/>
      <c r="D897" s="276"/>
      <c r="E897" s="276"/>
      <c r="F897" s="276"/>
      <c r="G897" s="276"/>
      <c r="H897" s="276"/>
      <c r="I897" s="276"/>
      <c r="J897" s="276"/>
      <c r="K897" s="276"/>
      <c r="L897" s="276"/>
      <c r="M897" s="276"/>
      <c r="N897" s="276"/>
      <c r="O897" s="276"/>
      <c r="P897" s="276"/>
      <c r="Q897" s="276"/>
      <c r="R897" s="276"/>
      <c r="S897" s="276"/>
      <c r="T897" s="276"/>
      <c r="U897" s="276"/>
      <c r="V897" s="276"/>
      <c r="W897" s="276"/>
      <c r="X897" s="276"/>
      <c r="Y897" s="276"/>
      <c r="Z897" s="276"/>
    </row>
    <row r="898" ht="15.75" customHeight="1">
      <c r="A898" s="2"/>
      <c r="B898" s="2"/>
      <c r="C898" s="2"/>
      <c r="D898" s="276"/>
      <c r="E898" s="276"/>
      <c r="F898" s="276"/>
      <c r="G898" s="276"/>
      <c r="H898" s="276"/>
      <c r="I898" s="276"/>
      <c r="J898" s="276"/>
      <c r="K898" s="276"/>
      <c r="L898" s="276"/>
      <c r="M898" s="276"/>
      <c r="N898" s="276"/>
      <c r="O898" s="276"/>
      <c r="P898" s="276"/>
      <c r="Q898" s="276"/>
      <c r="R898" s="276"/>
      <c r="S898" s="276"/>
      <c r="T898" s="276"/>
      <c r="U898" s="276"/>
      <c r="V898" s="276"/>
      <c r="W898" s="276"/>
      <c r="X898" s="276"/>
      <c r="Y898" s="276"/>
      <c r="Z898" s="276"/>
    </row>
    <row r="899" ht="15.75" customHeight="1">
      <c r="A899" s="2"/>
      <c r="B899" s="2"/>
      <c r="C899" s="2"/>
      <c r="D899" s="276"/>
      <c r="E899" s="276"/>
      <c r="F899" s="276"/>
      <c r="G899" s="276"/>
      <c r="H899" s="276"/>
      <c r="I899" s="276"/>
      <c r="J899" s="276"/>
      <c r="K899" s="276"/>
      <c r="L899" s="276"/>
      <c r="M899" s="276"/>
      <c r="N899" s="276"/>
      <c r="O899" s="276"/>
      <c r="P899" s="276"/>
      <c r="Q899" s="276"/>
      <c r="R899" s="276"/>
      <c r="S899" s="276"/>
      <c r="T899" s="276"/>
      <c r="U899" s="276"/>
      <c r="V899" s="276"/>
      <c r="W899" s="276"/>
      <c r="X899" s="276"/>
      <c r="Y899" s="276"/>
      <c r="Z899" s="276"/>
    </row>
    <row r="900" ht="15.75" customHeight="1">
      <c r="A900" s="2"/>
      <c r="B900" s="2"/>
      <c r="C900" s="2"/>
      <c r="D900" s="276"/>
      <c r="E900" s="276"/>
      <c r="F900" s="276"/>
      <c r="G900" s="276"/>
      <c r="H900" s="276"/>
      <c r="I900" s="276"/>
      <c r="J900" s="276"/>
      <c r="K900" s="276"/>
      <c r="L900" s="276"/>
      <c r="M900" s="276"/>
      <c r="N900" s="276"/>
      <c r="O900" s="276"/>
      <c r="P900" s="276"/>
      <c r="Q900" s="276"/>
      <c r="R900" s="276"/>
      <c r="S900" s="276"/>
      <c r="T900" s="276"/>
      <c r="U900" s="276"/>
      <c r="V900" s="276"/>
      <c r="W900" s="276"/>
      <c r="X900" s="276"/>
      <c r="Y900" s="276"/>
      <c r="Z900" s="276"/>
    </row>
    <row r="901" ht="15.75" customHeight="1">
      <c r="A901" s="2"/>
      <c r="B901" s="2"/>
      <c r="C901" s="2"/>
      <c r="D901" s="276"/>
      <c r="E901" s="276"/>
      <c r="F901" s="276"/>
      <c r="G901" s="276"/>
      <c r="H901" s="276"/>
      <c r="I901" s="276"/>
      <c r="J901" s="276"/>
      <c r="K901" s="276"/>
      <c r="L901" s="276"/>
      <c r="M901" s="276"/>
      <c r="N901" s="276"/>
      <c r="O901" s="276"/>
      <c r="P901" s="276"/>
      <c r="Q901" s="276"/>
      <c r="R901" s="276"/>
      <c r="S901" s="276"/>
      <c r="T901" s="276"/>
      <c r="U901" s="276"/>
      <c r="V901" s="276"/>
      <c r="W901" s="276"/>
      <c r="X901" s="276"/>
      <c r="Y901" s="276"/>
      <c r="Z901" s="276"/>
    </row>
    <row r="902" ht="15.75" customHeight="1">
      <c r="A902" s="2"/>
      <c r="B902" s="2"/>
      <c r="C902" s="2"/>
      <c r="D902" s="276"/>
      <c r="E902" s="276"/>
      <c r="F902" s="276"/>
      <c r="G902" s="276"/>
      <c r="H902" s="276"/>
      <c r="I902" s="276"/>
      <c r="J902" s="276"/>
      <c r="K902" s="276"/>
      <c r="L902" s="276"/>
      <c r="M902" s="276"/>
      <c r="N902" s="276"/>
      <c r="O902" s="276"/>
      <c r="P902" s="276"/>
      <c r="Q902" s="276"/>
      <c r="R902" s="276"/>
      <c r="S902" s="276"/>
      <c r="T902" s="276"/>
      <c r="U902" s="276"/>
      <c r="V902" s="276"/>
      <c r="W902" s="276"/>
      <c r="X902" s="276"/>
      <c r="Y902" s="276"/>
      <c r="Z902" s="276"/>
    </row>
    <row r="903" ht="15.75" customHeight="1">
      <c r="A903" s="2"/>
      <c r="B903" s="2"/>
      <c r="C903" s="2"/>
      <c r="D903" s="276"/>
      <c r="E903" s="276"/>
      <c r="F903" s="276"/>
      <c r="G903" s="276"/>
      <c r="H903" s="276"/>
      <c r="I903" s="276"/>
      <c r="J903" s="276"/>
      <c r="K903" s="276"/>
      <c r="L903" s="276"/>
      <c r="M903" s="276"/>
      <c r="N903" s="276"/>
      <c r="O903" s="276"/>
      <c r="P903" s="276"/>
      <c r="Q903" s="276"/>
      <c r="R903" s="276"/>
      <c r="S903" s="276"/>
      <c r="T903" s="276"/>
      <c r="U903" s="276"/>
      <c r="V903" s="276"/>
      <c r="W903" s="276"/>
      <c r="X903" s="276"/>
      <c r="Y903" s="276"/>
      <c r="Z903" s="276"/>
    </row>
    <row r="904" ht="15.75" customHeight="1">
      <c r="A904" s="2"/>
      <c r="B904" s="2"/>
      <c r="C904" s="2"/>
      <c r="D904" s="276"/>
      <c r="E904" s="276"/>
      <c r="F904" s="276"/>
      <c r="G904" s="276"/>
      <c r="H904" s="276"/>
      <c r="I904" s="276"/>
      <c r="J904" s="276"/>
      <c r="K904" s="276"/>
      <c r="L904" s="276"/>
      <c r="M904" s="276"/>
      <c r="N904" s="276"/>
      <c r="O904" s="276"/>
      <c r="P904" s="276"/>
      <c r="Q904" s="276"/>
      <c r="R904" s="276"/>
      <c r="S904" s="276"/>
      <c r="T904" s="276"/>
      <c r="U904" s="276"/>
      <c r="V904" s="276"/>
      <c r="W904" s="276"/>
      <c r="X904" s="276"/>
      <c r="Y904" s="276"/>
      <c r="Z904" s="276"/>
    </row>
    <row r="905" ht="15.75" customHeight="1">
      <c r="A905" s="2"/>
      <c r="B905" s="2"/>
      <c r="C905" s="2"/>
      <c r="D905" s="276"/>
      <c r="E905" s="276"/>
      <c r="F905" s="276"/>
      <c r="G905" s="276"/>
      <c r="H905" s="276"/>
      <c r="I905" s="276"/>
      <c r="J905" s="276"/>
      <c r="K905" s="276"/>
      <c r="L905" s="276"/>
      <c r="M905" s="276"/>
      <c r="N905" s="276"/>
      <c r="O905" s="276"/>
      <c r="P905" s="276"/>
      <c r="Q905" s="276"/>
      <c r="R905" s="276"/>
      <c r="S905" s="276"/>
      <c r="T905" s="276"/>
      <c r="U905" s="276"/>
      <c r="V905" s="276"/>
      <c r="W905" s="276"/>
      <c r="X905" s="276"/>
      <c r="Y905" s="276"/>
      <c r="Z905" s="276"/>
    </row>
    <row r="906" ht="15.75" customHeight="1">
      <c r="A906" s="2"/>
      <c r="B906" s="2"/>
      <c r="C906" s="2"/>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row>
    <row r="907" ht="15.75" customHeight="1">
      <c r="A907" s="2"/>
      <c r="B907" s="2"/>
      <c r="C907" s="2"/>
      <c r="D907" s="276"/>
      <c r="E907" s="276"/>
      <c r="F907" s="276"/>
      <c r="G907" s="276"/>
      <c r="H907" s="276"/>
      <c r="I907" s="276"/>
      <c r="J907" s="276"/>
      <c r="K907" s="276"/>
      <c r="L907" s="276"/>
      <c r="M907" s="276"/>
      <c r="N907" s="276"/>
      <c r="O907" s="276"/>
      <c r="P907" s="276"/>
      <c r="Q907" s="276"/>
      <c r="R907" s="276"/>
      <c r="S907" s="276"/>
      <c r="T907" s="276"/>
      <c r="U907" s="276"/>
      <c r="V907" s="276"/>
      <c r="W907" s="276"/>
      <c r="X907" s="276"/>
      <c r="Y907" s="276"/>
      <c r="Z907" s="276"/>
    </row>
    <row r="908" ht="15.75" customHeight="1">
      <c r="A908" s="2"/>
      <c r="B908" s="2"/>
      <c r="C908" s="2"/>
      <c r="D908" s="276"/>
      <c r="E908" s="276"/>
      <c r="F908" s="276"/>
      <c r="G908" s="276"/>
      <c r="H908" s="276"/>
      <c r="I908" s="276"/>
      <c r="J908" s="276"/>
      <c r="K908" s="276"/>
      <c r="L908" s="276"/>
      <c r="M908" s="276"/>
      <c r="N908" s="276"/>
      <c r="O908" s="276"/>
      <c r="P908" s="276"/>
      <c r="Q908" s="276"/>
      <c r="R908" s="276"/>
      <c r="S908" s="276"/>
      <c r="T908" s="276"/>
      <c r="U908" s="276"/>
      <c r="V908" s="276"/>
      <c r="W908" s="276"/>
      <c r="X908" s="276"/>
      <c r="Y908" s="276"/>
      <c r="Z908" s="276"/>
    </row>
    <row r="909" ht="15.75" customHeight="1">
      <c r="A909" s="2"/>
      <c r="B909" s="2"/>
      <c r="C909" s="2"/>
      <c r="D909" s="276"/>
      <c r="E909" s="276"/>
      <c r="F909" s="276"/>
      <c r="G909" s="276"/>
      <c r="H909" s="276"/>
      <c r="I909" s="276"/>
      <c r="J909" s="276"/>
      <c r="K909" s="276"/>
      <c r="L909" s="276"/>
      <c r="M909" s="276"/>
      <c r="N909" s="276"/>
      <c r="O909" s="276"/>
      <c r="P909" s="276"/>
      <c r="Q909" s="276"/>
      <c r="R909" s="276"/>
      <c r="S909" s="276"/>
      <c r="T909" s="276"/>
      <c r="U909" s="276"/>
      <c r="V909" s="276"/>
      <c r="W909" s="276"/>
      <c r="X909" s="276"/>
      <c r="Y909" s="276"/>
      <c r="Z909" s="276"/>
    </row>
    <row r="910" ht="15.75" customHeight="1">
      <c r="A910" s="2"/>
      <c r="B910" s="2"/>
      <c r="C910" s="2"/>
      <c r="D910" s="276"/>
      <c r="E910" s="276"/>
      <c r="F910" s="276"/>
      <c r="G910" s="276"/>
      <c r="H910" s="276"/>
      <c r="I910" s="276"/>
      <c r="J910" s="276"/>
      <c r="K910" s="276"/>
      <c r="L910" s="276"/>
      <c r="M910" s="276"/>
      <c r="N910" s="276"/>
      <c r="O910" s="276"/>
      <c r="P910" s="276"/>
      <c r="Q910" s="276"/>
      <c r="R910" s="276"/>
      <c r="S910" s="276"/>
      <c r="T910" s="276"/>
      <c r="U910" s="276"/>
      <c r="V910" s="276"/>
      <c r="W910" s="276"/>
      <c r="X910" s="276"/>
      <c r="Y910" s="276"/>
      <c r="Z910" s="276"/>
    </row>
    <row r="911" ht="15.75" customHeight="1">
      <c r="A911" s="2"/>
      <c r="B911" s="2"/>
      <c r="C911" s="2"/>
      <c r="D911" s="276"/>
      <c r="E911" s="276"/>
      <c r="F911" s="276"/>
      <c r="G911" s="276"/>
      <c r="H911" s="276"/>
      <c r="I911" s="276"/>
      <c r="J911" s="276"/>
      <c r="K911" s="276"/>
      <c r="L911" s="276"/>
      <c r="M911" s="276"/>
      <c r="N911" s="276"/>
      <c r="O911" s="276"/>
      <c r="P911" s="276"/>
      <c r="Q911" s="276"/>
      <c r="R911" s="276"/>
      <c r="S911" s="276"/>
      <c r="T911" s="276"/>
      <c r="U911" s="276"/>
      <c r="V911" s="276"/>
      <c r="W911" s="276"/>
      <c r="X911" s="276"/>
      <c r="Y911" s="276"/>
      <c r="Z911" s="276"/>
    </row>
    <row r="912" ht="15.75" customHeight="1">
      <c r="A912" s="2"/>
      <c r="B912" s="2"/>
      <c r="C912" s="2"/>
      <c r="D912" s="276"/>
      <c r="E912" s="276"/>
      <c r="F912" s="276"/>
      <c r="G912" s="276"/>
      <c r="H912" s="276"/>
      <c r="I912" s="276"/>
      <c r="J912" s="276"/>
      <c r="K912" s="276"/>
      <c r="L912" s="276"/>
      <c r="M912" s="276"/>
      <c r="N912" s="276"/>
      <c r="O912" s="276"/>
      <c r="P912" s="276"/>
      <c r="Q912" s="276"/>
      <c r="R912" s="276"/>
      <c r="S912" s="276"/>
      <c r="T912" s="276"/>
      <c r="U912" s="276"/>
      <c r="V912" s="276"/>
      <c r="W912" s="276"/>
      <c r="X912" s="276"/>
      <c r="Y912" s="276"/>
      <c r="Z912" s="276"/>
    </row>
    <row r="913" ht="15.75" customHeight="1">
      <c r="A913" s="2"/>
      <c r="B913" s="2"/>
      <c r="C913" s="2"/>
      <c r="D913" s="276"/>
      <c r="E913" s="276"/>
      <c r="F913" s="276"/>
      <c r="G913" s="276"/>
      <c r="H913" s="276"/>
      <c r="I913" s="276"/>
      <c r="J913" s="276"/>
      <c r="K913" s="276"/>
      <c r="L913" s="276"/>
      <c r="M913" s="276"/>
      <c r="N913" s="276"/>
      <c r="O913" s="276"/>
      <c r="P913" s="276"/>
      <c r="Q913" s="276"/>
      <c r="R913" s="276"/>
      <c r="S913" s="276"/>
      <c r="T913" s="276"/>
      <c r="U913" s="276"/>
      <c r="V913" s="276"/>
      <c r="W913" s="276"/>
      <c r="X913" s="276"/>
      <c r="Y913" s="276"/>
      <c r="Z913" s="276"/>
    </row>
    <row r="914" ht="15.75" customHeight="1">
      <c r="A914" s="2"/>
      <c r="B914" s="2"/>
      <c r="C914" s="2"/>
      <c r="D914" s="276"/>
      <c r="E914" s="276"/>
      <c r="F914" s="276"/>
      <c r="G914" s="276"/>
      <c r="H914" s="276"/>
      <c r="I914" s="276"/>
      <c r="J914" s="276"/>
      <c r="K914" s="276"/>
      <c r="L914" s="276"/>
      <c r="M914" s="276"/>
      <c r="N914" s="276"/>
      <c r="O914" s="276"/>
      <c r="P914" s="276"/>
      <c r="Q914" s="276"/>
      <c r="R914" s="276"/>
      <c r="S914" s="276"/>
      <c r="T914" s="276"/>
      <c r="U914" s="276"/>
      <c r="V914" s="276"/>
      <c r="W914" s="276"/>
      <c r="X914" s="276"/>
      <c r="Y914" s="276"/>
      <c r="Z914" s="276"/>
    </row>
    <row r="915" ht="15.75" customHeight="1">
      <c r="A915" s="2"/>
      <c r="B915" s="2"/>
      <c r="C915" s="2"/>
      <c r="D915" s="276"/>
      <c r="E915" s="276"/>
      <c r="F915" s="276"/>
      <c r="G915" s="276"/>
      <c r="H915" s="276"/>
      <c r="I915" s="276"/>
      <c r="J915" s="276"/>
      <c r="K915" s="276"/>
      <c r="L915" s="276"/>
      <c r="M915" s="276"/>
      <c r="N915" s="276"/>
      <c r="O915" s="276"/>
      <c r="P915" s="276"/>
      <c r="Q915" s="276"/>
      <c r="R915" s="276"/>
      <c r="S915" s="276"/>
      <c r="T915" s="276"/>
      <c r="U915" s="276"/>
      <c r="V915" s="276"/>
      <c r="W915" s="276"/>
      <c r="X915" s="276"/>
      <c r="Y915" s="276"/>
      <c r="Z915" s="276"/>
    </row>
    <row r="916" ht="15.75" customHeight="1">
      <c r="A916" s="2"/>
      <c r="B916" s="2"/>
      <c r="C916" s="2"/>
      <c r="D916" s="276"/>
      <c r="E916" s="276"/>
      <c r="F916" s="276"/>
      <c r="G916" s="276"/>
      <c r="H916" s="276"/>
      <c r="I916" s="276"/>
      <c r="J916" s="276"/>
      <c r="K916" s="276"/>
      <c r="L916" s="276"/>
      <c r="M916" s="276"/>
      <c r="N916" s="276"/>
      <c r="O916" s="276"/>
      <c r="P916" s="276"/>
      <c r="Q916" s="276"/>
      <c r="R916" s="276"/>
      <c r="S916" s="276"/>
      <c r="T916" s="276"/>
      <c r="U916" s="276"/>
      <c r="V916" s="276"/>
      <c r="W916" s="276"/>
      <c r="X916" s="276"/>
      <c r="Y916" s="276"/>
      <c r="Z916" s="276"/>
    </row>
    <row r="917" ht="15.75" customHeight="1">
      <c r="A917" s="2"/>
      <c r="B917" s="2"/>
      <c r="C917" s="2"/>
      <c r="D917" s="276"/>
      <c r="E917" s="276"/>
      <c r="F917" s="276"/>
      <c r="G917" s="276"/>
      <c r="H917" s="276"/>
      <c r="I917" s="276"/>
      <c r="J917" s="276"/>
      <c r="K917" s="276"/>
      <c r="L917" s="276"/>
      <c r="M917" s="276"/>
      <c r="N917" s="276"/>
      <c r="O917" s="276"/>
      <c r="P917" s="276"/>
      <c r="Q917" s="276"/>
      <c r="R917" s="276"/>
      <c r="S917" s="276"/>
      <c r="T917" s="276"/>
      <c r="U917" s="276"/>
      <c r="V917" s="276"/>
      <c r="W917" s="276"/>
      <c r="X917" s="276"/>
      <c r="Y917" s="276"/>
      <c r="Z917" s="276"/>
    </row>
    <row r="918" ht="15.75" customHeight="1">
      <c r="A918" s="2"/>
      <c r="B918" s="2"/>
      <c r="C918" s="2"/>
      <c r="D918" s="276"/>
      <c r="E918" s="276"/>
      <c r="F918" s="276"/>
      <c r="G918" s="276"/>
      <c r="H918" s="276"/>
      <c r="I918" s="276"/>
      <c r="J918" s="276"/>
      <c r="K918" s="276"/>
      <c r="L918" s="276"/>
      <c r="M918" s="276"/>
      <c r="N918" s="276"/>
      <c r="O918" s="276"/>
      <c r="P918" s="276"/>
      <c r="Q918" s="276"/>
      <c r="R918" s="276"/>
      <c r="S918" s="276"/>
      <c r="T918" s="276"/>
      <c r="U918" s="276"/>
      <c r="V918" s="276"/>
      <c r="W918" s="276"/>
      <c r="X918" s="276"/>
      <c r="Y918" s="276"/>
      <c r="Z918" s="276"/>
    </row>
    <row r="919" ht="15.75" customHeight="1">
      <c r="A919" s="2"/>
      <c r="B919" s="2"/>
      <c r="C919" s="2"/>
      <c r="D919" s="276"/>
      <c r="E919" s="276"/>
      <c r="F919" s="276"/>
      <c r="G919" s="276"/>
      <c r="H919" s="276"/>
      <c r="I919" s="276"/>
      <c r="J919" s="276"/>
      <c r="K919" s="276"/>
      <c r="L919" s="276"/>
      <c r="M919" s="276"/>
      <c r="N919" s="276"/>
      <c r="O919" s="276"/>
      <c r="P919" s="276"/>
      <c r="Q919" s="276"/>
      <c r="R919" s="276"/>
      <c r="S919" s="276"/>
      <c r="T919" s="276"/>
      <c r="U919" s="276"/>
      <c r="V919" s="276"/>
      <c r="W919" s="276"/>
      <c r="X919" s="276"/>
      <c r="Y919" s="276"/>
      <c r="Z919" s="276"/>
    </row>
    <row r="920" ht="15.75" customHeight="1">
      <c r="A920" s="2"/>
      <c r="B920" s="2"/>
      <c r="C920" s="2"/>
      <c r="D920" s="276"/>
      <c r="E920" s="276"/>
      <c r="F920" s="276"/>
      <c r="G920" s="276"/>
      <c r="H920" s="276"/>
      <c r="I920" s="276"/>
      <c r="J920" s="276"/>
      <c r="K920" s="276"/>
      <c r="L920" s="276"/>
      <c r="M920" s="276"/>
      <c r="N920" s="276"/>
      <c r="O920" s="276"/>
      <c r="P920" s="276"/>
      <c r="Q920" s="276"/>
      <c r="R920" s="276"/>
      <c r="S920" s="276"/>
      <c r="T920" s="276"/>
      <c r="U920" s="276"/>
      <c r="V920" s="276"/>
      <c r="W920" s="276"/>
      <c r="X920" s="276"/>
      <c r="Y920" s="276"/>
      <c r="Z920" s="276"/>
    </row>
    <row r="921" ht="15.75" customHeight="1">
      <c r="A921" s="2"/>
      <c r="B921" s="2"/>
      <c r="C921" s="2"/>
      <c r="D921" s="276"/>
      <c r="E921" s="276"/>
      <c r="F921" s="276"/>
      <c r="G921" s="276"/>
      <c r="H921" s="276"/>
      <c r="I921" s="276"/>
      <c r="J921" s="276"/>
      <c r="K921" s="276"/>
      <c r="L921" s="276"/>
      <c r="M921" s="276"/>
      <c r="N921" s="276"/>
      <c r="O921" s="276"/>
      <c r="P921" s="276"/>
      <c r="Q921" s="276"/>
      <c r="R921" s="276"/>
      <c r="S921" s="276"/>
      <c r="T921" s="276"/>
      <c r="U921" s="276"/>
      <c r="V921" s="276"/>
      <c r="W921" s="276"/>
      <c r="X921" s="276"/>
      <c r="Y921" s="276"/>
      <c r="Z921" s="276"/>
    </row>
    <row r="922" ht="15.75" customHeight="1">
      <c r="A922" s="2"/>
      <c r="B922" s="2"/>
      <c r="C922" s="2"/>
      <c r="D922" s="276"/>
      <c r="E922" s="276"/>
      <c r="F922" s="276"/>
      <c r="G922" s="276"/>
      <c r="H922" s="276"/>
      <c r="I922" s="276"/>
      <c r="J922" s="276"/>
      <c r="K922" s="276"/>
      <c r="L922" s="276"/>
      <c r="M922" s="276"/>
      <c r="N922" s="276"/>
      <c r="O922" s="276"/>
      <c r="P922" s="276"/>
      <c r="Q922" s="276"/>
      <c r="R922" s="276"/>
      <c r="S922" s="276"/>
      <c r="T922" s="276"/>
      <c r="U922" s="276"/>
      <c r="V922" s="276"/>
      <c r="W922" s="276"/>
      <c r="X922" s="276"/>
      <c r="Y922" s="276"/>
      <c r="Z922" s="276"/>
    </row>
    <row r="923" ht="15.75" customHeight="1">
      <c r="A923" s="2"/>
      <c r="B923" s="2"/>
      <c r="C923" s="2"/>
      <c r="D923" s="276"/>
      <c r="E923" s="276"/>
      <c r="F923" s="276"/>
      <c r="G923" s="276"/>
      <c r="H923" s="276"/>
      <c r="I923" s="276"/>
      <c r="J923" s="276"/>
      <c r="K923" s="276"/>
      <c r="L923" s="276"/>
      <c r="M923" s="276"/>
      <c r="N923" s="276"/>
      <c r="O923" s="276"/>
      <c r="P923" s="276"/>
      <c r="Q923" s="276"/>
      <c r="R923" s="276"/>
      <c r="S923" s="276"/>
      <c r="T923" s="276"/>
      <c r="U923" s="276"/>
      <c r="V923" s="276"/>
      <c r="W923" s="276"/>
      <c r="X923" s="276"/>
      <c r="Y923" s="276"/>
      <c r="Z923" s="276"/>
    </row>
    <row r="924" ht="15.75" customHeight="1">
      <c r="A924" s="2"/>
      <c r="B924" s="2"/>
      <c r="C924" s="2"/>
      <c r="D924" s="276"/>
      <c r="E924" s="276"/>
      <c r="F924" s="276"/>
      <c r="G924" s="276"/>
      <c r="H924" s="276"/>
      <c r="I924" s="276"/>
      <c r="J924" s="276"/>
      <c r="K924" s="276"/>
      <c r="L924" s="276"/>
      <c r="M924" s="276"/>
      <c r="N924" s="276"/>
      <c r="O924" s="276"/>
      <c r="P924" s="276"/>
      <c r="Q924" s="276"/>
      <c r="R924" s="276"/>
      <c r="S924" s="276"/>
      <c r="T924" s="276"/>
      <c r="U924" s="276"/>
      <c r="V924" s="276"/>
      <c r="W924" s="276"/>
      <c r="X924" s="276"/>
      <c r="Y924" s="276"/>
      <c r="Z924" s="276"/>
    </row>
    <row r="925" ht="15.75" customHeight="1">
      <c r="A925" s="2"/>
      <c r="B925" s="2"/>
      <c r="C925" s="2"/>
      <c r="D925" s="276"/>
      <c r="E925" s="276"/>
      <c r="F925" s="276"/>
      <c r="G925" s="276"/>
      <c r="H925" s="276"/>
      <c r="I925" s="276"/>
      <c r="J925" s="276"/>
      <c r="K925" s="276"/>
      <c r="L925" s="276"/>
      <c r="M925" s="276"/>
      <c r="N925" s="276"/>
      <c r="O925" s="276"/>
      <c r="P925" s="276"/>
      <c r="Q925" s="276"/>
      <c r="R925" s="276"/>
      <c r="S925" s="276"/>
      <c r="T925" s="276"/>
      <c r="U925" s="276"/>
      <c r="V925" s="276"/>
      <c r="W925" s="276"/>
      <c r="X925" s="276"/>
      <c r="Y925" s="276"/>
      <c r="Z925" s="276"/>
    </row>
    <row r="926" ht="15.75" customHeight="1">
      <c r="A926" s="2"/>
      <c r="B926" s="2"/>
      <c r="C926" s="2"/>
      <c r="D926" s="276"/>
      <c r="E926" s="276"/>
      <c r="F926" s="276"/>
      <c r="G926" s="276"/>
      <c r="H926" s="276"/>
      <c r="I926" s="276"/>
      <c r="J926" s="276"/>
      <c r="K926" s="276"/>
      <c r="L926" s="276"/>
      <c r="M926" s="276"/>
      <c r="N926" s="276"/>
      <c r="O926" s="276"/>
      <c r="P926" s="276"/>
      <c r="Q926" s="276"/>
      <c r="R926" s="276"/>
      <c r="S926" s="276"/>
      <c r="T926" s="276"/>
      <c r="U926" s="276"/>
      <c r="V926" s="276"/>
      <c r="W926" s="276"/>
      <c r="X926" s="276"/>
      <c r="Y926" s="276"/>
      <c r="Z926" s="276"/>
    </row>
    <row r="927" ht="15.75" customHeight="1">
      <c r="A927" s="2"/>
      <c r="B927" s="2"/>
      <c r="C927" s="2"/>
      <c r="D927" s="276"/>
      <c r="E927" s="276"/>
      <c r="F927" s="276"/>
      <c r="G927" s="276"/>
      <c r="H927" s="276"/>
      <c r="I927" s="276"/>
      <c r="J927" s="276"/>
      <c r="K927" s="276"/>
      <c r="L927" s="276"/>
      <c r="M927" s="276"/>
      <c r="N927" s="276"/>
      <c r="O927" s="276"/>
      <c r="P927" s="276"/>
      <c r="Q927" s="276"/>
      <c r="R927" s="276"/>
      <c r="S927" s="276"/>
      <c r="T927" s="276"/>
      <c r="U927" s="276"/>
      <c r="V927" s="276"/>
      <c r="W927" s="276"/>
      <c r="X927" s="276"/>
      <c r="Y927" s="276"/>
      <c r="Z927" s="276"/>
    </row>
    <row r="928" ht="15.75" customHeight="1">
      <c r="A928" s="2"/>
      <c r="B928" s="2"/>
      <c r="C928" s="2"/>
      <c r="D928" s="276"/>
      <c r="E928" s="276"/>
      <c r="F928" s="276"/>
      <c r="G928" s="276"/>
      <c r="H928" s="276"/>
      <c r="I928" s="276"/>
      <c r="J928" s="276"/>
      <c r="K928" s="276"/>
      <c r="L928" s="276"/>
      <c r="M928" s="276"/>
      <c r="N928" s="276"/>
      <c r="O928" s="276"/>
      <c r="P928" s="276"/>
      <c r="Q928" s="276"/>
      <c r="R928" s="276"/>
      <c r="S928" s="276"/>
      <c r="T928" s="276"/>
      <c r="U928" s="276"/>
      <c r="V928" s="276"/>
      <c r="W928" s="276"/>
      <c r="X928" s="276"/>
      <c r="Y928" s="276"/>
      <c r="Z928" s="276"/>
    </row>
    <row r="929" ht="15.75" customHeight="1">
      <c r="A929" s="2"/>
      <c r="B929" s="2"/>
      <c r="C929" s="2"/>
      <c r="D929" s="276"/>
      <c r="E929" s="276"/>
      <c r="F929" s="276"/>
      <c r="G929" s="276"/>
      <c r="H929" s="276"/>
      <c r="I929" s="276"/>
      <c r="J929" s="276"/>
      <c r="K929" s="276"/>
      <c r="L929" s="276"/>
      <c r="M929" s="276"/>
      <c r="N929" s="276"/>
      <c r="O929" s="276"/>
      <c r="P929" s="276"/>
      <c r="Q929" s="276"/>
      <c r="R929" s="276"/>
      <c r="S929" s="276"/>
      <c r="T929" s="276"/>
      <c r="U929" s="276"/>
      <c r="V929" s="276"/>
      <c r="W929" s="276"/>
      <c r="X929" s="276"/>
      <c r="Y929" s="276"/>
      <c r="Z929" s="276"/>
    </row>
    <row r="930" ht="15.75" customHeight="1">
      <c r="A930" s="2"/>
      <c r="B930" s="2"/>
      <c r="C930" s="2"/>
      <c r="D930" s="276"/>
      <c r="E930" s="276"/>
      <c r="F930" s="276"/>
      <c r="G930" s="276"/>
      <c r="H930" s="276"/>
      <c r="I930" s="276"/>
      <c r="J930" s="276"/>
      <c r="K930" s="276"/>
      <c r="L930" s="276"/>
      <c r="M930" s="276"/>
      <c r="N930" s="276"/>
      <c r="O930" s="276"/>
      <c r="P930" s="276"/>
      <c r="Q930" s="276"/>
      <c r="R930" s="276"/>
      <c r="S930" s="276"/>
      <c r="T930" s="276"/>
      <c r="U930" s="276"/>
      <c r="V930" s="276"/>
      <c r="W930" s="276"/>
      <c r="X930" s="276"/>
      <c r="Y930" s="276"/>
      <c r="Z930" s="276"/>
    </row>
    <row r="931" ht="15.75" customHeight="1">
      <c r="A931" s="2"/>
      <c r="B931" s="2"/>
      <c r="C931" s="2"/>
      <c r="D931" s="276"/>
      <c r="E931" s="276"/>
      <c r="F931" s="276"/>
      <c r="G931" s="276"/>
      <c r="H931" s="276"/>
      <c r="I931" s="276"/>
      <c r="J931" s="276"/>
      <c r="K931" s="276"/>
      <c r="L931" s="276"/>
      <c r="M931" s="276"/>
      <c r="N931" s="276"/>
      <c r="O931" s="276"/>
      <c r="P931" s="276"/>
      <c r="Q931" s="276"/>
      <c r="R931" s="276"/>
      <c r="S931" s="276"/>
      <c r="T931" s="276"/>
      <c r="U931" s="276"/>
      <c r="V931" s="276"/>
      <c r="W931" s="276"/>
      <c r="X931" s="276"/>
      <c r="Y931" s="276"/>
      <c r="Z931" s="276"/>
    </row>
    <row r="932" ht="15.75" customHeight="1">
      <c r="A932" s="2"/>
      <c r="B932" s="2"/>
      <c r="C932" s="2"/>
      <c r="D932" s="276"/>
      <c r="E932" s="276"/>
      <c r="F932" s="276"/>
      <c r="G932" s="276"/>
      <c r="H932" s="276"/>
      <c r="I932" s="276"/>
      <c r="J932" s="276"/>
      <c r="K932" s="276"/>
      <c r="L932" s="276"/>
      <c r="M932" s="276"/>
      <c r="N932" s="276"/>
      <c r="O932" s="276"/>
      <c r="P932" s="276"/>
      <c r="Q932" s="276"/>
      <c r="R932" s="276"/>
      <c r="S932" s="276"/>
      <c r="T932" s="276"/>
      <c r="U932" s="276"/>
      <c r="V932" s="276"/>
      <c r="W932" s="276"/>
      <c r="X932" s="276"/>
      <c r="Y932" s="276"/>
      <c r="Z932" s="276"/>
    </row>
    <row r="933" ht="15.75" customHeight="1">
      <c r="A933" s="2"/>
      <c r="B933" s="2"/>
      <c r="C933" s="2"/>
      <c r="D933" s="276"/>
      <c r="E933" s="276"/>
      <c r="F933" s="276"/>
      <c r="G933" s="276"/>
      <c r="H933" s="276"/>
      <c r="I933" s="276"/>
      <c r="J933" s="276"/>
      <c r="K933" s="276"/>
      <c r="L933" s="276"/>
      <c r="M933" s="276"/>
      <c r="N933" s="276"/>
      <c r="O933" s="276"/>
      <c r="P933" s="276"/>
      <c r="Q933" s="276"/>
      <c r="R933" s="276"/>
      <c r="S933" s="276"/>
      <c r="T933" s="276"/>
      <c r="U933" s="276"/>
      <c r="V933" s="276"/>
      <c r="W933" s="276"/>
      <c r="X933" s="276"/>
      <c r="Y933" s="276"/>
      <c r="Z933" s="276"/>
    </row>
    <row r="934" ht="15.75" customHeight="1">
      <c r="A934" s="2"/>
      <c r="B934" s="2"/>
      <c r="C934" s="2"/>
      <c r="D934" s="276"/>
      <c r="E934" s="276"/>
      <c r="F934" s="276"/>
      <c r="G934" s="276"/>
      <c r="H934" s="276"/>
      <c r="I934" s="276"/>
      <c r="J934" s="276"/>
      <c r="K934" s="276"/>
      <c r="L934" s="276"/>
      <c r="M934" s="276"/>
      <c r="N934" s="276"/>
      <c r="O934" s="276"/>
      <c r="P934" s="276"/>
      <c r="Q934" s="276"/>
      <c r="R934" s="276"/>
      <c r="S934" s="276"/>
      <c r="T934" s="276"/>
      <c r="U934" s="276"/>
      <c r="V934" s="276"/>
      <c r="W934" s="276"/>
      <c r="X934" s="276"/>
      <c r="Y934" s="276"/>
      <c r="Z934" s="276"/>
    </row>
    <row r="935" ht="15.75" customHeight="1">
      <c r="A935" s="2"/>
      <c r="B935" s="2"/>
      <c r="C935" s="2"/>
      <c r="D935" s="276"/>
      <c r="E935" s="276"/>
      <c r="F935" s="276"/>
      <c r="G935" s="276"/>
      <c r="H935" s="276"/>
      <c r="I935" s="276"/>
      <c r="J935" s="276"/>
      <c r="K935" s="276"/>
      <c r="L935" s="276"/>
      <c r="M935" s="276"/>
      <c r="N935" s="276"/>
      <c r="O935" s="276"/>
      <c r="P935" s="276"/>
      <c r="Q935" s="276"/>
      <c r="R935" s="276"/>
      <c r="S935" s="276"/>
      <c r="T935" s="276"/>
      <c r="U935" s="276"/>
      <c r="V935" s="276"/>
      <c r="W935" s="276"/>
      <c r="X935" s="276"/>
      <c r="Y935" s="276"/>
      <c r="Z935" s="276"/>
    </row>
    <row r="936" ht="15.75" customHeight="1">
      <c r="A936" s="2"/>
      <c r="B936" s="2"/>
      <c r="C936" s="2"/>
      <c r="D936" s="276"/>
      <c r="E936" s="276"/>
      <c r="F936" s="276"/>
      <c r="G936" s="276"/>
      <c r="H936" s="276"/>
      <c r="I936" s="276"/>
      <c r="J936" s="276"/>
      <c r="K936" s="276"/>
      <c r="L936" s="276"/>
      <c r="M936" s="276"/>
      <c r="N936" s="276"/>
      <c r="O936" s="276"/>
      <c r="P936" s="276"/>
      <c r="Q936" s="276"/>
      <c r="R936" s="276"/>
      <c r="S936" s="276"/>
      <c r="T936" s="276"/>
      <c r="U936" s="276"/>
      <c r="V936" s="276"/>
      <c r="W936" s="276"/>
      <c r="X936" s="276"/>
      <c r="Y936" s="276"/>
      <c r="Z936" s="276"/>
    </row>
    <row r="937" ht="15.75" customHeight="1">
      <c r="A937" s="2"/>
      <c r="B937" s="2"/>
      <c r="C937" s="2"/>
      <c r="D937" s="276"/>
      <c r="E937" s="276"/>
      <c r="F937" s="276"/>
      <c r="G937" s="276"/>
      <c r="H937" s="276"/>
      <c r="I937" s="276"/>
      <c r="J937" s="276"/>
      <c r="K937" s="276"/>
      <c r="L937" s="276"/>
      <c r="M937" s="276"/>
      <c r="N937" s="276"/>
      <c r="O937" s="276"/>
      <c r="P937" s="276"/>
      <c r="Q937" s="276"/>
      <c r="R937" s="276"/>
      <c r="S937" s="276"/>
      <c r="T937" s="276"/>
      <c r="U937" s="276"/>
      <c r="V937" s="276"/>
      <c r="W937" s="276"/>
      <c r="X937" s="276"/>
      <c r="Y937" s="276"/>
      <c r="Z937" s="276"/>
    </row>
    <row r="938" ht="15.75" customHeight="1">
      <c r="A938" s="2"/>
      <c r="B938" s="2"/>
      <c r="C938" s="2"/>
      <c r="D938" s="276"/>
      <c r="E938" s="276"/>
      <c r="F938" s="276"/>
      <c r="G938" s="276"/>
      <c r="H938" s="276"/>
      <c r="I938" s="276"/>
      <c r="J938" s="276"/>
      <c r="K938" s="276"/>
      <c r="L938" s="276"/>
      <c r="M938" s="276"/>
      <c r="N938" s="276"/>
      <c r="O938" s="276"/>
      <c r="P938" s="276"/>
      <c r="Q938" s="276"/>
      <c r="R938" s="276"/>
      <c r="S938" s="276"/>
      <c r="T938" s="276"/>
      <c r="U938" s="276"/>
      <c r="V938" s="276"/>
      <c r="W938" s="276"/>
      <c r="X938" s="276"/>
      <c r="Y938" s="276"/>
      <c r="Z938" s="276"/>
    </row>
    <row r="939" ht="15.75" customHeight="1">
      <c r="A939" s="2"/>
      <c r="B939" s="2"/>
      <c r="C939" s="2"/>
      <c r="D939" s="276"/>
      <c r="E939" s="276"/>
      <c r="F939" s="276"/>
      <c r="G939" s="276"/>
      <c r="H939" s="276"/>
      <c r="I939" s="276"/>
      <c r="J939" s="276"/>
      <c r="K939" s="276"/>
      <c r="L939" s="276"/>
      <c r="M939" s="276"/>
      <c r="N939" s="276"/>
      <c r="O939" s="276"/>
      <c r="P939" s="276"/>
      <c r="Q939" s="276"/>
      <c r="R939" s="276"/>
      <c r="S939" s="276"/>
      <c r="T939" s="276"/>
      <c r="U939" s="276"/>
      <c r="V939" s="276"/>
      <c r="W939" s="276"/>
      <c r="X939" s="276"/>
      <c r="Y939" s="276"/>
      <c r="Z939" s="276"/>
    </row>
    <row r="940" ht="15.75" customHeight="1">
      <c r="A940" s="2"/>
      <c r="B940" s="2"/>
      <c r="C940" s="2"/>
      <c r="D940" s="276"/>
      <c r="E940" s="276"/>
      <c r="F940" s="276"/>
      <c r="G940" s="276"/>
      <c r="H940" s="276"/>
      <c r="I940" s="276"/>
      <c r="J940" s="276"/>
      <c r="K940" s="276"/>
      <c r="L940" s="276"/>
      <c r="M940" s="276"/>
      <c r="N940" s="276"/>
      <c r="O940" s="276"/>
      <c r="P940" s="276"/>
      <c r="Q940" s="276"/>
      <c r="R940" s="276"/>
      <c r="S940" s="276"/>
      <c r="T940" s="276"/>
      <c r="U940" s="276"/>
      <c r="V940" s="276"/>
      <c r="W940" s="276"/>
      <c r="X940" s="276"/>
      <c r="Y940" s="276"/>
      <c r="Z940" s="276"/>
    </row>
    <row r="941" ht="15.75" customHeight="1">
      <c r="A941" s="2"/>
      <c r="B941" s="2"/>
      <c r="C941" s="2"/>
      <c r="D941" s="276"/>
      <c r="E941" s="276"/>
      <c r="F941" s="276"/>
      <c r="G941" s="276"/>
      <c r="H941" s="276"/>
      <c r="I941" s="276"/>
      <c r="J941" s="276"/>
      <c r="K941" s="276"/>
      <c r="L941" s="276"/>
      <c r="M941" s="276"/>
      <c r="N941" s="276"/>
      <c r="O941" s="276"/>
      <c r="P941" s="276"/>
      <c r="Q941" s="276"/>
      <c r="R941" s="276"/>
      <c r="S941" s="276"/>
      <c r="T941" s="276"/>
      <c r="U941" s="276"/>
      <c r="V941" s="276"/>
      <c r="W941" s="276"/>
      <c r="X941" s="276"/>
      <c r="Y941" s="276"/>
      <c r="Z941" s="276"/>
    </row>
    <row r="942" ht="15.75" customHeight="1">
      <c r="A942" s="2"/>
      <c r="B942" s="2"/>
      <c r="C942" s="2"/>
      <c r="D942" s="276"/>
      <c r="E942" s="276"/>
      <c r="F942" s="276"/>
      <c r="G942" s="276"/>
      <c r="H942" s="276"/>
      <c r="I942" s="276"/>
      <c r="J942" s="276"/>
      <c r="K942" s="276"/>
      <c r="L942" s="276"/>
      <c r="M942" s="276"/>
      <c r="N942" s="276"/>
      <c r="O942" s="276"/>
      <c r="P942" s="276"/>
      <c r="Q942" s="276"/>
      <c r="R942" s="276"/>
      <c r="S942" s="276"/>
      <c r="T942" s="276"/>
      <c r="U942" s="276"/>
      <c r="V942" s="276"/>
      <c r="W942" s="276"/>
      <c r="X942" s="276"/>
      <c r="Y942" s="276"/>
      <c r="Z942" s="276"/>
    </row>
    <row r="943" ht="15.75" customHeight="1">
      <c r="A943" s="2"/>
      <c r="B943" s="2"/>
      <c r="C943" s="2"/>
      <c r="D943" s="276"/>
      <c r="E943" s="276"/>
      <c r="F943" s="276"/>
      <c r="G943" s="276"/>
      <c r="H943" s="276"/>
      <c r="I943" s="276"/>
      <c r="J943" s="276"/>
      <c r="K943" s="276"/>
      <c r="L943" s="276"/>
      <c r="M943" s="276"/>
      <c r="N943" s="276"/>
      <c r="O943" s="276"/>
      <c r="P943" s="276"/>
      <c r="Q943" s="276"/>
      <c r="R943" s="276"/>
      <c r="S943" s="276"/>
      <c r="T943" s="276"/>
      <c r="U943" s="276"/>
      <c r="V943" s="276"/>
      <c r="W943" s="276"/>
      <c r="X943" s="276"/>
      <c r="Y943" s="276"/>
      <c r="Z943" s="276"/>
    </row>
    <row r="944" ht="15.75" customHeight="1">
      <c r="A944" s="2"/>
      <c r="B944" s="2"/>
      <c r="C944" s="2"/>
      <c r="D944" s="276"/>
      <c r="E944" s="276"/>
      <c r="F944" s="276"/>
      <c r="G944" s="276"/>
      <c r="H944" s="276"/>
      <c r="I944" s="276"/>
      <c r="J944" s="276"/>
      <c r="K944" s="276"/>
      <c r="L944" s="276"/>
      <c r="M944" s="276"/>
      <c r="N944" s="276"/>
      <c r="O944" s="276"/>
      <c r="P944" s="276"/>
      <c r="Q944" s="276"/>
      <c r="R944" s="276"/>
      <c r="S944" s="276"/>
      <c r="T944" s="276"/>
      <c r="U944" s="276"/>
      <c r="V944" s="276"/>
      <c r="W944" s="276"/>
      <c r="X944" s="276"/>
      <c r="Y944" s="276"/>
      <c r="Z944" s="276"/>
    </row>
    <row r="945" ht="15.75" customHeight="1">
      <c r="A945" s="2"/>
      <c r="B945" s="2"/>
      <c r="C945" s="2"/>
      <c r="D945" s="276"/>
      <c r="E945" s="276"/>
      <c r="F945" s="276"/>
      <c r="G945" s="276"/>
      <c r="H945" s="276"/>
      <c r="I945" s="276"/>
      <c r="J945" s="276"/>
      <c r="K945" s="276"/>
      <c r="L945" s="276"/>
      <c r="M945" s="276"/>
      <c r="N945" s="276"/>
      <c r="O945" s="276"/>
      <c r="P945" s="276"/>
      <c r="Q945" s="276"/>
      <c r="R945" s="276"/>
      <c r="S945" s="276"/>
      <c r="T945" s="276"/>
      <c r="U945" s="276"/>
      <c r="V945" s="276"/>
      <c r="W945" s="276"/>
      <c r="X945" s="276"/>
      <c r="Y945" s="276"/>
      <c r="Z945" s="276"/>
    </row>
    <row r="946" ht="15.75" customHeight="1">
      <c r="A946" s="2"/>
      <c r="B946" s="2"/>
      <c r="C946" s="2"/>
      <c r="D946" s="276"/>
      <c r="E946" s="276"/>
      <c r="F946" s="276"/>
      <c r="G946" s="276"/>
      <c r="H946" s="276"/>
      <c r="I946" s="276"/>
      <c r="J946" s="276"/>
      <c r="K946" s="276"/>
      <c r="L946" s="276"/>
      <c r="M946" s="276"/>
      <c r="N946" s="276"/>
      <c r="O946" s="276"/>
      <c r="P946" s="276"/>
      <c r="Q946" s="276"/>
      <c r="R946" s="276"/>
      <c r="S946" s="276"/>
      <c r="T946" s="276"/>
      <c r="U946" s="276"/>
      <c r="V946" s="276"/>
      <c r="W946" s="276"/>
      <c r="X946" s="276"/>
      <c r="Y946" s="276"/>
      <c r="Z946" s="276"/>
    </row>
    <row r="947" ht="15.75" customHeight="1">
      <c r="A947" s="2"/>
      <c r="B947" s="2"/>
      <c r="C947" s="2"/>
      <c r="D947" s="276"/>
      <c r="E947" s="276"/>
      <c r="F947" s="276"/>
      <c r="G947" s="276"/>
      <c r="H947" s="276"/>
      <c r="I947" s="276"/>
      <c r="J947" s="276"/>
      <c r="K947" s="276"/>
      <c r="L947" s="276"/>
      <c r="M947" s="276"/>
      <c r="N947" s="276"/>
      <c r="O947" s="276"/>
      <c r="P947" s="276"/>
      <c r="Q947" s="276"/>
      <c r="R947" s="276"/>
      <c r="S947" s="276"/>
      <c r="T947" s="276"/>
      <c r="U947" s="276"/>
      <c r="V947" s="276"/>
      <c r="W947" s="276"/>
      <c r="X947" s="276"/>
      <c r="Y947" s="276"/>
      <c r="Z947" s="276"/>
    </row>
    <row r="948" ht="15.75" customHeight="1">
      <c r="A948" s="2"/>
      <c r="B948" s="2"/>
      <c r="C948" s="2"/>
      <c r="D948" s="276"/>
      <c r="E948" s="276"/>
      <c r="F948" s="276"/>
      <c r="G948" s="276"/>
      <c r="H948" s="276"/>
      <c r="I948" s="276"/>
      <c r="J948" s="276"/>
      <c r="K948" s="276"/>
      <c r="L948" s="276"/>
      <c r="M948" s="276"/>
      <c r="N948" s="276"/>
      <c r="O948" s="276"/>
      <c r="P948" s="276"/>
      <c r="Q948" s="276"/>
      <c r="R948" s="276"/>
      <c r="S948" s="276"/>
      <c r="T948" s="276"/>
      <c r="U948" s="276"/>
      <c r="V948" s="276"/>
      <c r="W948" s="276"/>
      <c r="X948" s="276"/>
      <c r="Y948" s="276"/>
      <c r="Z948" s="276"/>
    </row>
    <row r="949" ht="15.75" customHeight="1">
      <c r="A949" s="2"/>
      <c r="B949" s="2"/>
      <c r="C949" s="2"/>
      <c r="D949" s="276"/>
      <c r="E949" s="276"/>
      <c r="F949" s="276"/>
      <c r="G949" s="276"/>
      <c r="H949" s="276"/>
      <c r="I949" s="276"/>
      <c r="J949" s="276"/>
      <c r="K949" s="276"/>
      <c r="L949" s="276"/>
      <c r="M949" s="276"/>
      <c r="N949" s="276"/>
      <c r="O949" s="276"/>
      <c r="P949" s="276"/>
      <c r="Q949" s="276"/>
      <c r="R949" s="276"/>
      <c r="S949" s="276"/>
      <c r="T949" s="276"/>
      <c r="U949" s="276"/>
      <c r="V949" s="276"/>
      <c r="W949" s="276"/>
      <c r="X949" s="276"/>
      <c r="Y949" s="276"/>
      <c r="Z949" s="276"/>
    </row>
    <row r="950" ht="15.75" customHeight="1">
      <c r="A950" s="2"/>
      <c r="B950" s="2"/>
      <c r="C950" s="2"/>
      <c r="D950" s="276"/>
      <c r="E950" s="276"/>
      <c r="F950" s="276"/>
      <c r="G950" s="276"/>
      <c r="H950" s="276"/>
      <c r="I950" s="276"/>
      <c r="J950" s="276"/>
      <c r="K950" s="276"/>
      <c r="L950" s="276"/>
      <c r="M950" s="276"/>
      <c r="N950" s="276"/>
      <c r="O950" s="276"/>
      <c r="P950" s="276"/>
      <c r="Q950" s="276"/>
      <c r="R950" s="276"/>
      <c r="S950" s="276"/>
      <c r="T950" s="276"/>
      <c r="U950" s="276"/>
      <c r="V950" s="276"/>
      <c r="W950" s="276"/>
      <c r="X950" s="276"/>
      <c r="Y950" s="276"/>
      <c r="Z950" s="276"/>
    </row>
    <row r="951" ht="15.75" customHeight="1">
      <c r="A951" s="2"/>
      <c r="B951" s="2"/>
      <c r="C951" s="2"/>
      <c r="D951" s="276"/>
      <c r="E951" s="276"/>
      <c r="F951" s="276"/>
      <c r="G951" s="276"/>
      <c r="H951" s="276"/>
      <c r="I951" s="276"/>
      <c r="J951" s="276"/>
      <c r="K951" s="276"/>
      <c r="L951" s="276"/>
      <c r="M951" s="276"/>
      <c r="N951" s="276"/>
      <c r="O951" s="276"/>
      <c r="P951" s="276"/>
      <c r="Q951" s="276"/>
      <c r="R951" s="276"/>
      <c r="S951" s="276"/>
      <c r="T951" s="276"/>
      <c r="U951" s="276"/>
      <c r="V951" s="276"/>
      <c r="W951" s="276"/>
      <c r="X951" s="276"/>
      <c r="Y951" s="276"/>
      <c r="Z951" s="276"/>
    </row>
    <row r="952" ht="15.75" customHeight="1">
      <c r="A952" s="2"/>
      <c r="B952" s="2"/>
      <c r="C952" s="2"/>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row>
    <row r="953" ht="15.75" customHeight="1">
      <c r="A953" s="2"/>
      <c r="B953" s="2"/>
      <c r="C953" s="2"/>
      <c r="D953" s="276"/>
      <c r="E953" s="276"/>
      <c r="F953" s="276"/>
      <c r="G953" s="276"/>
      <c r="H953" s="276"/>
      <c r="I953" s="276"/>
      <c r="J953" s="276"/>
      <c r="K953" s="276"/>
      <c r="L953" s="276"/>
      <c r="M953" s="276"/>
      <c r="N953" s="276"/>
      <c r="O953" s="276"/>
      <c r="P953" s="276"/>
      <c r="Q953" s="276"/>
      <c r="R953" s="276"/>
      <c r="S953" s="276"/>
      <c r="T953" s="276"/>
      <c r="U953" s="276"/>
      <c r="V953" s="276"/>
      <c r="W953" s="276"/>
      <c r="X953" s="276"/>
      <c r="Y953" s="276"/>
      <c r="Z953" s="276"/>
    </row>
    <row r="954" ht="15.75" customHeight="1">
      <c r="A954" s="2"/>
      <c r="B954" s="2"/>
      <c r="C954" s="2"/>
      <c r="D954" s="276"/>
      <c r="E954" s="276"/>
      <c r="F954" s="276"/>
      <c r="G954" s="276"/>
      <c r="H954" s="276"/>
      <c r="I954" s="276"/>
      <c r="J954" s="276"/>
      <c r="K954" s="276"/>
      <c r="L954" s="276"/>
      <c r="M954" s="276"/>
      <c r="N954" s="276"/>
      <c r="O954" s="276"/>
      <c r="P954" s="276"/>
      <c r="Q954" s="276"/>
      <c r="R954" s="276"/>
      <c r="S954" s="276"/>
      <c r="T954" s="276"/>
      <c r="U954" s="276"/>
      <c r="V954" s="276"/>
      <c r="W954" s="276"/>
      <c r="X954" s="276"/>
      <c r="Y954" s="276"/>
      <c r="Z954" s="276"/>
    </row>
    <row r="955" ht="15.75" customHeight="1">
      <c r="A955" s="2"/>
      <c r="B955" s="2"/>
      <c r="C955" s="2"/>
      <c r="D955" s="276"/>
      <c r="E955" s="276"/>
      <c r="F955" s="276"/>
      <c r="G955" s="276"/>
      <c r="H955" s="276"/>
      <c r="I955" s="276"/>
      <c r="J955" s="276"/>
      <c r="K955" s="276"/>
      <c r="L955" s="276"/>
      <c r="M955" s="276"/>
      <c r="N955" s="276"/>
      <c r="O955" s="276"/>
      <c r="P955" s="276"/>
      <c r="Q955" s="276"/>
      <c r="R955" s="276"/>
      <c r="S955" s="276"/>
      <c r="T955" s="276"/>
      <c r="U955" s="276"/>
      <c r="V955" s="276"/>
      <c r="W955" s="276"/>
      <c r="X955" s="276"/>
      <c r="Y955" s="276"/>
      <c r="Z955" s="276"/>
    </row>
    <row r="956" ht="15.75" customHeight="1">
      <c r="A956" s="2"/>
      <c r="B956" s="2"/>
      <c r="C956" s="2"/>
      <c r="D956" s="276"/>
      <c r="E956" s="276"/>
      <c r="F956" s="276"/>
      <c r="G956" s="276"/>
      <c r="H956" s="276"/>
      <c r="I956" s="276"/>
      <c r="J956" s="276"/>
      <c r="K956" s="276"/>
      <c r="L956" s="276"/>
      <c r="M956" s="276"/>
      <c r="N956" s="276"/>
      <c r="O956" s="276"/>
      <c r="P956" s="276"/>
      <c r="Q956" s="276"/>
      <c r="R956" s="276"/>
      <c r="S956" s="276"/>
      <c r="T956" s="276"/>
      <c r="U956" s="276"/>
      <c r="V956" s="276"/>
      <c r="W956" s="276"/>
      <c r="X956" s="276"/>
      <c r="Y956" s="276"/>
      <c r="Z956" s="276"/>
    </row>
    <row r="957" ht="15.75" customHeight="1">
      <c r="A957" s="2"/>
      <c r="B957" s="2"/>
      <c r="C957" s="2"/>
      <c r="D957" s="276"/>
      <c r="E957" s="276"/>
      <c r="F957" s="276"/>
      <c r="G957" s="276"/>
      <c r="H957" s="276"/>
      <c r="I957" s="276"/>
      <c r="J957" s="276"/>
      <c r="K957" s="276"/>
      <c r="L957" s="276"/>
      <c r="M957" s="276"/>
      <c r="N957" s="276"/>
      <c r="O957" s="276"/>
      <c r="P957" s="276"/>
      <c r="Q957" s="276"/>
      <c r="R957" s="276"/>
      <c r="S957" s="276"/>
      <c r="T957" s="276"/>
      <c r="U957" s="276"/>
      <c r="V957" s="276"/>
      <c r="W957" s="276"/>
      <c r="X957" s="276"/>
      <c r="Y957" s="276"/>
      <c r="Z957" s="276"/>
    </row>
    <row r="958" ht="15.75" customHeight="1">
      <c r="A958" s="2"/>
      <c r="B958" s="2"/>
      <c r="C958" s="2"/>
      <c r="D958" s="276"/>
      <c r="E958" s="276"/>
      <c r="F958" s="276"/>
      <c r="G958" s="276"/>
      <c r="H958" s="276"/>
      <c r="I958" s="276"/>
      <c r="J958" s="276"/>
      <c r="K958" s="276"/>
      <c r="L958" s="276"/>
      <c r="M958" s="276"/>
      <c r="N958" s="276"/>
      <c r="O958" s="276"/>
      <c r="P958" s="276"/>
      <c r="Q958" s="276"/>
      <c r="R958" s="276"/>
      <c r="S958" s="276"/>
      <c r="T958" s="276"/>
      <c r="U958" s="276"/>
      <c r="V958" s="276"/>
      <c r="W958" s="276"/>
      <c r="X958" s="276"/>
      <c r="Y958" s="276"/>
      <c r="Z958" s="276"/>
    </row>
    <row r="959" ht="15.75" customHeight="1">
      <c r="A959" s="2"/>
      <c r="B959" s="2"/>
      <c r="C959" s="2"/>
      <c r="D959" s="276"/>
      <c r="E959" s="276"/>
      <c r="F959" s="276"/>
      <c r="G959" s="276"/>
      <c r="H959" s="276"/>
      <c r="I959" s="276"/>
      <c r="J959" s="276"/>
      <c r="K959" s="276"/>
      <c r="L959" s="276"/>
      <c r="M959" s="276"/>
      <c r="N959" s="276"/>
      <c r="O959" s="276"/>
      <c r="P959" s="276"/>
      <c r="Q959" s="276"/>
      <c r="R959" s="276"/>
      <c r="S959" s="276"/>
      <c r="T959" s="276"/>
      <c r="U959" s="276"/>
      <c r="V959" s="276"/>
      <c r="W959" s="276"/>
      <c r="X959" s="276"/>
      <c r="Y959" s="276"/>
      <c r="Z959" s="276"/>
    </row>
    <row r="960" ht="15.75" customHeight="1">
      <c r="A960" s="2"/>
      <c r="B960" s="2"/>
      <c r="C960" s="2"/>
      <c r="D960" s="276"/>
      <c r="E960" s="276"/>
      <c r="F960" s="276"/>
      <c r="G960" s="276"/>
      <c r="H960" s="276"/>
      <c r="I960" s="276"/>
      <c r="J960" s="276"/>
      <c r="K960" s="276"/>
      <c r="L960" s="276"/>
      <c r="M960" s="276"/>
      <c r="N960" s="276"/>
      <c r="O960" s="276"/>
      <c r="P960" s="276"/>
      <c r="Q960" s="276"/>
      <c r="R960" s="276"/>
      <c r="S960" s="276"/>
      <c r="T960" s="276"/>
      <c r="U960" s="276"/>
      <c r="V960" s="276"/>
      <c r="W960" s="276"/>
      <c r="X960" s="276"/>
      <c r="Y960" s="276"/>
      <c r="Z960" s="276"/>
    </row>
    <row r="961" ht="15.75" customHeight="1">
      <c r="A961" s="2"/>
      <c r="B961" s="2"/>
      <c r="C961" s="2"/>
      <c r="D961" s="276"/>
      <c r="E961" s="276"/>
      <c r="F961" s="276"/>
      <c r="G961" s="276"/>
      <c r="H961" s="276"/>
      <c r="I961" s="276"/>
      <c r="J961" s="276"/>
      <c r="K961" s="276"/>
      <c r="L961" s="276"/>
      <c r="M961" s="276"/>
      <c r="N961" s="276"/>
      <c r="O961" s="276"/>
      <c r="P961" s="276"/>
      <c r="Q961" s="276"/>
      <c r="R961" s="276"/>
      <c r="S961" s="276"/>
      <c r="T961" s="276"/>
      <c r="U961" s="276"/>
      <c r="V961" s="276"/>
      <c r="W961" s="276"/>
      <c r="X961" s="276"/>
      <c r="Y961" s="276"/>
      <c r="Z961" s="276"/>
    </row>
    <row r="962" ht="15.75" customHeight="1">
      <c r="A962" s="2"/>
      <c r="B962" s="2"/>
      <c r="C962" s="2"/>
      <c r="D962" s="276"/>
      <c r="E962" s="276"/>
      <c r="F962" s="276"/>
      <c r="G962" s="276"/>
      <c r="H962" s="276"/>
      <c r="I962" s="276"/>
      <c r="J962" s="276"/>
      <c r="K962" s="276"/>
      <c r="L962" s="276"/>
      <c r="M962" s="276"/>
      <c r="N962" s="276"/>
      <c r="O962" s="276"/>
      <c r="P962" s="276"/>
      <c r="Q962" s="276"/>
      <c r="R962" s="276"/>
      <c r="S962" s="276"/>
      <c r="T962" s="276"/>
      <c r="U962" s="276"/>
      <c r="V962" s="276"/>
      <c r="W962" s="276"/>
      <c r="X962" s="276"/>
      <c r="Y962" s="276"/>
      <c r="Z962" s="276"/>
    </row>
    <row r="963" ht="15.75" customHeight="1">
      <c r="A963" s="2"/>
      <c r="B963" s="2"/>
      <c r="C963" s="2"/>
      <c r="D963" s="276"/>
      <c r="E963" s="276"/>
      <c r="F963" s="276"/>
      <c r="G963" s="276"/>
      <c r="H963" s="276"/>
      <c r="I963" s="276"/>
      <c r="J963" s="276"/>
      <c r="K963" s="276"/>
      <c r="L963" s="276"/>
      <c r="M963" s="276"/>
      <c r="N963" s="276"/>
      <c r="O963" s="276"/>
      <c r="P963" s="276"/>
      <c r="Q963" s="276"/>
      <c r="R963" s="276"/>
      <c r="S963" s="276"/>
      <c r="T963" s="276"/>
      <c r="U963" s="276"/>
      <c r="V963" s="276"/>
      <c r="W963" s="276"/>
      <c r="X963" s="276"/>
      <c r="Y963" s="276"/>
      <c r="Z963" s="276"/>
    </row>
    <row r="964" ht="15.75" customHeight="1">
      <c r="A964" s="2"/>
      <c r="B964" s="2"/>
      <c r="C964" s="2"/>
      <c r="D964" s="276"/>
      <c r="E964" s="276"/>
      <c r="F964" s="276"/>
      <c r="G964" s="276"/>
      <c r="H964" s="276"/>
      <c r="I964" s="276"/>
      <c r="J964" s="276"/>
      <c r="K964" s="276"/>
      <c r="L964" s="276"/>
      <c r="M964" s="276"/>
      <c r="N964" s="276"/>
      <c r="O964" s="276"/>
      <c r="P964" s="276"/>
      <c r="Q964" s="276"/>
      <c r="R964" s="276"/>
      <c r="S964" s="276"/>
      <c r="T964" s="276"/>
      <c r="U964" s="276"/>
      <c r="V964" s="276"/>
      <c r="W964" s="276"/>
      <c r="X964" s="276"/>
      <c r="Y964" s="276"/>
      <c r="Z964" s="276"/>
    </row>
    <row r="965" ht="15.75" customHeight="1">
      <c r="A965" s="2"/>
      <c r="B965" s="2"/>
      <c r="C965" s="2"/>
      <c r="D965" s="276"/>
      <c r="E965" s="276"/>
      <c r="F965" s="276"/>
      <c r="G965" s="276"/>
      <c r="H965" s="276"/>
      <c r="I965" s="276"/>
      <c r="J965" s="276"/>
      <c r="K965" s="276"/>
      <c r="L965" s="276"/>
      <c r="M965" s="276"/>
      <c r="N965" s="276"/>
      <c r="O965" s="276"/>
      <c r="P965" s="276"/>
      <c r="Q965" s="276"/>
      <c r="R965" s="276"/>
      <c r="S965" s="276"/>
      <c r="T965" s="276"/>
      <c r="U965" s="276"/>
      <c r="V965" s="276"/>
      <c r="W965" s="276"/>
      <c r="X965" s="276"/>
      <c r="Y965" s="276"/>
      <c r="Z965" s="276"/>
    </row>
    <row r="966" ht="15.75" customHeight="1">
      <c r="A966" s="2"/>
      <c r="B966" s="2"/>
      <c r="C966" s="2"/>
      <c r="D966" s="276"/>
      <c r="E966" s="276"/>
      <c r="F966" s="276"/>
      <c r="G966" s="276"/>
      <c r="H966" s="276"/>
      <c r="I966" s="276"/>
      <c r="J966" s="276"/>
      <c r="K966" s="276"/>
      <c r="L966" s="276"/>
      <c r="M966" s="276"/>
      <c r="N966" s="276"/>
      <c r="O966" s="276"/>
      <c r="P966" s="276"/>
      <c r="Q966" s="276"/>
      <c r="R966" s="276"/>
      <c r="S966" s="276"/>
      <c r="T966" s="276"/>
      <c r="U966" s="276"/>
      <c r="V966" s="276"/>
      <c r="W966" s="276"/>
      <c r="X966" s="276"/>
      <c r="Y966" s="276"/>
      <c r="Z966" s="276"/>
    </row>
    <row r="967" ht="15.75" customHeight="1">
      <c r="A967" s="2"/>
      <c r="B967" s="2"/>
      <c r="C967" s="2"/>
      <c r="D967" s="276"/>
      <c r="E967" s="276"/>
      <c r="F967" s="276"/>
      <c r="G967" s="276"/>
      <c r="H967" s="276"/>
      <c r="I967" s="276"/>
      <c r="J967" s="276"/>
      <c r="K967" s="276"/>
      <c r="L967" s="276"/>
      <c r="M967" s="276"/>
      <c r="N967" s="276"/>
      <c r="O967" s="276"/>
      <c r="P967" s="276"/>
      <c r="Q967" s="276"/>
      <c r="R967" s="276"/>
      <c r="S967" s="276"/>
      <c r="T967" s="276"/>
      <c r="U967" s="276"/>
      <c r="V967" s="276"/>
      <c r="W967" s="276"/>
      <c r="X967" s="276"/>
      <c r="Y967" s="276"/>
      <c r="Z967" s="276"/>
    </row>
    <row r="968" ht="15.75" customHeight="1">
      <c r="A968" s="2"/>
      <c r="B968" s="2"/>
      <c r="C968" s="2"/>
      <c r="D968" s="276"/>
      <c r="E968" s="276"/>
      <c r="F968" s="276"/>
      <c r="G968" s="276"/>
      <c r="H968" s="276"/>
      <c r="I968" s="276"/>
      <c r="J968" s="276"/>
      <c r="K968" s="276"/>
      <c r="L968" s="276"/>
      <c r="M968" s="276"/>
      <c r="N968" s="276"/>
      <c r="O968" s="276"/>
      <c r="P968" s="276"/>
      <c r="Q968" s="276"/>
      <c r="R968" s="276"/>
      <c r="S968" s="276"/>
      <c r="T968" s="276"/>
      <c r="U968" s="276"/>
      <c r="V968" s="276"/>
      <c r="W968" s="276"/>
      <c r="X968" s="276"/>
      <c r="Y968" s="276"/>
      <c r="Z968" s="276"/>
    </row>
    <row r="969" ht="15.75" customHeight="1">
      <c r="A969" s="2"/>
      <c r="B969" s="2"/>
      <c r="C969" s="2"/>
      <c r="D969" s="276"/>
      <c r="E969" s="276"/>
      <c r="F969" s="276"/>
      <c r="G969" s="276"/>
      <c r="H969" s="276"/>
      <c r="I969" s="276"/>
      <c r="J969" s="276"/>
      <c r="K969" s="276"/>
      <c r="L969" s="276"/>
      <c r="M969" s="276"/>
      <c r="N969" s="276"/>
      <c r="O969" s="276"/>
      <c r="P969" s="276"/>
      <c r="Q969" s="276"/>
      <c r="R969" s="276"/>
      <c r="S969" s="276"/>
      <c r="T969" s="276"/>
      <c r="U969" s="276"/>
      <c r="V969" s="276"/>
      <c r="W969" s="276"/>
      <c r="X969" s="276"/>
      <c r="Y969" s="276"/>
      <c r="Z969" s="276"/>
    </row>
    <row r="970" ht="15.75" customHeight="1">
      <c r="A970" s="2"/>
      <c r="B970" s="2"/>
      <c r="C970" s="2"/>
      <c r="D970" s="276"/>
      <c r="E970" s="276"/>
      <c r="F970" s="276"/>
      <c r="G970" s="276"/>
      <c r="H970" s="276"/>
      <c r="I970" s="276"/>
      <c r="J970" s="276"/>
      <c r="K970" s="276"/>
      <c r="L970" s="276"/>
      <c r="M970" s="276"/>
      <c r="N970" s="276"/>
      <c r="O970" s="276"/>
      <c r="P970" s="276"/>
      <c r="Q970" s="276"/>
      <c r="R970" s="276"/>
      <c r="S970" s="276"/>
      <c r="T970" s="276"/>
      <c r="U970" s="276"/>
      <c r="V970" s="276"/>
      <c r="W970" s="276"/>
      <c r="X970" s="276"/>
      <c r="Y970" s="276"/>
      <c r="Z970" s="276"/>
    </row>
    <row r="971" ht="15.75" customHeight="1">
      <c r="A971" s="2"/>
      <c r="B971" s="2"/>
      <c r="C971" s="2"/>
      <c r="D971" s="276"/>
      <c r="E971" s="276"/>
      <c r="F971" s="276"/>
      <c r="G971" s="276"/>
      <c r="H971" s="276"/>
      <c r="I971" s="276"/>
      <c r="J971" s="276"/>
      <c r="K971" s="276"/>
      <c r="L971" s="276"/>
      <c r="M971" s="276"/>
      <c r="N971" s="276"/>
      <c r="O971" s="276"/>
      <c r="P971" s="276"/>
      <c r="Q971" s="276"/>
      <c r="R971" s="276"/>
      <c r="S971" s="276"/>
      <c r="T971" s="276"/>
      <c r="U971" s="276"/>
      <c r="V971" s="276"/>
      <c r="W971" s="276"/>
      <c r="X971" s="276"/>
      <c r="Y971" s="276"/>
      <c r="Z971" s="276"/>
    </row>
    <row r="972" ht="15.75" customHeight="1">
      <c r="A972" s="2"/>
      <c r="B972" s="2"/>
      <c r="C972" s="2"/>
      <c r="D972" s="276"/>
      <c r="E972" s="276"/>
      <c r="F972" s="276"/>
      <c r="G972" s="276"/>
      <c r="H972" s="276"/>
      <c r="I972" s="276"/>
      <c r="J972" s="276"/>
      <c r="K972" s="276"/>
      <c r="L972" s="276"/>
      <c r="M972" s="276"/>
      <c r="N972" s="276"/>
      <c r="O972" s="276"/>
      <c r="P972" s="276"/>
      <c r="Q972" s="276"/>
      <c r="R972" s="276"/>
      <c r="S972" s="276"/>
      <c r="T972" s="276"/>
      <c r="U972" s="276"/>
      <c r="V972" s="276"/>
      <c r="W972" s="276"/>
      <c r="X972" s="276"/>
      <c r="Y972" s="276"/>
      <c r="Z972" s="276"/>
    </row>
    <row r="973" ht="15.75" customHeight="1">
      <c r="A973" s="2"/>
      <c r="B973" s="2"/>
      <c r="C973" s="2"/>
      <c r="D973" s="276"/>
      <c r="E973" s="276"/>
      <c r="F973" s="276"/>
      <c r="G973" s="276"/>
      <c r="H973" s="276"/>
      <c r="I973" s="276"/>
      <c r="J973" s="276"/>
      <c r="K973" s="276"/>
      <c r="L973" s="276"/>
      <c r="M973" s="276"/>
      <c r="N973" s="276"/>
      <c r="O973" s="276"/>
      <c r="P973" s="276"/>
      <c r="Q973" s="276"/>
      <c r="R973" s="276"/>
      <c r="S973" s="276"/>
      <c r="T973" s="276"/>
      <c r="U973" s="276"/>
      <c r="V973" s="276"/>
      <c r="W973" s="276"/>
      <c r="X973" s="276"/>
      <c r="Y973" s="276"/>
      <c r="Z973" s="276"/>
    </row>
    <row r="974" ht="15.75" customHeight="1">
      <c r="A974" s="2"/>
      <c r="B974" s="2"/>
      <c r="C974" s="2"/>
      <c r="D974" s="276"/>
      <c r="E974" s="276"/>
      <c r="F974" s="276"/>
      <c r="G974" s="276"/>
      <c r="H974" s="276"/>
      <c r="I974" s="276"/>
      <c r="J974" s="276"/>
      <c r="K974" s="276"/>
      <c r="L974" s="276"/>
      <c r="M974" s="276"/>
      <c r="N974" s="276"/>
      <c r="O974" s="276"/>
      <c r="P974" s="276"/>
      <c r="Q974" s="276"/>
      <c r="R974" s="276"/>
      <c r="S974" s="276"/>
      <c r="T974" s="276"/>
      <c r="U974" s="276"/>
      <c r="V974" s="276"/>
      <c r="W974" s="276"/>
      <c r="X974" s="276"/>
      <c r="Y974" s="276"/>
      <c r="Z974" s="276"/>
    </row>
    <row r="975" ht="15.75" customHeight="1">
      <c r="A975" s="2"/>
      <c r="B975" s="2"/>
      <c r="C975" s="2"/>
      <c r="D975" s="276"/>
      <c r="E975" s="276"/>
      <c r="F975" s="276"/>
      <c r="G975" s="276"/>
      <c r="H975" s="276"/>
      <c r="I975" s="276"/>
      <c r="J975" s="276"/>
      <c r="K975" s="276"/>
      <c r="L975" s="276"/>
      <c r="M975" s="276"/>
      <c r="N975" s="276"/>
      <c r="O975" s="276"/>
      <c r="P975" s="276"/>
      <c r="Q975" s="276"/>
      <c r="R975" s="276"/>
      <c r="S975" s="276"/>
      <c r="T975" s="276"/>
      <c r="U975" s="276"/>
      <c r="V975" s="276"/>
      <c r="W975" s="276"/>
      <c r="X975" s="276"/>
      <c r="Y975" s="276"/>
      <c r="Z975" s="276"/>
    </row>
    <row r="976" ht="15.75" customHeight="1">
      <c r="A976" s="2"/>
      <c r="B976" s="2"/>
      <c r="C976" s="2"/>
      <c r="D976" s="276"/>
      <c r="E976" s="276"/>
      <c r="F976" s="276"/>
      <c r="G976" s="276"/>
      <c r="H976" s="276"/>
      <c r="I976" s="276"/>
      <c r="J976" s="276"/>
      <c r="K976" s="276"/>
      <c r="L976" s="276"/>
      <c r="M976" s="276"/>
      <c r="N976" s="276"/>
      <c r="O976" s="276"/>
      <c r="P976" s="276"/>
      <c r="Q976" s="276"/>
      <c r="R976" s="276"/>
      <c r="S976" s="276"/>
      <c r="T976" s="276"/>
      <c r="U976" s="276"/>
      <c r="V976" s="276"/>
      <c r="W976" s="276"/>
      <c r="X976" s="276"/>
      <c r="Y976" s="276"/>
      <c r="Z976" s="276"/>
    </row>
    <row r="977" ht="15.75" customHeight="1">
      <c r="A977" s="2"/>
      <c r="B977" s="2"/>
      <c r="C977" s="2"/>
      <c r="D977" s="276"/>
      <c r="E977" s="276"/>
      <c r="F977" s="276"/>
      <c r="G977" s="276"/>
      <c r="H977" s="276"/>
      <c r="I977" s="276"/>
      <c r="J977" s="276"/>
      <c r="K977" s="276"/>
      <c r="L977" s="276"/>
      <c r="M977" s="276"/>
      <c r="N977" s="276"/>
      <c r="O977" s="276"/>
      <c r="P977" s="276"/>
      <c r="Q977" s="276"/>
      <c r="R977" s="276"/>
      <c r="S977" s="276"/>
      <c r="T977" s="276"/>
      <c r="U977" s="276"/>
      <c r="V977" s="276"/>
      <c r="W977" s="276"/>
      <c r="X977" s="276"/>
      <c r="Y977" s="276"/>
      <c r="Z977" s="276"/>
    </row>
    <row r="978" ht="15.75" customHeight="1">
      <c r="A978" s="2"/>
      <c r="B978" s="2"/>
      <c r="C978" s="2"/>
      <c r="D978" s="276"/>
      <c r="E978" s="276"/>
      <c r="F978" s="276"/>
      <c r="G978" s="276"/>
      <c r="H978" s="276"/>
      <c r="I978" s="276"/>
      <c r="J978" s="276"/>
      <c r="K978" s="276"/>
      <c r="L978" s="276"/>
      <c r="M978" s="276"/>
      <c r="N978" s="276"/>
      <c r="O978" s="276"/>
      <c r="P978" s="276"/>
      <c r="Q978" s="276"/>
      <c r="R978" s="276"/>
      <c r="S978" s="276"/>
      <c r="T978" s="276"/>
      <c r="U978" s="276"/>
      <c r="V978" s="276"/>
      <c r="W978" s="276"/>
      <c r="X978" s="276"/>
      <c r="Y978" s="276"/>
      <c r="Z978" s="276"/>
    </row>
    <row r="979" ht="15.75" customHeight="1">
      <c r="A979" s="2"/>
      <c r="B979" s="2"/>
      <c r="C979" s="2"/>
      <c r="D979" s="276"/>
      <c r="E979" s="276"/>
      <c r="F979" s="276"/>
      <c r="G979" s="276"/>
      <c r="H979" s="276"/>
      <c r="I979" s="276"/>
      <c r="J979" s="276"/>
      <c r="K979" s="276"/>
      <c r="L979" s="276"/>
      <c r="M979" s="276"/>
      <c r="N979" s="276"/>
      <c r="O979" s="276"/>
      <c r="P979" s="276"/>
      <c r="Q979" s="276"/>
      <c r="R979" s="276"/>
      <c r="S979" s="276"/>
      <c r="T979" s="276"/>
      <c r="U979" s="276"/>
      <c r="V979" s="276"/>
      <c r="W979" s="276"/>
      <c r="X979" s="276"/>
      <c r="Y979" s="276"/>
      <c r="Z979" s="276"/>
    </row>
    <row r="980" ht="15.75" customHeight="1">
      <c r="A980" s="2"/>
      <c r="B980" s="2"/>
      <c r="C980" s="2"/>
      <c r="D980" s="276"/>
      <c r="E980" s="276"/>
      <c r="F980" s="276"/>
      <c r="G980" s="276"/>
      <c r="H980" s="276"/>
      <c r="I980" s="276"/>
      <c r="J980" s="276"/>
      <c r="K980" s="276"/>
      <c r="L980" s="276"/>
      <c r="M980" s="276"/>
      <c r="N980" s="276"/>
      <c r="O980" s="276"/>
      <c r="P980" s="276"/>
      <c r="Q980" s="276"/>
      <c r="R980" s="276"/>
      <c r="S980" s="276"/>
      <c r="T980" s="276"/>
      <c r="U980" s="276"/>
      <c r="V980" s="276"/>
      <c r="W980" s="276"/>
      <c r="X980" s="276"/>
      <c r="Y980" s="276"/>
      <c r="Z980" s="276"/>
    </row>
    <row r="981" ht="15.75" customHeight="1">
      <c r="A981" s="2"/>
      <c r="B981" s="2"/>
      <c r="C981" s="2"/>
      <c r="D981" s="276"/>
      <c r="E981" s="276"/>
      <c r="F981" s="276"/>
      <c r="G981" s="276"/>
      <c r="H981" s="276"/>
      <c r="I981" s="276"/>
      <c r="J981" s="276"/>
      <c r="K981" s="276"/>
      <c r="L981" s="276"/>
      <c r="M981" s="276"/>
      <c r="N981" s="276"/>
      <c r="O981" s="276"/>
      <c r="P981" s="276"/>
      <c r="Q981" s="276"/>
      <c r="R981" s="276"/>
      <c r="S981" s="276"/>
      <c r="T981" s="276"/>
      <c r="U981" s="276"/>
      <c r="V981" s="276"/>
      <c r="W981" s="276"/>
      <c r="X981" s="276"/>
      <c r="Y981" s="276"/>
      <c r="Z981" s="276"/>
    </row>
    <row r="982" ht="15.75" customHeight="1">
      <c r="A982" s="2"/>
      <c r="B982" s="2"/>
      <c r="C982" s="2"/>
      <c r="D982" s="276"/>
      <c r="E982" s="276"/>
      <c r="F982" s="276"/>
      <c r="G982" s="276"/>
      <c r="H982" s="276"/>
      <c r="I982" s="276"/>
      <c r="J982" s="276"/>
      <c r="K982" s="276"/>
      <c r="L982" s="276"/>
      <c r="M982" s="276"/>
      <c r="N982" s="276"/>
      <c r="O982" s="276"/>
      <c r="P982" s="276"/>
      <c r="Q982" s="276"/>
      <c r="R982" s="276"/>
      <c r="S982" s="276"/>
      <c r="T982" s="276"/>
      <c r="U982" s="276"/>
      <c r="V982" s="276"/>
      <c r="W982" s="276"/>
      <c r="X982" s="276"/>
      <c r="Y982" s="276"/>
      <c r="Z982" s="276"/>
    </row>
    <row r="983" ht="15.75" customHeight="1">
      <c r="A983" s="2"/>
      <c r="B983" s="2"/>
      <c r="C983" s="2"/>
      <c r="D983" s="276"/>
      <c r="E983" s="276"/>
      <c r="F983" s="276"/>
      <c r="G983" s="276"/>
      <c r="H983" s="276"/>
      <c r="I983" s="276"/>
      <c r="J983" s="276"/>
      <c r="K983" s="276"/>
      <c r="L983" s="276"/>
      <c r="M983" s="276"/>
      <c r="N983" s="276"/>
      <c r="O983" s="276"/>
      <c r="P983" s="276"/>
      <c r="Q983" s="276"/>
      <c r="R983" s="276"/>
      <c r="S983" s="276"/>
      <c r="T983" s="276"/>
      <c r="U983" s="276"/>
      <c r="V983" s="276"/>
      <c r="W983" s="276"/>
      <c r="X983" s="276"/>
      <c r="Y983" s="276"/>
      <c r="Z983" s="276"/>
    </row>
    <row r="984" ht="15.75" customHeight="1">
      <c r="A984" s="2"/>
      <c r="B984" s="2"/>
      <c r="C984" s="2"/>
      <c r="D984" s="276"/>
      <c r="E984" s="276"/>
      <c r="F984" s="276"/>
      <c r="G984" s="276"/>
      <c r="H984" s="276"/>
      <c r="I984" s="276"/>
      <c r="J984" s="276"/>
      <c r="K984" s="276"/>
      <c r="L984" s="276"/>
      <c r="M984" s="276"/>
      <c r="N984" s="276"/>
      <c r="O984" s="276"/>
      <c r="P984" s="276"/>
      <c r="Q984" s="276"/>
      <c r="R984" s="276"/>
      <c r="S984" s="276"/>
      <c r="T984" s="276"/>
      <c r="U984" s="276"/>
      <c r="V984" s="276"/>
      <c r="W984" s="276"/>
      <c r="X984" s="276"/>
      <c r="Y984" s="276"/>
      <c r="Z984" s="276"/>
    </row>
    <row r="985" ht="15.75" customHeight="1">
      <c r="A985" s="2"/>
      <c r="B985" s="2"/>
      <c r="C985" s="2"/>
      <c r="D985" s="276"/>
      <c r="E985" s="276"/>
      <c r="F985" s="276"/>
      <c r="G985" s="276"/>
      <c r="H985" s="276"/>
      <c r="I985" s="276"/>
      <c r="J985" s="276"/>
      <c r="K985" s="276"/>
      <c r="L985" s="276"/>
      <c r="M985" s="276"/>
      <c r="N985" s="276"/>
      <c r="O985" s="276"/>
      <c r="P985" s="276"/>
      <c r="Q985" s="276"/>
      <c r="R985" s="276"/>
      <c r="S985" s="276"/>
      <c r="T985" s="276"/>
      <c r="U985" s="276"/>
      <c r="V985" s="276"/>
      <c r="W985" s="276"/>
      <c r="X985" s="276"/>
      <c r="Y985" s="276"/>
      <c r="Z985" s="276"/>
    </row>
    <row r="986" ht="15.75" customHeight="1">
      <c r="A986" s="2"/>
      <c r="B986" s="2"/>
      <c r="C986" s="2"/>
      <c r="D986" s="276"/>
      <c r="E986" s="276"/>
      <c r="F986" s="276"/>
      <c r="G986" s="276"/>
      <c r="H986" s="276"/>
      <c r="I986" s="276"/>
      <c r="J986" s="276"/>
      <c r="K986" s="276"/>
      <c r="L986" s="276"/>
      <c r="M986" s="276"/>
      <c r="N986" s="276"/>
      <c r="O986" s="276"/>
      <c r="P986" s="276"/>
      <c r="Q986" s="276"/>
      <c r="R986" s="276"/>
      <c r="S986" s="276"/>
      <c r="T986" s="276"/>
      <c r="U986" s="276"/>
      <c r="V986" s="276"/>
      <c r="W986" s="276"/>
      <c r="X986" s="276"/>
      <c r="Y986" s="276"/>
      <c r="Z986" s="276"/>
    </row>
    <row r="987" ht="15.75" customHeight="1">
      <c r="A987" s="2"/>
      <c r="B987" s="2"/>
      <c r="C987" s="2"/>
      <c r="D987" s="276"/>
      <c r="E987" s="276"/>
      <c r="F987" s="276"/>
      <c r="G987" s="276"/>
      <c r="H987" s="276"/>
      <c r="I987" s="276"/>
      <c r="J987" s="276"/>
      <c r="K987" s="276"/>
      <c r="L987" s="276"/>
      <c r="M987" s="276"/>
      <c r="N987" s="276"/>
      <c r="O987" s="276"/>
      <c r="P987" s="276"/>
      <c r="Q987" s="276"/>
      <c r="R987" s="276"/>
      <c r="S987" s="276"/>
      <c r="T987" s="276"/>
      <c r="U987" s="276"/>
      <c r="V987" s="276"/>
      <c r="W987" s="276"/>
      <c r="X987" s="276"/>
      <c r="Y987" s="276"/>
      <c r="Z987" s="276"/>
    </row>
    <row r="988" ht="15.75" customHeight="1">
      <c r="A988" s="2"/>
      <c r="B988" s="2"/>
      <c r="C988" s="2"/>
      <c r="D988" s="276"/>
      <c r="E988" s="276"/>
      <c r="F988" s="276"/>
      <c r="G988" s="276"/>
      <c r="H988" s="276"/>
      <c r="I988" s="276"/>
      <c r="J988" s="276"/>
      <c r="K988" s="276"/>
      <c r="L988" s="276"/>
      <c r="M988" s="276"/>
      <c r="N988" s="276"/>
      <c r="O988" s="276"/>
      <c r="P988" s="276"/>
      <c r="Q988" s="276"/>
      <c r="R988" s="276"/>
      <c r="S988" s="276"/>
      <c r="T988" s="276"/>
      <c r="U988" s="276"/>
      <c r="V988" s="276"/>
      <c r="W988" s="276"/>
      <c r="X988" s="276"/>
      <c r="Y988" s="276"/>
      <c r="Z988" s="276"/>
    </row>
    <row r="989" ht="15.75" customHeight="1">
      <c r="A989" s="2"/>
      <c r="B989" s="2"/>
      <c r="C989" s="2"/>
      <c r="D989" s="276"/>
      <c r="E989" s="276"/>
      <c r="F989" s="276"/>
      <c r="G989" s="276"/>
      <c r="H989" s="276"/>
      <c r="I989" s="276"/>
      <c r="J989" s="276"/>
      <c r="K989" s="276"/>
      <c r="L989" s="276"/>
      <c r="M989" s="276"/>
      <c r="N989" s="276"/>
      <c r="O989" s="276"/>
      <c r="P989" s="276"/>
      <c r="Q989" s="276"/>
      <c r="R989" s="276"/>
      <c r="S989" s="276"/>
      <c r="T989" s="276"/>
      <c r="U989" s="276"/>
      <c r="V989" s="276"/>
      <c r="W989" s="276"/>
      <c r="X989" s="276"/>
      <c r="Y989" s="276"/>
      <c r="Z989" s="276"/>
    </row>
    <row r="990" ht="15.75" customHeight="1">
      <c r="A990" s="2"/>
      <c r="B990" s="2"/>
      <c r="C990" s="2"/>
      <c r="D990" s="276"/>
      <c r="E990" s="276"/>
      <c r="F990" s="276"/>
      <c r="G990" s="276"/>
      <c r="H990" s="276"/>
      <c r="I990" s="276"/>
      <c r="J990" s="276"/>
      <c r="K990" s="276"/>
      <c r="L990" s="276"/>
      <c r="M990" s="276"/>
      <c r="N990" s="276"/>
      <c r="O990" s="276"/>
      <c r="P990" s="276"/>
      <c r="Q990" s="276"/>
      <c r="R990" s="276"/>
      <c r="S990" s="276"/>
      <c r="T990" s="276"/>
      <c r="U990" s="276"/>
      <c r="V990" s="276"/>
      <c r="W990" s="276"/>
      <c r="X990" s="276"/>
      <c r="Y990" s="276"/>
      <c r="Z990" s="276"/>
    </row>
    <row r="991" ht="15.75" customHeight="1">
      <c r="A991" s="2"/>
      <c r="B991" s="2"/>
      <c r="C991" s="2"/>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row>
    <row r="992" ht="15.75" customHeight="1">
      <c r="A992" s="2"/>
      <c r="B992" s="2"/>
      <c r="C992" s="2"/>
      <c r="D992" s="276"/>
      <c r="E992" s="276"/>
      <c r="F992" s="276"/>
      <c r="G992" s="276"/>
      <c r="H992" s="276"/>
      <c r="I992" s="276"/>
      <c r="J992" s="276"/>
      <c r="K992" s="276"/>
      <c r="L992" s="276"/>
      <c r="M992" s="276"/>
      <c r="N992" s="276"/>
      <c r="O992" s="276"/>
      <c r="P992" s="276"/>
      <c r="Q992" s="276"/>
      <c r="R992" s="276"/>
      <c r="S992" s="276"/>
      <c r="T992" s="276"/>
      <c r="U992" s="276"/>
      <c r="V992" s="276"/>
      <c r="W992" s="276"/>
      <c r="X992" s="276"/>
      <c r="Y992" s="276"/>
      <c r="Z992" s="276"/>
    </row>
    <row r="993" ht="15.75" customHeight="1">
      <c r="A993" s="2"/>
      <c r="B993" s="2"/>
      <c r="C993" s="2"/>
      <c r="D993" s="276"/>
      <c r="E993" s="276"/>
      <c r="F993" s="276"/>
      <c r="G993" s="276"/>
      <c r="H993" s="276"/>
      <c r="I993" s="276"/>
      <c r="J993" s="276"/>
      <c r="K993" s="276"/>
      <c r="L993" s="276"/>
      <c r="M993" s="276"/>
      <c r="N993" s="276"/>
      <c r="O993" s="276"/>
      <c r="P993" s="276"/>
      <c r="Q993" s="276"/>
      <c r="R993" s="276"/>
      <c r="S993" s="276"/>
      <c r="T993" s="276"/>
      <c r="U993" s="276"/>
      <c r="V993" s="276"/>
      <c r="W993" s="276"/>
      <c r="X993" s="276"/>
      <c r="Y993" s="276"/>
      <c r="Z993" s="276"/>
    </row>
    <row r="994" ht="15.75" customHeight="1">
      <c r="A994" s="2"/>
      <c r="B994" s="2"/>
      <c r="C994" s="2"/>
      <c r="D994" s="276"/>
      <c r="E994" s="276"/>
      <c r="F994" s="276"/>
      <c r="G994" s="276"/>
      <c r="H994" s="276"/>
      <c r="I994" s="276"/>
      <c r="J994" s="276"/>
      <c r="K994" s="276"/>
      <c r="L994" s="276"/>
      <c r="M994" s="276"/>
      <c r="N994" s="276"/>
      <c r="O994" s="276"/>
      <c r="P994" s="276"/>
      <c r="Q994" s="276"/>
      <c r="R994" s="276"/>
      <c r="S994" s="276"/>
      <c r="T994" s="276"/>
      <c r="U994" s="276"/>
      <c r="V994" s="276"/>
      <c r="W994" s="276"/>
      <c r="X994" s="276"/>
      <c r="Y994" s="276"/>
      <c r="Z994" s="276"/>
    </row>
    <row r="995" ht="15.75" customHeight="1">
      <c r="A995" s="2"/>
      <c r="B995" s="2"/>
      <c r="C995" s="2"/>
      <c r="D995" s="276"/>
      <c r="E995" s="276"/>
      <c r="F995" s="276"/>
      <c r="G995" s="276"/>
      <c r="H995" s="276"/>
      <c r="I995" s="276"/>
      <c r="J995" s="276"/>
      <c r="K995" s="276"/>
      <c r="L995" s="276"/>
      <c r="M995" s="276"/>
      <c r="N995" s="276"/>
      <c r="O995" s="276"/>
      <c r="P995" s="276"/>
      <c r="Q995" s="276"/>
      <c r="R995" s="276"/>
      <c r="S995" s="276"/>
      <c r="T995" s="276"/>
      <c r="U995" s="276"/>
      <c r="V995" s="276"/>
      <c r="W995" s="276"/>
      <c r="X995" s="276"/>
      <c r="Y995" s="276"/>
      <c r="Z995" s="276"/>
    </row>
    <row r="996" ht="15.75" customHeight="1">
      <c r="A996" s="2"/>
      <c r="B996" s="2"/>
      <c r="C996" s="2"/>
      <c r="D996" s="276"/>
      <c r="E996" s="276"/>
      <c r="F996" s="276"/>
      <c r="G996" s="276"/>
      <c r="H996" s="276"/>
      <c r="I996" s="276"/>
      <c r="J996" s="276"/>
      <c r="K996" s="276"/>
      <c r="L996" s="276"/>
      <c r="M996" s="276"/>
      <c r="N996" s="276"/>
      <c r="O996" s="276"/>
      <c r="P996" s="276"/>
      <c r="Q996" s="276"/>
      <c r="R996" s="276"/>
      <c r="S996" s="276"/>
      <c r="T996" s="276"/>
      <c r="U996" s="276"/>
      <c r="V996" s="276"/>
      <c r="W996" s="276"/>
      <c r="X996" s="276"/>
      <c r="Y996" s="276"/>
      <c r="Z996" s="276"/>
    </row>
    <row r="997" ht="15.75" customHeight="1">
      <c r="A997" s="2"/>
      <c r="B997" s="2"/>
      <c r="C997" s="2"/>
      <c r="D997" s="276"/>
      <c r="E997" s="276"/>
      <c r="F997" s="276"/>
      <c r="G997" s="276"/>
      <c r="H997" s="276"/>
      <c r="I997" s="276"/>
      <c r="J997" s="276"/>
      <c r="K997" s="276"/>
      <c r="L997" s="276"/>
      <c r="M997" s="276"/>
      <c r="N997" s="276"/>
      <c r="O997" s="276"/>
      <c r="P997" s="276"/>
      <c r="Q997" s="276"/>
      <c r="R997" s="276"/>
      <c r="S997" s="276"/>
      <c r="T997" s="276"/>
      <c r="U997" s="276"/>
      <c r="V997" s="276"/>
      <c r="W997" s="276"/>
      <c r="X997" s="276"/>
      <c r="Y997" s="276"/>
      <c r="Z997" s="276"/>
    </row>
    <row r="998" ht="15.75" customHeight="1">
      <c r="A998" s="2"/>
      <c r="B998" s="2"/>
      <c r="C998" s="2"/>
      <c r="D998" s="276"/>
      <c r="E998" s="276"/>
      <c r="F998" s="276"/>
      <c r="G998" s="276"/>
      <c r="H998" s="276"/>
      <c r="I998" s="276"/>
      <c r="J998" s="276"/>
      <c r="K998" s="276"/>
      <c r="L998" s="276"/>
      <c r="M998" s="276"/>
      <c r="N998" s="276"/>
      <c r="O998" s="276"/>
      <c r="P998" s="276"/>
      <c r="Q998" s="276"/>
      <c r="R998" s="276"/>
      <c r="S998" s="276"/>
      <c r="T998" s="276"/>
      <c r="U998" s="276"/>
      <c r="V998" s="276"/>
      <c r="W998" s="276"/>
      <c r="X998" s="276"/>
      <c r="Y998" s="276"/>
      <c r="Z998" s="276"/>
    </row>
    <row r="999" ht="15.75" customHeight="1">
      <c r="A999" s="2"/>
      <c r="B999" s="2"/>
      <c r="C999" s="2"/>
      <c r="D999" s="276"/>
      <c r="E999" s="276"/>
      <c r="F999" s="276"/>
      <c r="G999" s="276"/>
      <c r="H999" s="276"/>
      <c r="I999" s="276"/>
      <c r="J999" s="276"/>
      <c r="K999" s="276"/>
      <c r="L999" s="276"/>
      <c r="M999" s="276"/>
      <c r="N999" s="276"/>
      <c r="O999" s="276"/>
      <c r="P999" s="276"/>
      <c r="Q999" s="276"/>
      <c r="R999" s="276"/>
      <c r="S999" s="276"/>
      <c r="T999" s="276"/>
      <c r="U999" s="276"/>
      <c r="V999" s="276"/>
      <c r="W999" s="276"/>
      <c r="X999" s="276"/>
      <c r="Y999" s="276"/>
      <c r="Z999" s="276"/>
    </row>
    <row r="1000" ht="15.75" customHeight="1">
      <c r="A1000" s="2"/>
      <c r="B1000" s="2"/>
      <c r="C1000" s="2"/>
      <c r="D1000" s="276"/>
      <c r="E1000" s="276"/>
      <c r="F1000" s="276"/>
      <c r="G1000" s="276"/>
      <c r="H1000" s="276"/>
      <c r="I1000" s="276"/>
      <c r="J1000" s="276"/>
      <c r="K1000" s="276"/>
      <c r="L1000" s="276"/>
      <c r="M1000" s="276"/>
      <c r="N1000" s="276"/>
      <c r="O1000" s="276"/>
      <c r="P1000" s="276"/>
      <c r="Q1000" s="276"/>
      <c r="R1000" s="276"/>
      <c r="S1000" s="276"/>
      <c r="T1000" s="276"/>
      <c r="U1000" s="276"/>
      <c r="V1000" s="276"/>
      <c r="W1000" s="276"/>
      <c r="X1000" s="276"/>
      <c r="Y1000" s="276"/>
      <c r="Z1000" s="276"/>
    </row>
  </sheetData>
  <mergeCells count="6">
    <mergeCell ref="A1:C1"/>
    <mergeCell ref="E3:F4"/>
    <mergeCell ref="A12:C12"/>
    <mergeCell ref="A14:C14"/>
    <mergeCell ref="B15:C15"/>
    <mergeCell ref="B22:C22"/>
  </mergeCells>
  <dataValidations>
    <dataValidation type="list" allowBlank="1" showErrorMessage="1" sqref="B15">
      <formula1>$N$22:$N$26</formula1>
    </dataValidation>
  </dataValidations>
  <printOptions horizontalCentered="1"/>
  <pageMargins bottom="0.4724409448818898" footer="0.0" header="0.0" left="0.1968503937007874" right="0.1968503937007874" top="0.4724409448818898"/>
  <pageSetup paperSize="9" scale="99" orientation="portrait"/>
  <headerFooter>
    <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2017-02-20T06:20:12Z</dcterms:created>
  <dc:creator>Branislav Strečanský</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