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2E707D33-34BE-431C-A0A4-33E9D664427D}" xr6:coauthVersionLast="47" xr6:coauthVersionMax="47" xr10:uidLastSave="{00000000-0000-0000-0000-000000000000}"/>
  <bookViews>
    <workbookView xWindow="-108" yWindow="-108" windowWidth="23256" windowHeight="1257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J11" i="4" s="1"/>
  <c r="F63" i="9"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L95" i="9" l="1"/>
  <c r="M95" i="9" s="1"/>
  <c r="E95" i="9"/>
  <c r="D95" i="9"/>
  <c r="I95" i="9"/>
  <c r="C95" i="9"/>
  <c r="C69" i="9"/>
  <c r="I3" i="4"/>
  <c r="D55" i="9" s="1"/>
  <c r="I11" i="4"/>
  <c r="D63" i="9" s="1"/>
  <c r="E63" i="9" s="1"/>
  <c r="C96" i="9"/>
  <c r="M59" i="9"/>
  <c r="I35" i="4"/>
  <c r="F74" i="9"/>
  <c r="D68" i="9"/>
  <c r="F79" i="9"/>
  <c r="F87" i="9"/>
  <c r="I23" i="4"/>
  <c r="D76" i="9"/>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J76" i="9"/>
  <c r="R46" i="9"/>
  <c r="L47" i="9"/>
  <c r="C45" i="9" s="1"/>
  <c r="N46" i="9"/>
  <c r="T46" i="9"/>
  <c r="L13" i="9"/>
  <c r="P46" i="9"/>
  <c r="J95" i="9" l="1"/>
  <c r="D66" i="9"/>
  <c r="J66" i="9" s="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G114" i="9"/>
  <c r="G111" i="9"/>
  <c r="G104" i="9"/>
  <c r="G99" i="9"/>
  <c r="G126" i="9"/>
  <c r="G63" i="9"/>
  <c r="I63" i="9" s="1"/>
  <c r="G110" i="9"/>
  <c r="G102" i="9"/>
  <c r="G127" i="9"/>
  <c r="G62" i="9"/>
  <c r="G69" i="9"/>
  <c r="I69" i="9" s="1"/>
  <c r="G73" i="9"/>
  <c r="I73" i="9" s="1"/>
  <c r="G124" i="9"/>
  <c r="G67" i="9"/>
  <c r="I67" i="9" s="1"/>
  <c r="G92" i="9"/>
  <c r="I92" i="9" s="1"/>
  <c r="G86" i="9"/>
  <c r="I86" i="9" s="1"/>
  <c r="G84" i="9"/>
  <c r="I84" i="9" s="1"/>
  <c r="G70" i="9"/>
  <c r="I70" i="9" s="1"/>
  <c r="I62" i="9" l="1"/>
  <c r="J72" i="9"/>
  <c r="G72" i="9"/>
  <c r="I72" i="9" s="1"/>
  <c r="G78" i="9"/>
  <c r="I78" i="9" s="1"/>
  <c r="I61"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<sst xmlns="http://schemas.openxmlformats.org/spreadsheetml/2006/main" count="8880" uniqueCount="4375">
  <si>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</si>
  <si>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</si>
  <si>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</si>
  <si>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</si>
  <si>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</si>
  <si>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</si>
  <si>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</si>
  <si>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</si>
  <si>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</si>
  <si>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</si>
  <si>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</si>
  <si>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</si>
  <si>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</si>
  <si>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</si>
  <si>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</si>
  <si>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</si>
  <si>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</si>
  <si>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</si>
  <si>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</si>
  <si>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</si>
  <si>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</si>
  <si>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</si>
  <si>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</si>
  <si>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</si>
  <si>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</si>
  <si>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</si>
  <si>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</si>
  <si>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</si>
  <si>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</si>
  <si>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</si>
  <si>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</si>
  <si>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</si>
  <si>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</si>
  <si>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</si>
  <si>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</si>
  <si>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</si>
  <si>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</si>
  <si>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</si>
  <si>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</si>
  <si>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</si>
  <si>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</si>
  <si>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</si>
  <si>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</si>
  <si>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</si>
  <si>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</si>
  <si>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</si>
  <si>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</si>
  <si>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</si>
  <si>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</si>
  <si>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</si>
  <si>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</si>
  <si>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</si>
  <si>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</si>
  <si>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</si>
  <si>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</si>
  <si>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</si>
  <si>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</si>
  <si>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</si>
  <si>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</si>
  <si>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</si>
  <si>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</si>
  <si>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</si>
  <si>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</si>
  <si>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</si>
  <si>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</si>
  <si>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</si>
  <si>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</si>
  <si>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</si>
  <si>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</si>
  <si>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</si>
  <si>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</si>
  <si>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</si>
  <si>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</si>
  <si>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</si>
  <si>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</si>
  <si>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</si>
  <si>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</si>
  <si>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</si>
  <si>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</si>
  <si>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</si>
  <si>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</si>
  <si>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</si>
  <si>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</si>
  <si>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</si>
  <si>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</si>
  <si>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</si>
  <si>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</si>
  <si>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</si>
  <si>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</si>
  <si>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</si>
  <si>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</si>
  <si>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</si>
  <si>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</si>
  <si>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</si>
  <si>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</si>
  <si>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</si>
  <si>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</si>
  <si>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</si>
  <si>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</si>
  <si>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</si>
  <si>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</si>
  <si>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</si>
  <si>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</si>
  <si>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</si>
  <si>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</si>
  <si>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</si>
  <si>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</si>
  <si>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</si>
  <si>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</si>
  <si>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</si>
  <si>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</si>
  <si>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</si>
  <si>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</si>
  <si>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</si>
  <si>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</si>
  <si>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</si>
  <si>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</si>
  <si>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</si>
  <si>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</si>
  <si>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</si>
  <si>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</si>
  <si>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</si>
  <si>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</si>
  <si>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</si>
  <si>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</si>
  <si>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</si>
  <si>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</si>
  <si>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</si>
  <si>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</si>
  <si>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</si>
  <si>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</si>
  <si>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</si>
  <si>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</si>
  <si>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</si>
  <si>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</si>
  <si>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</si>
  <si>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</si>
  <si>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</si>
  <si>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</si>
  <si>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</si>
  <si>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</si>
  <si>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</si>
  <si>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</si>
  <si>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</si>
  <si>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</si>
  <si>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</si>
  <si>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</si>
  <si>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</si>
  <si>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</si>
  <si>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</si>
  <si>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</si>
  <si>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</si>
  <si>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</si>
  <si>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</si>
  <si>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</si>
  <si>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</si>
  <si>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</si>
  <si>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</si>
  <si>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</si>
  <si>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</si>
  <si>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</si>
  <si>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</si>
  <si>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</si>
  <si>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</si>
  <si>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</si>
  <si>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</si>
  <si>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</si>
  <si>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</si>
  <si>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</si>
  <si>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</si>
  <si>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</si>
  <si>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</si>
  <si>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</si>
  <si>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</si>
  <si>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</si>
  <si>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</si>
  <si>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</si>
  <si>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</si>
  <si>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</si>
  <si>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</si>
  <si>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</si>
  <si>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</si>
  <si>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</si>
  <si>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</si>
  <si>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</si>
  <si>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</si>
  <si>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</si>
  <si>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</si>
  <si>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</si>
  <si>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</si>
  <si>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</si>
  <si>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</si>
  <si>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</si>
  <si>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</si>
  <si>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</si>
  <si>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</si>
  <si>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</si>
  <si>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</si>
  <si>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</si>
  <si>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</si>
  <si>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</si>
  <si>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</si>
  <si>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</si>
  <si>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</si>
  <si>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</si>
  <si>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</si>
  <si>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</si>
  <si>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</si>
  <si>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</si>
  <si>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</si>
  <si>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</si>
  <si>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</si>
  <si>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</si>
  <si>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</si>
  <si>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</si>
  <si>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</si>
  <si>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</si>
  <si>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</si>
  <si>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</si>
  <si>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</si>
  <si>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</si>
  <si>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</si>
  <si>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</si>
  <si>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</si>
  <si>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</si>
  <si>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</si>
  <si>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</si>
  <si>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</si>
  <si>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</si>
  <si>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</si>
  <si>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</si>
  <si>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</si>
  <si>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</si>
  <si>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</si>
  <si>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</si>
  <si>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</si>
  <si>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</si>
  <si>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</si>
  <si>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</si>
  <si>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</si>
  <si>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</si>
  <si>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</si>
  <si>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</si>
  <si>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</si>
  <si>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</si>
  <si>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</si>
  <si>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</si>
  <si>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</si>
  <si>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</si>
  <si>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</si>
  <si>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</si>
  <si>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</si>
  <si>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</si>
  <si>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</si>
  <si>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</si>
  <si>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</si>
  <si>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</si>
  <si>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</si>
  <si>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</si>
  <si>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</si>
  <si>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</si>
  <si>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</si>
  <si>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</si>
  <si>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</si>
  <si>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</si>
  <si>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</si>
  <si>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</si>
  <si>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</si>
  <si>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</si>
  <si>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</si>
  <si>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</si>
  <si>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</si>
  <si>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</si>
  <si>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</si>
  <si>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</si>
  <si>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</si>
  <si>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</si>
  <si>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</si>
  <si>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</si>
  <si>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</si>
  <si>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</si>
  <si>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</si>
  <si>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</si>
  <si>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</si>
  <si>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</si>
  <si>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</si>
  <si>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</si>
  <si>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</si>
  <si>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</si>
  <si>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</si>
  <si>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</si>
  <si>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</si>
  <si>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</si>
  <si>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</si>
  <si>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</si>
  <si>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</si>
  <si>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</si>
  <si>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</si>
  <si>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</si>
  <si>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</si>
  <si>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</si>
  <si>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</si>
  <si>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</si>
  <si>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</si>
  <si>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</si>
  <si>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</si>
  <si>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</si>
  <si>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</si>
  <si>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</si>
  <si>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</si>
  <si>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</si>
  <si>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</si>
  <si>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</si>
  <si>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</si>
  <si>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</si>
  <si>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</si>
  <si>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</si>
  <si>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</si>
  <si>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</si>
  <si>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</si>
  <si>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</si>
  <si>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</si>
  <si>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</si>
  <si>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</si>
  <si>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</si>
  <si>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</si>
  <si>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</si>
  <si>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</si>
  <si>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</si>
  <si>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</si>
  <si>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</si>
  <si>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</si>
  <si>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</si>
  <si>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</si>
  <si>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</si>
  <si>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</si>
  <si>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</si>
  <si>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</si>
  <si>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</si>
  <si>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</si>
  <si>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</si>
  <si>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</si>
  <si>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</si>
  <si>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</si>
  <si>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</si>
  <si>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</si>
  <si>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</si>
  <si>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</si>
  <si>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</si>
  <si>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</si>
  <si>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</si>
  <si>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</si>
  <si>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</si>
  <si>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</si>
  <si>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</si>
  <si>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</si>
  <si>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</si>
  <si>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</si>
  <si>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</si>
  <si>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</si>
  <si>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</si>
  <si>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</si>
  <si>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</si>
  <si>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</si>
  <si>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</si>
  <si>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</si>
  <si>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</si>
  <si>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</si>
  <si>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</si>
  <si>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</si>
  <si>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</si>
  <si>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</si>
  <si>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</si>
  <si>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</si>
  <si>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</si>
  <si>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</si>
  <si>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</si>
  <si>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</si>
  <si>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</si>
  <si>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</si>
  <si>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</si>
  <si>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</si>
  <si>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</si>
  <si>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</si>
  <si>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</si>
  <si>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</si>
  <si>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</si>
  <si>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</si>
  <si>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</si>
  <si>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</si>
  <si>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</si>
  <si>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</si>
  <si>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</si>
  <si>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</si>
  <si>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</si>
  <si>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</si>
  <si>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</si>
  <si>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</si>
  <si>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</si>
  <si>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</si>
  <si>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</si>
  <si>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</si>
  <si>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</si>
  <si>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</si>
  <si>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</si>
  <si>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</si>
  <si>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</si>
  <si>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</si>
  <si>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</si>
  <si>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</si>
  <si>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</si>
  <si>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</si>
  <si>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</si>
  <si>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</si>
  <si>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</si>
  <si>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</si>
  <si>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</si>
  <si>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</si>
  <si>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</si>
  <si>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</si>
  <si>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</si>
  <si>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</si>
  <si>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</si>
  <si>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</si>
  <si>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</si>
  <si>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</si>
  <si>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</si>
  <si>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</si>
  <si>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</si>
  <si>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</si>
  <si>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</si>
  <si>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</si>
  <si>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</si>
  <si>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</si>
  <si>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</si>
  <si>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</si>
  <si>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</si>
  <si>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</si>
  <si>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</si>
  <si>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</si>
  <si>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</si>
  <si>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</si>
  <si>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</si>
  <si>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</si>
  <si>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</si>
  <si>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</si>
  <si>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</si>
  <si>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</si>
  <si>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</si>
  <si>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</si>
  <si>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</si>
  <si>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</si>
  <si>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</si>
  <si>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</si>
  <si>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</si>
  <si>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</si>
  <si>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</si>
  <si>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</si>
  <si>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</si>
  <si>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</si>
  <si>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</si>
  <si>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</si>
  <si>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</si>
  <si>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</si>
  <si>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</si>
  <si>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</si>
  <si>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</si>
  <si>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</si>
  <si>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</si>
  <si>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</si>
  <si>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</si>
  <si>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</si>
  <si>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</si>
  <si>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</si>
  <si>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</si>
  <si>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</si>
  <si>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</si>
  <si>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</si>
  <si>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</si>
  <si>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</si>
  <si>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</si>
  <si>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</si>
  <si>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</si>
  <si>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</si>
  <si>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</si>
  <si>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</si>
  <si>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</si>
  <si>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</si>
  <si>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</si>
  <si>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</si>
  <si>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</si>
  <si>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</si>
  <si>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</si>
  <si>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</si>
  <si>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</si>
  <si>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</si>
  <si>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</si>
  <si>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</si>
  <si>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</si>
  <si>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</si>
  <si>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</si>
  <si>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</si>
  <si>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</si>
  <si>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</si>
  <si>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</si>
  <si>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</si>
  <si>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</si>
  <si>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</si>
  <si>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</si>
  <si>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</si>
  <si>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</si>
  <si>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</si>
  <si>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</si>
  <si>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</si>
  <si>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</si>
  <si>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</si>
  <si>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</si>
  <si>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</si>
  <si>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</si>
  <si>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</si>
  <si>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</si>
  <si>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</si>
  <si>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</si>
  <si>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</si>
  <si>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</si>
  <si>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</si>
  <si>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</si>
  <si>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</si>
  <si>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</si>
  <si>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</si>
  <si>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</si>
  <si>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</si>
  <si>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</si>
  <si>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</si>
  <si>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</si>
  <si>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</si>
  <si>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</si>
  <si>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</si>
  <si>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</si>
  <si>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</si>
  <si>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</si>
  <si>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</si>
  <si>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</si>
  <si>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</si>
  <si>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</si>
  <si>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</si>
  <si>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</si>
  <si>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</si>
  <si>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</si>
  <si>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</si>
  <si>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</si>
  <si>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</si>
  <si>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</si>
  <si>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</si>
  <si>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</si>
  <si>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</si>
  <si>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</si>
  <si>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</si>
  <si>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</si>
  <si>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</si>
  <si>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</si>
  <si>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</si>
  <si>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</si>
  <si>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</si>
  <si>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</si>
  <si>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</si>
  <si>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</si>
  <si>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</si>
  <si>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</si>
  <si>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</si>
  <si>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</si>
  <si>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</si>
  <si>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</si>
  <si>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</si>
  <si>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</si>
  <si>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</si>
  <si>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</si>
  <si>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</si>
  <si>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</si>
  <si>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</si>
  <si>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</si>
  <si>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</si>
  <si>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</si>
  <si>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</si>
  <si>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</si>
  <si>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</si>
  <si>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</si>
  <si>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</si>
  <si>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</si>
  <si>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</si>
  <si>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</si>
  <si>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</si>
  <si>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</si>
  <si>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</si>
  <si>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</si>
  <si>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</si>
  <si>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</si>
  <si>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</si>
  <si>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</si>
  <si>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</si>
  <si>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</si>
  <si>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</si>
  <si>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</si>
  <si>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</si>
  <si>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</si>
  <si>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</si>
  <si>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</si>
  <si>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</si>
  <si>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</si>
  <si>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</si>
  <si>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</si>
  <si>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</si>
  <si>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</si>
  <si>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</si>
  <si>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</si>
  <si>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</si>
  <si>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</si>
  <si>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</si>
  <si>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</si>
  <si>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</si>
  <si>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</si>
  <si>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</si>
  <si>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</si>
  <si>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</si>
  <si>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</si>
  <si>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</si>
  <si>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</si>
  <si>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</si>
  <si>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</si>
  <si>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</si>
  <si>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</si>
  <si>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</si>
  <si>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</si>
  <si>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</si>
  <si>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</si>
  <si>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</si>
  <si>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</si>
  <si>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</si>
  <si>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</si>
  <si>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</si>
  <si>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</si>
  <si>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</si>
  <si>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</si>
  <si>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</si>
  <si>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</si>
  <si>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</si>
  <si>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</si>
  <si>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</si>
  <si>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</si>
  <si>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</si>
  <si>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</si>
  <si>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</si>
  <si>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</si>
  <si>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</si>
  <si>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</si>
  <si>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</si>
  <si>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</si>
  <si>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</si>
  <si>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</si>
  <si>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</si>
  <si>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</si>
  <si>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</si>
  <si>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</si>
  <si>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</si>
  <si>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</si>
  <si>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</si>
  <si>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</si>
  <si>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</si>
  <si>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</si>
  <si>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</si>
  <si>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</si>
  <si>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</si>
  <si>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</si>
  <si>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</si>
  <si>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</si>
  <si>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</si>
  <si>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</si>
  <si>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</si>
  <si>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</si>
  <si>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</si>
  <si>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</si>
  <si>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</si>
  <si>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</si>
  <si>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</si>
  <si>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</si>
  <si>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</si>
  <si>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</si>
  <si>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</si>
  <si>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</si>
  <si>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</si>
  <si>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</si>
  <si>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</si>
  <si>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</si>
  <si>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</si>
  <si>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</si>
  <si>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</si>
  <si>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</si>
  <si>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</si>
  <si>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</si>
  <si>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</si>
  <si>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</si>
  <si>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</si>
  <si>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</si>
  <si>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</si>
  <si>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</si>
  <si>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</si>
  <si>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</si>
  <si>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</si>
  <si>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</si>
  <si>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</si>
  <si>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</si>
  <si>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</si>
  <si>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</si>
  <si>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</si>
  <si>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</si>
  <si>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</si>
  <si>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</si>
  <si>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</si>
  <si>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</si>
  <si>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</si>
  <si>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</si>
  <si>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</si>
  <si>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</si>
  <si>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</si>
  <si>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</si>
  <si>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</si>
  <si>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</si>
  <si>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</si>
  <si>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</si>
  <si>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</si>
  <si>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</si>
  <si>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</si>
  <si>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</si>
  <si>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</si>
  <si>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</si>
  <si>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</si>
  <si>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</si>
  <si>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</si>
  <si>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</si>
  <si>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</si>
  <si>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</si>
  <si>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</si>
  <si>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</si>
  <si>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</si>
  <si>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</si>
  <si>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</si>
  <si>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</si>
  <si>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</si>
  <si>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</si>
  <si>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</si>
  <si>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</si>
  <si>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</si>
  <si>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</si>
  <si>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</si>
  <si>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</si>
  <si>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</si>
  <si>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</si>
  <si>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</si>
  <si>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</si>
  <si>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</si>
  <si>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</si>
  <si>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</si>
  <si>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</si>
  <si>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</si>
  <si>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</si>
  <si>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</si>
  <si>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</si>
  <si>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</si>
  <si>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</si>
  <si>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</si>
  <si>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</si>
  <si>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</si>
  <si>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</si>
  <si>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</si>
  <si>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</si>
  <si>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</si>
  <si>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</si>
  <si>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</si>
  <si>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</si>
  <si>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</si>
  <si>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</si>
  <si>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</si>
  <si>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</si>
  <si>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</si>
  <si>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</si>
  <si>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</si>
  <si>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</si>
  <si>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</si>
  <si>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</si>
  <si>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</si>
  <si>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</si>
  <si>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</si>
  <si>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</si>
  <si>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</si>
  <si>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</si>
  <si>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</si>
  <si>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</si>
  <si>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</si>
  <si>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</si>
  <si>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</si>
  <si>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</si>
  <si>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</si>
  <si>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</si>
  <si>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</si>
  <si>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</si>
  <si>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</si>
  <si>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</si>
  <si>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</si>
  <si>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</si>
  <si>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</si>
  <si>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</si>
  <si>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</si>
  <si>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</si>
  <si>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</si>
  <si>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</si>
  <si>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</si>
  <si>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</si>
  <si>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</si>
  <si>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</si>
  <si>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</si>
  <si>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</si>
  <si>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</si>
  <si>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</si>
  <si>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</si>
  <si>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</si>
  <si>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</si>
  <si>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</si>
  <si>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</si>
  <si>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</si>
  <si>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</si>
  <si>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</si>
  <si>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</si>
  <si>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</si>
  <si>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</si>
  <si>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</si>
  <si>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</si>
  <si>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</si>
  <si>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</si>
  <si>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</si>
  <si>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</si>
  <si>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</si>
  <si>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</si>
  <si>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</si>
  <si>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</si>
  <si>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</si>
  <si>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</si>
  <si>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</si>
  <si>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</si>
  <si>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</si>
  <si>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</si>
  <si>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</si>
  <si>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</si>
  <si>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</si>
  <si>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</si>
  <si>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</si>
  <si>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</si>
  <si>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</si>
  <si>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</si>
  <si>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</si>
  <si>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</si>
  <si>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</si>
  <si>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</si>
  <si>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</si>
  <si>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</si>
  <si>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</si>
  <si>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</si>
  <si>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</si>
  <si>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</si>
  <si>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</si>
  <si>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</si>
  <si>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</si>
  <si>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</si>
  <si>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</si>
  <si>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</si>
  <si>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</si>
  <si>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</si>
  <si>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</si>
  <si>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</si>
  <si>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</si>
  <si>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</si>
  <si>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</si>
  <si>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</si>
  <si>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</si>
  <si>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</si>
  <si>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</si>
  <si>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</si>
  <si>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</si>
  <si>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</si>
  <si>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</si>
  <si>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</si>
  <si>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</si>
  <si>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</si>
  <si>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</si>
  <si>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</si>
  <si>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</si>
  <si>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</si>
  <si>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</si>
  <si>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</si>
  <si>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</si>
  <si>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</si>
  <si>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</si>
  <si>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</si>
  <si>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</si>
  <si>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</si>
  <si>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</si>
  <si>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</si>
  <si>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</si>
  <si>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</si>
  <si>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</si>
  <si>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</si>
  <si>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</si>
  <si>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</si>
  <si>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</si>
  <si>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</si>
  <si>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</si>
  <si>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</si>
  <si>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</si>
  <si>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</si>
  <si>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</si>
  <si>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</si>
  <si>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</si>
  <si>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</si>
  <si>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</si>
  <si>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</si>
  <si>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</si>
  <si>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</si>
  <si>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</si>
  <si>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</si>
  <si>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</si>
  <si>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</si>
  <si>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</si>
  <si>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</si>
  <si>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</si>
  <si>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</si>
  <si>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</si>
  <si>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</si>
  <si>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</si>
  <si>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</si>
  <si>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</si>
  <si>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</si>
  <si>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</si>
  <si>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</si>
  <si>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</si>
  <si>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</si>
  <si>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</si>
  <si>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</si>
  <si>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</si>
  <si>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</si>
  <si>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</si>
  <si>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</si>
  <si>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</si>
  <si>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</si>
  <si>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</si>
  <si>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</si>
  <si>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</si>
  <si>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</si>
  <si>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</si>
  <si>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</si>
  <si>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</si>
  <si>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</si>
  <si>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</si>
  <si>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</si>
  <si>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</si>
  <si>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</si>
  <si>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</si>
  <si>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</si>
  <si>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</si>
  <si>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</si>
  <si>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</si>
  <si>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</si>
  <si>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</si>
  <si>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</si>
  <si>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</si>
  <si>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</si>
  <si>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</si>
  <si>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</si>
  <si>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</si>
  <si>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</si>
  <si>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</si>
  <si>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</si>
  <si>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</si>
  <si>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</si>
  <si>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</si>
  <si>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</si>
  <si>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</si>
  <si>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</si>
  <si>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</si>
  <si>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</si>
  <si>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</si>
  <si>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</si>
  <si>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</si>
  <si>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</si>
  <si>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</si>
  <si>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</si>
  <si>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</si>
  <si>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</si>
  <si>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</si>
  <si>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</si>
  <si>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</si>
  <si>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</si>
  <si>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</si>
  <si>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</si>
  <si>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</si>
  <si>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</si>
  <si>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</si>
  <si>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</si>
  <si>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</si>
  <si>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</si>
  <si>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</si>
  <si>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</si>
  <si>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</si>
  <si>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</si>
  <si>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</si>
  <si>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</si>
  <si>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</si>
  <si>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</si>
  <si>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</si>
  <si>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</si>
  <si>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</si>
  <si>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</si>
  <si>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</si>
  <si>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</si>
  <si>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</si>
  <si>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</si>
  <si>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</si>
  <si>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</si>
  <si>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</si>
  <si>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</si>
  <si>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</si>
  <si>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</si>
  <si>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</si>
  <si>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</si>
  <si>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</si>
  <si>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</si>
  <si>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</si>
  <si>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</si>
  <si>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</si>
  <si>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</si>
  <si>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</si>
  <si>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</si>
  <si>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</si>
  <si>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</si>
  <si>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</si>
  <si>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</si>
  <si>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</si>
  <si>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</si>
  <si>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</si>
  <si>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</si>
  <si>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</si>
  <si>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</si>
  <si>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</si>
  <si>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</si>
  <si>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</si>
  <si>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</si>
  <si>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</si>
  <si>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</si>
  <si>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</si>
  <si>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</si>
  <si>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</si>
  <si>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</si>
  <si>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</si>
  <si>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</si>
  <si>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</si>
  <si>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</si>
  <si>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</si>
  <si>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</si>
  <si>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</si>
  <si>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</si>
  <si>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</si>
  <si>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</si>
  <si>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</si>
  <si>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</si>
  <si>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</si>
  <si>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</si>
  <si>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</si>
  <si>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</si>
  <si>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</si>
  <si>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</si>
  <si>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</si>
  <si>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</si>
  <si>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</si>
  <si>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</si>
  <si>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</si>
  <si>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</si>
  <si>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</si>
  <si>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</si>
  <si>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</si>
  <si>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</si>
  <si>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</si>
  <si>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</si>
  <si>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</si>
  <si>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</si>
  <si>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</si>
  <si>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</si>
  <si>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</si>
  <si>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</si>
  <si>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</si>
  <si>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</si>
  <si>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</si>
  <si>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</si>
  <si>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</si>
  <si>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</si>
  <si>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</si>
  <si>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</si>
  <si>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</si>
  <si>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</si>
  <si>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</si>
  <si>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</si>
  <si>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</si>
  <si>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</si>
  <si>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</si>
  <si>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</si>
  <si>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</si>
  <si>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</si>
  <si>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</si>
  <si>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</si>
  <si>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</si>
  <si>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</si>
  <si>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</si>
  <si>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</si>
  <si>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</si>
  <si>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</si>
  <si>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</si>
  <si>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</si>
  <si>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</si>
  <si>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</si>
  <si>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</si>
  <si>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</si>
  <si>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</si>
  <si>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</si>
  <si>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</si>
  <si>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</si>
  <si>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</si>
  <si>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</si>
  <si>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</si>
  <si>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</si>
  <si>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</si>
  <si>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</si>
  <si>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</si>
  <si>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</si>
  <si>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</si>
  <si>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</si>
  <si>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</si>
  <si>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</si>
  <si>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</si>
  <si>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</si>
  <si>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</si>
  <si>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</si>
  <si>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</si>
  <si>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</si>
  <si>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</si>
  <si>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</si>
  <si>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</si>
  <si>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</si>
  <si>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</si>
  <si>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</si>
  <si>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</si>
  <si>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</si>
  <si>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</si>
  <si>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</si>
  <si>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</si>
  <si>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</si>
  <si>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</si>
  <si>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</si>
  <si>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</si>
  <si>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</si>
  <si>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</si>
  <si>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</si>
  <si>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</si>
  <si>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</si>
  <si>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</si>
  <si>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</si>
  <si>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</si>
  <si>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</si>
  <si>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</si>
  <si>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</si>
  <si>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</si>
  <si>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</si>
  <si>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</si>
  <si>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</si>
  <si>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</si>
  <si>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</si>
  <si>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</si>
  <si>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</si>
  <si>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</si>
  <si>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</si>
  <si>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</si>
  <si>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</si>
  <si>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</si>
  <si>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</si>
  <si>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</si>
  <si>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</si>
  <si>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</si>
  <si>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</si>
  <si>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</si>
  <si>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</si>
  <si>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</si>
  <si>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</si>
  <si>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</si>
  <si>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</si>
  <si>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</si>
  <si>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</si>
  <si>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</si>
  <si>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</si>
  <si>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</si>
  <si>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</si>
  <si>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</si>
  <si>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</si>
  <si>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</si>
  <si>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</si>
  <si>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</si>
  <si>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</si>
  <si>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</si>
  <si>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</si>
  <si>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</si>
  <si>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</si>
  <si>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</si>
  <si>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</si>
  <si>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</si>
  <si>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</si>
  <si>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</si>
  <si>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</si>
  <si>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</si>
  <si>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</si>
  <si>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</si>
  <si>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</si>
  <si>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</si>
  <si>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</si>
  <si>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</si>
  <si>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</si>
  <si>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</si>
  <si>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</si>
  <si>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</si>
  <si>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</si>
  <si>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</si>
  <si>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</si>
  <si>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</si>
  <si>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</si>
  <si>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</si>
  <si>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</si>
  <si>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</si>
  <si>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</si>
  <si>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</si>
  <si>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</si>
  <si>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</si>
  <si>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</si>
  <si>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</si>
  <si>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</si>
  <si>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</si>
  <si>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</si>
  <si>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</si>
  <si>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</si>
  <si>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</si>
  <si>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</si>
  <si>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</si>
  <si>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</si>
  <si>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</si>
  <si>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</si>
  <si>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</si>
  <si>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</si>
  <si>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</si>
  <si>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</si>
  <si>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</si>
  <si>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</si>
  <si>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</si>
  <si>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</si>
  <si>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</si>
  <si>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</si>
  <si>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</si>
  <si>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</si>
  <si>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</si>
  <si>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</si>
  <si>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</si>
  <si>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</si>
  <si>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</si>
  <si>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</si>
  <si>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</si>
  <si>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</si>
  <si>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</si>
  <si>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</si>
  <si>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</si>
  <si>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</si>
  <si>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</si>
  <si>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</si>
  <si>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</si>
  <si>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</si>
  <si>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</si>
  <si>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</si>
  <si>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</si>
  <si>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</si>
  <si>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</si>
  <si>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</si>
  <si>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</si>
  <si>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</si>
  <si>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</si>
  <si>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</si>
  <si>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</si>
  <si>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</si>
  <si>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</si>
  <si>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</si>
  <si>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</si>
  <si>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</si>
  <si>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</si>
  <si>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</si>
  <si>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</si>
  <si>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</si>
  <si>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</si>
  <si>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</si>
  <si>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</si>
  <si>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</si>
  <si>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</si>
  <si>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</si>
  <si>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</si>
  <si>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</si>
  <si>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</si>
  <si>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</si>
  <si>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</si>
  <si>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</si>
  <si>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</si>
  <si>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</si>
  <si>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</si>
  <si>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</si>
  <si>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</si>
  <si>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</si>
  <si>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</si>
  <si>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</si>
  <si>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</si>
  <si>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</si>
  <si>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</si>
  <si>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</si>
  <si>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</si>
  <si>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</si>
  <si>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</si>
  <si>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</si>
  <si>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</si>
  <si>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</si>
  <si>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</si>
  <si>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</si>
  <si>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</si>
  <si>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</si>
  <si>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</si>
  <si>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</si>
  <si>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</si>
  <si>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</si>
  <si>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</si>
  <si>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</si>
  <si>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</si>
  <si>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</si>
  <si>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</si>
  <si>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</si>
  <si>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</si>
  <si>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</si>
  <si>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</si>
  <si>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</si>
  <si>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</si>
  <si>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</si>
  <si>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</si>
  <si>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</si>
  <si>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</si>
  <si>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</si>
  <si>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</si>
  <si>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</si>
  <si>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</si>
  <si>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</si>
  <si>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</si>
  <si>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</si>
  <si>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</si>
  <si>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</si>
  <si>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</si>
  <si>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</si>
  <si>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</si>
  <si>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</si>
  <si>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</si>
  <si>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</si>
  <si>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</si>
  <si>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</si>
  <si>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</si>
  <si>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</si>
  <si>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</si>
  <si>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</si>
  <si>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</si>
  <si>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</si>
  <si>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</si>
  <si>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</si>
  <si>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</si>
  <si>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</si>
  <si>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</si>
  <si>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</si>
  <si>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</si>
  <si>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</si>
  <si>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</si>
  <si>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</si>
  <si>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</si>
  <si>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</si>
  <si>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</si>
  <si>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</si>
  <si>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</si>
  <si>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</si>
  <si>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</si>
  <si>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</si>
  <si>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</si>
  <si>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</si>
  <si>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</si>
  <si>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</si>
  <si>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</si>
  <si>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</si>
  <si>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</si>
  <si>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</si>
  <si>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</si>
  <si>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</si>
  <si>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</si>
  <si>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</si>
  <si>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</si>
  <si>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</si>
  <si>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</si>
  <si>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</si>
  <si>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</si>
  <si>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</si>
  <si>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</si>
  <si>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</si>
  <si>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</si>
  <si>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</si>
  <si>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</si>
  <si>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</si>
  <si>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</si>
  <si>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</si>
  <si>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</si>
  <si>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</si>
  <si>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</si>
  <si>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</si>
  <si>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</si>
  <si>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</si>
  <si>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</si>
  <si>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</si>
  <si>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</si>
  <si>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</si>
  <si>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</si>
  <si>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</si>
  <si>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</si>
  <si>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</si>
  <si>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</si>
  <si>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</si>
  <si>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</si>
  <si>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</si>
  <si>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</si>
  <si>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</si>
  <si>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</si>
  <si>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</si>
  <si>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</si>
  <si>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</si>
  <si>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</si>
  <si>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</si>
  <si>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</si>
  <si>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</si>
  <si>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</si>
  <si>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</si>
  <si>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</si>
  <si>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</si>
  <si>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</si>
  <si>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</si>
  <si>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</si>
  <si>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</si>
  <si>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</si>
  <si>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</si>
  <si>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</si>
  <si>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</si>
  <si>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</si>
  <si>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</si>
  <si>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</si>
  <si>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</si>
  <si>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</si>
  <si>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</si>
  <si>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</si>
  <si>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</si>
  <si>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</si>
  <si>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</si>
  <si>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</si>
  <si>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</si>
  <si>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</si>
  <si>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</si>
  <si>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</si>
  <si>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</si>
  <si>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</si>
  <si>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</si>
  <si>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</si>
  <si>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</si>
  <si>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</si>
  <si>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</si>
  <si>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</si>
  <si>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</si>
  <si>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</si>
  <si>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</si>
  <si>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</si>
  <si>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</si>
  <si>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</si>
  <si>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</si>
  <si>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</si>
  <si>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</si>
  <si>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</si>
  <si>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</si>
  <si>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</si>
  <si>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</si>
  <si>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</si>
  <si>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</si>
  <si>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</si>
  <si>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</si>
  <si>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</si>
  <si>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</si>
  <si>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</si>
  <si>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</si>
  <si>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</si>
  <si>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</si>
  <si>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</si>
  <si>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</si>
  <si>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</si>
  <si>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</si>
  <si>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</si>
  <si>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</si>
  <si>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</si>
  <si>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</si>
  <si>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</si>
  <si>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</si>
  <si>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</si>
  <si>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</si>
  <si>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</si>
  <si>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</si>
  <si>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</si>
  <si>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</si>
  <si>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</si>
  <si>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</si>
  <si>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</si>
  <si>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</si>
  <si>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</si>
  <si>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</si>
  <si>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</si>
  <si>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</si>
  <si>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</si>
  <si>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</si>
  <si>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</si>
  <si>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</si>
  <si>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</si>
  <si>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</si>
  <si>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</si>
  <si>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</si>
  <si>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</si>
  <si>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</si>
  <si>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</si>
  <si>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</si>
  <si>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</si>
  <si>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</si>
  <si>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</si>
  <si>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</si>
  <si>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</si>
  <si>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</si>
  <si>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</si>
  <si>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</si>
  <si>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</si>
  <si>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</si>
  <si>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</si>
  <si>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</si>
  <si>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</si>
  <si>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</si>
  <si>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</si>
  <si>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</si>
  <si>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</si>
  <si>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</si>
  <si>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</si>
  <si>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</si>
  <si>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</si>
  <si>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</si>
  <si>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</si>
  <si>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</si>
  <si>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</si>
  <si>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</si>
  <si>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</si>
  <si>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</si>
  <si>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</si>
  <si>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</si>
  <si>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</si>
  <si>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</si>
  <si>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</si>
  <si>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</si>
  <si>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</si>
  <si>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</si>
  <si>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</si>
  <si>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</si>
  <si>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</si>
  <si>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</si>
  <si>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</si>
  <si>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</si>
  <si>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</si>
  <si>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</si>
  <si>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</si>
  <si>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</si>
  <si>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</si>
  <si>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</si>
  <si>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</si>
  <si>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</si>
  <si>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</si>
  <si>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</si>
  <si>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</si>
  <si>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</si>
  <si>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</si>
  <si>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</si>
  <si>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</si>
  <si>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</si>
  <si>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</si>
  <si>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</si>
  <si>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</si>
  <si>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</si>
  <si>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</si>
  <si>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</si>
  <si>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</si>
  <si>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</si>
  <si>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</si>
  <si>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</si>
  <si>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</si>
  <si>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</si>
  <si>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</si>
  <si>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</si>
  <si>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</si>
  <si>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</si>
  <si>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</si>
  <si>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</si>
  <si>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</si>
  <si>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</si>
  <si>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</si>
  <si>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</si>
  <si>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</si>
  <si>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</si>
  <si>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</si>
  <si>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</si>
  <si>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</si>
  <si>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</si>
  <si>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</si>
  <si>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</si>
  <si>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</si>
  <si>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</si>
  <si>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</si>
  <si>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</si>
  <si>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</si>
  <si>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</si>
  <si>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</si>
  <si>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</si>
  <si>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</si>
  <si>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</si>
  <si>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</si>
  <si>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</si>
  <si>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</si>
  <si>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</si>
  <si>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</si>
  <si>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</si>
  <si>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</si>
  <si>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</si>
  <si>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</si>
  <si>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</si>
  <si>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</si>
  <si>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</si>
  <si>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</si>
  <si>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</si>
  <si>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</si>
  <si>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</si>
  <si>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</si>
  <si>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</si>
  <si>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</si>
  <si>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</si>
  <si>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</si>
  <si>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</si>
  <si>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</si>
  <si>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</si>
  <si>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</si>
  <si>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</si>
  <si>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</si>
  <si>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</si>
  <si>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</si>
  <si>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</si>
  <si>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</si>
  <si>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</si>
  <si>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</si>
  <si>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</si>
  <si>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</si>
  <si>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</si>
  <si>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</si>
  <si>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</si>
  <si>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</si>
  <si>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</si>
  <si>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</si>
  <si>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</si>
  <si>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</si>
  <si>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</si>
  <si>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</si>
  <si>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</si>
  <si>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</si>
  <si>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</si>
  <si>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</si>
  <si>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</si>
  <si>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</si>
  <si>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</si>
  <si>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</si>
  <si>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</si>
  <si>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</si>
  <si>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</si>
  <si>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</si>
  <si>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</si>
  <si>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</si>
  <si>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</si>
  <si>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</si>
  <si>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</si>
  <si>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</si>
  <si>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</si>
  <si>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</si>
  <si>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</si>
  <si>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</si>
  <si>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</si>
  <si>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</si>
  <si>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</si>
  <si>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</si>
  <si>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</si>
  <si>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</si>
  <si>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</si>
  <si>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</si>
  <si>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</si>
  <si>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</si>
  <si>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</si>
  <si>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</si>
  <si>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</si>
  <si>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</si>
  <si>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</si>
  <si>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</si>
  <si>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</si>
  <si>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</si>
  <si>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</si>
  <si>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</si>
  <si>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</si>
  <si>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</si>
  <si>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</si>
  <si>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</si>
  <si>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</si>
  <si>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</si>
  <si>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</si>
  <si>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</si>
  <si>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</si>
  <si>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</si>
  <si>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</si>
  <si>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</si>
  <si>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</si>
  <si>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</si>
  <si>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</si>
  <si>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</si>
  <si>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</si>
  <si>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</si>
  <si>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</si>
  <si>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</si>
  <si>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plavecké športy - bežné transfery</t>
  </si>
  <si>
    <t>25FA40014</t>
  </si>
  <si>
    <t>I-42138</t>
  </si>
  <si>
    <t>Členské poplatky medzinárodným organizáciám - hosting 5-old.swimmsvk.sk 17.1.2025-16.1.2026</t>
  </si>
  <si>
    <t>World Aquatics</t>
  </si>
  <si>
    <t>VUB0012025</t>
  </si>
  <si>
    <t>poplatky banke za odoslaný prevod k faktúre 25FA40014</t>
  </si>
  <si>
    <t>VÚB</t>
  </si>
  <si>
    <t>25FA40017</t>
  </si>
  <si>
    <t>25007</t>
  </si>
  <si>
    <t>Software/licencie/www.stránky - hosting 5-old.swimmsvk.sk 17.1.2025-16.1.2026</t>
  </si>
  <si>
    <t>node98 s.r.o.</t>
  </si>
  <si>
    <t>25FA40020</t>
  </si>
  <si>
    <t>2590003818</t>
  </si>
  <si>
    <t>nákup diaľničných známok do služobných vozidiel BL976KD a BL557MU na obdobie 29.1.2025-28.1.2026</t>
  </si>
  <si>
    <t>Národná diaľničná spoločnosť a.s.</t>
  </si>
  <si>
    <t>25FA40016</t>
  </si>
  <si>
    <t>105516</t>
  </si>
  <si>
    <t>Stockholm Swim Open - prípravný pretek reprezentácie SR RDS v termíne 11.-16.4.2025 -  ubytovanie 11 osôb z toho 8 športovcov + 3 RT</t>
  </si>
  <si>
    <t>Svensk Simidrott</t>
  </si>
  <si>
    <t>25š005</t>
  </si>
  <si>
    <t>20250005</t>
  </si>
  <si>
    <t>záloha na letenky  pre 11 osôb-8 športovcov+3 real.tím počas prípravného preteku 11-16.4.2025 Stockholm</t>
  </si>
  <si>
    <t>ETN Slovakia, s.r.o.</t>
  </si>
  <si>
    <t>25FA40143</t>
  </si>
  <si>
    <t>druhá časť na pobytové náklady pre 11 osôb-8 športovcov+3 real.tím počas prípravného preteku 11-16.4.2025 Stockholm</t>
  </si>
  <si>
    <t>Svenska Simförbundet</t>
  </si>
  <si>
    <t>25š014</t>
  </si>
  <si>
    <t>29250027</t>
  </si>
  <si>
    <t>druhá záloha na letenky  pre 11 osôb-8 športovcov+3 real.tím počas prípravného preteku 11-16.4.2025 Stockholm</t>
  </si>
  <si>
    <t xml:space="preserve">Pracovná cesta
názov podujatia: Multistretnutie ml.juniorov                                  Miesto konania:Ljubljana,                                        termín podujatia:11.04.-14.04.2025           Spôsob prepravy:                                     Počet všetkých osôb na pracovnej ceste: 21                                                          z toho:
- športovci: 16 
- realizačný tím: 5                                                                     </t>
  </si>
  <si>
    <t>25š003</t>
  </si>
  <si>
    <t>09/2025</t>
  </si>
  <si>
    <t>záloha na pobytové náklady pre 21 osôb-16 športovcov+5 real.tím počas Multistretnutia ml.jun. 11-14.4.2025 Ljubljana</t>
  </si>
  <si>
    <t>PLAVALNA ZVEZA SLOVENIJE</t>
  </si>
  <si>
    <t>25š018</t>
  </si>
  <si>
    <t>21/2025</t>
  </si>
  <si>
    <t>Druhá záloha na pobytové náklady pre 21 osôb-16 športovcov+5 real.tím počas Multistretnutia ml.jun. 11-14.4.2025 Ljubljana</t>
  </si>
  <si>
    <t xml:space="preserve">Pracovná cesta
názov podujatia: Multistretnutie st.juniorov                                  Miesto konania:Limassol, Cyprus                                        termín podujatia:11.04.-14.04.2025           Spôsob prepravy:                                     Počet všetkých osôb na pracovnej ceste: 20                                                          z toho:
- športovci: 16 
- realizačný tím: 4                                                                     </t>
  </si>
  <si>
    <t>25š004</t>
  </si>
  <si>
    <t>202500007</t>
  </si>
  <si>
    <t>záloha na letenky pre 20 osôb -16 športovcov+4 real.tím počas Multistr. st. juniorov Limassol/CYP 11-14.4.2025</t>
  </si>
  <si>
    <t>25FA40015</t>
  </si>
  <si>
    <t>14012025</t>
  </si>
  <si>
    <t xml:space="preserve">prvá časť - Multistretnutie starších juniorov Limassol/Cyprus v termíne 11.-14.4.2025 - ubytovanie 20 osôb z toho 16 športovcov + 4 resl.tím </t>
  </si>
  <si>
    <t>Cyprus Swimming Federation</t>
  </si>
  <si>
    <t>25š017</t>
  </si>
  <si>
    <t>29250028</t>
  </si>
  <si>
    <t>záloha na letenky pre 20 osôb-16 športovcov+4 real.tím na podujatie Multistretnutie starších juniorov 11-14.4.2025 Limassol, Cyprus</t>
  </si>
  <si>
    <t>25FA40179</t>
  </si>
  <si>
    <t>18032025</t>
  </si>
  <si>
    <t>druhá časť za pobytové náklady pre 20 osôb -16 športovcov+4 real.tím počas Multistr. st. juniorov Limassol/CYP 11-14.4.2025</t>
  </si>
  <si>
    <t>25STR003</t>
  </si>
  <si>
    <t>zamestnanci</t>
  </si>
  <si>
    <t>2520š0013</t>
  </si>
  <si>
    <t>Splash Team Manager - aktualizácia na rok 2025</t>
  </si>
  <si>
    <t>Splash Software Ltd.</t>
  </si>
  <si>
    <t>25DPH004</t>
  </si>
  <si>
    <t>8012025</t>
  </si>
  <si>
    <t>DPH k dokladu č. 2520š0013 - Splash Team Manager - aktualizácia na rok 2025</t>
  </si>
  <si>
    <t>DÚ DPH</t>
  </si>
  <si>
    <t>25FA40043</t>
  </si>
  <si>
    <t>2/2025</t>
  </si>
  <si>
    <t>činnosť športového odborníka- vrátane cestovného-tréner.služby počas VT ženy 3-6.1.2025 Bologna Taliansko</t>
  </si>
  <si>
    <t>55706886</t>
  </si>
  <si>
    <t>Ing. Ján Baranovič</t>
  </si>
  <si>
    <t>25FA40039</t>
  </si>
  <si>
    <t>2523001</t>
  </si>
  <si>
    <t>trénerské služby počas  MT U16 ženy 2-6.1.2025 Bečej/SRB</t>
  </si>
  <si>
    <t>52013103</t>
  </si>
  <si>
    <t>Ing. Zuzana Hýroššová</t>
  </si>
  <si>
    <t xml:space="preserve">Pracovná cesta
názov podujatia: MT U16 ženy                                        Miesto konania:  Chemnitz, Nemecko                      termín podujatia: 07.02.-09.02.2025        Spôsob prepravy:                                     Počet všetkých osôb na pracovnej ceste: 18                                                          z toho:
- športovci: 16 
- realizačný tím: 2                                                                     </t>
  </si>
  <si>
    <t>2520š0043</t>
  </si>
  <si>
    <t>33</t>
  </si>
  <si>
    <t>ubytovanie pre 13 osôb-12 športovcov+1 real.tím počas MT U16 ženy 7-9.2.2025 Chemnitz, Nemecko</t>
  </si>
  <si>
    <t>55416586</t>
  </si>
  <si>
    <t>Žochar TO s. r. o.</t>
  </si>
  <si>
    <t>2520š0044</t>
  </si>
  <si>
    <t>3904,3905</t>
  </si>
  <si>
    <t>nákup PHM do prenajatého vozidla AA568CJ a TO384DV počas MT U16 ženy 7-9.2.2025 Chemnitz, Nemecko</t>
  </si>
  <si>
    <t>HAPPE s.r.o.</t>
  </si>
  <si>
    <t>2520š0089</t>
  </si>
  <si>
    <t>175,174,177</t>
  </si>
  <si>
    <t>48365289</t>
  </si>
  <si>
    <t>Tank ONO, s.r.o.</t>
  </si>
  <si>
    <t>25FA40072</t>
  </si>
  <si>
    <t>001/25761</t>
  </si>
  <si>
    <t>pobytové náklady vrátane stravy pre 18 osôb -16 športovcov+ 2real.tím počas MT U16 ženy 7-9.2.2025 Chemnitz, Nemecko</t>
  </si>
  <si>
    <t>Jugendherberge Chemnitz "eins"</t>
  </si>
  <si>
    <t>25FA40077</t>
  </si>
  <si>
    <t>250100005</t>
  </si>
  <si>
    <t>zapožičanie športového vybavenia bazéna s časonmierou pre 18 osôb -16 športovcov+2 real tím na MT U16 ženy 7-9.2.2025 Chemnitz, Nemecko</t>
  </si>
  <si>
    <t>36108472</t>
  </si>
  <si>
    <t>PIRANA Sport Club</t>
  </si>
  <si>
    <t>25FA40078</t>
  </si>
  <si>
    <t>250100004</t>
  </si>
  <si>
    <t>prenájom vozidla TO384DV pre 9 osôb -8 športovcov+1 real tím na MT U16 ženy 7-9.2.2025 Chemnitz, Nemecko</t>
  </si>
  <si>
    <t>25FA40079</t>
  </si>
  <si>
    <t>250100003</t>
  </si>
  <si>
    <t>prenájom vozidla AA568CJ pre 9 osôb -8 športovcov+1 real tím na MT U16 ženy 7-9.2.2025 Chemnitz, Nemecko</t>
  </si>
  <si>
    <t>2520š0125</t>
  </si>
  <si>
    <t>INV-CZ-8836438</t>
  </si>
  <si>
    <t>dialničná známka 10 dňová CZ do prenajatých vozidiel TO384DV a AA568CJ počas prepravy 18 osôb-16 športovcov+2 rewal.tím na MT U16 ženy 7-9.2.2025 Chemnitz, Nemecko</t>
  </si>
  <si>
    <t>barely digital GmbH &amp; Co.</t>
  </si>
  <si>
    <t>25FA40080</t>
  </si>
  <si>
    <t>2523005</t>
  </si>
  <si>
    <t>trénerské služby počas  MT U16 ženy 7-9.2.2025 Chemnitz, Nemecko</t>
  </si>
  <si>
    <t>25FA40081</t>
  </si>
  <si>
    <t>činnosť športového odborníka -VP trénerské služby počas MT U16 ženy 7-9.2.2025 Chemnitz, Nemecko</t>
  </si>
  <si>
    <t>55776361</t>
  </si>
  <si>
    <t>Ing. Marek Gális</t>
  </si>
  <si>
    <t xml:space="preserve">Organizácia podujatia
názov podujatia: Extraliga muži                                      Miesto konania:  Košice, Slovensko                      termín podujatia: 15.02.-16.02.2025                                                   počet aktívnych účastníkov:52 športovcov a  3 členovia rozhodcovského zboru, 
počet odpracovaných hodín spolu:15                                                                                               </t>
  </si>
  <si>
    <t>25FA40091</t>
  </si>
  <si>
    <t>250023</t>
  </si>
  <si>
    <t>pobytové náklady pre 2 osoby-rozhodcovia počas Extraliga muži 15-16.2.2025 Košice</t>
  </si>
  <si>
    <t>36722014</t>
  </si>
  <si>
    <t>Hotel Gloria Palac,s.r.o.</t>
  </si>
  <si>
    <t xml:space="preserve">Organizácia podujatia
názov podujatia: Extraliga muži                                      Miesto konania: Šamorín, Slovensko                      termín podujatia: 01.02.-02.02.2025                                                   počet aktívnych účastníkov:42 športovcov a   3 členovia rozhodcovského zboru, 
počet odpracovaných hodín spolu:15                                                                                              </t>
  </si>
  <si>
    <t>2520š0074</t>
  </si>
  <si>
    <t>25200074</t>
  </si>
  <si>
    <t>Činnosť člena rozhodcovského zboru počas Extraliga muži 1-2.2.2025 Šamorín</t>
  </si>
  <si>
    <t>Kolář Erik</t>
  </si>
  <si>
    <t>2520š0075</t>
  </si>
  <si>
    <t>25200075</t>
  </si>
  <si>
    <t xml:space="preserve">Bebjak Martin </t>
  </si>
  <si>
    <t>2520š0076</t>
  </si>
  <si>
    <t>25200076</t>
  </si>
  <si>
    <t>Kratochvíl Vlastimil</t>
  </si>
  <si>
    <t>2520š0092</t>
  </si>
  <si>
    <t>709</t>
  </si>
  <si>
    <t>pobytové náklady pre 1 osobu-rozhodca počas Extraliga muži 15-16.2.2025 Šamorín</t>
  </si>
  <si>
    <t>51467071</t>
  </si>
  <si>
    <t>N-profit s.r.o.</t>
  </si>
  <si>
    <t xml:space="preserve">Organizácia podujatia
názov podujatia: I.liga ženy                                     Miesto konania: Žilina, Slovensko                      termín podujatia: 08.02.-09.02.2025                                                 počet aktívnych účastníkov: 38 športovcov a  3 členovia rozhodcovského zboru, 
počet odpracovaných hodín spolu:15                                                                                            </t>
  </si>
  <si>
    <t>2520š0077</t>
  </si>
  <si>
    <t>25200077</t>
  </si>
  <si>
    <t>Činnosť člena rozhodcovského zboru počas I. liga ženy 8-9.2.2025 Žilina</t>
  </si>
  <si>
    <t>Jarolím Jiří</t>
  </si>
  <si>
    <t>2520š0078</t>
  </si>
  <si>
    <t>25200078</t>
  </si>
  <si>
    <t>Krajčík Milan</t>
  </si>
  <si>
    <t>2520š0079</t>
  </si>
  <si>
    <t>25200079</t>
  </si>
  <si>
    <t>Rexa Vladimír</t>
  </si>
  <si>
    <t xml:space="preserve">Organizácia podujatia
názov podujatia: NL ml.kadeti                                     Miesto konania: Košice, Slovensko                      termín podujatia: 08.02.-09.02.2025                                                 počet aktívnych účastníkov: 51 športovcov a  3 členovia rozhodcovského zboru, 
počet odpracovaných hodín spolu: 30                                                                                            </t>
  </si>
  <si>
    <t>2520š0080</t>
  </si>
  <si>
    <t>25200080</t>
  </si>
  <si>
    <t>Činnosť člena rozhodcovského zboru počas NL ml. kadeti 8-9.2.2025 Košice</t>
  </si>
  <si>
    <t>Žucha Marián</t>
  </si>
  <si>
    <t>2520š0081</t>
  </si>
  <si>
    <t>25200081</t>
  </si>
  <si>
    <t>Kleščinský Matej</t>
  </si>
  <si>
    <t>2520š0082</t>
  </si>
  <si>
    <t>25200082</t>
  </si>
  <si>
    <t>Garančovská Lenka</t>
  </si>
  <si>
    <t xml:space="preserve">Organizácia podujatia
názov podujatia: NL ml.kadeti                                     Miesto konania: Komárno, Slovensko                      termín podujatia: 08.02.-09.02.2025                                                 počet aktívnych účastníkov: 48 športovcov a  3 členovia rozhodcovského zboru, 
počet odpracovaných hodín spolu: 30                                                                                            </t>
  </si>
  <si>
    <t>2520š0083</t>
  </si>
  <si>
    <t>25200083</t>
  </si>
  <si>
    <t>Činnosť člena rozhodcovského zboru počas NL ml. kadeti 8-9.2.2025 Komárno</t>
  </si>
  <si>
    <t>Kádár Štefan</t>
  </si>
  <si>
    <t>2520š0084</t>
  </si>
  <si>
    <t>25200084</t>
  </si>
  <si>
    <t>2520š0085</t>
  </si>
  <si>
    <t>25200085</t>
  </si>
  <si>
    <t>Ďurák Denis</t>
  </si>
  <si>
    <t xml:space="preserve">Organizácia podujatia
názov podujatia: NL ml.žiaci                                     Miesto konania: Prešov, Slovensko                      termín podujatia: 07.02.-08.02.2025                                                 počet aktívnych účastníkov: 48 športovcov a  3 členovia rozhodcovského zboru, 
počet odpracovaných hodín spolu: 30                                                                                            </t>
  </si>
  <si>
    <t>2520š0086</t>
  </si>
  <si>
    <t>25200086</t>
  </si>
  <si>
    <t>Činnosť člena rozhodcovského zboru počas NL ml. žiaci 7-8.2.2025 Prešov</t>
  </si>
  <si>
    <t>Theiner Jozef</t>
  </si>
  <si>
    <t>2520š0087</t>
  </si>
  <si>
    <t>25200087</t>
  </si>
  <si>
    <t>Jačišin Tomáš</t>
  </si>
  <si>
    <t>2520š0088</t>
  </si>
  <si>
    <t>25200088</t>
  </si>
  <si>
    <t>Kleščinský Daniel</t>
  </si>
  <si>
    <t xml:space="preserve">Pracovná cesta
názov podujatia: Sústredenie plaveckej reprezentácie                                              Miesto konania: Lloret de Mar, Španielsko                       termín podujatia: 23.01.-02.02.2025        Spôsob prepravy:letecky                                     Počet všetkých osôb na pracovnej ceste: 12                                                          z toho:
- športovci: 9 
- realizačný tím: 3                                                                     </t>
  </si>
  <si>
    <t>25š006</t>
  </si>
  <si>
    <t>11077-2</t>
  </si>
  <si>
    <t>záloha na pobytové náklady vrátane stravy, športoviská  pre 3 osoby -2 športovci +1 real.tím počas sústredenia RDS 20.3.-1.4.2025 Tenerife, ESP</t>
  </si>
  <si>
    <t>TURISTICA KONRAD S.L.</t>
  </si>
  <si>
    <t>25FA40208</t>
  </si>
  <si>
    <t>JCT3-F003090</t>
  </si>
  <si>
    <t>vyúčtovanie zálohy č. 25š006 - záloha na pobytové náklady vrátane stravy, športoviská  pre 3 osoby -2 športovci +1 real.tím počas sústredenia RDS 20.3.-1.4.2025 Tenerife, ESP /spolu: 591,71 eur/</t>
  </si>
  <si>
    <t>25š008</t>
  </si>
  <si>
    <t>ZF00000001</t>
  </si>
  <si>
    <t>záloha na prenájom bazéna počas Jesenné M-ZSO 2. kolo 17.5.2025 Štúrovo</t>
  </si>
  <si>
    <t>VADAŠ,s.r.o.</t>
  </si>
  <si>
    <t>25FA40177</t>
  </si>
  <si>
    <t>2544200114</t>
  </si>
  <si>
    <t>vyúčtovanie zálohy 25š008 na prenájom bazéna počas Jesenné M-ZSO 2. kolo 17.5.2025 Štúrovo /spolu: 738,-eur/</t>
  </si>
  <si>
    <t>34136215</t>
  </si>
  <si>
    <t xml:space="preserve">Pracovná cesta
názov podujatia: MT muži WPT Series                                              Miesto konania:Nováky, Slovensko                      termín podujatia: 06.02.-09.02.2025       Spôsob prepravy: mikrobus                                    Počet všetkých osôb na pracovnej ceste: 8                                                          z toho:
- športovci: 6 
- realizačný tím: 2                                                                     </t>
  </si>
  <si>
    <t>25FA40076</t>
  </si>
  <si>
    <t>2025001</t>
  </si>
  <si>
    <t>prenájom vozidla KE102OR -preprava družstva VP 6 športovcov+2 real.tím na a z podujatia MT muži WPT Series 6-9.2.2025 Nováky</t>
  </si>
  <si>
    <t>50478257</t>
  </si>
  <si>
    <t>Hornets Security s.r.o.</t>
  </si>
  <si>
    <t>2520š0090</t>
  </si>
  <si>
    <t>1940</t>
  </si>
  <si>
    <t>nákup PHM do prenajatého vozidla KE102OR počas prepravy 8 osôb -6 športovcov + 2 real.tím na MT muži WPT Series 6-9.2.2025 Nováky</t>
  </si>
  <si>
    <t>34140425</t>
  </si>
  <si>
    <t>T a M trans spedition, s.r.o.</t>
  </si>
  <si>
    <t>25FA40098</t>
  </si>
  <si>
    <t>činnosť športového odborníka -trénerské služby počas MT muži WPT Series 6-9.2.2025 Nováky</t>
  </si>
  <si>
    <t>36997587</t>
  </si>
  <si>
    <t>Bačo Karol ml.</t>
  </si>
  <si>
    <t>25FA40099</t>
  </si>
  <si>
    <t>3/2025</t>
  </si>
  <si>
    <t>17181534</t>
  </si>
  <si>
    <t>Poláčik Roman</t>
  </si>
  <si>
    <t xml:space="preserve">Pracovná cesta
názov podujatia: Sústredenie plaveckej reprezentácie                                              Miesto konania:Tenerife, Španielsko                  termín podujatia: 20.03.-01.04.2025      Spôsob prepravy:letecky                                     Počet všetkých osôb na pracovnej ceste: 2                                                          z toho:
- športovci: 1 
- realizačný tím: 1                                                                     </t>
  </si>
  <si>
    <t>25FA40071</t>
  </si>
  <si>
    <t>10250647</t>
  </si>
  <si>
    <t>Letenka pre 2 osoby -1 športovec+ 1 real.tím na Sústredenie repre.družstva seniorov 20.3.-1.4.2025 Tenerife, ESP</t>
  </si>
  <si>
    <t>31379508</t>
  </si>
  <si>
    <t>25STR005</t>
  </si>
  <si>
    <t>Finančný príspevok na stravu pre zamestnancov na február 2025</t>
  </si>
  <si>
    <t>VUB0022025</t>
  </si>
  <si>
    <t>Hrubé mzdy vyplatené osobám (zamestnancom) vrátane odvodov zamestnávateľa
počet fyzických osôb: 5 TPP+2 dohody
obdobie 01/2025</t>
  </si>
  <si>
    <t>7 osôb</t>
  </si>
  <si>
    <t>Hrubé mzdy vyplatené osobám (zamestnancom) vrátane odvodov zamestnávateľa
počet fyzických osôb: 3 TPP+5 dohôd
obdobie: 01/2025</t>
  </si>
  <si>
    <t>8 osôb</t>
  </si>
  <si>
    <t>Hrubé mzdy vyplatené osobám (zamestnancom) vrátane odvodov zamestnávateľa
počet fyzických osôb: 4 TPP+ 12 dohôd
obdobie: 01/2025</t>
  </si>
  <si>
    <t>16 osôb</t>
  </si>
  <si>
    <t>25FA40038</t>
  </si>
  <si>
    <t>250100001</t>
  </si>
  <si>
    <t>činnosť športového odborníka -VP trénerské služby v zmysle Zmluvy č. 06/2024 za mesiac 2025/01</t>
  </si>
  <si>
    <t>25FA40040</t>
  </si>
  <si>
    <t>20250002</t>
  </si>
  <si>
    <t>činnosť športového odborníka -trénerské služby VP v zmysle Zmluvy č. 003/2024 za mesiac 2025/01</t>
  </si>
  <si>
    <t>35385677</t>
  </si>
  <si>
    <t>Peter Nižný</t>
  </si>
  <si>
    <t>25FA40041</t>
  </si>
  <si>
    <t>02/2025</t>
  </si>
  <si>
    <t>činnosť športového odborníka -trénerské služby VP v zmysle Zmluvy č. 009/2024 za mesiac 2025/01</t>
  </si>
  <si>
    <t>35189801</t>
  </si>
  <si>
    <t>Milan Cipov</t>
  </si>
  <si>
    <t>25FA40042</t>
  </si>
  <si>
    <t>04/2025</t>
  </si>
  <si>
    <t>činnosť športového odborníka -trénerské služby VP na základe Zmluvy 004/2024 v mesiaci 2025/01</t>
  </si>
  <si>
    <t>50988450</t>
  </si>
  <si>
    <t>Ragusa Nunzia Cinzia</t>
  </si>
  <si>
    <t>25FA40044</t>
  </si>
  <si>
    <t>činnosť športového odborníka na základe Zmluvy o poskytnutí služieb manažmentu reprezentácie VP muži-administratíva za 2025/01</t>
  </si>
  <si>
    <t>40838765</t>
  </si>
  <si>
    <t>Miroslav Gogola</t>
  </si>
  <si>
    <t>25FA40045</t>
  </si>
  <si>
    <t>20250003</t>
  </si>
  <si>
    <t>činnosť športového odborníka na základe Zmluvy o výkone činnosti športového odborníka č.002/2024-trénerská činnosť za 2025/01</t>
  </si>
  <si>
    <t>25FA40069</t>
  </si>
  <si>
    <t>1/2025</t>
  </si>
  <si>
    <t>činnosť športového odborníka -trénerské služby v zmysle Zmluvy č. 001/2024 za mesiac 2025/01</t>
  </si>
  <si>
    <t>Bačo Karol</t>
  </si>
  <si>
    <t>25FA40070</t>
  </si>
  <si>
    <t>činnosť športového odborníka -trénerské služby VP v zmysle Zmluvy č. 005/2024 za mesiac 2025/01</t>
  </si>
  <si>
    <t>Roman Poláčik</t>
  </si>
  <si>
    <t>VUB0032025</t>
  </si>
  <si>
    <t>Hrubé mzdy vyplatené osobám (zamestnancom) vrátane odvodov zamestnávateľa
počet fyzických osôb: 5 TPP+2 dohody
obdobie 02/2025</t>
  </si>
  <si>
    <t>Hrubé mzdy vyplatené osobám (zamestnancom) vrátane odvodov zamestnávateľa
počet fyzických osôb: 3 TPP+5 dohôd
obdobie: 02/2025</t>
  </si>
  <si>
    <t>Hrubé mzdy vyplatené osobám (zamestnancom) vrátane odvodov zamestnávateľa
počet fyzických osôb: 4 TPP+ 28 dohôd
obdobie: 02/2025</t>
  </si>
  <si>
    <t>32 osôb</t>
  </si>
  <si>
    <t>Finančný príspevok na stravu pre zamestnancov na marec 2025</t>
  </si>
  <si>
    <t>25FA40104</t>
  </si>
  <si>
    <t>20250001</t>
  </si>
  <si>
    <t>trénerská činnosť SP za 2025/02</t>
  </si>
  <si>
    <t>54398312</t>
  </si>
  <si>
    <t>Labáthová Jana</t>
  </si>
  <si>
    <t>25FA40194</t>
  </si>
  <si>
    <t>2504002</t>
  </si>
  <si>
    <t>plavecké stopky Golfinho Rigid 300 memories-20 ks v kufríku z aluminia 3 x, obrátkové čísla (lap counter) -20 ks</t>
  </si>
  <si>
    <t>50568892</t>
  </si>
  <si>
    <t>Flagman group, s. r. o.</t>
  </si>
  <si>
    <t>25FA40203</t>
  </si>
  <si>
    <t>INV-CZ-8947980</t>
  </si>
  <si>
    <t>dialničná známka  -BT147AB-CZ  25.3.2025-24.3.2026</t>
  </si>
  <si>
    <t>barely digital GmbH &amp; Co. KG</t>
  </si>
  <si>
    <t>25FA40103</t>
  </si>
  <si>
    <t>20250204</t>
  </si>
  <si>
    <t>tanečná príprava reprezentačného družstva SP za mesiac 2025/02</t>
  </si>
  <si>
    <t>56205244</t>
  </si>
  <si>
    <t>Adele Studio s. r. o.</t>
  </si>
  <si>
    <t>25FA40119</t>
  </si>
  <si>
    <t>25030003</t>
  </si>
  <si>
    <t>54255732</t>
  </si>
  <si>
    <t>Ing.arch. Romana Horská</t>
  </si>
  <si>
    <t>25FA40158</t>
  </si>
  <si>
    <t>2500145</t>
  </si>
  <si>
    <t>prenájom dráh pre družstvo SP-ranné tréningy za 02/2025</t>
  </si>
  <si>
    <t>00164348</t>
  </si>
  <si>
    <t>Národný inštitút vzdelávania a mládeže</t>
  </si>
  <si>
    <t>25FA40159</t>
  </si>
  <si>
    <t>INV-150661</t>
  </si>
  <si>
    <t>ročný poplatok-WT Standard software licencie 4 ks pre poloautomatické časomiery PL</t>
  </si>
  <si>
    <t>William Ferguson Wylas Timing</t>
  </si>
  <si>
    <t>Poplatok za odoslanú platbu k faktúre č. 25FA40159</t>
  </si>
  <si>
    <t>25FA40187</t>
  </si>
  <si>
    <t>INV-578043</t>
  </si>
  <si>
    <t>dialničná známka  -BL976KD -CZ     25.3.2025-24.3.2026</t>
  </si>
  <si>
    <t>DMC Digital Maut Consulting GmbH</t>
  </si>
  <si>
    <t>25FA40188</t>
  </si>
  <si>
    <t>2510932712</t>
  </si>
  <si>
    <t xml:space="preserve">Dialničná známka na rok 2025 SK  BL062GD </t>
  </si>
  <si>
    <t>35919001</t>
  </si>
  <si>
    <t>25FA40205</t>
  </si>
  <si>
    <t>Pevná linka, mobilné čísla /11ks/mobilný internet 11ks za obdobie 24.3.-23.4.2025</t>
  </si>
  <si>
    <t>Orange Slovensko,a.s.</t>
  </si>
  <si>
    <t>25DPH008</t>
  </si>
  <si>
    <t>25FA40168</t>
  </si>
  <si>
    <t>DPH k faktúre č. 25FA40168</t>
  </si>
  <si>
    <t>25FA40160</t>
  </si>
  <si>
    <t>2025009</t>
  </si>
  <si>
    <t>výroba nálepiek na medaile -300 ks-Jarné M-VSO BAJS 1.kolo 5.4.2025 Poprad, 280 ks -Jarné M-SSO BAJS 1.kolo 12.4.2025 Žilina, 350 ks Jarné M-ZSO BAJS 1.kolo 12.4.2025 Topoľčany, 300 ks Jarné M-SSO BAJS 2.kolo 10.5.2025 Banská Bystrica , 290</t>
  </si>
  <si>
    <t>55666396</t>
  </si>
  <si>
    <t>GameTime s.r.o.</t>
  </si>
  <si>
    <t>25FA40097</t>
  </si>
  <si>
    <t>činnosť športového odborníka -trénerské služby počas VT U16 muži 12-15.2.2025 Nováky</t>
  </si>
  <si>
    <t>25FA40163</t>
  </si>
  <si>
    <t>činnosť športového odborníka -trénerské služby VP počas VT U16 muži 12-15.2.2025 Nováky</t>
  </si>
  <si>
    <t>25FA40114</t>
  </si>
  <si>
    <t>03/2025</t>
  </si>
  <si>
    <t>činnosť športového odborníka -trénerské služby VP počas VT ženy 23-25.2.2025 Nováky</t>
  </si>
  <si>
    <r>
      <t>25FA4</t>
    </r>
    <r>
      <rPr>
        <sz val="11"/>
        <rFont val="Calibri"/>
        <family val="2"/>
        <charset val="238"/>
        <scheme val="minor"/>
      </rPr>
      <t>0115</t>
    </r>
  </si>
  <si>
    <t xml:space="preserve">Pracovná cesta
názov podujatia: Sústredenie plaveckej reprezentácie juniorov                                      Miesto konania: Zalaegersze, Maďarsko            termín podujatia: 03.03.-12.03.2025                                    Spôsob prepravy:                                     Počet všetkých osôb na pracovnej ceste: 33                                                          z toho:
- športovci: 28 
- realizačný tím: 5                                                                     </t>
  </si>
  <si>
    <t>25FA40150</t>
  </si>
  <si>
    <t>EUR-0005/25</t>
  </si>
  <si>
    <t>Podkapitola 12010238/UTM/SGNI/2025, Podkapitola 12010203/UTM/AQUAP/2025, Sústred. pl.rep.juniorov 3-12.3.2025 Zalaegersze - bazén pre 28 športovcov a 5 RT</t>
  </si>
  <si>
    <t>Zalaegerszegi Letesitmenyfenntarto Kft.</t>
  </si>
  <si>
    <t>Poplatok za odoslanú platbu k faktúre č. 25FA40150</t>
  </si>
  <si>
    <t>25FA40181</t>
  </si>
  <si>
    <t>2025505063</t>
  </si>
  <si>
    <t xml:space="preserve">preprava 33 osôb-28 športovcov+5 real.tím počas Sústred. pl.rep.juniorov 3-12.3.2025 Zalaegerszeg/HU, </t>
  </si>
  <si>
    <t>44667345</t>
  </si>
  <si>
    <t>Slovak Lines Express, a. s.</t>
  </si>
  <si>
    <t>25š010</t>
  </si>
  <si>
    <t>F11-12/2025</t>
  </si>
  <si>
    <t>záloha na ubytovanie vrátane stravy pre 33 osôb - 28 športovcov + 5 real.tím, čiastočne</t>
  </si>
  <si>
    <t>West Hotel Kft.</t>
  </si>
  <si>
    <t>25FA40182</t>
  </si>
  <si>
    <t>01-F03-202/2025</t>
  </si>
  <si>
    <t>vyúčtovanie zálohy č. 25š010 na ubytovanie vrátane stravy pre 33 osôb - 28 športovcov + 5 real.tím, čiastočne  /spolu: 1009,88 eur/</t>
  </si>
  <si>
    <t>25FA40155</t>
  </si>
  <si>
    <t>11march2025</t>
  </si>
  <si>
    <t>prvá časť pobytových nákladov pre 10 osôb-7 športovcov+3 real.tím počas EP Protaras 1-4.5.2025 Cyprus</t>
  </si>
  <si>
    <t>Poplatok za odoslanú platbu k faktúre č. 25FA40155</t>
  </si>
  <si>
    <t>2520š0270</t>
  </si>
  <si>
    <t>99</t>
  </si>
  <si>
    <t>ubytovanie -1 rozhodca počas I. NL ml. žiaci 15-16.3.2025 Topoľčany</t>
  </si>
  <si>
    <t>25FA40184</t>
  </si>
  <si>
    <t>Technicko-organizačné zabezpečenie podujatia MSR v DP v bazéne 1.kolo SP v DP 16.3.2025 Šamorín</t>
  </si>
  <si>
    <t>53735561</t>
  </si>
  <si>
    <t>Nadamoo s. r. o.</t>
  </si>
  <si>
    <t>25FA40180</t>
  </si>
  <si>
    <t>2025006</t>
  </si>
  <si>
    <t>zdravotná služba počas podujatia MSR v DP v bazéne 1.kolo SP v DP 16.3.2025 Šamorín</t>
  </si>
  <si>
    <t>42294975</t>
  </si>
  <si>
    <t>Dobrovoľníci Senica</t>
  </si>
  <si>
    <t>2520š0256</t>
  </si>
  <si>
    <t>1538</t>
  </si>
  <si>
    <t>občerrstvenie pre účastníkov podujatia MSR v DP v bazéne 1.kolo SP v DP 16.3.2025 Šamorín</t>
  </si>
  <si>
    <t>BILLA s.r.o.</t>
  </si>
  <si>
    <t>25š012</t>
  </si>
  <si>
    <t>ZF00000002</t>
  </si>
  <si>
    <t>záloha na prenájom bazéna počas M SR mladších žiakov 6-8.6.2025 Štúrovo</t>
  </si>
  <si>
    <t>25FA40178</t>
  </si>
  <si>
    <t>2544200115</t>
  </si>
  <si>
    <t>vyúčtovanie zálohy 25š012 na prenájom bazéna počas M SR mladších žiakov 6-8.6.2025 Štúrovo  /spolu: 2214,-eur/</t>
  </si>
  <si>
    <t xml:space="preserve">Pracovná cesta
názov podujatia: ARTISTIC SWIMMING WORLD CUP 2025                                                 Miesto konania: Somabay, Egypt                            termín podujatia:  11.04.-14.04.2025                                    Spôsob prepravy:                                     Počet všetkých osôb na pracovnej ceste: 11                                                          z toho:
- športovci: 9 
- realizačný tím: 2                                                                     </t>
  </si>
  <si>
    <t>25š016</t>
  </si>
  <si>
    <t>19032025</t>
  </si>
  <si>
    <t>záloha na ubytovanie pre 11 osôb-9 športovcov+2 real.tím počas podujatia ARTISTIC SWIMMING WORLD CUP 2025 Somabay 11.-14.4.2025, Egypt</t>
  </si>
  <si>
    <t>Mindset Sport Management &amp; Development</t>
  </si>
  <si>
    <t>25š020</t>
  </si>
  <si>
    <t>25032025</t>
  </si>
  <si>
    <t>záloha na ubytovanie pre 1 osobu-rozhodca počas podujatia ARTISTIC SWIMMING WORLD CUP 2025 Somabay 11.14.4.2025, Egypt</t>
  </si>
  <si>
    <t>Poplatok za odoslanú platbu k zál.faktúre č. 25š020</t>
  </si>
  <si>
    <t>25FA40189</t>
  </si>
  <si>
    <t>42500056</t>
  </si>
  <si>
    <t>letenky pre 12 osôb-9 športovcov +2 real.tím +1 rozhodca na podujatie ARTISTIC SWIMMING WORLD CUP 2025 Somabay 11.14.4.2025, Egypt</t>
  </si>
  <si>
    <t>35761342</t>
  </si>
  <si>
    <t>SKY 4 U, s.r.o.</t>
  </si>
  <si>
    <t xml:space="preserve">Pracovná cesta
názov podujatia: International Swimm Meet                              Miesto konania: Edinburg, Nemecko                          termín podujatia:  14.03.-17.03.2025                                    Spôsob prepravy:                                     Počet všetkých osôb na pracovnej ceste: 1                                                          z toho:
- športovci: 1 
- realizačný tím: 0                                                                     </t>
  </si>
  <si>
    <t>2520š0269</t>
  </si>
  <si>
    <t>0210161635</t>
  </si>
  <si>
    <t xml:space="preserve">refundácia nákladov na štartovné 1 športovec na súťaž Edinburg International Swim Meet 14-17.3.2025 </t>
  </si>
  <si>
    <t>SASA East District</t>
  </si>
  <si>
    <t>VUB0042025</t>
  </si>
  <si>
    <t>25FA40248</t>
  </si>
  <si>
    <t>10252486</t>
  </si>
  <si>
    <t>vyúčtovanie zálohy 25š004 a 25š017 -letenky pre 20 osôb-16 športovcov+ 4 real.tím na  Multistr. st. juniorov 11-14.4.2025 Limassol/CYP /spolu: 9340,-eur/</t>
  </si>
  <si>
    <t>25FA40249</t>
  </si>
  <si>
    <t>10252487</t>
  </si>
  <si>
    <t>vyúčtovanie záloh 25š005 a 25š014 na letenky  pre 11 osôb-8 športovcov+3 real.tím počas prípravného preteku 11-16.4.2025 Stockholm /spolu: 3531,-eur/</t>
  </si>
  <si>
    <t>25FA40269</t>
  </si>
  <si>
    <t>3-001-200466160</t>
  </si>
  <si>
    <t>SOFINA naložbe in rozvoj d.o.o.</t>
  </si>
  <si>
    <t>záloha (Prochazka 800 €) na ubytovanie vodiča prepravy družstva počas Multistretnutie ml. juniori 11-14.4.2025 Ljubjana, Slovinsko</t>
  </si>
  <si>
    <t>vyúčtovanie zálohy z 10.4.2025 (Prochazka 800 €)-ubytovanie vodiča prepravy družstva počas Multistretnutie ml. juniori 11-14.4.2025 Ljubjana, Slovinsko  /123,13 eur/</t>
  </si>
  <si>
    <t>vrátenie zostatku zálohy z 10.4. 2025 (Prochazka 800 €) na ubytovanie vodiča prepravy družstva počas Multistretnutie ml. juniori 11-14.4.2025 Ljubjana, Slovinsko</t>
  </si>
  <si>
    <t>2520š0388</t>
  </si>
  <si>
    <t>LAT1-BLAG1-386</t>
  </si>
  <si>
    <t>2520š0389</t>
  </si>
  <si>
    <t>88187</t>
  </si>
  <si>
    <t>Latnos doo.</t>
  </si>
  <si>
    <t>Autorill Austria</t>
  </si>
  <si>
    <t>vyúčtovanie zálohy z 10.4.2025 (Procházka 800€)-ubytovanie vodiča prepravy družstva na Multistretnutie ml. juniori 11-14.4.2025 Ljubjana, Slovinsko  /120,-eur/</t>
  </si>
  <si>
    <t>vyúčtovanie zálohy z 10.4.2025 (Procházka 800€)-obed pre 18 osôb-14 športovcov+4 real.tím počas Multistretnutie ml. juniori 11-14.4.2025 Ljubjana, Slovinsko  /353,20 eur/</t>
  </si>
  <si>
    <t>2520š0385</t>
  </si>
  <si>
    <t>25200385</t>
  </si>
  <si>
    <t>2520š0386</t>
  </si>
  <si>
    <t>35/1</t>
  </si>
  <si>
    <t>Tatra banka</t>
  </si>
  <si>
    <t>KOMOKO</t>
  </si>
  <si>
    <t>vyúčtovanie zálohy (z 8.4.2025 Horská 1700) -bankový polatok  za úhradu ZF 25š027 na predlžnie pobytu z dôvodu oneskoreného odletu z akcie ARTISTIC SWIMMING WORLD CUP 2025 Somabay 11-14.4.2025, Egypt /10,-eur/</t>
  </si>
  <si>
    <t>vyúčtovanie zálohy (z 8.4.2025 Horská 1700) -večera pre 11 osôb-9 športovcov+2 real.tím počas ARTISTIC SWIMMING WORLD CUP 2025 Somabay 11-14.4.2025, Egypt /308,26 eur/</t>
  </si>
  <si>
    <t>25FA40293</t>
  </si>
  <si>
    <t>00023/25</t>
  </si>
  <si>
    <t>vyúčtovanie zálohy 25š016 na ubytovanie pre 11 osôb-9 športovcov+2 real.tím počas podujatia ARTISTIC SWIMMING WORLD CUP 2025 Somabay 11.14.4.2025, Egypt /10680,-eur/</t>
  </si>
  <si>
    <t>25FA40291</t>
  </si>
  <si>
    <t>00031/25</t>
  </si>
  <si>
    <t>vyúčtovanie zálohy 25š020 na ubytovanie pre 1 osobu-rozhodca počas podujatia ARTISTIC SWIMMING WORLD CUP 2025 Somabay 11.14.4.2025, Egypt /1080,-eur/</t>
  </si>
  <si>
    <t>záloha (z 8.4.2025 Horská 1700)  na ARTISTIC SWIMMING WORLD CUP 2025 Somabay 11-14.4.2025, Egypt</t>
  </si>
  <si>
    <t>25FA40292</t>
  </si>
  <si>
    <t>vyúčtovanie zálohy 25š027 na ubytovanie pre 2 osoby- počas podujatia ARTISTIC SWIMMING WORLD CUP 2025 Somabay 11.14.4.2025, Egypt-predlženie z dôvodu oneskoreného odletu /480,-eur/</t>
  </si>
  <si>
    <t>Hrubé mzdy vyplatené osobám (zamestnancom) vrátane odvodov zamestnávateľa
počet fyzických osôb: 5 TPP+2 dohody
obdobie 03/2025</t>
  </si>
  <si>
    <t>Finančný príspevok na stravu pre zamestnancov na apríl 2025</t>
  </si>
  <si>
    <t>Horská Romana</t>
  </si>
  <si>
    <t>záloha na Multistretnutie 11.-14.4.2025 Limassol/Cyprus</t>
  </si>
  <si>
    <t>Viola Tibor</t>
  </si>
  <si>
    <t>2520š0379</t>
  </si>
  <si>
    <t>62,60</t>
  </si>
  <si>
    <t>2520š0380</t>
  </si>
  <si>
    <t>57</t>
  </si>
  <si>
    <t>Burger King Airport</t>
  </si>
  <si>
    <t>Hiungry Angry</t>
  </si>
  <si>
    <t>vyúčtovanie zálohy z 10.4.2025 (Viola 1000 €)-obed na letisku pre 20 osôb-16 športovcov+4 real.tím počas Multistr. st. juniorov 11-14.4.2025 Limassol/CYP /332,50 eur/</t>
  </si>
  <si>
    <t>vyúčtovanie zálohy z 10.4.2025 (Viola 1000 €)-obed  pre 4 osoby- real.tím počas Multistr. st. juniorov 11-14.4.2025 Limassol/CYP /42,-eur/</t>
  </si>
  <si>
    <t>2520š0381</t>
  </si>
  <si>
    <t>86</t>
  </si>
  <si>
    <t>2520š0382</t>
  </si>
  <si>
    <t>A52T/1,355,97</t>
  </si>
  <si>
    <t>CK Restaurant System Franchisers Ltd</t>
  </si>
  <si>
    <t>Plus Discount Market Germasogia</t>
  </si>
  <si>
    <t>vyúčtovanie zálohy z 10.4.2025 (Viola 1000 €)-obed  pre 16 osôb- športovcov počas Multistr. st. juniorov 11-14.4.2025 Limassol/CYP  /126,10 eur/</t>
  </si>
  <si>
    <t>vyúčtovanie zálohy z 10.4.2025 (Viola 1000 €)-pitný režim 19 osôb- 16 športovcov+3 real.tím  počas Multistr. st. juniorov 11-14.4.2025 Limassol/CYP  /46,52 eur/</t>
  </si>
  <si>
    <t>vrátenie zostatku zálohy z 10.04.2025 na Multistretnutie 11.-14.4.2025 Limassol/Cyprus</t>
  </si>
  <si>
    <t>Thuringerová Monika</t>
  </si>
  <si>
    <t>vrátenie zostatku zálohy (z 8.4.2025 za Horskú 1700) z akcie ARTISTIC SWIMMING WORLD CUP 2025 Somabay 11-14.4.2025, Egypt</t>
  </si>
  <si>
    <t>vrátenie zostatku zálohy (z 8.4.2025 Horská 1700)  z akcie ARTISTIC SWIMMING WORLD CUP 2025 Somabay 11-14.4.2025, Egypt</t>
  </si>
  <si>
    <t>25FA40212</t>
  </si>
  <si>
    <t>1251687</t>
  </si>
  <si>
    <t>25FA40213</t>
  </si>
  <si>
    <t>1965047648</t>
  </si>
  <si>
    <t>Prenájom kopírovacieho zariadenia za obdobie 03/2025</t>
  </si>
  <si>
    <t>31377874</t>
  </si>
  <si>
    <t>nákup 1 ks mobilný telefón Samsung Galaxy S25+5G 512GB- prvá časť, druhá časť</t>
  </si>
  <si>
    <t>35697270</t>
  </si>
  <si>
    <t>COPY OFFICE, s.r.o.</t>
  </si>
  <si>
    <t>Orange Slovensko, a.s.</t>
  </si>
  <si>
    <t>25FA40214</t>
  </si>
  <si>
    <t>2025030114</t>
  </si>
  <si>
    <t xml:space="preserve"> IT služby za mesiac 2025/03 v zmysle zmluvy o poskytovaní služieb z 28.02.2022 +monitorovací systém nad rámec zmluvy</t>
  </si>
  <si>
    <t>50732081</t>
  </si>
  <si>
    <t>IT POMOC s. r. o.</t>
  </si>
  <si>
    <t>25FA40216</t>
  </si>
  <si>
    <t>10250069</t>
  </si>
  <si>
    <t>Nájomné/kancelárie,sklady,garáž a parkovacie státia za 04/2025</t>
  </si>
  <si>
    <t>35892561</t>
  </si>
  <si>
    <t>Trust Pay services,s.r.o.</t>
  </si>
  <si>
    <t>25FA40230</t>
  </si>
  <si>
    <t>20250047</t>
  </si>
  <si>
    <t>25FA40231</t>
  </si>
  <si>
    <t>10250085</t>
  </si>
  <si>
    <t>výkon zodpovednej osoby 03/2025 v zmysle Zmluvy o poskytovaní služby v oblasti ochrany osobných údajov zo dňa 16.7.2023</t>
  </si>
  <si>
    <t>47706171</t>
  </si>
  <si>
    <t>Spotreba el.energie kanc.priestory, sklady za 2025/03</t>
  </si>
  <si>
    <t>LS Legal, s.r.o.</t>
  </si>
  <si>
    <t>25FA40234</t>
  </si>
  <si>
    <t>FV-24338/2025</t>
  </si>
  <si>
    <t>monitoring služobných vozidiel za 03/2025 (BT707DT, BL062GD, BL976KD, BL557MU,BT147AB)</t>
  </si>
  <si>
    <t>51183455</t>
  </si>
  <si>
    <t>Commander Services s.r.o.</t>
  </si>
  <si>
    <t>25FA40242</t>
  </si>
  <si>
    <t>70250090</t>
  </si>
  <si>
    <t>doručovateľský servis v zmysle mandátnej zmluvy za 2025/03</t>
  </si>
  <si>
    <t>35862289</t>
  </si>
  <si>
    <t>DOM ŠPORTU s.r.o.</t>
  </si>
  <si>
    <t>25FA40258</t>
  </si>
  <si>
    <t>1020250003</t>
  </si>
  <si>
    <t xml:space="preserve">Tvorba web.stránky za 2025/03 na základe rámcovej licenčnej zmluvy  </t>
  </si>
  <si>
    <t>47612428</t>
  </si>
  <si>
    <t>Sportnet Media SK, s.r.o.</t>
  </si>
  <si>
    <t>2520š0377</t>
  </si>
  <si>
    <t>282</t>
  </si>
  <si>
    <t>nákup kancelárskych potrieb- šanóny, euroobaly, ceruzky, ,2 ks myš Genius bezdrôtova</t>
  </si>
  <si>
    <t>831 03 Bratislava</t>
  </si>
  <si>
    <t>Regina-Ing.Pavol Regina</t>
  </si>
  <si>
    <t>2520š0318</t>
  </si>
  <si>
    <t>610/607959-3</t>
  </si>
  <si>
    <t>2520š0319</t>
  </si>
  <si>
    <t>610/607726-4</t>
  </si>
  <si>
    <t xml:space="preserve">poistenie majetku- havarijné poistenie BT147AB  14.4.2025-23.4.2026 Toyota </t>
  </si>
  <si>
    <t>31383408</t>
  </si>
  <si>
    <t xml:space="preserve">poistenie majetku- zákonné poistenie BT147AB  14.4.2025-23.4.2026 Toyota </t>
  </si>
  <si>
    <t>Wüstenrot poisťovňa ,a.s.</t>
  </si>
  <si>
    <t>2520š0327</t>
  </si>
  <si>
    <t>25200327</t>
  </si>
  <si>
    <t>poštovné služby- odoslanie vyúčtovania dotácie r.2024 na ministerstvo</t>
  </si>
  <si>
    <t>36631124</t>
  </si>
  <si>
    <t>25FA40263</t>
  </si>
  <si>
    <t>2025073</t>
  </si>
  <si>
    <t>štatutárny audit za rok 2024 -2.časť, overenie výročnej správy a vydanie správy audítora za rok 2024</t>
  </si>
  <si>
    <t>45382034</t>
  </si>
  <si>
    <t>AUDIT ALLIANCE, s.r.o.</t>
  </si>
  <si>
    <t>25FA40268</t>
  </si>
  <si>
    <t>2511320944</t>
  </si>
  <si>
    <t xml:space="preserve">Dialničná známka na rok 2025 SK  pre vozidlo BT147AB </t>
  </si>
  <si>
    <t>25FA40276</t>
  </si>
  <si>
    <t>2025040245</t>
  </si>
  <si>
    <t>Microsoft 365 Business Standard/licencie za 2025/03</t>
  </si>
  <si>
    <t>35770503</t>
  </si>
  <si>
    <t>abakis s. r. o.</t>
  </si>
  <si>
    <t>25FA40281</t>
  </si>
  <si>
    <t>FA-2503012</t>
  </si>
  <si>
    <t>služby verejného obstarávania za 03/2025</t>
  </si>
  <si>
    <t>52245489</t>
  </si>
  <si>
    <t>obstaráme, s.r.o.</t>
  </si>
  <si>
    <t>25FA40209</t>
  </si>
  <si>
    <t>250047</t>
  </si>
  <si>
    <t>pobytové náklady pre 2 osoby-rozhodcovia počas Extraliga muži 22-23.3..2025 Košice</t>
  </si>
  <si>
    <t>25FA40210</t>
  </si>
  <si>
    <t>VF250263</t>
  </si>
  <si>
    <t>pobytové náklady pre 2 osoby-rozhodcovia počas II. NL st. žiaci 21-22.3.2025 Prešov</t>
  </si>
  <si>
    <t>31692923</t>
  </si>
  <si>
    <t>LINEAS, s.r.o.</t>
  </si>
  <si>
    <t>25FA40211</t>
  </si>
  <si>
    <t>24250210</t>
  </si>
  <si>
    <t>ubytovanie pre 2 osoby-rozhodcovia počas I. liga ženy 22-23.3.2025 Bratislava</t>
  </si>
  <si>
    <t>31391621</t>
  </si>
  <si>
    <t>STH-Stavohotely,a.s.</t>
  </si>
  <si>
    <t>25FA40215</t>
  </si>
  <si>
    <t>20250304</t>
  </si>
  <si>
    <t>tanečná príprava reprezentačného družstva SP za mesiac 2025/03</t>
  </si>
  <si>
    <t>25FA40217</t>
  </si>
  <si>
    <t>20250078</t>
  </si>
  <si>
    <t>ubytovanie 1 osoby-rozhodca počas I. NL ml. kadeti 29-30.3.2025 Nováky</t>
  </si>
  <si>
    <t>51016842</t>
  </si>
  <si>
    <t>BoGo bus s.r.o.</t>
  </si>
  <si>
    <t>25FA40218</t>
  </si>
  <si>
    <t>20250004</t>
  </si>
  <si>
    <t>činnosť športového odborníka vodného póla -rozhodca -Zmluva RVP010/2025 počas Extraliga muži 15.32025 Nováky a 22-23.3.2025 Bratislava</t>
  </si>
  <si>
    <t>55521738</t>
  </si>
  <si>
    <t>Róbert Prelovský</t>
  </si>
  <si>
    <t>25FA40219</t>
  </si>
  <si>
    <t>administratívne služby asistenta vodného póla ženy za 2025/03</t>
  </si>
  <si>
    <t>25FA40223</t>
  </si>
  <si>
    <t>1120500210</t>
  </si>
  <si>
    <t>správa webu is.vodnepolo.com za mesiac 2025/03</t>
  </si>
  <si>
    <t>26340933</t>
  </si>
  <si>
    <t>eSports.cz, s.r.o.</t>
  </si>
  <si>
    <t>25FA40228</t>
  </si>
  <si>
    <t>2500194</t>
  </si>
  <si>
    <t>25FA40229</t>
  </si>
  <si>
    <t>FA220250301</t>
  </si>
  <si>
    <t>prenájom dráh pre družstvo SP-ranné tréningy za 03/2025</t>
  </si>
  <si>
    <t>trénerská činnosť SP za 2025/03</t>
  </si>
  <si>
    <t>25FA40232</t>
  </si>
  <si>
    <t>činnosť športového odborníka na základe Zmluvy o poskytnutí služieb manažmentu reprezentácie VP muži-administratíva za 2025/03</t>
  </si>
  <si>
    <t>25FA40237</t>
  </si>
  <si>
    <t>2025-133</t>
  </si>
  <si>
    <t>materiálne zabezpečenie súťaží v plávaní-štartovacia jednotka StartTime V- 2 ks, mikrofónna štartovacia jednotka pre StartTime V- 2 ks, lišty pre znak OBL2 -8 ks</t>
  </si>
  <si>
    <t>25377361</t>
  </si>
  <si>
    <t>ON LINE SYSTEM s. r. o.</t>
  </si>
  <si>
    <t>25FA40240</t>
  </si>
  <si>
    <t>FA20250005</t>
  </si>
  <si>
    <t>Materiálne zabezpečenie súťaží- cieľové lístky  10000 ks na zápis rozhodcu v cieli</t>
  </si>
  <si>
    <t>54881960</t>
  </si>
  <si>
    <t>High point, s.r.o.</t>
  </si>
  <si>
    <t>25FA40259</t>
  </si>
  <si>
    <t>20250010</t>
  </si>
  <si>
    <t>vedenie reprezentácie DP spojené s administratívou v zmysle Zmluvy č. 001/2025 za 2025/03</t>
  </si>
  <si>
    <t>53082621</t>
  </si>
  <si>
    <t>Tomáš Vachan</t>
  </si>
  <si>
    <t>25FA40270</t>
  </si>
  <si>
    <t>25/05/0053</t>
  </si>
  <si>
    <t>Materiálne zabezpečenie reprezentácie-športové oblečenie ARENA-plavky 9 ks, nohavice 3 ks</t>
  </si>
  <si>
    <t>48114154</t>
  </si>
  <si>
    <t>ARENA PRAHA, s.r.o.</t>
  </si>
  <si>
    <t>2520š0320</t>
  </si>
  <si>
    <t>25200320</t>
  </si>
  <si>
    <t>2520š0321</t>
  </si>
  <si>
    <t>25200321</t>
  </si>
  <si>
    <t>odmena školitela za odbornú prednášku počas "Refresher pre rozhodcovský zbor SP"+vypracovanie a hodnotenie testu pre rozhodcov</t>
  </si>
  <si>
    <t>Shepard Lucia</t>
  </si>
  <si>
    <t>Bachárová Júlia</t>
  </si>
  <si>
    <t>2520š0322</t>
  </si>
  <si>
    <t>25200322</t>
  </si>
  <si>
    <t>2520š0323</t>
  </si>
  <si>
    <t>25200323</t>
  </si>
  <si>
    <t>McDonnell Jana</t>
  </si>
  <si>
    <t>Mezovská Jana</t>
  </si>
  <si>
    <t>2520š0383</t>
  </si>
  <si>
    <t>283</t>
  </si>
  <si>
    <t>toner 1 ks do tlačiarne Brother na súťaže</t>
  </si>
  <si>
    <t>2520š0384</t>
  </si>
  <si>
    <t>458</t>
  </si>
  <si>
    <t>termo páska 20 ks do tlačiarne súťaže</t>
  </si>
  <si>
    <t>35729040</t>
  </si>
  <si>
    <t>FaxCopy  a.s.</t>
  </si>
  <si>
    <t>25FA40220</t>
  </si>
  <si>
    <t>24250237</t>
  </si>
  <si>
    <t>ubytovanie pre 3 osoby-2 športovci+1 real.tím  počas Sústredenie repre.družstva seniorov 20.3.-1.4.2025 Tenerife, ESP</t>
  </si>
  <si>
    <t>25FA40221</t>
  </si>
  <si>
    <t>324329</t>
  </si>
  <si>
    <t>ubytovanie a strava pre 2 osoby-športovci počas Medzinárodné preteky ATUS Graz Trophy 02.-06.04.2025 Graz/AT</t>
  </si>
  <si>
    <t>Kurt Bokan Gastronomiebetriebs GmbH</t>
  </si>
  <si>
    <t>25FA40222</t>
  </si>
  <si>
    <t>20250102</t>
  </si>
  <si>
    <t xml:space="preserve">štartovný poplatok pre 16 osôb-14 športovcov+2 real.tím na podujatie MT U18 muži 3-6.4.2025 Přerov(CZ) </t>
  </si>
  <si>
    <t>60461331</t>
  </si>
  <si>
    <t>CZECH WATER POLO FEDERATION</t>
  </si>
  <si>
    <t>25FA40224</t>
  </si>
  <si>
    <t>2025068</t>
  </si>
  <si>
    <t>preprava 33 osôb-28 športovcov+5 real.tím na podujatie Medz.pl.preteky IV.Cup of Eger 1-2.3.2025 Maďarsko</t>
  </si>
  <si>
    <t>43944311</t>
  </si>
  <si>
    <t>ATM group, s. r. o.</t>
  </si>
  <si>
    <t xml:space="preserve">Pracovná cesta
názov podujatia: Medzinárodné plavecké preteky IV.Cup of Eger                             Miesto konania: Eger, Maďarsko                     termín podujatia: 01.03.-02.03.2025                                    Spôsob prepravy:                                     Počet všetkých osôb na pracovnej ceste: 33                                                          z toho:
- športovci: 28  
- realizačný tím: 5                                                                     </t>
  </si>
  <si>
    <t>25FA40225</t>
  </si>
  <si>
    <t>106065</t>
  </si>
  <si>
    <t>štartovné a akreditácia na podujatie SWIM OPEN Stockholm 11.-16.4.2025,Stokholm/SWE</t>
  </si>
  <si>
    <t>25FA40226</t>
  </si>
  <si>
    <t>FV SK25000489</t>
  </si>
  <si>
    <t>preprava medailí s nálepkami, cielové lístky na podujatie Jarné M-VSO BAJS 1.kolo 5.4.2025 Poprad</t>
  </si>
  <si>
    <t>36501301</t>
  </si>
  <si>
    <t>Laser - SK, spol.s.r.o.</t>
  </si>
  <si>
    <t>25FA40227</t>
  </si>
  <si>
    <t>FV KS25000543</t>
  </si>
  <si>
    <t>preprava medailí s nálepkami, cielové lístky na podujatie Jarné M-ZSO BAJS 1.kolo 12.4.2025 Topoľčany</t>
  </si>
  <si>
    <t>25FA40233</t>
  </si>
  <si>
    <t>20250076</t>
  </si>
  <si>
    <t>pobytové náklady vrátane stravy pre 14 osôb-12 športovcov+2 real.tím +prenájom bazéna počas VT ženy 27-30.3.2025 Nováky</t>
  </si>
  <si>
    <t xml:space="preserve">Pracovná cesta
názov podujatia: VT ženy                                      Miesto konania: Nováky, Slovensko                  termín podujatia: 27.03.-30.03.2025                                    Spôsob prepravy:                                     Počet všetkých osôb na pracovnej ceste: 14                                                          z toho:
- športovci: 12 
- realizačný tím: 2                                                                     </t>
  </si>
  <si>
    <t>25FA40235</t>
  </si>
  <si>
    <t>20250090</t>
  </si>
  <si>
    <t>pobytové náklady vrátane stravy pre 16 osôb-14 športovcov+2 real.tím +prenájom bazéna počasVT U18 muži 3-4.4.2025 Nováky</t>
  </si>
  <si>
    <t xml:space="preserve">Pracovná cesta
názov podujatia: VT U18 muži                                      Miesto konania: Nováky, Slovensko                  termín podujatia:  03.04.-04.04.2025                                  Spôsob prepravy:                                     Počet všetkých osôb na pracovnej ceste: 16                                                          z toho:
- športovci: 14 
- realizačný tím: 2                                                                     </t>
  </si>
  <si>
    <t>25FA40236</t>
  </si>
  <si>
    <t>20250061</t>
  </si>
  <si>
    <t>ksis registrácia na podujatie Slovak National Championship Open 2025 Under 15 &amp; Senior 29-30.3.25 Bratislava</t>
  </si>
  <si>
    <t>33765081</t>
  </si>
  <si>
    <t>Ing. Attila Molnár</t>
  </si>
  <si>
    <t>25FA40238</t>
  </si>
  <si>
    <t>SPF2/2025</t>
  </si>
  <si>
    <t>služby fyzioterapeuta počas -Sústredenie plaveckej reprezentácie  23.3.-2.4.2025 Poprad</t>
  </si>
  <si>
    <t>46871420</t>
  </si>
  <si>
    <t>Blanár Ján Mgr.</t>
  </si>
  <si>
    <t>25FA40239</t>
  </si>
  <si>
    <t>06/2025</t>
  </si>
  <si>
    <t>činnosť športového odborníka -trénerské služby počas VT ženy 27-30.3.2025 Nováky</t>
  </si>
  <si>
    <t>25FA40241</t>
  </si>
  <si>
    <t>20250089</t>
  </si>
  <si>
    <t xml:space="preserve">prenájom vozidla PDBOGO1 a AA636GF -preprava družstva VP 14 športovcov a 2 real.tím  na a z podujatia MT U18 muži 3-6.4.2025 Přerov(CZ) </t>
  </si>
  <si>
    <t>25FA40243</t>
  </si>
  <si>
    <t>1-Apr-25</t>
  </si>
  <si>
    <t>ubytovanie, strava, preprava,prenájom dráh pre 11 osôb-9 športovcov+2 real.tím počas Reprezentačné sústredenie 8-14.7.2025 Dubai</t>
  </si>
  <si>
    <t>APEX SPORTS ACADEMY L.L.C.</t>
  </si>
  <si>
    <t>Hrubé mzdy vyplatené osobám (zamestnancom) vrátane odvodov zamestnávateľa
počet fyzických osôb: 3 TPP+2 dohody
obdobie: 03/2025</t>
  </si>
  <si>
    <t>5 osôb</t>
  </si>
  <si>
    <t>Hrubé mzdy vyplatené osobám (zamestnancom) vrátane odvodov zamestnávateľa
počet fyzických osôb: 4 TPP+ 30 dohôd
obdobie: 03/2025</t>
  </si>
  <si>
    <t>34 osôb</t>
  </si>
  <si>
    <t>25STR009</t>
  </si>
  <si>
    <t>25DPH018</t>
  </si>
  <si>
    <t>DPH k faktúre č. 25FA40270 -  Materiálne zabezpečenie reprezentácie-športové oblečenie ARENA-plavky 9 ks, nohavice 3 ks</t>
  </si>
  <si>
    <t>25DPH015</t>
  </si>
  <si>
    <t>DPH k faktúre č. 25FAč0223 - správa webu is.vodnepolo.com za mesiac 2025/03</t>
  </si>
  <si>
    <t>25DPH014</t>
  </si>
  <si>
    <t xml:space="preserve">DPH k faktúre č. 25FA40222 - štartovný poplatok pre 16 osôb-14 športovcov+2 real.tím na podujatie MT U18 muži 3-6.4.2025 Přerov(CZ) </t>
  </si>
  <si>
    <t>25DPH007</t>
  </si>
  <si>
    <t>DPH k faktúre č. 25FAč0159 - ročný poplatok-WT Standard software licencie 4 ks pre poloautomatické časomiery PL</t>
  </si>
  <si>
    <t>25š022</t>
  </si>
  <si>
    <t>902025165</t>
  </si>
  <si>
    <t>záloha na ubytovanie vrátane stravy počas prípravného zrazu pred ME U23 18-23.6.2025 Šamorín</t>
  </si>
  <si>
    <t>46640134</t>
  </si>
  <si>
    <t>X-BIONIC SPHERE a.s.</t>
  </si>
  <si>
    <t>25š023</t>
  </si>
  <si>
    <t>M8-03/2025-0001</t>
  </si>
  <si>
    <t>záloha na pobytové náklady pre 17 osôb počas sústredenia pred MS 17-24.7.2025 Bangkog, Thaisko</t>
  </si>
  <si>
    <t>MAK8 Company Limited</t>
  </si>
  <si>
    <t>25š024</t>
  </si>
  <si>
    <t>18/1/1/2025</t>
  </si>
  <si>
    <t xml:space="preserve">záloha na ubytovanie pre 5 osôb -počas ME Stari Grad 27-31.5.2025 </t>
  </si>
  <si>
    <t>Destination Service Hvar doo</t>
  </si>
  <si>
    <t>25š025</t>
  </si>
  <si>
    <t>23/05/2025</t>
  </si>
  <si>
    <t>záloha na ubytovanie pre 18 osôb-14 športovcov+2 tréneri +2 zástupcovia médií počas kvalifikácie ME muži 7-11.6.2025 v Istanbule / Turecko</t>
  </si>
  <si>
    <t>Turkish Waterpolo Federation</t>
  </si>
  <si>
    <t xml:space="preserve">Pracovná cesta
názov podujatia: ME muži                                                            Miesto konania: Istanbul, Turecko                         termín podujatia:  07.06.-11.06.2025                                Spôsob prepravy: letecky                                    Počet všetkých osôb na pracovnej ceste: 18                                                         z toho:
- športovci: 14 
- realizačný tím: 4                                                                    </t>
  </si>
  <si>
    <t xml:space="preserve">Pracovná cesta
názov podujatia: Prípravné sústredenie pred ME U23                                                        Miesto konania: Šamorín, Slovensko                       termín podujatia: 18.06.-23.06.2025                                    Spôsob prepravy:                                     Počet všetkých osôb na pracovnej ceste:16                                                          z toho:
- športovci: 12 
- realizačný tím: 4                                                                     </t>
  </si>
  <si>
    <t>25š026</t>
  </si>
  <si>
    <t>march202025</t>
  </si>
  <si>
    <t>Federacao Portuguesa de Natacao</t>
  </si>
  <si>
    <t xml:space="preserve">Pracovná cesta
názov podujatia: EA Artistic Swimming Championships                                                         Miesto konania:  Funchal, Portugalsko                        termín podujatia:  02.06.-06.06.2025                                Spôsob prepravy: letecky                                    Počet všetkých osôb na pracovnej ceste: 4                                                         z toho:
- športovci: 3 
- realizačný tím:1                                                                    </t>
  </si>
  <si>
    <t>záloha na pobytové náklady pre 4 osoby-3 športovkyne+1 ral.tím počas EA Artistic Swimming Championships 2.6.-6.6.2025 Funchal (POR)</t>
  </si>
  <si>
    <t>25š028</t>
  </si>
  <si>
    <t>2025040015</t>
  </si>
  <si>
    <t>záloha na notebook DELL Vostro 3530</t>
  </si>
  <si>
    <t>25š029</t>
  </si>
  <si>
    <t>GI105559</t>
  </si>
  <si>
    <t>záloha na materiálne zabezpečenie VP-TURBO-plavky 165 ks, čiapky 150 ks, polokošele 140 ks, tričká 420 ks, kr.nohavice 140 ks, mikiny 130 ks, batohy 110 ks, šlapky 50 ks, uteráky 100 ks, magnetické tabule 6 ks, silik,čiapky 110 ks, vak 10ks</t>
  </si>
  <si>
    <t>CROTTON, S.A.  TURBO®</t>
  </si>
  <si>
    <t xml:space="preserve">Pracovná cesta
názov podujatia: Medzinárodné preteky ATUS Graz Trophy                                                     Miesto konania: Graz, Rakúsko                        termín podujatia: 02.-06.04.2025                      Počet všetkých osôb na pracovnej ceste: 2     z toho:
- športovci: 2 
- realizačný tím: 0                                                                     </t>
  </si>
  <si>
    <t>25FA40244</t>
  </si>
  <si>
    <t>112025</t>
  </si>
  <si>
    <t>trénerské služby počas Medzinár.preteky Atus Graz Trophy 2-6.4.2025 Graz/AT</t>
  </si>
  <si>
    <t>47492660</t>
  </si>
  <si>
    <t>OUROBOROS s. r. o.</t>
  </si>
  <si>
    <t>25FA40245</t>
  </si>
  <si>
    <t>pobytové náklady vrátane stravy pre 16 osôb-14 športovcov+2 real.tím +prenájom bazéna počas VT ženy 11-13.4.2025 Nováky</t>
  </si>
  <si>
    <t xml:space="preserve">Pracovná cesta
názov podujatia: VT ženy                                      Miesto konania: Nováky, Slovensko                  termín podujatia: 11.04.-13.04.2025                                    Spôsob prepravy:                                     Počet všetkých osôb na pracovnej ceste: 16                                                          z toho:
- športovci: 14 
- realizačný tím: 2                                                                     </t>
  </si>
  <si>
    <t>25FA40246</t>
  </si>
  <si>
    <t>24250273</t>
  </si>
  <si>
    <t>ubytovanie pre 6 osôb-športovci počas Multistr. st. juniorov 11-14.4.2025 Limassol/CYP</t>
  </si>
  <si>
    <t>25FA40247</t>
  </si>
  <si>
    <t>10252557</t>
  </si>
  <si>
    <t>poplatok za batožinu (masersky stôl) na letisku na  Multistr. st. juniorov 11-14.4.2025 Limassol/CYP</t>
  </si>
  <si>
    <t>25FA40250</t>
  </si>
  <si>
    <t>6/2025</t>
  </si>
  <si>
    <t>organizačné zabezpečenie podujatia MT muži WPT Series 3-6.4.2025 Nováky pre 12 športovcov+2 real.tím-ubytovanie+strava, prenájom bazéna, šatne, sauny, miestnosť</t>
  </si>
  <si>
    <t>42282021</t>
  </si>
  <si>
    <t>Klub vodného póla Nováky, o.z.</t>
  </si>
  <si>
    <t xml:space="preserve">Pracovná cesta
názov podujatia: MT muži WPT Series                                              Miesto konania: Nováky, Slovensko                      termín podujatia: 03.04.-06.04.2025      Spôsob prepravy:                                         Počet všetkých osôb na pracovnej ceste: 14                                                            z toho:
- športovci: 12 
- realizačný tím: 2                                                                     </t>
  </si>
  <si>
    <t>25FA40251</t>
  </si>
  <si>
    <t>2025004</t>
  </si>
  <si>
    <t>prenájom vozidla KE102OR -preprava družstva VP 7 športovcov+1 real.tím na a z podujatia MT muži WPT Series 3-6.4.2025 Nováky</t>
  </si>
  <si>
    <t>25FA40252</t>
  </si>
  <si>
    <t>4/2025</t>
  </si>
  <si>
    <t>činnosť športového odborníka -trénerské služby počas MT muži WPT Series 3-6.4.2025 Nováky</t>
  </si>
  <si>
    <t>25FA40253</t>
  </si>
  <si>
    <t>5/2025</t>
  </si>
  <si>
    <t>25FA40254</t>
  </si>
  <si>
    <t>činnosť športového odborníka -trénerské služby VP počas VT ženy 27-30.3.2025 Nováky</t>
  </si>
  <si>
    <t>25FA40255</t>
  </si>
  <si>
    <t>OF25/079</t>
  </si>
  <si>
    <t>prenájom bazéna počas podujatia Jarné M-ZSO BAJS 1.kolo 12.4.2025 Topoľčany</t>
  </si>
  <si>
    <t>44818378</t>
  </si>
  <si>
    <t>Mestské služby Topoľčany, s.r.o.</t>
  </si>
  <si>
    <t>25FA40256</t>
  </si>
  <si>
    <t>2025300229</t>
  </si>
  <si>
    <t>36482609</t>
  </si>
  <si>
    <t>Aquapark Poprad s.r.o.</t>
  </si>
  <si>
    <t>prenájom bazéna počas podujatia Jarné M-VSO "BAJS"-1.kolo 5.4.2024 Poprad</t>
  </si>
  <si>
    <t>25FA40257</t>
  </si>
  <si>
    <t>8891014653/04</t>
  </si>
  <si>
    <t>cestovné poistenie 3 osoby-2 športovci +1 real.tím počas Sústredenie repre.družstva seniorov 20.3.-1.4.2025 Tenerife, ESP</t>
  </si>
  <si>
    <t>50013602</t>
  </si>
  <si>
    <t>Colonnade Insurance S.A., pobočka poisťovne z iného členského štátu</t>
  </si>
  <si>
    <t>25FA40260</t>
  </si>
  <si>
    <t>25500287</t>
  </si>
  <si>
    <t>občerstvenie pre účastníkov podujatia Multistr. st. juniorov 11-14.4.2025 Limassol/CYP</t>
  </si>
  <si>
    <t>46476849</t>
  </si>
  <si>
    <t>BAGETERIE BOULEVARD CEE s. r. o.</t>
  </si>
  <si>
    <t>25FA40261</t>
  </si>
  <si>
    <t>SPF3/2025</t>
  </si>
  <si>
    <t>služby fyzioterapeuta počas -SWIM OPEN Stockholm 11.-16.4.2025,Stokholm/SWE</t>
  </si>
  <si>
    <t>25FA40262</t>
  </si>
  <si>
    <t>20250012</t>
  </si>
  <si>
    <t>trénerské služby počas Multistretnutie ml. juniori 11-14.4.2025 Ljubjana, Slovinsko</t>
  </si>
  <si>
    <t>25FA40264</t>
  </si>
  <si>
    <t>20250008</t>
  </si>
  <si>
    <t>trénerské služby počas Multistr. st. juniorov 11-14.4.2025 Limassol/CYP</t>
  </si>
  <si>
    <t>53761111</t>
  </si>
  <si>
    <t>Viola Tibor, Bc.</t>
  </si>
  <si>
    <t>25FA40265</t>
  </si>
  <si>
    <t>250100053</t>
  </si>
  <si>
    <t>44992432</t>
  </si>
  <si>
    <t>KPSP Kometa Brno z.s.</t>
  </si>
  <si>
    <t>štartovné pre 4 športovkyne a strava pre 5 osôb-4 športovkyne a 1 real,tím počas Open National Championship of ČR Youth,Sen. and Masters 25.-27.4.2025 Brno</t>
  </si>
  <si>
    <t xml:space="preserve">Pracovná cesta
názov podujatia: Open National Championship of ČR Youth,Sen. and Masters                                 Miesto konania:  Brno, Česká republika                            termín podujatia: 25.04.-27.04.2025                                    Spôsob prepravy:                                     Počet všetkých osôb na pracovnej ceste: 5                                                          z toho:
- športovci: 4 
- realizačný tím: 1                                                                     </t>
  </si>
  <si>
    <t>25FA40266</t>
  </si>
  <si>
    <t>052025</t>
  </si>
  <si>
    <t>52810046</t>
  </si>
  <si>
    <t>PaedDr. Karel Procházka, PhD.</t>
  </si>
  <si>
    <t>25FA40267</t>
  </si>
  <si>
    <t>42500077</t>
  </si>
  <si>
    <t>letenky pre 4 osoby-3 športovci+1 real.tím  SP na EA Artistic Swimming Championships 2.5.-6.6.2025 Funchal (POR)</t>
  </si>
  <si>
    <t>25FA40271</t>
  </si>
  <si>
    <t>24march2025</t>
  </si>
  <si>
    <t>druhá časť pobytových nákladov pre 10 osôb-7 športovcov+3 real.tím počas EP Protaras 1-4.5.2025 Cyprus</t>
  </si>
  <si>
    <t>25FA40272</t>
  </si>
  <si>
    <t>20250009</t>
  </si>
  <si>
    <t>činnosť športového odborníka- trénerské služby počas Multistr. st. juniorov 11-14.4.2025 Limassol/CYP</t>
  </si>
  <si>
    <t>40767116</t>
  </si>
  <si>
    <t>Mgr.Jiří Adámek-ORCA SPORT</t>
  </si>
  <si>
    <t>25FA40273</t>
  </si>
  <si>
    <t>20250031</t>
  </si>
  <si>
    <t>42038154</t>
  </si>
  <si>
    <t xml:space="preserve">Klub plávania AQUACITY Poprad </t>
  </si>
  <si>
    <t>25FA40274</t>
  </si>
  <si>
    <t>30PO250014</t>
  </si>
  <si>
    <t>31940803</t>
  </si>
  <si>
    <t>Klub plaveckých športov Nereus Žilina, o.z.</t>
  </si>
  <si>
    <t>Finančný príspevok za usporiadanie, organizáciu  a prípravu podujatia Jarné M-SSO BAJS 1.kolo 12.4.2025 Žilina na základe Zmluvy č. 08/2025</t>
  </si>
  <si>
    <t>25FA40275</t>
  </si>
  <si>
    <t>30PO250015</t>
  </si>
  <si>
    <t>Finančný príspevok na usporiadanie-prípravu podujatia Jarné M-VSO BAJS 1.kolo 5.4.2025 Poprad, na základe zmluvy č. 07/2025</t>
  </si>
  <si>
    <t>25FA40277</t>
  </si>
  <si>
    <t>20250103</t>
  </si>
  <si>
    <t>ubytovanie pre 3 osoby-rozhodcovia počas NL juniori 11-13.4.2025 Nováky</t>
  </si>
  <si>
    <t>25FA40278</t>
  </si>
  <si>
    <t>2510339</t>
  </si>
  <si>
    <t>prenájom 8 plaveckých dráh počas Slovak National Championship Open 2025 Under 15 &amp; Senior 29-30.3.25 Bratislava</t>
  </si>
  <si>
    <t>00179663</t>
  </si>
  <si>
    <t>Správa telovýchovných a rekreačných zariadení hlavného mesta SR Bratislavy</t>
  </si>
  <si>
    <t>25FA40279</t>
  </si>
  <si>
    <t>10252622</t>
  </si>
  <si>
    <t>letenky pre 9 osôb-7 športovcov+2 real.tím na podujatie EP Protaras 1-4.5.2025 Cyprus</t>
  </si>
  <si>
    <t>25FA40280</t>
  </si>
  <si>
    <t>2025505101</t>
  </si>
  <si>
    <t>preprava 20 osôb-16 športovcov+4 real.tím počas Multistr. st. juniorov 11-14.4.2025 Limassol/CYP</t>
  </si>
  <si>
    <t>25FA40282</t>
  </si>
  <si>
    <t>2025-02</t>
  </si>
  <si>
    <t>masérské služby počas Multistr. st. juniorov 11-14.4.2025 Limassol/CYP</t>
  </si>
  <si>
    <t>56175108</t>
  </si>
  <si>
    <t>Sára Filipová FaM</t>
  </si>
  <si>
    <t>25FA40283</t>
  </si>
  <si>
    <t>20250119</t>
  </si>
  <si>
    <t>pobytové náklady vrátane stravy pre 32 osôb-29 športovcov+3 real.tím +prenájom bazéna počas MT U16 muži 16-19.4.2025 Nováky</t>
  </si>
  <si>
    <t>25FA40284</t>
  </si>
  <si>
    <t>32503153</t>
  </si>
  <si>
    <t>letenky pre 1 osobu-real.tím na ME juniorov v SP 25.-29.6.2025 Atény /GRE</t>
  </si>
  <si>
    <t>25FA40285</t>
  </si>
  <si>
    <t>32503152</t>
  </si>
  <si>
    <t>letenky pre 2 osoby-rozhodkyne na EA Artistic Swimming Championships 2.5.-6.6.2025 Funchal (POR)</t>
  </si>
  <si>
    <t>25FA40286</t>
  </si>
  <si>
    <t>činnosť športového odborníka vodného póla -rozhodca -Zmluva RVP010/2025 počas Extralga playof 26.4. a 27.4.2025, Medzinárodný turnaj 17-19.4.2025 Nováky</t>
  </si>
  <si>
    <t>25FA40287</t>
  </si>
  <si>
    <t>25102088</t>
  </si>
  <si>
    <t>prenájom plaveckých dráh počas Jarné M-SSO BAJS 1.kolo 12.4.2025 Žilina</t>
  </si>
  <si>
    <t>46931317</t>
  </si>
  <si>
    <t>Správa športových zariadení mesta Žilina, s.r.o.</t>
  </si>
  <si>
    <t>25FA40288</t>
  </si>
  <si>
    <t>250100007</t>
  </si>
  <si>
    <t>Finančný príspevok na usporiadanie-prípravu podujatia  Jarné M-ZSO BAJS 1.kolo 12.4.2025 Topoľčany,  na základe zmluvy č. 09/2025</t>
  </si>
  <si>
    <t>25FA40289</t>
  </si>
  <si>
    <t>250100018</t>
  </si>
  <si>
    <t>refundácia nákladov na ubytovanie vrátane stravy pre 3 osoby-1 športovec+2 real tím  počas sústredenia 5-16.5.2025 na Kréte v Grécku, čiastočne</t>
  </si>
  <si>
    <t>42272581</t>
  </si>
  <si>
    <t>Plavecký Klub Azeta, o. z.</t>
  </si>
  <si>
    <t>25FA40290</t>
  </si>
  <si>
    <t>2025112</t>
  </si>
  <si>
    <t>preprava 18 osôb-24 športovcov+4 real.tím na podujatie Multistretnutie ml. juniori 11-14.4.2025 Ljubjana, Slovinsko</t>
  </si>
  <si>
    <t>poplatok za vedenie účtu za apríl</t>
  </si>
  <si>
    <t>2520š0272</t>
  </si>
  <si>
    <t>4834</t>
  </si>
  <si>
    <t>2520š0273</t>
  </si>
  <si>
    <t>1925</t>
  </si>
  <si>
    <t>občerstvenie počas podujatia Slovak National Championship Open 2025 Under 15 &amp; Senior 29-30.3.25 Bratislava</t>
  </si>
  <si>
    <t>35790164</t>
  </si>
  <si>
    <t>35739487</t>
  </si>
  <si>
    <t>Kaufland SR,v.o.s.Bratislava</t>
  </si>
  <si>
    <t>NAY a.s.</t>
  </si>
  <si>
    <t>2520š0274</t>
  </si>
  <si>
    <t>6185</t>
  </si>
  <si>
    <t>2520š0275</t>
  </si>
  <si>
    <t>10244422</t>
  </si>
  <si>
    <t>35793783</t>
  </si>
  <si>
    <t>nákup papierových pohárov, misiek, tanierov k občerstveniu počas podujatia Slovak National Championship Open 2025 Under 15 &amp; Senior 29-30.3.25 Bratislava</t>
  </si>
  <si>
    <t>LIDL Slovenská republika, v.o.s.</t>
  </si>
  <si>
    <t>ACTION</t>
  </si>
  <si>
    <t>2520š0276</t>
  </si>
  <si>
    <t>3432</t>
  </si>
  <si>
    <t>nákup baterií do mikrofónov k aparatúre na podujatie Slovak National Championship Open 2025 Under 15 &amp; Senior 29-30.3.25 Bratislava</t>
  </si>
  <si>
    <t>48258946</t>
  </si>
  <si>
    <t>OBI Slovakia s.r.o.</t>
  </si>
  <si>
    <t>2520š0277</t>
  </si>
  <si>
    <t>25200277</t>
  </si>
  <si>
    <t>Činnosť člena rozhodcovského zboru počas NL st. kadeti 8.3.2025 Komárno</t>
  </si>
  <si>
    <t>2520š0278</t>
  </si>
  <si>
    <t>25200278</t>
  </si>
  <si>
    <t>Svítok Martin</t>
  </si>
  <si>
    <t xml:space="preserve">Organizácia podujatia
názov podujatia: I. NL ml.žiaci                    Miesto konania: Tipoľčany, Slovensko                                          termín podujatia:  15.03.-16.03.2025           
počet aktívnych účastníkov: 44 športovcov a  3 členovia rozhodcovského zboru, 
počet odpracovaných hodín spolu: 30 </t>
  </si>
  <si>
    <t xml:space="preserve">Organizácia podujatia
názov podujatia: I. NL ml.kadeti                    Miesto konania: Nováky, Slovensko                                          termín podujatia:  29.03.-30.03.2025
počet aktívnych účastníkov:56 športovcov a  2 členovia rozhodcovského zboru, 
počet odpracovaných hodín spolu: 30 </t>
  </si>
  <si>
    <t>Organizácia podujatia
názov podujatia: I. NL st.kadeti                    Miesto konania: Komárno, Slovensko                                          termín podujatia:  08.03.2025
počet aktívnych účastníkov:35 športovcov a  2 členovia rozhodcovského zboru, 
počet odpracovaných hodín spolu: 15</t>
  </si>
  <si>
    <t xml:space="preserve">Organizácia podujatia
názov podujatia: NL juniori                       Miesto konania: Nováky, Slovensko                                          termín podujatia: 11.04.-13.04.2025 
počet aktívnych účastníkov:72 športovcov a  5 členov rozhodcovského zboru, 
počet odpracovaných hodín spolu: 75 </t>
  </si>
  <si>
    <t xml:space="preserve">Organizácia podujatia
názov podujatia: MSR v DP v bazéne - I.kolo SP v DP                                                         Miesto konania: Šamorín, Slovensko                                          termín podujatia: 16.03.2025                    
počet aktívnych účastníkov: 133 športovcov a  18 členov rozhodcovského zboru, 
počet odpracovaných hodín spolu: 144 </t>
  </si>
  <si>
    <t xml:space="preserve">Organizácia podujatia
názov podujatia: MSR ml.žiakov                         Miesto konania: Štúrovo, Slovensko                                          termín podujatia: 06.06.-08.06.2025                    
počet aktívnych účastníkov: športovcov a  členov rozhodcovského zboru, 
počet odpracovaných hodín spolu:  </t>
  </si>
  <si>
    <t xml:space="preserve">Pracovná cesta
názov podujatia: Sústredenie                    Miesto konania: Kréta, Grécko                          termín podujatia: 05.05.-16.05.2025                                  Spôsob prepravy: letecky                                    Počet všetkých osôb na pracovnej ceste: 3                                                         z toho:
- športovci: 1 
- realizačný tím:  2                                                                   </t>
  </si>
  <si>
    <t xml:space="preserve">Organizácia podujatia
názov podujatia:  Jarné M-ZSO BAJS 1.kolo                          Miesto konania: Topoľčany, Slovensko                                          termín podujatia: 12.04.2025                
počet aktívnych účastníkov: 242 športovcov a  22 členov rozhodcovského zboru, 
počet odpracovaných hodín spolu: 228 </t>
  </si>
  <si>
    <t xml:space="preserve">Organizácia podujatia
názov podujatia: II. NL st.žiaci                                     Miesto konania: Prešov, Slovensko                      termín podujatia: 21.03.-22.03.2025                                                 počet aktívnych účastníkov:48  športovcov a   3 členovia rozhodcovského zboru, 
počet odpracovaných hodín spolu: 30                                                                                          </t>
  </si>
  <si>
    <t xml:space="preserve">Organizácia podujatia
názov podujatia: I.liga ženy                                     Miesto konania: Bratislava, Slovensko                      termín podujatia: 21.03.-22.03.2025                                                 počet aktívnych účastníkov: 54  športovcov a  3 členovia rozhodcovského zboru, 
počet odpracovaných hodín spolu: 15                                                                                           </t>
  </si>
  <si>
    <t xml:space="preserve">Organizácia podujatia
názov podujatia: Extraliga muži                                      Miesto konania:  Nováky-Bratislava,Slovensko                      termín podujatia:                                                   15.03.-16.03.2025 a 22.03.-23.03.2025                                                počet aktívnych účastníkov: 25 športovcov a  3 členovia rozhodcovského zboru, 
počet odpracovaných hodín spolu: 7,5                                                                                           </t>
  </si>
  <si>
    <t xml:space="preserve">Organizácia podujatia
názov podujatia: Extraliga muži                                      Miesto konania:  Šamorín, Slovensko                      termín podujatia: 15.02.-16.02.2025                                                 počet aktívnych účastníkov: 97 športovcov a  4 členovia rozhodcovského zboru, 
počet odpracovaných hodín spolu: 30                                                                                           </t>
  </si>
  <si>
    <t xml:space="preserve">Organizácia podujatia
názov podujatia: Extraliga muži                                      Miesto konania:  Košice, Slovensko                      termín podujatia: 22.03.-23.03.2025                                                   počet aktívnych účastníkov: 56 športovcov a   3 členovia rozhodcovského zboru, 
počet odpracovaných hodín spolu: 15                                                                                              </t>
  </si>
  <si>
    <t xml:space="preserve">Pracovná cesta
názov podujatia: MT U16 muži                                        Miesto konania:  Nováky, Slovensko                      termín podujatia: 16.04.-19.04.2025      Spôsob prepravy:                                     Počet všetkých osôb na pracovnej ceste: 32                                                          z toho:
- športovci: 29  
- realizačný tím:  3                                                                    </t>
  </si>
  <si>
    <t xml:space="preserve">Organizácia podujatia
názov podujatia: Jarné M-VSO BAJS 1.kolo                          Miesto konania: Poprad, Slovensko                                          termín podujatia:  05.04.2025                  
počet aktívnych účastníkov: 267 športovcov a  27 členov rozhodcovského zboru, 
počet odpracovaných hodín spolu: 282 </t>
  </si>
  <si>
    <t xml:space="preserve">Pracovná cesta
názov podujatia: Reprezentačné sústredenie                                  Miesto konania: Dubai,                               termín podujatia: 08.07.-14.07.2025            Počet všetkých osôb na pracovnej ceste: 11     z toho:
- športovci: 9  
- realizačný tím: 2                                                                 </t>
  </si>
  <si>
    <t>2520š0279</t>
  </si>
  <si>
    <t>25200279</t>
  </si>
  <si>
    <t>2520š0280</t>
  </si>
  <si>
    <t>25200280</t>
  </si>
  <si>
    <t>Činnosť člena rozhodcovského zboru počas NL st. kadeti 7-8.3.2025 Prešov</t>
  </si>
  <si>
    <t>Balogh Filip</t>
  </si>
  <si>
    <t>Organizácia podujatia
názov podujatia: I. NL st.kadeti                    Miesto konania: Prešov, Slovensko                                          termín podujatia:  07.03.-08.03.2025
počet aktívnych účastníkov:50 športovcov a  2 členovia rozhodcovského zboru, 
počet odpracovaných hodín spolu: 30</t>
  </si>
  <si>
    <t xml:space="preserve">Organizácia podujatia
názov podujatia: II. NL ml.žiaci                    Miesto konania: Šamorín, Slovensko                                          termín podujatia: 15.03.-16.03.2025           
počet aktívnych účastníkov: 50 športovcov a  2 členovia rozhodcovského zboru, 
počet odpracovaných hodín spolu: 30 </t>
  </si>
  <si>
    <t>2520š0281</t>
  </si>
  <si>
    <t>25200281</t>
  </si>
  <si>
    <t>2520š0282</t>
  </si>
  <si>
    <t>25200282</t>
  </si>
  <si>
    <t>Činnosť člena rozhodcovského zboru počas II. NL ml. žiaci 15-16.3.2025 Šamorín</t>
  </si>
  <si>
    <t>Balázs Alexander</t>
  </si>
  <si>
    <t>2520š0283</t>
  </si>
  <si>
    <t>25200283</t>
  </si>
  <si>
    <t>2520š0284</t>
  </si>
  <si>
    <t>25200284</t>
  </si>
  <si>
    <t>2520š0285</t>
  </si>
  <si>
    <t>25200285</t>
  </si>
  <si>
    <t>Činnosť člena rozhodcovského zboru počas I. NL ml. žiaci 15-16.3.2025 Topoľčany</t>
  </si>
  <si>
    <t>Kuníková Martina</t>
  </si>
  <si>
    <t>Organizácia podujatia
názov podujatia: I. NL ml.kadetky                    Miesto konania: Košice, Slovensko                                          termín podujatia:  15.03.-16.03.2025
počet aktívnych účastníkov:45 športovcov a  3 členovia rozhodcovského zboru, 
počet odpracovaných hodín spolu: 30</t>
  </si>
  <si>
    <t>2520š0286</t>
  </si>
  <si>
    <t>25200286</t>
  </si>
  <si>
    <t>2520š0287</t>
  </si>
  <si>
    <t>25200287</t>
  </si>
  <si>
    <t>2520š0288</t>
  </si>
  <si>
    <t>25200288</t>
  </si>
  <si>
    <t>Činnosť člena rozhodcovského zboru počas NL ml. kadetky 15-16.3.2025 Košice</t>
  </si>
  <si>
    <t>Korž Adam</t>
  </si>
  <si>
    <t>2520š0289</t>
  </si>
  <si>
    <t>25200289</t>
  </si>
  <si>
    <t>2520š0290</t>
  </si>
  <si>
    <t>25200290</t>
  </si>
  <si>
    <t>2520š0291</t>
  </si>
  <si>
    <t>25200291</t>
  </si>
  <si>
    <t>Činnosť člena rozhodcovského zboru počas MSR v DP v bazéne 1.kolo SP v DP 16.3.2025 Šamorín</t>
  </si>
  <si>
    <t>Hekšová Dominika</t>
  </si>
  <si>
    <t>Šprlák-Zmora Marko</t>
  </si>
  <si>
    <t>Fekete Nina</t>
  </si>
  <si>
    <t>2520š0292</t>
  </si>
  <si>
    <t>25200292</t>
  </si>
  <si>
    <t>2520š0293</t>
  </si>
  <si>
    <t>25200293</t>
  </si>
  <si>
    <t>2520š0294</t>
  </si>
  <si>
    <t>25200294</t>
  </si>
  <si>
    <t>Masaryková Sandra</t>
  </si>
  <si>
    <t>Petrík Ondrej</t>
  </si>
  <si>
    <t>Jánsky Jakub</t>
  </si>
  <si>
    <t>2520š0295</t>
  </si>
  <si>
    <t>25200295</t>
  </si>
  <si>
    <t>2520š0296</t>
  </si>
  <si>
    <t>25200296</t>
  </si>
  <si>
    <t>2520š0297</t>
  </si>
  <si>
    <t>25200297</t>
  </si>
  <si>
    <t>Chodáková Alexandra</t>
  </si>
  <si>
    <t>Ovsianková Frederika</t>
  </si>
  <si>
    <t>Repková Kristína</t>
  </si>
  <si>
    <t>2520š0298</t>
  </si>
  <si>
    <t>25200298</t>
  </si>
  <si>
    <t>2520š0299</t>
  </si>
  <si>
    <t>25200299</t>
  </si>
  <si>
    <t>2520š0300</t>
  </si>
  <si>
    <t>25200300</t>
  </si>
  <si>
    <t>Hlobilová Iva</t>
  </si>
  <si>
    <t>Pápaiová Nina</t>
  </si>
  <si>
    <t>Gavran Lea</t>
  </si>
  <si>
    <t>2520š0301</t>
  </si>
  <si>
    <t>25200301</t>
  </si>
  <si>
    <t>2520š0302</t>
  </si>
  <si>
    <t>25200302</t>
  </si>
  <si>
    <t>2520š0303</t>
  </si>
  <si>
    <t>25200303</t>
  </si>
  <si>
    <t>Tanka Štefan</t>
  </si>
  <si>
    <t>Kaiserová Martina, Ing.</t>
  </si>
  <si>
    <t>Breierová Martina</t>
  </si>
  <si>
    <t>2520š0304</t>
  </si>
  <si>
    <t>25200304</t>
  </si>
  <si>
    <t>2520š0305</t>
  </si>
  <si>
    <t>25200305</t>
  </si>
  <si>
    <t>2520š0306</t>
  </si>
  <si>
    <t>25200306</t>
  </si>
  <si>
    <t>Šprláková-Zmorová Katarína</t>
  </si>
  <si>
    <t>Szabóová Zuzana</t>
  </si>
  <si>
    <t>2520š0307</t>
  </si>
  <si>
    <t>25200307</t>
  </si>
  <si>
    <t>2520š0308</t>
  </si>
  <si>
    <t>25200308</t>
  </si>
  <si>
    <t>2520š0309</t>
  </si>
  <si>
    <t>25200309</t>
  </si>
  <si>
    <t>Činnosť člena rozhodcovského zboru počas II. NL st. žiaci 21-22.3.2025 Prešov</t>
  </si>
  <si>
    <t>Perečinský Tomáš</t>
  </si>
  <si>
    <t>Prelovský Róbert</t>
  </si>
  <si>
    <t>Horváth Róbert</t>
  </si>
  <si>
    <t>2520š0310</t>
  </si>
  <si>
    <t>25200310</t>
  </si>
  <si>
    <t>2520š0311</t>
  </si>
  <si>
    <t>25200311</t>
  </si>
  <si>
    <t>2520š0312</t>
  </si>
  <si>
    <t>25200312</t>
  </si>
  <si>
    <t>Činnosť člena rozhodcovského zboru počas Extraliga muži 22-23.3..2025 Košice</t>
  </si>
  <si>
    <t>Bačo Karol PhDr.</t>
  </si>
  <si>
    <t>2520š0313</t>
  </si>
  <si>
    <t>25200313</t>
  </si>
  <si>
    <t>2520š0314</t>
  </si>
  <si>
    <t>25200314</t>
  </si>
  <si>
    <t>Činnosť člena rozhodcovského zboru počas I. NL st. žiaci 22-23.3.2025 Topoľčany</t>
  </si>
  <si>
    <t>Chrenko Andrej</t>
  </si>
  <si>
    <t xml:space="preserve">Organizácia podujatia
názov podujatia: I. NL st.žiaci                    Miesto konania: Tipoľčany, Slovensko                                          termín podujatia:  22.03.-23.03.2025           
počet aktívnych účastníkov: 52 športovcov a  2 členovia rozhodcovského zboru, 
počet odpracovaných hodín spolu: 30 </t>
  </si>
  <si>
    <t xml:space="preserve">Organizácia podujatia
názov podujatia: Extraliga muži                                      Miesto konania:  Nováky, Slovensko                      termín podujatia: 22.03.2025                                                                                                 počet aktívnych účastníkov: 52 športovcov a  3 členovia rozhodcovského zboru, 
počet odpracovaných hodín spolu: 15                                                                                       </t>
  </si>
  <si>
    <t>2520š0315</t>
  </si>
  <si>
    <t>25200315</t>
  </si>
  <si>
    <t>2520š0316</t>
  </si>
  <si>
    <t>25200316</t>
  </si>
  <si>
    <t>Činnosť člena rozhodcovského zboru počas Extraliga muži 22.3.2025 Nováky</t>
  </si>
  <si>
    <t>2520š0317</t>
  </si>
  <si>
    <t>25200317</t>
  </si>
  <si>
    <t>2520š0324</t>
  </si>
  <si>
    <t>137</t>
  </si>
  <si>
    <t>ubytovanie -1 rozhodca počas I. NL st. žiaci 22-23.3.2025 Topoľčany</t>
  </si>
  <si>
    <t>2520š0325</t>
  </si>
  <si>
    <t>5233</t>
  </si>
  <si>
    <t>nákup PHM do prenajatého vozidla KE102OR počas prepravy 8 osôb -7 športovcov + 1 real.tím na MT muži WPT Series 13-16.3.2025 Nováky</t>
  </si>
  <si>
    <t>46910921</t>
  </si>
  <si>
    <t>JANTAR AK s. r. o.</t>
  </si>
  <si>
    <t xml:space="preserve">Pracovná cesta
názov podujatia: MT muži WPT Series                                              Miesto konania: Nováky, Slovensko                      termín podujatia: 13.03.-16.03.2025      Spôsob prepravy:                                         Počet všetkých osôb na pracovnej ceste: 8                                                            z toho:
- športovci: 7 
- realizačný tím: 1                                                                     </t>
  </si>
  <si>
    <t>2520š0326</t>
  </si>
  <si>
    <t>25200326</t>
  </si>
  <si>
    <t>štartovné -1 osoba na Medzinárodné preteky ATUS Graz Trophy 02.-06.04.2025 Graz/AT</t>
  </si>
  <si>
    <t>Atus Graz</t>
  </si>
  <si>
    <t>2520š0328</t>
  </si>
  <si>
    <t>25200328</t>
  </si>
  <si>
    <t>cestovné náhrady rozhodcu počas MT muži WPT Series 13-16.3.2025 Nováky</t>
  </si>
  <si>
    <t>Radič Peter</t>
  </si>
  <si>
    <t xml:space="preserve">Organizácia podujatia
názov podujatia:  NL žiačky                                     Miesto konania: Bratislava, Slovensko                      termín podujatia: 22.03.-23.03.2025                                                 počet aktívnych účastníkov:51  športovcov a   2 členovia rozhodcovského zboru, 
počet odpracovaných hodín spolu: 30                                                                                          </t>
  </si>
  <si>
    <t>2520š0329</t>
  </si>
  <si>
    <t>25200329</t>
  </si>
  <si>
    <t>2520š0330</t>
  </si>
  <si>
    <t>25200330</t>
  </si>
  <si>
    <t>Činnosť člena rozhodcovského zboru počas NL žiačky 22-23.3.2025 Bratislava</t>
  </si>
  <si>
    <t>2520š0331</t>
  </si>
  <si>
    <t>25200331</t>
  </si>
  <si>
    <t>2520š0332</t>
  </si>
  <si>
    <t>25200332</t>
  </si>
  <si>
    <t>Činnosť člena rozhodcovského zboru počas NL juniorky 5-6.4.2025 Topoľčany</t>
  </si>
  <si>
    <t>2520š0333</t>
  </si>
  <si>
    <t>25200333</t>
  </si>
  <si>
    <t>2520š0334</t>
  </si>
  <si>
    <t>25200334</t>
  </si>
  <si>
    <t>2520š0335</t>
  </si>
  <si>
    <t>25200335</t>
  </si>
  <si>
    <t>Činnosť člena rozhodcovského zboru počas Extraliga muži playoff 29.3.2025 Topoľčany</t>
  </si>
  <si>
    <t>Bohát Ján</t>
  </si>
  <si>
    <t xml:space="preserve">Organizácia podujatia
názov podujatia: Extraliga muži play off                                     Miesto konania:  Bratislava, Slovensko                      termín podujatia: 29.03.2025                                                                                                 počet aktívnych účastníkov: 28  športovcov a   3 členovia rozhodcovského zboru, 
počet odpracovaných hodín spolu: 7,5                                                                                        </t>
  </si>
  <si>
    <t xml:space="preserve">Organizácia podujatia
názov podujatia: Extraliga muži play off                                     Miesto konania:  Topoľčany, Slovensko                      termín podujatia: 29.03.2025                                                                                                 počet aktívnych účastníkov: 28  športovcov a   3 členovia rozhodcovského zboru, 
počet odpracovaných hodín spolu: 7,5                                                                                       </t>
  </si>
  <si>
    <t>2520š0336</t>
  </si>
  <si>
    <t>25200336</t>
  </si>
  <si>
    <t>2520š0337</t>
  </si>
  <si>
    <t>25200337</t>
  </si>
  <si>
    <t>2520š0338</t>
  </si>
  <si>
    <t>25200338</t>
  </si>
  <si>
    <t>Činnosť člena rozhodcovského zboru počas Extraliga muži playoff 29.3.2025 Bratislava</t>
  </si>
  <si>
    <t>2520š0339</t>
  </si>
  <si>
    <t>25200339</t>
  </si>
  <si>
    <t>2520š0340</t>
  </si>
  <si>
    <t>25200340</t>
  </si>
  <si>
    <t>Činnosť člena rozhodcovského zboru počas NL st. kadeti 29-30.3.2025 Nováky</t>
  </si>
  <si>
    <t>Organizácia podujatia
názov podujatia: I. NL st.kadeti                    Miesto konania: Nováky, Slovensko                                          termín podujatia:  29.03.-30.03.2025
počet aktívnych účastníkov:56 športovcov a  2 členovia rozhodcovského zboru, 
počet odpracovaných hodín spolu: 30</t>
  </si>
  <si>
    <t>2520š0341</t>
  </si>
  <si>
    <t>25200341</t>
  </si>
  <si>
    <t>2520š0342</t>
  </si>
  <si>
    <t>25200342</t>
  </si>
  <si>
    <t>2520š0343</t>
  </si>
  <si>
    <t>25200343</t>
  </si>
  <si>
    <t>Činnosť člena rozhodcovského zboru počas I. liga ženy 22-23.3.2025 Bratislava</t>
  </si>
  <si>
    <t xml:space="preserve">Organizácia podujatia
názov podujatia: I.liga ženy                                     Miesto konania: Bratislava, Slovensko                      termín podujatia: 22.03.-23.03.2025                                                 počet aktívnych účastníkov: 54  športovcov a  3 členovia rozhodcovského zboru, 
počet odpracovaných hodín spolu: 15                                                                                           </t>
  </si>
  <si>
    <t xml:space="preserve">Organizácia podujatia
názov podujatia: Jarné M-BAO BAJS  1.kolo                           Miesto konania: Bratislava, Slovensko                                          termín podujatia: 05.04.2025         
počet aktívnych účastníkov: 267 športovcov a  30 členov rozhodcovského zboru, 
počet odpracovaných hodín spolu: 292  </t>
  </si>
  <si>
    <t>2520š0344</t>
  </si>
  <si>
    <t>25200344</t>
  </si>
  <si>
    <t>2520š0345</t>
  </si>
  <si>
    <t>25200345</t>
  </si>
  <si>
    <t>2520š0346</t>
  </si>
  <si>
    <t>25200346</t>
  </si>
  <si>
    <t>2520š0347</t>
  </si>
  <si>
    <t>25200347</t>
  </si>
  <si>
    <t>2520š0348</t>
  </si>
  <si>
    <t>25200348</t>
  </si>
  <si>
    <t>2520š0349</t>
  </si>
  <si>
    <t>25200349</t>
  </si>
  <si>
    <t>2520š0350</t>
  </si>
  <si>
    <t>25200350</t>
  </si>
  <si>
    <t>2520š0351</t>
  </si>
  <si>
    <t>25200351</t>
  </si>
  <si>
    <t>2520š0352</t>
  </si>
  <si>
    <t>25200352</t>
  </si>
  <si>
    <t>2520š0353</t>
  </si>
  <si>
    <t>25200353</t>
  </si>
  <si>
    <t>2520š0354</t>
  </si>
  <si>
    <t>25200354</t>
  </si>
  <si>
    <t>2520š0355</t>
  </si>
  <si>
    <t>25200355</t>
  </si>
  <si>
    <t>2520š0356</t>
  </si>
  <si>
    <t>25200356</t>
  </si>
  <si>
    <t>2520š0357</t>
  </si>
  <si>
    <t>25200357</t>
  </si>
  <si>
    <t>2520š0358</t>
  </si>
  <si>
    <t>25200358</t>
  </si>
  <si>
    <t>2520š0359</t>
  </si>
  <si>
    <t>25200359</t>
  </si>
  <si>
    <t>2520š0360</t>
  </si>
  <si>
    <t>25200360</t>
  </si>
  <si>
    <t>2520š0361</t>
  </si>
  <si>
    <t>25200361</t>
  </si>
  <si>
    <t>2520š0362</t>
  </si>
  <si>
    <t>25200362</t>
  </si>
  <si>
    <t>2520š0363</t>
  </si>
  <si>
    <t>25200363</t>
  </si>
  <si>
    <t>2520š0364</t>
  </si>
  <si>
    <t>25200364</t>
  </si>
  <si>
    <t>2520š0365</t>
  </si>
  <si>
    <t>25200365</t>
  </si>
  <si>
    <t>2520š0366</t>
  </si>
  <si>
    <t>25200366</t>
  </si>
  <si>
    <t>2520š0367</t>
  </si>
  <si>
    <t>25200367</t>
  </si>
  <si>
    <t>2520š0368</t>
  </si>
  <si>
    <t>25200368</t>
  </si>
  <si>
    <t>2520š0369</t>
  </si>
  <si>
    <t>25200369</t>
  </si>
  <si>
    <t>2520š0370</t>
  </si>
  <si>
    <t>25200370</t>
  </si>
  <si>
    <t>2520š0371</t>
  </si>
  <si>
    <t>25200371</t>
  </si>
  <si>
    <t>2520š0372</t>
  </si>
  <si>
    <t>25200372</t>
  </si>
  <si>
    <t>2520š0373</t>
  </si>
  <si>
    <t>25200373</t>
  </si>
  <si>
    <t>Činnosť člena rozhodcovského zboru počas Jarné M-BAO BAJS 1.kolo 5.4.2025 Bratislava</t>
  </si>
  <si>
    <t>Pokorná Andrea</t>
  </si>
  <si>
    <t>Schwartz Richard</t>
  </si>
  <si>
    <t>Hlobil Richard</t>
  </si>
  <si>
    <t>Božik Miloš Mgr.</t>
  </si>
  <si>
    <t>Pivková Lenka</t>
  </si>
  <si>
    <t>Schwartzová Timea</t>
  </si>
  <si>
    <t>Obert Kristián</t>
  </si>
  <si>
    <t>Farkaš Alexander Xavier</t>
  </si>
  <si>
    <t>Mizeráková Valentína</t>
  </si>
  <si>
    <t>Hornof Petr</t>
  </si>
  <si>
    <t>Orihelová Marina</t>
  </si>
  <si>
    <t>Csengelova Lucia</t>
  </si>
  <si>
    <t>Hoffmannová Romana</t>
  </si>
  <si>
    <t>Bošanský Bohuš</t>
  </si>
  <si>
    <t>Bartošová Mária</t>
  </si>
  <si>
    <t>Breierová Beáta</t>
  </si>
  <si>
    <t>Koiš Radovan</t>
  </si>
  <si>
    <t>Schwartzová Ivana</t>
  </si>
  <si>
    <t>Hrycková Jana</t>
  </si>
  <si>
    <t>Košťálová Zuzana</t>
  </si>
  <si>
    <t>Marková Iveta</t>
  </si>
  <si>
    <t>Šarmírová Pivková Iveta</t>
  </si>
  <si>
    <t>2520š0374</t>
  </si>
  <si>
    <t>4217</t>
  </si>
  <si>
    <t>2520š0375</t>
  </si>
  <si>
    <t>4224</t>
  </si>
  <si>
    <t xml:space="preserve">nákup PHM do prenajatého vozidla AA636GF počas MT U18 muži 3-6.4.2025 Přerov(CZ) </t>
  </si>
  <si>
    <t>31322832</t>
  </si>
  <si>
    <t xml:space="preserve">nákup PHM do prenajatého vozidla PDBOGO1 počas MT U18 muži 3-6.4.2025 Přerov(CZ) </t>
  </si>
  <si>
    <t>Slovnaft a.s.</t>
  </si>
  <si>
    <t>2520š0376</t>
  </si>
  <si>
    <t>45804</t>
  </si>
  <si>
    <t>nákup PHM do prenajatého vozidla KE102OR pred odovzdaním z podujatia MT muži WPT Series 3-6.4.2025 Nováky</t>
  </si>
  <si>
    <t>2520š0378</t>
  </si>
  <si>
    <t>228</t>
  </si>
  <si>
    <t>nákup toneru do tlačiarne na preteky Jarné M-ZSO BAJS 1.kolo 12.4.2025 Topoľčany</t>
  </si>
  <si>
    <t>2520š0387</t>
  </si>
  <si>
    <t>25200387</t>
  </si>
  <si>
    <t>víza pre 12 osôb -9 športovcov+3 realtím na ARTISTIC SWIMMING WORLD CUP 2025 Somabay 11-14.4.2025, Egypt</t>
  </si>
  <si>
    <t>Airport Egypt</t>
  </si>
  <si>
    <t>2520š0390</t>
  </si>
  <si>
    <t>5409902417</t>
  </si>
  <si>
    <t xml:space="preserve">materiálne zabezpečenie súťaže-toner do tlačiarne počas Jarné M-SSO BAJS 2.kolo 10.5.2025 Banská Bystrica </t>
  </si>
  <si>
    <t>36562939</t>
  </si>
  <si>
    <t>Alza.sk s.r.o.</t>
  </si>
  <si>
    <t>2520š0391</t>
  </si>
  <si>
    <t>25200391</t>
  </si>
  <si>
    <t>2520š0392</t>
  </si>
  <si>
    <t>25200392</t>
  </si>
  <si>
    <t>2520š0393</t>
  </si>
  <si>
    <t>25200393</t>
  </si>
  <si>
    <t>2520š0394</t>
  </si>
  <si>
    <t>25200394</t>
  </si>
  <si>
    <t>2520š0395</t>
  </si>
  <si>
    <t>25200395</t>
  </si>
  <si>
    <t>2520š0396</t>
  </si>
  <si>
    <t>25200396</t>
  </si>
  <si>
    <t>2520š0397</t>
  </si>
  <si>
    <t>25200397</t>
  </si>
  <si>
    <t>2520š0398</t>
  </si>
  <si>
    <t>25200398</t>
  </si>
  <si>
    <t>2520š0399</t>
  </si>
  <si>
    <t>25200399</t>
  </si>
  <si>
    <t>2520š0400</t>
  </si>
  <si>
    <t>25200400</t>
  </si>
  <si>
    <t>2520š0401</t>
  </si>
  <si>
    <t>25000401</t>
  </si>
  <si>
    <t>2520š0402</t>
  </si>
  <si>
    <t>25200402</t>
  </si>
  <si>
    <t>2520š0403</t>
  </si>
  <si>
    <t>25200403</t>
  </si>
  <si>
    <t>2520š0404</t>
  </si>
  <si>
    <t>25200404</t>
  </si>
  <si>
    <t>2520š0405</t>
  </si>
  <si>
    <t>25200405</t>
  </si>
  <si>
    <t>2520š0406</t>
  </si>
  <si>
    <t>25200406</t>
  </si>
  <si>
    <t>2520š0407</t>
  </si>
  <si>
    <t>25200407</t>
  </si>
  <si>
    <t>2520š0408</t>
  </si>
  <si>
    <t>25200408</t>
  </si>
  <si>
    <t>2520š0409</t>
  </si>
  <si>
    <t>25200409</t>
  </si>
  <si>
    <t>2520š0410</t>
  </si>
  <si>
    <t>25200410</t>
  </si>
  <si>
    <t>2520š0411</t>
  </si>
  <si>
    <t>25200411</t>
  </si>
  <si>
    <t>2520š0412</t>
  </si>
  <si>
    <t>25200412</t>
  </si>
  <si>
    <t>2520š0413</t>
  </si>
  <si>
    <t>25200413</t>
  </si>
  <si>
    <t>2520š0414</t>
  </si>
  <si>
    <t>25200414</t>
  </si>
  <si>
    <t>2520š0415</t>
  </si>
  <si>
    <t>25200415</t>
  </si>
  <si>
    <t>2520š0416</t>
  </si>
  <si>
    <t>25200416</t>
  </si>
  <si>
    <t>2520š0417</t>
  </si>
  <si>
    <t>25200417</t>
  </si>
  <si>
    <t>2520š0418</t>
  </si>
  <si>
    <t>25200418</t>
  </si>
  <si>
    <t>2520š0419</t>
  </si>
  <si>
    <t>25200419</t>
  </si>
  <si>
    <t>2520š0420</t>
  </si>
  <si>
    <t>25200420</t>
  </si>
  <si>
    <t>Činnosť člena rozhodcovského zboru počas Jarné M-BAO BAJS 2.kolo 6.4.2025 Bratislava</t>
  </si>
  <si>
    <t>Orihelová Martina</t>
  </si>
  <si>
    <t>2520š0421</t>
  </si>
  <si>
    <t>29</t>
  </si>
  <si>
    <t>ubytovanie -1 rozhodca počas NL juniorky 5-6.4.2025 Nováky</t>
  </si>
  <si>
    <t>2520š0422</t>
  </si>
  <si>
    <t>25200422</t>
  </si>
  <si>
    <t>popltok na letisku za extr batožinu-1 športovec na Sústredenie repre.družstva seniorov 20.3.-1.4.2025 Tenerife, ESP</t>
  </si>
  <si>
    <t>Airport-Ryanair</t>
  </si>
  <si>
    <t>2520š0423</t>
  </si>
  <si>
    <t>25200423</t>
  </si>
  <si>
    <t>2520š0424</t>
  </si>
  <si>
    <t>25200424</t>
  </si>
  <si>
    <t>Činnosť člena rozhodcovského zboru počas NL st. kadeti 8-9.3.2025 Šamorín</t>
  </si>
  <si>
    <t>Tabačár Pavol</t>
  </si>
  <si>
    <t>Organizácia podujatia
názov podujatia: I. NL st.kadeti                    Miesto konania: Šamorín, Slovensko                                          termín podujatia:  08.03.-09.03.2025
počet aktívnych účastníkov:56 športovcov a  2 členovia rozhodcovského zboru, 
počet odpracovaných hodín spolu: 30</t>
  </si>
  <si>
    <t>2520š0425</t>
  </si>
  <si>
    <t>25200425</t>
  </si>
  <si>
    <t>2520š0426</t>
  </si>
  <si>
    <t>25200426</t>
  </si>
  <si>
    <t>2520š0427</t>
  </si>
  <si>
    <t>25200427</t>
  </si>
  <si>
    <t xml:space="preserve">Organizácia podujatia
názov podujatia: I. NL ml.kadeti                    Miesto konania: Prešov, Slovensko                                          termín podujatia:  28.03.-29.03.2025
počet aktívnych účastníkov:46 športovcov a  3 členovia rozhodcovského zboru, 
počet odpracovaných hodín spolu: 30 </t>
  </si>
  <si>
    <t>Činnosť člena rozhodcovského zboru počas NL ml. kadeti 28-29.3.2025 Prešov</t>
  </si>
  <si>
    <t>Vereb Jakub</t>
  </si>
  <si>
    <t>Serhii Anatolijovič Veremieiev</t>
  </si>
  <si>
    <t>2520š0428</t>
  </si>
  <si>
    <t>25200428</t>
  </si>
  <si>
    <t>2520š0429</t>
  </si>
  <si>
    <t>25200429</t>
  </si>
  <si>
    <t>2520š0430</t>
  </si>
  <si>
    <t>25200430</t>
  </si>
  <si>
    <t>Činnosť člena rozhodcovského zboru počas NL žiačky 28-29.3.2025 Košice</t>
  </si>
  <si>
    <t xml:space="preserve">Organizácia podujatia
názov podujatia:  NL žiačky                                     Miesto konania: Košice, Slovensko                      termín podujatia: 29.03.-30.03.2025                                                 počet aktívnych účastníkov:47  športovcov a   3 členovia rozhodcovského zboru, 
počet odpracovaných hodín spolu: 30                                                                                          </t>
  </si>
  <si>
    <t>2520š0431</t>
  </si>
  <si>
    <t>25200431</t>
  </si>
  <si>
    <t>2520š0432</t>
  </si>
  <si>
    <t>25200432</t>
  </si>
  <si>
    <t>2520š0433</t>
  </si>
  <si>
    <t>25200433</t>
  </si>
  <si>
    <t>2520š0434</t>
  </si>
  <si>
    <t>25200434</t>
  </si>
  <si>
    <t>2520š0435</t>
  </si>
  <si>
    <t>25200435</t>
  </si>
  <si>
    <t>2520š0436</t>
  </si>
  <si>
    <t>25200436</t>
  </si>
  <si>
    <t>2520š0437</t>
  </si>
  <si>
    <t>25200437</t>
  </si>
  <si>
    <t>2520š0438</t>
  </si>
  <si>
    <t>25200438</t>
  </si>
  <si>
    <t>2520š0439</t>
  </si>
  <si>
    <t>25200439</t>
  </si>
  <si>
    <t>2520š0440</t>
  </si>
  <si>
    <t>25200440</t>
  </si>
  <si>
    <t>2520š0441</t>
  </si>
  <si>
    <t>25200441</t>
  </si>
  <si>
    <t>2520š0442</t>
  </si>
  <si>
    <t>25200442</t>
  </si>
  <si>
    <t>2520š0443</t>
  </si>
  <si>
    <t>25200443</t>
  </si>
  <si>
    <t>2520š0444</t>
  </si>
  <si>
    <t>25200444</t>
  </si>
  <si>
    <t>2520š0445</t>
  </si>
  <si>
    <t>25200445</t>
  </si>
  <si>
    <t>2520š0446</t>
  </si>
  <si>
    <t>25200446</t>
  </si>
  <si>
    <t>2520š0447</t>
  </si>
  <si>
    <t>25200447</t>
  </si>
  <si>
    <t>2520š0448</t>
  </si>
  <si>
    <t>25200448</t>
  </si>
  <si>
    <t>2520š0449</t>
  </si>
  <si>
    <t>25200449</t>
  </si>
  <si>
    <t>2520š0450</t>
  </si>
  <si>
    <t>25200450</t>
  </si>
  <si>
    <t>2520š0451</t>
  </si>
  <si>
    <t>25200451</t>
  </si>
  <si>
    <t>2520š0452</t>
  </si>
  <si>
    <t>25200452</t>
  </si>
  <si>
    <t>2520š0453</t>
  </si>
  <si>
    <t>25200453</t>
  </si>
  <si>
    <t>2520š0454</t>
  </si>
  <si>
    <t>25200454</t>
  </si>
  <si>
    <t>2520š0455</t>
  </si>
  <si>
    <t>25200455</t>
  </si>
  <si>
    <t>Činnosť člena rozhodcovského zboru počas Slovak National Championship Open 2025 Under 15 &amp; Senior 29-30.3.25 Bratislava</t>
  </si>
  <si>
    <t>Fürstenzellerová Katarína</t>
  </si>
  <si>
    <t>Aczelová Lucia</t>
  </si>
  <si>
    <t>Keprtová Lenka</t>
  </si>
  <si>
    <t>Ždánová Nina</t>
  </si>
  <si>
    <t>Waterloos Laura</t>
  </si>
  <si>
    <t>Šebestová Sofia Anna</t>
  </si>
  <si>
    <t>Domčeková Laura</t>
  </si>
  <si>
    <t>Diky Nicol</t>
  </si>
  <si>
    <t>Kvasňovská Kristína</t>
  </si>
  <si>
    <t>Horváthová  Katarína</t>
  </si>
  <si>
    <t>Šulcová Andrea</t>
  </si>
  <si>
    <t>Palenčárová Paulína</t>
  </si>
  <si>
    <t>Vaculčík Martina Nela</t>
  </si>
  <si>
    <t>Vydarená Dušana, JUDr.</t>
  </si>
  <si>
    <t>Floreánová Karolína</t>
  </si>
  <si>
    <t>Guziová Tatiana</t>
  </si>
  <si>
    <t>Mackanič Rastislav</t>
  </si>
  <si>
    <t>Bernáthová Zuzana</t>
  </si>
  <si>
    <t>Krajčovičová Natália</t>
  </si>
  <si>
    <t>Vesna Jarina</t>
  </si>
  <si>
    <t>Žáková Zuzana</t>
  </si>
  <si>
    <t>2520š0456</t>
  </si>
  <si>
    <t>25200456</t>
  </si>
  <si>
    <t>2520š0457</t>
  </si>
  <si>
    <t>25200457</t>
  </si>
  <si>
    <t>2520š0458</t>
  </si>
  <si>
    <t>25200458</t>
  </si>
  <si>
    <t>2520š0459</t>
  </si>
  <si>
    <t>25200459</t>
  </si>
  <si>
    <t>2520š0460</t>
  </si>
  <si>
    <t>25200460</t>
  </si>
  <si>
    <t>2520š0461</t>
  </si>
  <si>
    <t>25200461</t>
  </si>
  <si>
    <t>2520š0462</t>
  </si>
  <si>
    <t>25200462</t>
  </si>
  <si>
    <t>2520š0463</t>
  </si>
  <si>
    <t>25200463</t>
  </si>
  <si>
    <t>2520š0464</t>
  </si>
  <si>
    <t>25200464</t>
  </si>
  <si>
    <t>2520š0465</t>
  </si>
  <si>
    <t>25200465</t>
  </si>
  <si>
    <t>2520š0466</t>
  </si>
  <si>
    <t>25200466</t>
  </si>
  <si>
    <t>2520š0467</t>
  </si>
  <si>
    <t>25200467</t>
  </si>
  <si>
    <t>2520š0468</t>
  </si>
  <si>
    <t>25200468</t>
  </si>
  <si>
    <t>2520š0469</t>
  </si>
  <si>
    <t>25200469</t>
  </si>
  <si>
    <t>2520š0470</t>
  </si>
  <si>
    <t>25200470</t>
  </si>
  <si>
    <t>2520š0471</t>
  </si>
  <si>
    <t>25200471</t>
  </si>
  <si>
    <t>2520š0472</t>
  </si>
  <si>
    <t>25200472</t>
  </si>
  <si>
    <t>2520š0473</t>
  </si>
  <si>
    <t>25200473</t>
  </si>
  <si>
    <t>2520š0474</t>
  </si>
  <si>
    <t>25200474</t>
  </si>
  <si>
    <t>2520š0475</t>
  </si>
  <si>
    <t>25200475</t>
  </si>
  <si>
    <t>2520š0476</t>
  </si>
  <si>
    <t>25200476</t>
  </si>
  <si>
    <t>2520š0477</t>
  </si>
  <si>
    <t>25200477</t>
  </si>
  <si>
    <t>2520š0478</t>
  </si>
  <si>
    <t>25200478</t>
  </si>
  <si>
    <t>2520š0479</t>
  </si>
  <si>
    <t>25200479</t>
  </si>
  <si>
    <t>2520š0480</t>
  </si>
  <si>
    <t>25200480</t>
  </si>
  <si>
    <t>2520š0481</t>
  </si>
  <si>
    <t>25200481</t>
  </si>
  <si>
    <t>2520š0482</t>
  </si>
  <si>
    <t>25200482</t>
  </si>
  <si>
    <t>Činnosť člena rozhodcovského zboru počas Jarné M-VSO BAJS 1.kolo 5.4.2025 Poprad</t>
  </si>
  <si>
    <t>Piškaninová Zuzana</t>
  </si>
  <si>
    <t>Pitoňáková Jurčová Ingrid</t>
  </si>
  <si>
    <t>Daňo Miroslav</t>
  </si>
  <si>
    <t>Kosecová Andrea</t>
  </si>
  <si>
    <t>Pitoňák Martin</t>
  </si>
  <si>
    <t>Kiššová Weidnerová Michaela</t>
  </si>
  <si>
    <t>Králik Martin</t>
  </si>
  <si>
    <t>Dankovič Daniel</t>
  </si>
  <si>
    <t>Fecenko Rastislav</t>
  </si>
  <si>
    <t>Štrbáková Kristína</t>
  </si>
  <si>
    <t>Hudžík Stanislav</t>
  </si>
  <si>
    <t>Vasiľková Petra</t>
  </si>
  <si>
    <t>Kamal Sára</t>
  </si>
  <si>
    <t>Švajková Gabriela</t>
  </si>
  <si>
    <t>Bortlová Soňa</t>
  </si>
  <si>
    <t>Čižmarik Radovan</t>
  </si>
  <si>
    <t>Matejová Daniela</t>
  </si>
  <si>
    <t>Čižmariková Zuzana</t>
  </si>
  <si>
    <t>Ďurásová Alexandra</t>
  </si>
  <si>
    <t>Hudžíková Nina</t>
  </si>
  <si>
    <t>Mattová Ľudmila</t>
  </si>
  <si>
    <t>Hertelý Karol</t>
  </si>
  <si>
    <t>Lištinský Ladislav</t>
  </si>
  <si>
    <t>Vaľo Andrej</t>
  </si>
  <si>
    <t>Pencák Ján</t>
  </si>
  <si>
    <t>Kostyšáková Marcela</t>
  </si>
  <si>
    <t>Földeš Anton</t>
  </si>
  <si>
    <t>poplatok banke za výber</t>
  </si>
  <si>
    <t>poplatok banke za odoslanú platbu k zálohovej faktúre č. 25š023</t>
  </si>
  <si>
    <t>Poplatok banke za odoslanú platbu k faktúre č. 25FA40243</t>
  </si>
  <si>
    <t>poplatok za odoslanú platbu k zálohovej faktúre č. 25š025</t>
  </si>
  <si>
    <t>poplatok za odoslanú platbu k zálohovej faktúre č. 25š026</t>
  </si>
  <si>
    <t xml:space="preserve">Pracovná cesta
názov podujatia: VT ženy                                        Miesto konania:  Bologna, Taliansko                      termín podujatia: 03.01.-06.01.2025        Spôsob prepravy:                                     Počet všetkých osôb na pracovnej ceste:                                                           z toho:
- športovci:  
- realizačný tím:                                                                      </t>
  </si>
  <si>
    <t xml:space="preserve">Pracovná cesta
názov podujatia: MT U16 ženy                                        Miesto konania:  Bečej, Srbsko                      termín podujatia: 02.01.-06.01.2025        Spôsob prepravy:                                     Počet všetkých osôb na pracovnej ceste:                                                           z toho:
- športovci:   
- realizačný tím:                                                                      </t>
  </si>
  <si>
    <t xml:space="preserve">Pracovná cesta
názov podujatia: VT U16 muži                                      Miesto konania: Nováky, Slovensko                  termín podujatia: 12.02.-15.02.2025                                      Spôsob prepravy:                                     Počet všetkých osôb na pracovnej ceste: 2                                                          z toho:
- športovci: 1 
- realizačný tím: 1                                                                     </t>
  </si>
  <si>
    <t xml:space="preserve">Pracovná cesta
názov podujatia: VT ženy                                      Miesto konania: Nováky, Slovensko                  termín podujatia: 23.02.-25.02.2025                                     Spôsob prepravy:                                     Počet všetkých osôb na pracovnej ceste: 2                                                          z toho:
- športovci: 1 
- realizačný tím: 1                                                                     </t>
  </si>
  <si>
    <t xml:space="preserve">Pracovná cesta
názov podujatia: Sústredenie plaveckej reprezentácie                                          Miesto konania: Poprad, Slovensko            termín podujatia: 23.03.-02.04.2025                                    Spôsob prepravy:                                     Počet všetkých osôb na pracovnej ceste:                                                           z toho:
- športovci:  
- realizačný tím:                                                                      </t>
  </si>
  <si>
    <t xml:space="preserve">Pracovná cesta
názov podujatia: Prípravné sústredenie pred MS                                                                Miesto konania: Bangkog, Thajsko                        termín podujatia: 17.07.-24.07.2025                                  Spôsob prepravy: letecky                                    Počet všetkých osôb na pracovnej ceste:  17                                                         z toho:
- športovci:  
- realizačný tím:                                                                      </t>
  </si>
  <si>
    <t xml:space="preserve">Pracovná cesta
názov podujatia: ME                                                             Miesto konania: Stari Grad, Chorvátsko                        termín podujatia: 27.05.-31.05.2025                                  Spôsob prepravy: letecky                                    Počet všetkých osôb na pracovnej ceste: 5                                                         z toho:
- športovci:  
- realizačný tím:                                                                      </t>
  </si>
  <si>
    <t>Hrubé mzdy vyplatené osobám (zamestnancom) vrátane odvodov zamestnávateľa
počet fyzických osôb: 5 TPP+2 dohody
obdobie 04/2025</t>
  </si>
  <si>
    <t>9 osôb</t>
  </si>
  <si>
    <t>Hrubé mzdy vyplatené osobám (zamestnancom) vrátane odvodov zamestnávateľa
počet fyzických osôb: 3 TPP+6 dohod
obdobie: 04/2025</t>
  </si>
  <si>
    <t>Hrubé mzdy vyplatené osobám (zamestnancom) vrátane odvodov zamestnávateľa
počet fyzických osôb: 4 TPP+ 30 dohôd
obdobie: 04/2025</t>
  </si>
  <si>
    <t>Finančný príspevok na stravu pre zamestnancov na májl 2025</t>
  </si>
  <si>
    <t>Finančný príspevok na stravu pre zamestnancov na máj 2025</t>
  </si>
  <si>
    <t>25FA40392</t>
  </si>
  <si>
    <t>2025040286</t>
  </si>
  <si>
    <t>vyúčtovanie zálohy 25š028- notebook DELL Vostro 3530</t>
  </si>
  <si>
    <t>VUB0052025</t>
  </si>
  <si>
    <t>25FA40411</t>
  </si>
  <si>
    <t>202502865</t>
  </si>
  <si>
    <t>34123415</t>
  </si>
  <si>
    <t xml:space="preserve">Bio G, spol. s r.o. </t>
  </si>
  <si>
    <t>25FA40308</t>
  </si>
  <si>
    <t>2025040149</t>
  </si>
  <si>
    <t xml:space="preserve"> IT služby za mesiac 2025/04 v zmysle zmluvy o poskytovaní služieb z 28.02.2022 +monitorovací systém nad rámec zmluvy</t>
  </si>
  <si>
    <t>25FA40310</t>
  </si>
  <si>
    <t>10250091</t>
  </si>
  <si>
    <t>Nájomné/kancelárie,sklady,garáž a parkovacie státia za 05/2025</t>
  </si>
  <si>
    <t>25FA40311</t>
  </si>
  <si>
    <t>SKB1021267</t>
  </si>
  <si>
    <t>prenájom priestorov, občerstvenie, ubytovanie počas konferencie SPF 28.4.2025 v Bratislave</t>
  </si>
  <si>
    <t>44360746</t>
  </si>
  <si>
    <t>Eurohotel a.s. NH Gate One</t>
  </si>
  <si>
    <t>25FA40313</t>
  </si>
  <si>
    <t>1252296</t>
  </si>
  <si>
    <t>Prenájom kopírovacieho zariadenia za obdobie 04/2025</t>
  </si>
  <si>
    <t>25FA40314</t>
  </si>
  <si>
    <t>implementácia platformy sportnet.online za 01-04/2025</t>
  </si>
  <si>
    <t>56745508</t>
  </si>
  <si>
    <t>Ing. Peter Kačinec</t>
  </si>
  <si>
    <t>25FA40323</t>
  </si>
  <si>
    <t>20250063</t>
  </si>
  <si>
    <t>výkon zodpovednej osoby 04/2025 v zmysle Zmluvy o poskytovaní služby v oblasti ochrany osobných údajov zo dňa 16.7.2023</t>
  </si>
  <si>
    <t>25FA40324</t>
  </si>
  <si>
    <t>20250020</t>
  </si>
  <si>
    <t>právne služby k 1.5.2025- úprava presstupového poriadku, Servisná zmluva-kontrola, účasť na súdnom pojednávaní</t>
  </si>
  <si>
    <t xml:space="preserve">54912989     </t>
  </si>
  <si>
    <t>Attorneity Legal s.r.o.</t>
  </si>
  <si>
    <t>25FA40325</t>
  </si>
  <si>
    <t>2025040250</t>
  </si>
  <si>
    <t>HDMI konektor na výmenu za nefunčný v notebooku športového riditeľa</t>
  </si>
  <si>
    <t>25FA40326</t>
  </si>
  <si>
    <t>2025040248</t>
  </si>
  <si>
    <t>batéria DELL na výmenu za nefunčnú v notebooku útovníka</t>
  </si>
  <si>
    <t>25FA40328</t>
  </si>
  <si>
    <t>FV-34546/2025</t>
  </si>
  <si>
    <t>monitoring služobných vozidiel za 04/2025 (BT707DT, BL062GD, BL976KD, BL557MU,BT147AB)</t>
  </si>
  <si>
    <t>25FA40335</t>
  </si>
  <si>
    <t>10252482</t>
  </si>
  <si>
    <t>Zmluva č.108/TOP TÍM SR/Slušná/2024-letenka 1 športovec+tréner na sústredenie Gloria Sports Arena, 1.6-11.6.2025 Antalya Turecko</t>
  </si>
  <si>
    <t>d - Slušná Lilian</t>
  </si>
  <si>
    <t>25FA40340</t>
  </si>
  <si>
    <t>01/05/25</t>
  </si>
  <si>
    <t>a - plavecké športy - kapitálové transfery</t>
  </si>
  <si>
    <t>obstaranie súťažnej zvukovej aparatúry (zvukový procesor 1 ks, podvodný reproduktor 4 ks, bezpečnostný transformátor 4 ks</t>
  </si>
  <si>
    <t>50734211</t>
  </si>
  <si>
    <t>INDUSTRIAL AUDIO, s.r.o.</t>
  </si>
  <si>
    <t>25FA40345</t>
  </si>
  <si>
    <t>10252947</t>
  </si>
  <si>
    <t>letenky pre 15 osôb-11 športovcov+2 real.tím +2 zástupcovia médií na podujatie Kvalifikácia ME muži 8-11.6.2025 Istanbul, Turecko</t>
  </si>
  <si>
    <t xml:space="preserve">Pracovná cesta
názov podujatia: ME juniorov 2025                            Miesto konania: Atény, Grécko                                                        termín podujatia:  25.06.-29.06.2025                                    Spôsob prepravy: letecky                                    Počet všetkých osôb na pracovnej ceste: 12                                                         z toho:
- športovci: 10 
- realizačný tím: 2                                                                    </t>
  </si>
  <si>
    <t>25FA40348</t>
  </si>
  <si>
    <t>42500106</t>
  </si>
  <si>
    <t>letenky pre 12 osôb- 10 športovcov +2 real.tím na podujatie ME juniorov v SP 25.-29.6.2025 Atény /GRE</t>
  </si>
  <si>
    <t>25FA40350</t>
  </si>
  <si>
    <t>20250415</t>
  </si>
  <si>
    <t>technické zabezpečenie konferencie SPF 28.4.2025, Bratislava</t>
  </si>
  <si>
    <t>47573970</t>
  </si>
  <si>
    <t>JEF Audio s. r. o.</t>
  </si>
  <si>
    <t>25FA40363</t>
  </si>
  <si>
    <t>1020250005</t>
  </si>
  <si>
    <t xml:space="preserve">Tvorba web.stránky za 2025/04 na základe rámcovej licenčnej zmluvy  </t>
  </si>
  <si>
    <t>25FA40366</t>
  </si>
  <si>
    <t>8891014653/03</t>
  </si>
  <si>
    <t>cestovné poistenie -52 osôb počas Medz.pl.preteky IV.Cup of Eger 1-2.3.2025 Maďarsko, 7 osôb počas Sústredenie repr.DP 7-17.2.2025 Zakopane Polsko</t>
  </si>
  <si>
    <t>25FA40376</t>
  </si>
  <si>
    <t>252404</t>
  </si>
  <si>
    <t>účtovné služby za mesiac 04/2025</t>
  </si>
  <si>
    <t>55975151</t>
  </si>
  <si>
    <t>Ing. Jana Adamcová</t>
  </si>
  <si>
    <t>25FA40377</t>
  </si>
  <si>
    <t>2025050298</t>
  </si>
  <si>
    <t>Microsoft 365 Business Standard/licencie za 2025/04</t>
  </si>
  <si>
    <t>25FA40380</t>
  </si>
  <si>
    <t>70250122</t>
  </si>
  <si>
    <t>doručovateľský servis v zmysle mandátnej zmluvy za 2025/04</t>
  </si>
  <si>
    <t>25FA40382</t>
  </si>
  <si>
    <t>10250105</t>
  </si>
  <si>
    <t>Spotreba el.energie kanc.priestory, sklady za 2025/04</t>
  </si>
  <si>
    <t>25FA40386</t>
  </si>
  <si>
    <t>FA-2504001</t>
  </si>
  <si>
    <t>služby verejného obstarávania za 04/2025</t>
  </si>
  <si>
    <t>25FA40396</t>
  </si>
  <si>
    <t>10252946</t>
  </si>
  <si>
    <t xml:space="preserve">Pracovná cesta
názov podujatia: Sústredenie UTM a reprezentácie v DP                                     Miesto konania:  Calella, Španielsko                                                         termín podujatia:  12.05.-21.05.2025                                     Spôsob prepravy: letecky                                    Počet všetkých osôb na pracovnej ceste: 20                                                         z toho:
- športovci: 17 
- realizačný tím: 3                                                                    </t>
  </si>
  <si>
    <t>25FA40402</t>
  </si>
  <si>
    <t>8891014653/05</t>
  </si>
  <si>
    <t>cestovné poistenie na podujatie SP a PL Multistretnutie st.juniorov Limassol/CYP v termíne 11.-14.4.2025</t>
  </si>
  <si>
    <t xml:space="preserve">cestovné poistenie 12 osôb- 9 športovci +3 real.tím počas ARTISTIC SWIMMING WORLD CUP 2025 Somabay 11-14.4.2025, Egypt, </t>
  </si>
  <si>
    <t>25FA40404</t>
  </si>
  <si>
    <t>10253243</t>
  </si>
  <si>
    <t xml:space="preserve">letenky pre 12 osôb-10 športovcov+2 real.tím na Sústred. repre SP 7-14.7.25 Dubaj+MS  14-26.7.2025 Singapur </t>
  </si>
  <si>
    <t xml:space="preserve">Pracovná cesta
názov podujatia: Sústredenie reprezentácie SP a MS 2025                                          Miesto konania: Dubai,Emiráty - Singapur                                                        termín podujatia:  07.07.-14.07.2025, 14.07.-26.7.2025                                                  Spôsob prepravy: letecky                                    Počet všetkých osôb na pracovnej ceste: 12                                                         z toho:
- športovci: 10 
- realizačný tím: 2                                                                    </t>
  </si>
  <si>
    <t>25FA40410</t>
  </si>
  <si>
    <t>5842634099</t>
  </si>
  <si>
    <t>Pevná linka, mobilné čísla /11ks/mobilný internet 11ks za obdobie 24.05.-23.06.2025</t>
  </si>
  <si>
    <t>2520š0524</t>
  </si>
  <si>
    <t>25200524</t>
  </si>
  <si>
    <t>cestovné náhrady člena konferencie SPF konanej 28.04.2025 v Bratislave</t>
  </si>
  <si>
    <t>Bergmannová Tatiana</t>
  </si>
  <si>
    <t>2520š0525</t>
  </si>
  <si>
    <t>25200525</t>
  </si>
  <si>
    <t>Moravcová Darina</t>
  </si>
  <si>
    <t>2520š0526</t>
  </si>
  <si>
    <t>25200526</t>
  </si>
  <si>
    <t>Ábel Miroslav</t>
  </si>
  <si>
    <t>2520š0527</t>
  </si>
  <si>
    <t>25200527</t>
  </si>
  <si>
    <t>Farová Veronika</t>
  </si>
  <si>
    <t>2520š0528</t>
  </si>
  <si>
    <t>25200528</t>
  </si>
  <si>
    <t>Jalakša Július</t>
  </si>
  <si>
    <t>2520š0529</t>
  </si>
  <si>
    <t>25200529</t>
  </si>
  <si>
    <t>Soško Miroslav</t>
  </si>
  <si>
    <t>2520š0530</t>
  </si>
  <si>
    <t>25200530</t>
  </si>
  <si>
    <t>Zelina Ladislav</t>
  </si>
  <si>
    <t>2520š0532</t>
  </si>
  <si>
    <t>25200532</t>
  </si>
  <si>
    <t>2520š0533</t>
  </si>
  <si>
    <t>25200533</t>
  </si>
  <si>
    <t>Mihalka Stanislav</t>
  </si>
  <si>
    <t>2520š0536</t>
  </si>
  <si>
    <t>25200536</t>
  </si>
  <si>
    <t>Pavelka Patrik</t>
  </si>
  <si>
    <t>2520š0607</t>
  </si>
  <si>
    <t>25200607</t>
  </si>
  <si>
    <t>Gális Marek</t>
  </si>
  <si>
    <t>2520š0608</t>
  </si>
  <si>
    <t>25200608</t>
  </si>
  <si>
    <t>2520š0531</t>
  </si>
  <si>
    <t>K12-0230682,690</t>
  </si>
  <si>
    <t>25599542</t>
  </si>
  <si>
    <t>PROGIO  a.s.</t>
  </si>
  <si>
    <t>vyúčtovanie zálohy z 24.4.2025 (100,- Labáthová)- večera pre 2 osoby -rozhodca +tréner počas Open National Championship of ČR Youth,Sen. and Masters 25.-27.4.2025 Brno  /18,80 eur/</t>
  </si>
  <si>
    <t>záloha na  Open National Championship of ČR Youth,Sen. and Masters  Brno/ČR v termíne 25.-27.4.2025</t>
  </si>
  <si>
    <t>2520š0567</t>
  </si>
  <si>
    <t>2002/3/250509/49</t>
  </si>
  <si>
    <t>09056696</t>
  </si>
  <si>
    <t>ReindeerOIL s.r.o.</t>
  </si>
  <si>
    <t>2520š0630</t>
  </si>
  <si>
    <t>10895,10898</t>
  </si>
  <si>
    <t>2520š0631</t>
  </si>
  <si>
    <t>42559</t>
  </si>
  <si>
    <t>Burger King Larnaka Airport</t>
  </si>
  <si>
    <t>Flghafen Wien Parken K3</t>
  </si>
  <si>
    <t>2520š0632</t>
  </si>
  <si>
    <t>BUD-CB-5045762</t>
  </si>
  <si>
    <t>2520š0633</t>
  </si>
  <si>
    <t>103091,103096, 103092,</t>
  </si>
  <si>
    <t>bud:parking, Budapest Airport</t>
  </si>
  <si>
    <t>VRISSAKI-PLAZA HOTELS</t>
  </si>
  <si>
    <t>2520š0634</t>
  </si>
  <si>
    <t>564141, 563981</t>
  </si>
  <si>
    <t>BEST BUY S/M DEM LAGIOU</t>
  </si>
  <si>
    <t>vyúčtovanie zálohy z 30.4.2025 (1000 Vachan)-strava pre 8 osôb-6 športovcov+2 real.tím počas EP Protaras 1-4.5.2025 Cyprus /118,15 eur/</t>
  </si>
  <si>
    <t>vyúčtovanie zálohy z 30.4.2025 (1000 Vachan)-parkovné na letisku  počas EP Protaras 1-4.5.2025 Cyprus  /5,90 eur/</t>
  </si>
  <si>
    <t>vyúčtovanie zálohy z 30.4.2025 (1000 Vachan)-parkovné na letisku  počas EP Protaras 1-4.5.2025 Cyprus /26,14 eur/</t>
  </si>
  <si>
    <t>vyúčtovanie zálohy z 30.4.2025 (1000 Vachan)-strava a pitný režim  počas EP Protaras 1-4.5.2025 Cyprus /73,29 eur/</t>
  </si>
  <si>
    <t>vyúčtovanie zálohy z 30.4.2025 (1000 Vachan)-pitný režim  počas EP Protaras 1-4.5.2025 Cyprus  /12,- eur/</t>
  </si>
  <si>
    <t>záloha na podujatie EP Protaras 1-4.5.2025 Cyprus - strava, parkovné, pitný režim...</t>
  </si>
  <si>
    <t xml:space="preserve">Pracovná cesta
názov podujatia: Prípravný pretek reprezentácie SR  RDS Swimm Open                                     Miesto konania: Stockholm, Švédsko                                        termín podujatia:11.04.-16.04.2025           Spôsob prepravy:                                     Počet všetkých osôb na pracovnej ceste: 11                                                          z toho:
- športovci: 8 
- realizačný tím: 3                                                                     </t>
  </si>
  <si>
    <t>2520š0628</t>
  </si>
  <si>
    <t>100012</t>
  </si>
  <si>
    <t>2520š0629</t>
  </si>
  <si>
    <t>57480</t>
  </si>
  <si>
    <t>HMSHost Arlanda Airport</t>
  </si>
  <si>
    <t>Jamies Deli Airport Wien</t>
  </si>
  <si>
    <t>záloha z 10.4.2025 (800 Trešl) na stravu na letisku pre 11 osôb-8 športovvcov+3 real.tím zpodujatia SWIM OPEN Stockholm 11.-16.4.2025,Stokholm/SWE</t>
  </si>
  <si>
    <t>Tomáš Trešl</t>
  </si>
  <si>
    <t>vyúčtovanie zálohy z 10.4.2025 (800 Trešl)-strava na letisku pre 11 osôb-8 športovvcov+3 real.tím zpodujatia SWIM OPEN Stockholm 11.-16.4.2025,Stokholm/SWE /186,21 eur/</t>
  </si>
  <si>
    <t>vyúčtovanie zálohy z 10.4.2025 (800 Trešl)-strava na letisku pre 11 osôb-8 športovvcov+3 real.tím na podujatie SWIM OPEN Stockholm 11.-16.4.2025,Stokholm/SWE /152,10 eur/</t>
  </si>
  <si>
    <t>2520š0635</t>
  </si>
  <si>
    <t>009757</t>
  </si>
  <si>
    <t>2520š0636</t>
  </si>
  <si>
    <t>12077-256,597,13547,15204,14388</t>
  </si>
  <si>
    <t>Frankfurt La Riera</t>
  </si>
  <si>
    <t>Caprabo s.a.</t>
  </si>
  <si>
    <t>2520š0637</t>
  </si>
  <si>
    <t>HK2552029421,JG2752036579-11074</t>
  </si>
  <si>
    <t>Airport taxi transfers</t>
  </si>
  <si>
    <t>25š030</t>
  </si>
  <si>
    <t>97/2025</t>
  </si>
  <si>
    <t>záloha na ubytovanie pre 17 osôb-14 športovcov+3 rea.l. tím počas ME U18 ženy 30.8.-8.9.2025 v Gzira, Malta</t>
  </si>
  <si>
    <t>Aquatic Sports Association of Malta</t>
  </si>
  <si>
    <t xml:space="preserve">Pracovná cesta
názov podujatia: ME U18 ženy                                 Miesto konania: Gzira, Malta                                                     termín podujatia: 30.08.-08.09.2025                                    Spôsob prepravy: letecky                                    Počet všetkých osôb na pracovnej ceste: 17                                                         z toho:
- športovci: 14 
- realizačný tím: 3                                                                   </t>
  </si>
  <si>
    <t xml:space="preserve">Pracovná cesta
názov podujatia: ME U18 muži                                Miesto konania: Rio Maior, Portugalsko                                                     termín podujatia: 17.08.-25.08.2025                                   Spôsob prepravy: letecky                                    Počet všetkých osôb na pracovnej ceste: 17                                                         z toho:
- športovci: 14 
- realizačný tím: 3                                                                   </t>
  </si>
  <si>
    <t>25š031</t>
  </si>
  <si>
    <t>2025U18</t>
  </si>
  <si>
    <t>záloha n a ubytovanie pre 17 osôb-14 športovcov+3 real.tím počas ME U18 muži 17-25.8.2025 v Rio Maior, Portugalsko</t>
  </si>
  <si>
    <t>25š032</t>
  </si>
  <si>
    <t>záloha n a ubytovanie pre 1osobu- rozhodca počas ME U18 muži 17-25.8.2025 v Rio Maior, Portugalsko</t>
  </si>
  <si>
    <t>25š033</t>
  </si>
  <si>
    <t>197-42-25</t>
  </si>
  <si>
    <t>Autotrans d.d.</t>
  </si>
  <si>
    <t>25š034</t>
  </si>
  <si>
    <t>06/05/2025</t>
  </si>
  <si>
    <t>CROL CENTRE CALELLA- Hotel Bernat II</t>
  </si>
  <si>
    <t xml:space="preserve">Pracovná cesta
názov podujatia: Medzinárodné plavecké preteky V4–Olympic Hopes                                  Miesto konania: Praha, Česká republika                                                      termín podujatia: 09.05.-11.05.2025                                    Spôsob prepravy:                                     Počet všetkých osôb na pracovnej ceste: 25                                                         z toho:
- športovci: 20 
- realizačný tím: 5                                                                   </t>
  </si>
  <si>
    <t>25š035</t>
  </si>
  <si>
    <t>05/05/25-1</t>
  </si>
  <si>
    <t>záloha na ubytovanie pre 1 osobu-rozhodca počas kvalifikácie ME muži 8-12.6.2025 Tbilisi, Gruzínsko</t>
  </si>
  <si>
    <t>GEORGIAN AQUATIC SPORTS NATIONAL FEDERATION</t>
  </si>
  <si>
    <t xml:space="preserve">poplatok banke za odoslanú platbu k zálohovej faktúre č. 25č035 </t>
  </si>
  <si>
    <t>25š036</t>
  </si>
  <si>
    <t>12/25</t>
  </si>
  <si>
    <t>záloha na pobytové náklady pre 1 osobu-rozhodc počas Kvalifikácia ME ženy 6-8.6.2025 Novi Sad, Srbsko</t>
  </si>
  <si>
    <t>100353015</t>
  </si>
  <si>
    <t>SERBIAN WATER POLO FEDERATION</t>
  </si>
  <si>
    <t>záloha na letenky pre 16 osôb-13 športovcov+2 real.tím +1 rozhodca na podujatie ME U16 ženy 27.6.-3.7.2025 Istambul, Turecko</t>
  </si>
  <si>
    <t>25š037</t>
  </si>
  <si>
    <t>29250061</t>
  </si>
  <si>
    <t xml:space="preserve">Pracovná cesta
názov podujatia: ME U16 ženy                                Miesto konania: Istanbul, Turecko                                                    termín podujatia: 27.06.-03.07.2025                                Spôsob prepravy:                                     Počet všetkých osôb na pracovnej ceste: 16                                                         z toho:
- športovci: 13 
- realizačný tím: 2                                              - rozhodca: 1                                                                </t>
  </si>
  <si>
    <t>25š038</t>
  </si>
  <si>
    <t>záloha na ubytovanie pre 1 osobu-rozhodca počas ME U16 ženy 27.6.-3.7.2025 v Istanbule / Turecko</t>
  </si>
  <si>
    <t>25š039</t>
  </si>
  <si>
    <t>25š040</t>
  </si>
  <si>
    <t>00003</t>
  </si>
  <si>
    <t>Vaterpolo klub LJUBLJANA SLOVAN</t>
  </si>
  <si>
    <t>záloha na ubytovanie pre 16 osôb-14 športovcov+ 2 real.tím  počas ME U16 ženy 27.6.-3.7.2025 v Istanbule / Turecko</t>
  </si>
  <si>
    <t xml:space="preserve">Pracovná cesta
názov podujatia: ME U16 muži                                Miesto konania: Ljubljana, Slovinsko                                                   termín podujatia: 06.07.-14.07.2025                                Spôsob prepravy:                                     Počet všetkých osôb na pracovnej ceste: 16                                                         z toho:
- športovci: 14 
- realizačný tím: 2                                                                                                           </t>
  </si>
  <si>
    <t>záloha na pobytové náklady pre 16 osôb-14 športovcov+ 2 real.tím počas ME U16 muži 6-14.7.2025 Ljubljana, Slovinsko - 1.časť</t>
  </si>
  <si>
    <t>25š041</t>
  </si>
  <si>
    <t>13052025</t>
  </si>
  <si>
    <t>záloha na pobytové náklady vrátane stravy počas sústredenia Gloria Sports Arena 1-11.6.2025 Antalya, Turecko</t>
  </si>
  <si>
    <t>Ozaltin Otel Isletmeleri A.S.</t>
  </si>
  <si>
    <t>25š042</t>
  </si>
  <si>
    <t>902025250</t>
  </si>
  <si>
    <t>záloha na ubytovanie vrátane stravy, prenájom plaveckých dráh, prenájom miestnosti počas podujatia Veľká cena Slovenska 23-25.5.2025 Šamorín</t>
  </si>
  <si>
    <t>25š043</t>
  </si>
  <si>
    <t>13/05/2025</t>
  </si>
  <si>
    <t>záloha na obytové náklady pre 12 osôb -10 športovcov+2 real.tím počas ME Juniorov 25.-29.6.2025 Atény, Grécko</t>
  </si>
  <si>
    <t>HELLENIC AQUATICS FEDERATION</t>
  </si>
  <si>
    <t xml:space="preserve">Pracovná cesta
názov podujatia: ME juniorov v SP                            Miesto konania: Atény, Grécko                          termín podujatia: 25.06.-29.06.2025                                    Spôsob prepravy: letecky                                    Počet všetkých osôb na pracovnej ceste: 12                                                         z toho:
- športovci: 10 
- realizačný tím: 2                                                                    </t>
  </si>
  <si>
    <t>poplatok banke za odoslanú platbu k zálohovej faktúre č. 25š036</t>
  </si>
  <si>
    <t>poplatok banke za odoslanú platbu k zálohovej faktúre č. 25š038</t>
  </si>
  <si>
    <t>poplatok banke za odoslanú platbu k zálohovej faktúre č. 25š039</t>
  </si>
  <si>
    <t>vrátenie zostatku zálohy z 10.4.2025 (800 Trešl) na stravu na letisku pre 11 osôb-8 športovvcov+3 real.tím zpodujatia SWIM OPEN Stockholm 11.-16.4.2025,Stokholm/SWE</t>
  </si>
  <si>
    <t>poplatok za odoslanú platbu k zálohovej faktúre č. 25š041</t>
  </si>
  <si>
    <t>vrátenie zostatku zálohy na  Open National Championship of ČR Youth,Sen. and Masters  Brno/ČR v termíne 25.-27.4.2025</t>
  </si>
  <si>
    <t>záloha zo 6.5.2025 (1000 € Prochazka) na obed pre 25 osôb-20 športovcov+5 real.tím počas Medzinárodné plav. preteky V4–Olympic Hopes 9–11.5.2025 Praha</t>
  </si>
  <si>
    <t>vrátenie zostatku zálohy na podujatie EP Protaras 1-4.5.2025 Cyprus - strava, parkovné, pitný režim...</t>
  </si>
  <si>
    <t xml:space="preserve">Pracovná cesta
názov podujatia: EP Protaras                                  Miesto konania: Protaras,Cyprus                             termín podujatia: 01.05.-04.05.2025                                    Spôsob prepravy:                                     Počet všetkých osôb na pracovnej ceste: 10                                                          z toho:
- športovci: 7 
- realizačný tím: 3                                                                     </t>
  </si>
  <si>
    <t>záloha na ME Stari Grad/CRO v termíne 27.-31.5.2025</t>
  </si>
  <si>
    <t>záloha na ME Funchal/POR v termíne 30.5.-6.6.2025</t>
  </si>
  <si>
    <t>Monika Thuringerová</t>
  </si>
  <si>
    <t>poplatok za vedenie účtu za máj</t>
  </si>
  <si>
    <t>25FA40406</t>
  </si>
  <si>
    <t>VIGSK-2025-2684</t>
  </si>
  <si>
    <t>27116861-2-13</t>
  </si>
  <si>
    <t>AutoVignet Kft.</t>
  </si>
  <si>
    <t>25FA40407</t>
  </si>
  <si>
    <t>400040472934</t>
  </si>
  <si>
    <t>Autobahnen-und Schnellstrassen-Fnanzierungs-AG</t>
  </si>
  <si>
    <t>vyúčtovanie zálohy z 30.4.2025 (1000 Vachan)-dialničná známka  Maďarsko počac cesty na EP Protaras 1-4.5.2025 Cyprus 24,55 eur/</t>
  </si>
  <si>
    <t>vyúčtovanie zálohy z 30.4.2025 (1000 Vachan)-dialničná známka  Rakúsko počac cesty na EP Protaras 1-4.5.2025 Cyprus /9,30 eur/</t>
  </si>
  <si>
    <t>25FA40294</t>
  </si>
  <si>
    <t>25/05/0067</t>
  </si>
  <si>
    <t xml:space="preserve">Materiálne zabezpečenie reprezentácie -plavecké čiapky 60 ks </t>
  </si>
  <si>
    <t>25FA40297</t>
  </si>
  <si>
    <t>0001FV000486/25</t>
  </si>
  <si>
    <t xml:space="preserve"> poháre so štítkamy a gravírovaním 33 ks, štítky na medaile s gravírovaním 594 ks na domáce súťaže VP</t>
  </si>
  <si>
    <t>35774282</t>
  </si>
  <si>
    <t>Victory sport, spol. s.r.o.</t>
  </si>
  <si>
    <t>25FA40299</t>
  </si>
  <si>
    <t>20250404</t>
  </si>
  <si>
    <t>tanečná príprava reprezentačného družstva SP za mesiac 2025/04</t>
  </si>
  <si>
    <t>25FA40307</t>
  </si>
  <si>
    <t>5838207330</t>
  </si>
  <si>
    <t>Pevná linka, mobilné čísla /11ks/mobilný internet 11ks za obdobie 24.04.-23.05.2025</t>
  </si>
  <si>
    <t>25FA40312</t>
  </si>
  <si>
    <t>25040005</t>
  </si>
  <si>
    <t>25FA40321</t>
  </si>
  <si>
    <t>25050006</t>
  </si>
  <si>
    <t>trénerská činnosť SP za 2025/04</t>
  </si>
  <si>
    <t>25FA40315</t>
  </si>
  <si>
    <t>20250013</t>
  </si>
  <si>
    <t>vedenie reprezentácie DP spojené s administratívou v zmysle Zmluvy č. 001/2025 za 2025/04</t>
  </si>
  <si>
    <t>25FA40316</t>
  </si>
  <si>
    <t>FA220250401</t>
  </si>
  <si>
    <t>25FA40317</t>
  </si>
  <si>
    <t>20250006</t>
  </si>
  <si>
    <t>administratívne služby asistenta vodného póla ženy za 2025/04</t>
  </si>
  <si>
    <t>25FA40318</t>
  </si>
  <si>
    <t>administratívne služby manažéra reprezentácií vodného póla za 2025/04</t>
  </si>
  <si>
    <t>56769148</t>
  </si>
  <si>
    <t>Gogola Miro s. r. o.</t>
  </si>
  <si>
    <t>25FA40319</t>
  </si>
  <si>
    <t>služby športového odborníka -trénerské služby počas MT U18 muži 3-6.4.2025 Nováky, Přerov, U16 16-19.4.2025 Nováky, školenie trénerov 26-27.4.2025 Nováky</t>
  </si>
  <si>
    <t>25FA40320</t>
  </si>
  <si>
    <t>19299/2025</t>
  </si>
  <si>
    <t>25FA40336</t>
  </si>
  <si>
    <t>FA20250009</t>
  </si>
  <si>
    <t>príprava grafiky pre výrobu medailí a štítkov na domáce súťaže vo VP</t>
  </si>
  <si>
    <t>25FA40337</t>
  </si>
  <si>
    <t>FA20250006</t>
  </si>
  <si>
    <t>diplomy SPF 1000 ks-MSR Juniorov a Mladších žiakov &amp; Synchro Stars 3.-4.5.2025 Bratislava</t>
  </si>
  <si>
    <t>25FA40338</t>
  </si>
  <si>
    <t>FA20250008</t>
  </si>
  <si>
    <t>nálepky na medaile 480 ks-MSR Juniorov a Mladších žiakov &amp; Synchro Stars 3.-4.5.2025 Bratislava</t>
  </si>
  <si>
    <t>25FA40339</t>
  </si>
  <si>
    <t>FA20250007</t>
  </si>
  <si>
    <t>nálepky na medaile 120 ks-MSR Juniorov a Mladších žiakov &amp; Synchro Stars 3.-4.5.2025 Bratislava</t>
  </si>
  <si>
    <t>25FA40341</t>
  </si>
  <si>
    <t>Technické zabezpečenie podujatia MSR Juniorov a Mladších žiakov &amp; Synchro Stars 3.-4.5.2025 Bratislava</t>
  </si>
  <si>
    <t>52383962</t>
  </si>
  <si>
    <t>ZVUČKO, k. s.</t>
  </si>
  <si>
    <t>25FA40346</t>
  </si>
  <si>
    <t>1120500295</t>
  </si>
  <si>
    <t>správa webu is.vodnepolo.com za mesiac 2025/04</t>
  </si>
  <si>
    <t>25FA40349</t>
  </si>
  <si>
    <t>20250014</t>
  </si>
  <si>
    <t>trénerské služby počas EP Protaras 1-4.5.2025 Cyprus</t>
  </si>
  <si>
    <t>25FA40351</t>
  </si>
  <si>
    <t>ksis registrácia na podujatie MSR Juniorov a Mladších žiakov &amp; Synchro Stars 3.-4.5.2025 Bratislava</t>
  </si>
  <si>
    <t>25FA40360</t>
  </si>
  <si>
    <t>082025</t>
  </si>
  <si>
    <t>trénerské služby počas Medzinárodné plav. preteky V4–Olympic Hopes 9–11.5.2025 Praha</t>
  </si>
  <si>
    <t>25FA40365</t>
  </si>
  <si>
    <t>2500244</t>
  </si>
  <si>
    <t>prenájom dráh pre družstvo SP-ranné tréningy za 04/2025</t>
  </si>
  <si>
    <t>25FA40393</t>
  </si>
  <si>
    <t>10253053</t>
  </si>
  <si>
    <t>25FA40394</t>
  </si>
  <si>
    <t>10253009</t>
  </si>
  <si>
    <t>25FA40395</t>
  </si>
  <si>
    <t>10253129</t>
  </si>
  <si>
    <t>25FA40401</t>
  </si>
  <si>
    <t>2025152</t>
  </si>
  <si>
    <t>25FA40405</t>
  </si>
  <si>
    <t>250100009</t>
  </si>
  <si>
    <t>Technicko-organizačné zabezpečenie podujatia Veľká cena Slovenska 23-25.5.2025 Šamorín</t>
  </si>
  <si>
    <t>25FA40408</t>
  </si>
  <si>
    <t>2025008</t>
  </si>
  <si>
    <t>zdravotná služba počas podujatia Veľká cena Slovenska 23-25.5.2025 Šamorín</t>
  </si>
  <si>
    <t>25FA40409</t>
  </si>
  <si>
    <t>2025019</t>
  </si>
  <si>
    <t>ozvučenie počas podujatia Veľká cena Slovenska 23-25.5.2025 Šamorín</t>
  </si>
  <si>
    <t>25FA40414</t>
  </si>
  <si>
    <t>FA20250012</t>
  </si>
  <si>
    <t>príprava grafiky, tlač a vyhotovenie 11 ks tabuliek-finančné odmeny a grafická príprava štítkov na poháre pre víťazov</t>
  </si>
  <si>
    <t>25FA40420</t>
  </si>
  <si>
    <t>20250017</t>
  </si>
  <si>
    <t>trénerské služby počas  Medzinárodné plav. preteky V4–Olympic Hopes 9–11.5.2025 Praha</t>
  </si>
  <si>
    <t>25FA40421</t>
  </si>
  <si>
    <t>7/2025</t>
  </si>
  <si>
    <t>47896612</t>
  </si>
  <si>
    <t>Peter Macho</t>
  </si>
  <si>
    <t>25FA40403</t>
  </si>
  <si>
    <t>202504968</t>
  </si>
  <si>
    <t>ubytovanie  pre 1 osobu -športovec počas Multistr. st. juniorov 11-14.4.2025 Limassol/CYP</t>
  </si>
  <si>
    <t>Arion Arporthotel GmbH</t>
  </si>
  <si>
    <t>25FA40390</t>
  </si>
  <si>
    <t>2025149</t>
  </si>
  <si>
    <t>preprava 29 osôb-24 športovcov+5 real.tím na podujatie Medzinárodné plav. preteky V4–Olympic Hopes 9–11.5.2025 Praha</t>
  </si>
  <si>
    <t>25FA40379</t>
  </si>
  <si>
    <t>16250040</t>
  </si>
  <si>
    <t>plagát na podujatie Kvalifikácia ME ženy seniorky 6-8.6.2025 Nováky</t>
  </si>
  <si>
    <t>36596621</t>
  </si>
  <si>
    <t xml:space="preserve">SEDEM-reklamná agentúra s.r.o. </t>
  </si>
  <si>
    <t>25FA40375</t>
  </si>
  <si>
    <t>20250507</t>
  </si>
  <si>
    <t>zdravotnícka služba počas MSR Juniorov a Mladších žiakov &amp; Synchro Stars 3.-4.5.2025 Bratislava</t>
  </si>
  <si>
    <t>52389413</t>
  </si>
  <si>
    <t>Event Medical Solutions, s. r. o.</t>
  </si>
  <si>
    <t>25FA40362</t>
  </si>
  <si>
    <t>00404</t>
  </si>
  <si>
    <t>ubytovanie pre 1 osobu- rozhodca počas ME U16 muži 6-14.7.2025  Ljubjana, Slovinsko</t>
  </si>
  <si>
    <t>25FA40344</t>
  </si>
  <si>
    <t>10252910</t>
  </si>
  <si>
    <t>letenka pre 1osobu- rozhodca na Kvalifikáciu ME muži 8-12.6.2025 Tbilisi, Gruzínsko</t>
  </si>
  <si>
    <t>25FA40343</t>
  </si>
  <si>
    <t>10252942</t>
  </si>
  <si>
    <t>letenky pre 18 osôb-14 športovcov+3 real.tím +1 rozhodca na podujatie ME U18 ženy 31.8.-7.9.2025 Malta</t>
  </si>
  <si>
    <t>25FA40342</t>
  </si>
  <si>
    <t>10252943</t>
  </si>
  <si>
    <t>letenky pre 18 osôb-14 športovcov+3 real.tím +1 rozhodca na podujatie ME U18 muži 18-24.8.2025 Rio Maior, Portugalsko</t>
  </si>
  <si>
    <t>25FA40332</t>
  </si>
  <si>
    <t>INV-202505001</t>
  </si>
  <si>
    <t>VERSO International School</t>
  </si>
  <si>
    <t>25FA40331</t>
  </si>
  <si>
    <t>10252768</t>
  </si>
  <si>
    <t>letenka pre 1 osobu- rozhodca na podujatie Kvalifikácia ME ženy 6-8.6.2025 Novi Sad, Srbsko</t>
  </si>
  <si>
    <t>25FA40327</t>
  </si>
  <si>
    <t>2025-03</t>
  </si>
  <si>
    <t>masérské služby počas EP Protaras 1-4.5.2025 Cyprus</t>
  </si>
  <si>
    <t>25FA40322</t>
  </si>
  <si>
    <t>0102/0345/25</t>
  </si>
  <si>
    <t>prenájom plavárne +telocvične počas MSR Juniorov a Mladších žiakov &amp; Synchro Stars 3.-4.5.2025 Bratislava</t>
  </si>
  <si>
    <t>00397687</t>
  </si>
  <si>
    <t>Slovenská technická univerzita v Bratislave</t>
  </si>
  <si>
    <t>25FA40306</t>
  </si>
  <si>
    <t>20250726</t>
  </si>
  <si>
    <t>odznaky s potlačou 480 ks- vecné ceny počas podujatia MSR Juniorov a Mladších žiakov &amp; Synchro Stars 3.-4.5.2025 Bratislava</t>
  </si>
  <si>
    <t>35714131</t>
  </si>
  <si>
    <t>NEUMAHR TLAČIAREŇ, s r.o.</t>
  </si>
  <si>
    <t>25FA40305</t>
  </si>
  <si>
    <t>62500624</t>
  </si>
  <si>
    <t>ubytovanie pre 7 osôb-4 športovkyne+3 real.tím počas Open National Championship of ČR Youth,Sen. and Masters 25.-27.4.2025 Brno</t>
  </si>
  <si>
    <t>poplatok banke za odoslanú platbu k faktúre č. 25FA40305</t>
  </si>
  <si>
    <t>25FA40304</t>
  </si>
  <si>
    <t>2025505102</t>
  </si>
  <si>
    <t>preprava 11 osôb-8 športovcov+3 real.tím na letisko počas prípravného preteku 11-16.4.2025 Stockholm</t>
  </si>
  <si>
    <t>25FA40298</t>
  </si>
  <si>
    <t>0001FV000504/25</t>
  </si>
  <si>
    <t>25FA40295</t>
  </si>
  <si>
    <t>činnosť športového odborníka -trénerské služby VP počas VT ženy 11-13.4.2025 Nováky</t>
  </si>
  <si>
    <t>25FA40296</t>
  </si>
  <si>
    <t>07/2025</t>
  </si>
  <si>
    <t>činnosť športového odborníka -trénerské služby počas VT ženy 11-13.4.2025 Nováky</t>
  </si>
  <si>
    <t>25FA40300</t>
  </si>
  <si>
    <t>250071</t>
  </si>
  <si>
    <t>pobytové náklady pre 2 osoby-rozhodcovia počas Extraliga muži 24-25.4.2025 Košice</t>
  </si>
  <si>
    <t>25FA40309</t>
  </si>
  <si>
    <t>24250320</t>
  </si>
  <si>
    <t>ubytovanie pre 1 osobu-rozhodca počas Extraliga muži 26-27.4.2025 Bratislava</t>
  </si>
  <si>
    <t>ubytovanie 2 osoby-rozhodcovia počas NL st. kadetky 2-4.5.2025 Žilina</t>
  </si>
  <si>
    <t>36377619</t>
  </si>
  <si>
    <t>GRAND, s.r.o.</t>
  </si>
  <si>
    <t>25FA40330</t>
  </si>
  <si>
    <t>FV KS25000690</t>
  </si>
  <si>
    <t>preprava medailí s nálepkami, cielové lístky na podujatie Jarné M-SSO BAJS 2.kolo 10.5.2025 Banská Bystrica</t>
  </si>
  <si>
    <t>25FA40329</t>
  </si>
  <si>
    <t>2025014</t>
  </si>
  <si>
    <t>výroba nálepiek na medaile -Veľká cena Slovenska 23-25.5.2025 Šamorín, Majstrovstvá SR open a juniorov 13-15.6.2025 Bratislava, Majstrovstvá SR ml. žiakov 6-8.6.2025 Štúrovo,  Slovenský pohár plav. nádejí 1.k. 31.5.2025 Dolný Kubín, Majstro</t>
  </si>
  <si>
    <t>25FA40334</t>
  </si>
  <si>
    <t>25003</t>
  </si>
  <si>
    <t>36075124</t>
  </si>
  <si>
    <t>SPORT CLUB Senec</t>
  </si>
  <si>
    <t>25FA40333</t>
  </si>
  <si>
    <t>25002</t>
  </si>
  <si>
    <t>25FA40347</t>
  </si>
  <si>
    <t xml:space="preserve">činnosť športového odborníka -trénerské služby VP počas VT+MT U18 muži 3-6.4.2025 Nováky, Přerov, </t>
  </si>
  <si>
    <t>25FA40364</t>
  </si>
  <si>
    <t>24250374</t>
  </si>
  <si>
    <t>ubytovanie pre 1 osobu-rozhodca počas II. NL ml. žiaci 10-11.5.2025 Bratislava</t>
  </si>
  <si>
    <t>25FA40374</t>
  </si>
  <si>
    <t>02052025</t>
  </si>
  <si>
    <t>činnosť športového odborníka -trénerské služby počas MT U16 muži 16-19.4.2025 Nováky</t>
  </si>
  <si>
    <t>43356273</t>
  </si>
  <si>
    <t>Pavol Kertész</t>
  </si>
  <si>
    <t>25FA40378</t>
  </si>
  <si>
    <t>20250915</t>
  </si>
  <si>
    <t>prenájom bazéna počas Jarné M-SSO BAJS 2.kolo 10.5.2025 Banská Bystrica</t>
  </si>
  <si>
    <t>36039225</t>
  </si>
  <si>
    <t>MBB a.s.</t>
  </si>
  <si>
    <t>25FA40381</t>
  </si>
  <si>
    <t>20250100</t>
  </si>
  <si>
    <t>25FA40391</t>
  </si>
  <si>
    <t>25VF002</t>
  </si>
  <si>
    <t>Finančný príspevok na usporiadaniea organizáčné zabezpečenie podujatia  MSR Juniorov a Mladších žiakov &amp; Synchro Stars 3.-4.5.2025 Bratislava,  na základe zmluvy č. 01/2025</t>
  </si>
  <si>
    <t>30851319</t>
  </si>
  <si>
    <t>SYNCHRO Žralok Bratislava,o.z.</t>
  </si>
  <si>
    <t>25DPH021</t>
  </si>
  <si>
    <t>DPH k faktúre č. 25FA40346 - správa webu is.vodnepolo.com za mesiac 2025/04</t>
  </si>
  <si>
    <t>25FA40383</t>
  </si>
  <si>
    <t>2510432</t>
  </si>
  <si>
    <t>prenájom plaveckých dráh počas Jarné M-BAO BAJS 1.kolo 5.4.2025 Bratislava, Jarné M-BAO BAJS 2.kolo 6.4.2025 Bratislava</t>
  </si>
  <si>
    <t>25FA40384</t>
  </si>
  <si>
    <t>FA 2550517</t>
  </si>
  <si>
    <t>ubytovanie pre 1 osobu- rozhodca počas NL žiačky  17-18.5.2025 Piešťany</t>
  </si>
  <si>
    <t>36525561</t>
  </si>
  <si>
    <t>AMO-PLUS, s.r.o.</t>
  </si>
  <si>
    <t>25FA40385</t>
  </si>
  <si>
    <t>FA 2550516</t>
  </si>
  <si>
    <t>ubytovanie pre 1 osobu- rozhodca počas NL ml.kadetky 4t. 10-11.5.2025 Piešťany</t>
  </si>
  <si>
    <t>25FA40412</t>
  </si>
  <si>
    <t>20250162</t>
  </si>
  <si>
    <t>preprava 8 osôb-6 športovcov + 2 real. tím počas MT muži WPT Series 15-18.5.2025 Elektrenai (LTU)</t>
  </si>
  <si>
    <t xml:space="preserve">Pracovná cesta
názov podujatia: MT muži WPT Series                                              Miesto konania: Elektrenai (LTU)                      termín podujatia: 15.05.-18.05.2025      Spôsob prepravy:                                         Počet všetkých osôb na pracovnej ceste: 8                                                            z toho:
- športovci: 6
- realizačný tím: 2                                                                     </t>
  </si>
  <si>
    <t>25FA40413</t>
  </si>
  <si>
    <t>37500028</t>
  </si>
  <si>
    <t>ubytovanie pre 2 osoby-rozhodcovia počas NL st. žiaci 5 t. 17-18.5.2025 Šamorín</t>
  </si>
  <si>
    <t>31441581</t>
  </si>
  <si>
    <t>DUKACSO TRADE, spol. s r.o.</t>
  </si>
  <si>
    <t>25FA40415</t>
  </si>
  <si>
    <t>2025300315</t>
  </si>
  <si>
    <t>prenájom bazéna počas podujatia Jarné M-VSO "BAJS"-1.kolo 4.5.2024 Poprad</t>
  </si>
  <si>
    <t>25FA40416</t>
  </si>
  <si>
    <t>20250179</t>
  </si>
  <si>
    <t>pobytové náklady vrátane stravy pre 16 osôb-14 športovcov+2 real.tím +prenájom bazéna počas MT+VT ženy 22-28.5.2025 Nováky</t>
  </si>
  <si>
    <t xml:space="preserve">Pracovná cesta
názov podujatia: VT+MT U18 muži                           Miesto konania: Pŕerov, Česká republika                       termín podujatia: 03.04.-06.04.2025                      Počet všetkých osôb na pracovnej ceste:  16    z toho:
- športovci:  14
- realizačný tím:  2                                                                   </t>
  </si>
  <si>
    <t>25FA40417</t>
  </si>
  <si>
    <t>24250405</t>
  </si>
  <si>
    <t>ubytovanie pre 1 osobu-rozhodca počas II. NL ml. kadeti 24-25.5.2025 Bratislava</t>
  </si>
  <si>
    <t>25FA40418</t>
  </si>
  <si>
    <t>FA 2550529</t>
  </si>
  <si>
    <t>ubytovanie pre 1 osobu- rozhodca počas NL ml. kadetky 5.t. 24-25.5.2025 Piešťany</t>
  </si>
  <si>
    <t>25FA40419</t>
  </si>
  <si>
    <t>2025005</t>
  </si>
  <si>
    <t>prenájom vozidla KE102OR -preprava družstva VP 6 športovcov+2 real.tím na a z podujatia MT muži WPT Series 15-18.5.2025 Elektrenai (LTU)</t>
  </si>
  <si>
    <t>25FA40301</t>
  </si>
  <si>
    <t>250100019</t>
  </si>
  <si>
    <t>25FA40302</t>
  </si>
  <si>
    <t>250100020</t>
  </si>
  <si>
    <t>25FA40303</t>
  </si>
  <si>
    <t>250100017</t>
  </si>
  <si>
    <t>25FA40352</t>
  </si>
  <si>
    <t>25OF00027</t>
  </si>
  <si>
    <t>36071404</t>
  </si>
  <si>
    <t>J&amp;T Sport Team</t>
  </si>
  <si>
    <t>25FA40353</t>
  </si>
  <si>
    <t>25OF00026</t>
  </si>
  <si>
    <t>25FA40354</t>
  </si>
  <si>
    <t>20250030</t>
  </si>
  <si>
    <t>42333326</t>
  </si>
  <si>
    <t>AQUATICS  Nitra</t>
  </si>
  <si>
    <t>25FA40355</t>
  </si>
  <si>
    <t>12/2025</t>
  </si>
  <si>
    <t>25FA40356</t>
  </si>
  <si>
    <t>42152160</t>
  </si>
  <si>
    <t xml:space="preserve">Považskobystrický plavecký oddiel </t>
  </si>
  <si>
    <t>25FA40357</t>
  </si>
  <si>
    <t>20258803</t>
  </si>
  <si>
    <t>42135460</t>
  </si>
  <si>
    <t>Plavecký klub ORCA SPORT</t>
  </si>
  <si>
    <t>25FA40358</t>
  </si>
  <si>
    <t>44025007</t>
  </si>
  <si>
    <t>31266665</t>
  </si>
  <si>
    <t>Plavecký klub ORCA Bratislava</t>
  </si>
  <si>
    <t>25FA40359</t>
  </si>
  <si>
    <t>44025004</t>
  </si>
  <si>
    <t>25FA40361</t>
  </si>
  <si>
    <t>20250062</t>
  </si>
  <si>
    <t>51823501</t>
  </si>
  <si>
    <t>Plavecký klub Tenax Žilina, o.z.</t>
  </si>
  <si>
    <t>25FA40389</t>
  </si>
  <si>
    <t>2025051201</t>
  </si>
  <si>
    <t>Športový klub polície Modrí Draci Košice</t>
  </si>
  <si>
    <t>42103100</t>
  </si>
  <si>
    <t>25FA40397</t>
  </si>
  <si>
    <t>25VF00001</t>
  </si>
  <si>
    <t>52704734</t>
  </si>
  <si>
    <t>Mestský plavecký klub Tvrdošín</t>
  </si>
  <si>
    <t>25FA40398</t>
  </si>
  <si>
    <t>25004</t>
  </si>
  <si>
    <t>25FA40399</t>
  </si>
  <si>
    <t>250001</t>
  </si>
  <si>
    <t>00589381</t>
  </si>
  <si>
    <t>Klub vodného póla Komárno</t>
  </si>
  <si>
    <t>25FA40400</t>
  </si>
  <si>
    <t>1/5/2025</t>
  </si>
  <si>
    <t>31754325</t>
  </si>
  <si>
    <t>SLÁVIA VODNÉ PÓLO MENEŽMENT</t>
  </si>
  <si>
    <t>25FA40367</t>
  </si>
  <si>
    <t>002/2025</t>
  </si>
  <si>
    <t>53280458</t>
  </si>
  <si>
    <t>Sport club DS</t>
  </si>
  <si>
    <t>25FA40368</t>
  </si>
  <si>
    <t>202501</t>
  </si>
  <si>
    <t>31917321</t>
  </si>
  <si>
    <t>Plavecký oddiel Univerzity Mateja Bela</t>
  </si>
  <si>
    <t>25FA40369</t>
  </si>
  <si>
    <t>52790436</t>
  </si>
  <si>
    <t>Plavecký oddiel MŠK Kežmarok LITTLE SHARK o.z.</t>
  </si>
  <si>
    <t>25FA40370</t>
  </si>
  <si>
    <t>25OF00025</t>
  </si>
  <si>
    <t>d - Košťál Samuel</t>
  </si>
  <si>
    <t>25FA40371</t>
  </si>
  <si>
    <t>44025005</t>
  </si>
  <si>
    <t>25FA40372</t>
  </si>
  <si>
    <t>44025006</t>
  </si>
  <si>
    <t>25FA40373</t>
  </si>
  <si>
    <t>250100016</t>
  </si>
  <si>
    <t>2520š0535</t>
  </si>
  <si>
    <t>225001032240</t>
  </si>
  <si>
    <t>Austrian Airlines AG</t>
  </si>
  <si>
    <t>2520š0505</t>
  </si>
  <si>
    <t>ubytovanie pre 1 osobu-športovec počas SWIM OPEN Stockholm 11.-16.4.2025,Stokholm/SWE</t>
  </si>
  <si>
    <t>2520š0506</t>
  </si>
  <si>
    <t>25200506</t>
  </si>
  <si>
    <t>cestovné náhrady rozhodcu počas MT U16 CUP 17-19.4.2025 Nováky</t>
  </si>
  <si>
    <t>2520š0507</t>
  </si>
  <si>
    <t>766</t>
  </si>
  <si>
    <t>nákup papierových pohárov,  občerstveniu počas podujatia MSR Juniorov a Mladších žiakov &amp; Synchro Stars 3.-4.5.2025 Bratislava</t>
  </si>
  <si>
    <t>2520š0508</t>
  </si>
  <si>
    <t>63531</t>
  </si>
  <si>
    <t>občerstvenie počas podujatia MSR Juniorov a Mladších žiakov &amp; Synchro Stars 3.-4.5.2025 Bratislava</t>
  </si>
  <si>
    <t>2520š0509</t>
  </si>
  <si>
    <t>202505/65, 202505/41</t>
  </si>
  <si>
    <t>53182120</t>
  </si>
  <si>
    <t>Gastro Corner s.r.o.</t>
  </si>
  <si>
    <t>2520š0510</t>
  </si>
  <si>
    <t>25200510</t>
  </si>
  <si>
    <t>Činnosť člena rozhodcovského zboru počas Extraliga muži 26-27.4.2025 Bratislava a I. liga ženy 26-27.4.2025 Bratislava</t>
  </si>
  <si>
    <t>2520š0511</t>
  </si>
  <si>
    <t>25200511</t>
  </si>
  <si>
    <t>2520š0512</t>
  </si>
  <si>
    <t>25200512</t>
  </si>
  <si>
    <t xml:space="preserve">Organizácia podujatia
názov podujatia: Extraliga muži                                      Miesto konania: Bratislava, Slovensko                      termín podujatia: 26.04.-27.04.2025                                                                                                počet aktívnych účastníkov:56 športovcov a   3 členovia rozhodcovského zboru, 
počet odpracovaných hodín spolu: 15                                                                                        </t>
  </si>
  <si>
    <t>2520š0513</t>
  </si>
  <si>
    <t>25200513</t>
  </si>
  <si>
    <t>Činnosť člena rozhodcovského zboru počas NL ml. kadetky 12-1.4.2025 Bratislava a NL st. žiaci 12-13.4.2025 Bratislava</t>
  </si>
  <si>
    <t>2520š0514</t>
  </si>
  <si>
    <t>25200514</t>
  </si>
  <si>
    <t>2520š0515</t>
  </si>
  <si>
    <t>25200515</t>
  </si>
  <si>
    <t>2520š0516</t>
  </si>
  <si>
    <t>25200516</t>
  </si>
  <si>
    <t>2520š0517</t>
  </si>
  <si>
    <t>25200517</t>
  </si>
  <si>
    <t>Činnosť člena rozhodcovského zboru počas NL juniori 11-13.4.2025 Nováky</t>
  </si>
  <si>
    <t>2520š0518</t>
  </si>
  <si>
    <t>25200518</t>
  </si>
  <si>
    <t>2520š0519</t>
  </si>
  <si>
    <t>25200519</t>
  </si>
  <si>
    <t>2520š0520</t>
  </si>
  <si>
    <t>25200520</t>
  </si>
  <si>
    <t>2520š0521</t>
  </si>
  <si>
    <t>25200521</t>
  </si>
  <si>
    <t>2520š0522</t>
  </si>
  <si>
    <t>25200522</t>
  </si>
  <si>
    <t>Činnosť člena rozhodcovského zboru počas NL st. kadeti 4-5.4.2025 Prešov</t>
  </si>
  <si>
    <t>2520š0523</t>
  </si>
  <si>
    <t>25200523</t>
  </si>
  <si>
    <t xml:space="preserve">Organizácia podujatia
názov podujatia: I. NL st.kadeti                    Miesto konania: Prešov, Slovensko                                          termín podujatia:  04.04.-05.04.2025
počet aktívnych účastníkov:36 športovcov a   2 členovia rozhodcovského zboru, 
počet odpracovaných hodín spolu:15 </t>
  </si>
  <si>
    <t>2520š0534</t>
  </si>
  <si>
    <t>25200534</t>
  </si>
  <si>
    <t>cestovné náhrady-preprava 3 osoby-športovci počas  MT WPT Series muži 3-6.4.2025 Nováky</t>
  </si>
  <si>
    <t>Mrázik Martin</t>
  </si>
  <si>
    <t>2520š0483</t>
  </si>
  <si>
    <t>25200483</t>
  </si>
  <si>
    <t>2520š0484</t>
  </si>
  <si>
    <t>25200484</t>
  </si>
  <si>
    <t>Činnosť člena rozhodcovského zboru počas Jarné M-ZSO BAJS 1.kolo 12.4.2025 Topoľčany</t>
  </si>
  <si>
    <t>Brňová Katarína</t>
  </si>
  <si>
    <t>Gráčiková Katarína</t>
  </si>
  <si>
    <t>2520š0485</t>
  </si>
  <si>
    <t>25200485</t>
  </si>
  <si>
    <t>2520š0486</t>
  </si>
  <si>
    <t>25200486</t>
  </si>
  <si>
    <t>Kudličková Patrícia</t>
  </si>
  <si>
    <t>Štern Jakub</t>
  </si>
  <si>
    <t>2520š0487</t>
  </si>
  <si>
    <t>25200487</t>
  </si>
  <si>
    <t>2520š0488</t>
  </si>
  <si>
    <t>25200488</t>
  </si>
  <si>
    <t>Hazucha Lukáš</t>
  </si>
  <si>
    <t>Kormaník Branislav</t>
  </si>
  <si>
    <t>2520š0489</t>
  </si>
  <si>
    <t>25200489</t>
  </si>
  <si>
    <t>2520š0490</t>
  </si>
  <si>
    <t>25200490</t>
  </si>
  <si>
    <t>Štern Marek</t>
  </si>
  <si>
    <t>Držík Matej</t>
  </si>
  <si>
    <t>2520š0491</t>
  </si>
  <si>
    <t>25200491</t>
  </si>
  <si>
    <t>2520š0492</t>
  </si>
  <si>
    <t>25200492</t>
  </si>
  <si>
    <t>Horská Ema</t>
  </si>
  <si>
    <t>Špajdel Ľuboš</t>
  </si>
  <si>
    <t>2520š0493</t>
  </si>
  <si>
    <t>25200493</t>
  </si>
  <si>
    <t>2520š0494</t>
  </si>
  <si>
    <t>25200494</t>
  </si>
  <si>
    <t>Stašková Paulína</t>
  </si>
  <si>
    <t>Biscontini Elisa</t>
  </si>
  <si>
    <t>2520š0495</t>
  </si>
  <si>
    <t>25200495</t>
  </si>
  <si>
    <t>2520š0496</t>
  </si>
  <si>
    <t>25200496</t>
  </si>
  <si>
    <t>Držíková Lucia</t>
  </si>
  <si>
    <t>2520š0497</t>
  </si>
  <si>
    <t>25200497</t>
  </si>
  <si>
    <t>2520š0498</t>
  </si>
  <si>
    <t>25200498</t>
  </si>
  <si>
    <t>Gronich Radek</t>
  </si>
  <si>
    <t>Kormaník Ondrej</t>
  </si>
  <si>
    <t>2520š0499</t>
  </si>
  <si>
    <t>25200499</t>
  </si>
  <si>
    <t>2520š0500</t>
  </si>
  <si>
    <t>25200500</t>
  </si>
  <si>
    <t>Pítek Branislav</t>
  </si>
  <si>
    <t>Štern Alexander</t>
  </si>
  <si>
    <t>2520š0501</t>
  </si>
  <si>
    <t>25200501</t>
  </si>
  <si>
    <t>2520š0502</t>
  </si>
  <si>
    <t>25200502</t>
  </si>
  <si>
    <t>Kormaníková Katarína</t>
  </si>
  <si>
    <t>Krausová Dagmar</t>
  </si>
  <si>
    <t>2520š0503</t>
  </si>
  <si>
    <t>25200503</t>
  </si>
  <si>
    <t>2520š0504</t>
  </si>
  <si>
    <t>25200504</t>
  </si>
  <si>
    <t>Iboš Zoltán, Ing.</t>
  </si>
  <si>
    <t>Kupec Peter</t>
  </si>
  <si>
    <t>2520š0564</t>
  </si>
  <si>
    <t>25200564</t>
  </si>
  <si>
    <t>cestovné náhrady na podujatie Open National Championship of ČR Youth,Sen. and Masters 25.-27.4.2025 Brno</t>
  </si>
  <si>
    <t>2520š0565</t>
  </si>
  <si>
    <t>25200565</t>
  </si>
  <si>
    <t>cestovné náhrady počas MT muži WPT Series 3-6.4.2025 Nováky</t>
  </si>
  <si>
    <t>2520š0566</t>
  </si>
  <si>
    <t>18</t>
  </si>
  <si>
    <t>ubytovanie -1 rozhodca počas II. NL ml. kadeti 3-4.5.2025 Topoľčany</t>
  </si>
  <si>
    <t>2520š0537</t>
  </si>
  <si>
    <t>25200537</t>
  </si>
  <si>
    <t>2520š0538</t>
  </si>
  <si>
    <t>25200538</t>
  </si>
  <si>
    <t>Činnosť člena rozhodcovského zboru počas Jarné M-SSO BAJS 1.kolo 12.4.2025 Žilina</t>
  </si>
  <si>
    <t>Kolmanová Ivana</t>
  </si>
  <si>
    <t>Repka Peter</t>
  </si>
  <si>
    <t>2520š0539</t>
  </si>
  <si>
    <t>25200539</t>
  </si>
  <si>
    <t>2520š0540</t>
  </si>
  <si>
    <t>25200540</t>
  </si>
  <si>
    <t>Lokajová Janka</t>
  </si>
  <si>
    <t>Kubov Dušan</t>
  </si>
  <si>
    <t>2520š0541</t>
  </si>
  <si>
    <t>25200541</t>
  </si>
  <si>
    <t>2520š0542</t>
  </si>
  <si>
    <t>25200542</t>
  </si>
  <si>
    <t>Ederová Tatiana</t>
  </si>
  <si>
    <t>Záthurecká Nina</t>
  </si>
  <si>
    <t>2520š0543</t>
  </si>
  <si>
    <t>25200543</t>
  </si>
  <si>
    <t>2520š0544</t>
  </si>
  <si>
    <t>25200544</t>
  </si>
  <si>
    <t>Krajčovičová Daniela</t>
  </si>
  <si>
    <t>Macek Ján</t>
  </si>
  <si>
    <t>2520š0545</t>
  </si>
  <si>
    <t>25200545</t>
  </si>
  <si>
    <t>2520š0546</t>
  </si>
  <si>
    <t>25200546</t>
  </si>
  <si>
    <t>Stranianek Juraj</t>
  </si>
  <si>
    <t>Pagáčová Terézia</t>
  </si>
  <si>
    <t>2520š0547</t>
  </si>
  <si>
    <t>25200547</t>
  </si>
  <si>
    <t>2520š0548</t>
  </si>
  <si>
    <t>25200548</t>
  </si>
  <si>
    <t>Greschnerová Janka</t>
  </si>
  <si>
    <t>Znášiková Nina</t>
  </si>
  <si>
    <t>2520š0549</t>
  </si>
  <si>
    <t>25200549</t>
  </si>
  <si>
    <t>2520š0550</t>
  </si>
  <si>
    <t>25200550</t>
  </si>
  <si>
    <t>Potančoková Veronika</t>
  </si>
  <si>
    <t>2520š0551</t>
  </si>
  <si>
    <t>25200551</t>
  </si>
  <si>
    <t>2520š0552</t>
  </si>
  <si>
    <t>25200552</t>
  </si>
  <si>
    <t>Pavlík Ján</t>
  </si>
  <si>
    <t>Repka Jakub</t>
  </si>
  <si>
    <t>2520š0553</t>
  </si>
  <si>
    <t>25200553</t>
  </si>
  <si>
    <t>2520š0554</t>
  </si>
  <si>
    <t>25200554</t>
  </si>
  <si>
    <t>Mandák Marián</t>
  </si>
  <si>
    <t>Ilkanič Tomáš</t>
  </si>
  <si>
    <t>2520š0555</t>
  </si>
  <si>
    <t>25200555</t>
  </si>
  <si>
    <t>2520š0556</t>
  </si>
  <si>
    <t>25200556</t>
  </si>
  <si>
    <t>Pavlíková Edita</t>
  </si>
  <si>
    <t>Potančoková Janka</t>
  </si>
  <si>
    <t>2520š0557</t>
  </si>
  <si>
    <t>25200557</t>
  </si>
  <si>
    <t>2520š0558</t>
  </si>
  <si>
    <t>25200558</t>
  </si>
  <si>
    <t>Šimun  Miroslav</t>
  </si>
  <si>
    <t>Nemček Matej</t>
  </si>
  <si>
    <t>2520š0559</t>
  </si>
  <si>
    <t>25200559</t>
  </si>
  <si>
    <t>2520š0560</t>
  </si>
  <si>
    <t>25200560</t>
  </si>
  <si>
    <t>Labantová Lucia</t>
  </si>
  <si>
    <t>Jakubíková Mária</t>
  </si>
  <si>
    <t>2520š0561</t>
  </si>
  <si>
    <t>25200561</t>
  </si>
  <si>
    <t>2520š0562</t>
  </si>
  <si>
    <t>25200562</t>
  </si>
  <si>
    <t>Kubáň Anton</t>
  </si>
  <si>
    <t>Timková Kristína</t>
  </si>
  <si>
    <t>2520š0563</t>
  </si>
  <si>
    <t>25200563</t>
  </si>
  <si>
    <t>Mikulová Katarína ml</t>
  </si>
  <si>
    <t>2520š0569</t>
  </si>
  <si>
    <t>25200569</t>
  </si>
  <si>
    <t>2520š0570</t>
  </si>
  <si>
    <t>25200570</t>
  </si>
  <si>
    <t>Činnosť člena rozhodcovského zboru počas NL juniori 2.4.2025 Nováky</t>
  </si>
  <si>
    <t>2520š0571</t>
  </si>
  <si>
    <t>25200571</t>
  </si>
  <si>
    <t>2520š0572</t>
  </si>
  <si>
    <t>25200572</t>
  </si>
  <si>
    <t>Činnosť člena rozhodcovského zboru počas Extraliga muži 24-25.4.2025 Košice</t>
  </si>
  <si>
    <t>2520š0573</t>
  </si>
  <si>
    <t>25200573</t>
  </si>
  <si>
    <t>2520š0574</t>
  </si>
  <si>
    <t>25200574</t>
  </si>
  <si>
    <t>2520š0575</t>
  </si>
  <si>
    <t>25200575</t>
  </si>
  <si>
    <t>Činnosť člena rozhodcovského zboru počas NL st. žiačky 26-27.4.2025 Piešťany</t>
  </si>
  <si>
    <t>2520š0576</t>
  </si>
  <si>
    <t>25200576</t>
  </si>
  <si>
    <t>2520š0577</t>
  </si>
  <si>
    <t>25200577</t>
  </si>
  <si>
    <t>Činnosť člena rozhodcovského zboru počas Extraliga muži 1.5.2025 Nováky</t>
  </si>
  <si>
    <t>2520š0578</t>
  </si>
  <si>
    <t>25200578</t>
  </si>
  <si>
    <t>2520š0579</t>
  </si>
  <si>
    <t>25200579</t>
  </si>
  <si>
    <t>2520š0580</t>
  </si>
  <si>
    <t>25200580</t>
  </si>
  <si>
    <t>Činnosť člena rozhodcovského zboru počas II. NL ml. kadeti 3-4.5.2025 Topoľčany</t>
  </si>
  <si>
    <t>2520š0581</t>
  </si>
  <si>
    <t>25200581</t>
  </si>
  <si>
    <t>Činnosť člena rozhodcovského zboru počas Extraliga muži 3.5.2025 Topoľčany</t>
  </si>
  <si>
    <t>2520š0618</t>
  </si>
  <si>
    <t>25200618</t>
  </si>
  <si>
    <t>2520š0619</t>
  </si>
  <si>
    <t>25200619</t>
  </si>
  <si>
    <t>Činnosť člena rozhodcovského zboru počas NL st. kadetky 2-4.5.2025 Žilina</t>
  </si>
  <si>
    <t>2520š0620</t>
  </si>
  <si>
    <t>25200620</t>
  </si>
  <si>
    <t>2520š0621</t>
  </si>
  <si>
    <t>25200621</t>
  </si>
  <si>
    <t>Činnosť člena rozhodcovského zboru počas NL ml. kadeti 2-4.5.2025 Košice</t>
  </si>
  <si>
    <t>2520š0622</t>
  </si>
  <si>
    <t>25200622</t>
  </si>
  <si>
    <t>2520š0623</t>
  </si>
  <si>
    <t>25200623</t>
  </si>
  <si>
    <t>2520š0624</t>
  </si>
  <si>
    <t>25200624</t>
  </si>
  <si>
    <t>2520š0625</t>
  </si>
  <si>
    <t>25200625</t>
  </si>
  <si>
    <t>Činnosť člena rozhodcovského zboru počas NL juniori 8-9.5.2025 Košice</t>
  </si>
  <si>
    <t>2520š0626</t>
  </si>
  <si>
    <t>25200626</t>
  </si>
  <si>
    <t>2520š0627</t>
  </si>
  <si>
    <t>25200627</t>
  </si>
  <si>
    <t>Činnosť člena rozhodcovského zboru počas NL ml. kadetky 10-11.5.2025 Piešťany</t>
  </si>
  <si>
    <t>2520š0638</t>
  </si>
  <si>
    <t>25200638</t>
  </si>
  <si>
    <t>2520š0639</t>
  </si>
  <si>
    <t>25200639</t>
  </si>
  <si>
    <t>Činnosť člena rozhodcovského zboru počas Jarné M-ZSO BAJS 2.kolo 17.5.2025 Štúrovo</t>
  </si>
  <si>
    <t>Vevurka Peter</t>
  </si>
  <si>
    <t>Otrubová Barbora</t>
  </si>
  <si>
    <t>2520š0640</t>
  </si>
  <si>
    <t>25200640</t>
  </si>
  <si>
    <t>2520š0641</t>
  </si>
  <si>
    <t>25200641</t>
  </si>
  <si>
    <t>Királyová Emma</t>
  </si>
  <si>
    <t>Kiľárová Sofia</t>
  </si>
  <si>
    <t>2520š0642</t>
  </si>
  <si>
    <t>25200642</t>
  </si>
  <si>
    <t>2520š0643</t>
  </si>
  <si>
    <t>25200643</t>
  </si>
  <si>
    <t>Pšenková Martina</t>
  </si>
  <si>
    <t>Formelová Vivien</t>
  </si>
  <si>
    <t>2520š0644</t>
  </si>
  <si>
    <t>25200644</t>
  </si>
  <si>
    <t>2520š0645</t>
  </si>
  <si>
    <t>25200645</t>
  </si>
  <si>
    <t>Árendásová Viktória</t>
  </si>
  <si>
    <t>2520š0646</t>
  </si>
  <si>
    <t>25200646</t>
  </si>
  <si>
    <t>2520š0647</t>
  </si>
  <si>
    <t>25200647</t>
  </si>
  <si>
    <t>2520š0648</t>
  </si>
  <si>
    <t>25200648</t>
  </si>
  <si>
    <t>2520š0649</t>
  </si>
  <si>
    <t>25200649</t>
  </si>
  <si>
    <t>Šmigurová Karin</t>
  </si>
  <si>
    <t>2520š0650</t>
  </si>
  <si>
    <t>25200650</t>
  </si>
  <si>
    <t>Kosibová Naďa</t>
  </si>
  <si>
    <t>2520š0582</t>
  </si>
  <si>
    <t>25200582</t>
  </si>
  <si>
    <t>2520š0583</t>
  </si>
  <si>
    <t>25200583</t>
  </si>
  <si>
    <t>2520š0584</t>
  </si>
  <si>
    <t>91517/0050</t>
  </si>
  <si>
    <t>2520š0585</t>
  </si>
  <si>
    <t>900247464</t>
  </si>
  <si>
    <t>2520š0651</t>
  </si>
  <si>
    <t>25200651</t>
  </si>
  <si>
    <t>2520š0652</t>
  </si>
  <si>
    <t>25200652</t>
  </si>
  <si>
    <t>Tvrdoňová Michaela</t>
  </si>
  <si>
    <t>Francisci Adrian ml.</t>
  </si>
  <si>
    <t>2520š0653</t>
  </si>
  <si>
    <t>25200653</t>
  </si>
  <si>
    <t>2520š0654</t>
  </si>
  <si>
    <t>25200654</t>
  </si>
  <si>
    <t>Chmelina Laila</t>
  </si>
  <si>
    <t>2520š0655</t>
  </si>
  <si>
    <t>25200655</t>
  </si>
  <si>
    <t>2520š0656</t>
  </si>
  <si>
    <t>25200656</t>
  </si>
  <si>
    <t>2520š0657</t>
  </si>
  <si>
    <t>25200657</t>
  </si>
  <si>
    <t>2520š0658</t>
  </si>
  <si>
    <t>25200658</t>
  </si>
  <si>
    <t>Németh Ladislav</t>
  </si>
  <si>
    <t>2520š0659</t>
  </si>
  <si>
    <t>25200659</t>
  </si>
  <si>
    <t>2520š0660</t>
  </si>
  <si>
    <t>25200660</t>
  </si>
  <si>
    <t>Bolzánová Edita</t>
  </si>
  <si>
    <t>2520š0661</t>
  </si>
  <si>
    <t>25200661</t>
  </si>
  <si>
    <t>2520š0662</t>
  </si>
  <si>
    <t>25200662</t>
  </si>
  <si>
    <t>Felixová Ema</t>
  </si>
  <si>
    <t>Vevurková Gabriela</t>
  </si>
  <si>
    <t xml:space="preserve">Zmluva č.112 TOP TÍM SR/Košťál/2025-Refundácia nákladov súvisiacich s účelom rozvoja športovcov zaradených do zoznamu športovcov Top tímu a podpory národného športového projektu: náklady športovca na vitamíny a výživové doplnky </t>
  </si>
  <si>
    <t>36677698</t>
  </si>
  <si>
    <t>35817721</t>
  </si>
  <si>
    <t>Zdravie pri práci s.r.o.</t>
  </si>
  <si>
    <t>Premium FIT,s.r.o.</t>
  </si>
  <si>
    <t>2520š0586</t>
  </si>
  <si>
    <t>2520š0587</t>
  </si>
  <si>
    <t>202500658</t>
  </si>
  <si>
    <t>42418372</t>
  </si>
  <si>
    <t>ROYAL PLAVECKÝ KLUB, o. z.</t>
  </si>
  <si>
    <t>2520š0588</t>
  </si>
  <si>
    <t>1244/32</t>
  </si>
  <si>
    <t>2520š0589</t>
  </si>
  <si>
    <t>25020100030</t>
  </si>
  <si>
    <t>35767715</t>
  </si>
  <si>
    <t>Zmluva č.112 TOP TÍM SR/Košťál/2025-Refundácia nákladov súvisiacich s účelom rozvoja športovcov zaradených do zoznamu športovcov Top tímu a podpory národného športového projektu: náklady športovca na vitamíny a výživové doplnky</t>
  </si>
  <si>
    <t>47658827</t>
  </si>
  <si>
    <t>BIO 5, s.r.o.</t>
  </si>
  <si>
    <t>Decathlon SK s. r. o.</t>
  </si>
  <si>
    <t>2520š0590</t>
  </si>
  <si>
    <t>638/14</t>
  </si>
  <si>
    <t>2520š0591</t>
  </si>
  <si>
    <t>4,13,12,24</t>
  </si>
  <si>
    <t>44156979</t>
  </si>
  <si>
    <t>54488125</t>
  </si>
  <si>
    <t>SPORTISIMO SK s.r.o.</t>
  </si>
  <si>
    <t>TRIUMF s. r. o.</t>
  </si>
  <si>
    <t>2520š0592</t>
  </si>
  <si>
    <t>47924/95</t>
  </si>
  <si>
    <t>44713983</t>
  </si>
  <si>
    <t>BENU SK 153, s.r.o.</t>
  </si>
  <si>
    <t>d - Hrnčárová Alexandra</t>
  </si>
  <si>
    <t>2520š0593</t>
  </si>
  <si>
    <t>78899/8</t>
  </si>
  <si>
    <t>2520š0594</t>
  </si>
  <si>
    <t>515/25</t>
  </si>
  <si>
    <t>Zmluva č.110/TOP TÍM SR/Hrnčárová/2025-Refundácia nákladov súvisiacich s účelom rozvoja športovcov zaradených do zoznamu športovcov Top tímu a podpory národného športového projektu: náklady športovca na vitamíny a výživové doplnky</t>
  </si>
  <si>
    <t>47507781</t>
  </si>
  <si>
    <t>BENU SK 13, s. r. o.</t>
  </si>
  <si>
    <t>T-swimsport Kft</t>
  </si>
  <si>
    <t>2520š0595</t>
  </si>
  <si>
    <t>20250129,20250186,20250090</t>
  </si>
  <si>
    <t>2520š0596</t>
  </si>
  <si>
    <t>0104</t>
  </si>
  <si>
    <t>51884291</t>
  </si>
  <si>
    <t>Zmluva č.110/TOP TÍM SR/Hrnčárová/2025-Refundácia nákladov súvisiacich s účelom rozvoja športovcov zaradených do zoznamu športovcov Top tímu a podpory národného športového projektu: náklady športovca na kondičnú prípravu v mes. 01-04/2025</t>
  </si>
  <si>
    <t>51921758</t>
  </si>
  <si>
    <t>Mgr. Radoslava Šefferová</t>
  </si>
  <si>
    <t>Dávid Kurej</t>
  </si>
  <si>
    <t>2520š0597</t>
  </si>
  <si>
    <t>2025000449</t>
  </si>
  <si>
    <t>2520š0598</t>
  </si>
  <si>
    <t>502546618</t>
  </si>
  <si>
    <t>36369420</t>
  </si>
  <si>
    <t>YVEX, s.r.o.</t>
  </si>
  <si>
    <t>2520š0599</t>
  </si>
  <si>
    <t>3040020455</t>
  </si>
  <si>
    <t>2520š0600</t>
  </si>
  <si>
    <t>23/02/2025</t>
  </si>
  <si>
    <t>Arena ECOM GmbH</t>
  </si>
  <si>
    <t>Jaze Swim</t>
  </si>
  <si>
    <t>2520š0601</t>
  </si>
  <si>
    <t>25304196,25305456</t>
  </si>
  <si>
    <t>2520š0602</t>
  </si>
  <si>
    <t>42972025</t>
  </si>
  <si>
    <t xml:space="preserve">Zmluva č.110/TOP TÍM SR/Hrnčárová/2025-Refundácia nákladov súvisiacich s účelom rozvoja športovcov zaradených do zoznamu športovcov Top tímu a podpory národného športového projektu: náklady športovca na vitamíny a výživové doplnky </t>
  </si>
  <si>
    <t>36293296</t>
  </si>
  <si>
    <t>31633293</t>
  </si>
  <si>
    <t>KOMPAVA spol. s r. o.</t>
  </si>
  <si>
    <t>ESSENTIA, s.r.o.</t>
  </si>
  <si>
    <t>2520š0603</t>
  </si>
  <si>
    <t>131362</t>
  </si>
  <si>
    <t>2520š0604</t>
  </si>
  <si>
    <t>JC-F0113315</t>
  </si>
  <si>
    <t xml:space="preserve">Zmluva č.110/TOP TÍM SR/Hrnčárová/2025-Refundácia nákladov súvisiacich s účelom rozvoja športovcov zaradených do zoznamu športovcov Top tímu a podpory národného športového projektu: náklady športovca na tyzio a masáže </t>
  </si>
  <si>
    <t>Tenerife Top Training</t>
  </si>
  <si>
    <t>Turistica Konrad s.l.</t>
  </si>
  <si>
    <t>2520š0605</t>
  </si>
  <si>
    <t>2500075</t>
  </si>
  <si>
    <t>2520š0606</t>
  </si>
  <si>
    <t>45471355</t>
  </si>
  <si>
    <t>44831854</t>
  </si>
  <si>
    <t>HOTEL BLUE s. r. o.</t>
  </si>
  <si>
    <t>M-Gastro s.r.o.</t>
  </si>
  <si>
    <t>2520š0609</t>
  </si>
  <si>
    <t>U1Y4RX</t>
  </si>
  <si>
    <t>2520š0610</t>
  </si>
  <si>
    <t>DWAM-27857928</t>
  </si>
  <si>
    <t xml:space="preserve">Aiside Busines Park </t>
  </si>
  <si>
    <t>Ryanair Ltd.</t>
  </si>
  <si>
    <t>Wizz Air Malta Limited</t>
  </si>
  <si>
    <t>2520š0611</t>
  </si>
  <si>
    <t>25200611</t>
  </si>
  <si>
    <t>2520š0612</t>
  </si>
  <si>
    <t>43326722</t>
  </si>
  <si>
    <t>Veronika Gemovová</t>
  </si>
  <si>
    <t>2520š0613</t>
  </si>
  <si>
    <t>2520š0614</t>
  </si>
  <si>
    <t>2025000426</t>
  </si>
  <si>
    <t>37759124</t>
  </si>
  <si>
    <t>61251798</t>
  </si>
  <si>
    <t>Mgr. Róbert Bereš - SPORT CONDITION</t>
  </si>
  <si>
    <t>Interhotel Labe - F s.r.o.</t>
  </si>
  <si>
    <t>2520š0615</t>
  </si>
  <si>
    <t>248</t>
  </si>
  <si>
    <t>2520š0616</t>
  </si>
  <si>
    <t>107930</t>
  </si>
  <si>
    <t>28903277</t>
  </si>
  <si>
    <t>05110912</t>
  </si>
  <si>
    <t>Gourmand CZ s.r.o.</t>
  </si>
  <si>
    <t>Food Service &amp; Promotion s.r.o.</t>
  </si>
  <si>
    <t>2520š0617</t>
  </si>
  <si>
    <t>25200617</t>
  </si>
  <si>
    <t>poplatok banke za odoslanú platbu k faktúre č. 25FA40332</t>
  </si>
  <si>
    <t>25DPH020</t>
  </si>
  <si>
    <t xml:space="preserve">DPH k faktúre č. 25FA40294 - materiálne zabezpečenie reprezentácie -plavecké čiapky 60 ks </t>
  </si>
  <si>
    <t>25DPH016</t>
  </si>
  <si>
    <t>DPH k faktúre č. 25FA40237 - materiálne zabezpečenie súťaží v plávaní-štartovacia jednotka StartTime V- 2 ks, mikrofónna štartovacia jednotka pre StartTime V- 2 ks, lišty pre znak OBL2 -8 ks</t>
  </si>
  <si>
    <t xml:space="preserve">Organizácia podujatia
názov podujatia: Extraliga muži                                      Miesto konania: Košice, Slovensko                      termín podujatia: 24.04.-25.04.2025                                                                                                počet aktívnych účastníkov: 52  športovcov a   3 členovia rozhodcovského zboru, 
počet odpracovaných hodín spolu: 15                                                                                    </t>
  </si>
  <si>
    <t xml:space="preserve">Organizácia podujatia
názov podujatia: Extraliga muži                                     Miesto konania:  Nováky, Slovensko                      termín podujatia: 01.05.2025                                                                                               počet aktívnych účastníkov: 28  športovcov a   3 členovia rozhodcovského zboru, 
počet odpracovaných hodín spolu: 7,5                                                                                        </t>
  </si>
  <si>
    <t xml:space="preserve">Organizácia podujatia
názov podujatia: Extraliga muži                                     Miesto konania:  Topoľčany, Slovensko                      termín podujatia: 03.05.2025                                                                                               počet aktívnych účastníkov: 28  športovcov a   3 členovia rozhodcovského zboru, 
počet odpracovaných hodín spolu: 7,5                                                                                         </t>
  </si>
  <si>
    <t xml:space="preserve">Organizácia podujatia
názov podujatia:  NL žiačky                                     Miesto konania: Piešťany, Slovensko                      termín podujatia: 17.05.-18.05.2025                                              počet aktívnych účastníkov:  športovcov a    členovia rozhodcovského zboru, 
počet odpracovaných hodín spolu:                                                                                           </t>
  </si>
  <si>
    <t xml:space="preserve">Organizácia podujatia
názov podujatia:  NL st.žiačky                                     Miesto konania: Piešťany, Slovensko                      termín podujatia: 26.04.-27.04.2025                                             počet aktívnych účastníkov: 43 športovcov a  2  členovia rozhodcovského zboru, 
počet odpracovaných hodín spolu: 30                                                                                          </t>
  </si>
  <si>
    <t xml:space="preserve">Organizácia podujatia
názov podujatia:  NL juniorky                                     Miesto konania: Topoľčany, Slovensko                      termín podujatia: 05.04.-06.04.2025                                                 počet aktívnych účastníkov: 36  športovcov a   2 členovia rozhodcovského zboru, 
počet odpracovaných hodín spolu:15                                                                                       </t>
  </si>
  <si>
    <t xml:space="preserve">Organizácia podujatia
názov podujatia:  NL juniorky                                     Miesto konania: Nováky, Slovensko                      termín podujatia: 05.04.-06.04.2025                                                 počet aktívnych účastníkov:  športovcov a    členovia rozhodcovského zboru, 
počet odpracovaných hodín spolu:                                                                                       </t>
  </si>
  <si>
    <t xml:space="preserve">Organizácia podujatia
názov podujatia:  NL st.kadetky                             Miesto konania: Žilina, Slovensko                      termín podujatia: 02.05.-04.05.2025                                                 počet aktívnych účastníkov:40  športovcov a    2 členovia rozhodcovského zboru, 
počet odpracovaných hodín spolu: 25                                                                                       </t>
  </si>
  <si>
    <t xml:space="preserve">Organizácia podujatia
názov podujatia:  II. NL ml.kadeti                             Miesto konania: Bratislava, Slovensko                      termín podujatia: 24.05.-25.05.2025                                             počet aktívnych účastníkov:  športovcov a    členovia rozhodcovského zboru, 
počet odpracovaných hodín spolu:                                                                                       </t>
  </si>
  <si>
    <t xml:space="preserve">Organizácia podujatia
názov podujatia: NL ml.kadeti                             Miesto konania: Košice, Slovensko                      termín podujatia: 02.05.-04.05.2025                                             počet aktívnych účastníkov:54  športovcov a    4 členovia rozhodcovského zboru, 
počet odpracovaných hodín spolu: 30                                                                                      </t>
  </si>
  <si>
    <t xml:space="preserve">Organizácia podujatia
názov podujatia: Jarné M-ZSO BAJS 2.kolo                           Miesto konania: Štúrovo, Slovensko                                          termín podujatia: 17.05.2025                    
počet aktívnych účastníkov:187 športovcov a  25 členov rozhodcovského zboru, 
počet odpracovaných hodín spolu:262  </t>
  </si>
  <si>
    <t xml:space="preserve">Organizácia podujatia
názov podujatia: Jarné M-BAO BAJS  2.kolo                           Miesto konania: Bratislava, Slovensko                                          termín podujatia: 06.04.2025         
počet aktívnych účastníkov: 250 športovcov a  30 členov rozhodcovského zboru, 
počet odpracovaných hodín spolu: 292  </t>
  </si>
  <si>
    <t xml:space="preserve">Organizácia podujatia
názov podujatia: Jarné M-VSO BAJS 1.kolo                    Miesto konania: Poprad, Slovensko                                          termín podujatia: 04.05.2025                
počet aktívnych účastníkov: 267 športovcov a   27 členov rozhodcovského zboru, 
počet odpracovaných hodín spolu: 282 </t>
  </si>
  <si>
    <t xml:space="preserve">Organizácia podujatia
názov podujatia:  Jarné M-VSO BAJS 2.kolo                          Miesto konania: Poprad, Slovensko                                          termín podujatia: 17.05.2025                
počet aktívnych účastníkov: športovcov a   členov rozhodcovského zboru, 
počet odpracovaných hodín spolu:  </t>
  </si>
  <si>
    <t xml:space="preserve">Organizácia podujatia
názov podujatia:  Jarné M-SSO BAJS 2.kolo                          Miesto konania: B.Bystrica, Slovensko                                          termín podujatia: 10.05.2025                
počet aktívnych účastníkov: 305 športovcov a   25 členov rozhodcovského zboru, 
počet odpracovaných hodín spolu: 258 </t>
  </si>
  <si>
    <t xml:space="preserve">Organizácia podujatia
názov podujatia:  Jarné M-SSO BAJS 1.kolo                          Miesto konania: Žilina, Slovensko                                          termín podujatia: 12.04.2025                
počet aktívnych účastníkov:290 športovcov a  27 členov rozhodcovského zboru, 
počet odpracovaných hodín spolu: 276  </t>
  </si>
  <si>
    <t xml:space="preserve">Pracovná cesta
názov podujatia: MT+VT ženy                      Miesto konania: Nováky, Slovensko                      termín podujatia:  22.05.-28.05.2025                  Počet všetkých osôb na pracovnej ceste:  16    z toho:
- športovci:  14
- realizačný tím:  2                                                                   </t>
  </si>
  <si>
    <t xml:space="preserve">Organizácia podujatia
názov podujatia: I. NL st.žiaci                    Miesto konania: Šamorín, Slovensko                                          termín podujatia:  17.05.-18.05.2025          
počet aktívnych účastníkov:  športovcov a   členovia rozhodcovského zboru, 
počet odpracovaných hodín spolu:  </t>
  </si>
  <si>
    <t xml:space="preserve">Organizácia podujatia
názov podujatia: II. NL ml.žiaci                    Miesto konania: Bratislava, Slovensko                                          termín podujatia: 10.05.-11.05.2025          
počet aktívnych účastníkov:  športovcov a   členovia rozhodcovského zboru, 
počet odpracovaných hodín spolu:  </t>
  </si>
  <si>
    <t xml:space="preserve">Organizácia podujatia
názov podujatia: I. NL ml.kadeti                    Miesto konania: Topoľčany, Slovensko                                          termín podujatia:  03.05.-04.05.2025
počet aktívnych účastníkov:48 športovcov a 2 členovia rozhodcovského zboru, 
počet odpracovaných hodín spolu:30 </t>
  </si>
  <si>
    <t>Organizácia podujatia
názov podujatia: I. NL ml.kadetky                    Miesto konania: Piešťany, Slovensko                                          termín podujatia: 10.05.-11.05.2025
počet aktívnych účastníkov: 44 športovcov a   2 členovia rozhodcovského zboru, 
počet odpracovaných hodín spolu: 30</t>
  </si>
  <si>
    <t>Organizácia podujatia
názov podujatia: I. NL ml.kadetky                    Miesto konania: Bratislava, Slovensko                                          termín podujatia: 12.04.-13.04.2025
počet aktívnych účastníkov: 46 športovcov a   4 členovia rozhodcovského zboru, 
počet odpracovaných hodín spolu: 30</t>
  </si>
  <si>
    <t xml:space="preserve">Organizácia podujatia
názov podujatia: I. NL ml.kadetky                    Miesto konania: Piešťany, Slovensko                                          termín podujatia:  24.05.-25.05.2025
počet aktívnych účastníkov: športovcov a   členovia rozhodcovského zboru, 
počet odpracovaných hodín spolu: </t>
  </si>
  <si>
    <t xml:space="preserve">Organizácia podujatia
názov podujatia: NL juniori                       Miesto konania: Nováky, Slovensko                                          termín podujatia: 02.04.2025
počet aktívnych účastníkov:26 športovcov a   2 členovia rozhodcovského zboru, 
počet odpracovaných hodín spolu: 5 </t>
  </si>
  <si>
    <t xml:space="preserve">Organizácia podujatia
názov podujatia: NL juniori                       Miesto konania: Košice, Slovensko                                          termín podujatia: 08.05.-09.05.2025
počet aktívnych účastníkov:41 športovcov a   2 členovia rozhodcovského zboru, 
počet odpracovaných hodín spolu: 10 </t>
  </si>
  <si>
    <t xml:space="preserve">Organizácia podujatia
názov podujatia: MSR juniorov a mladších žiakov &amp; Synchro Stars                            Miesto konania: Bratislava, Slovensko                                          termín podujatia: 03.05.-04.05.2025                    
počet aktívnych účastníkov: športovcov a  35 členov rozhodcovského zboru, 
počet odpracovaných hodín spolu:723 </t>
  </si>
  <si>
    <t xml:space="preserve">Pracovná cesta
názov podujatia: Gloria Sports Arena                                   Miesto konania: Antalya, Turecko                                                        termín podujatia:  01.06.-11.06.2025                                      Spôsob prepravy: letecky                                    Počet všetkých osôb na pracovnej ceste:                                                          z toho:
- športovci:  
- realizačný tím:                                                                     </t>
  </si>
  <si>
    <t xml:space="preserve">Pracovná cesta
názov podujatia:Kvalifikácia na ME muži                                Miesto konania: Tbilisi, Gruzínsko                                                     termín podujatia: 08.06.-12.06.2025                                Spôsob prepravy: letecky                                    Počet všetkých osôb na pracovnej ceste:                                                          z toho:
- športovci:  
- realizačný tím:                                                                    </t>
  </si>
  <si>
    <t xml:space="preserve">Pracovná cesta
názov podujatia: Kvalifikácia na ME ženy                                Miesto konania: Novi Sad, Srbsko                                                    termín podujatia: 06.06.-08.06.2025                                Spôsob prepravy:                                     Počet všetkých osôb na pracovnej ceste:                                                          z toho:
- športovci:  
- realizačný tím:                                                                  </t>
  </si>
  <si>
    <t xml:space="preserve">Pracovná cesta
názov podujatia: Aklimatizačné sústredenie pred MS Singapur                                     Miesto konania: Bangkok, Thajsko                                                  termín podujatia:  17.07.-24.07.2025                                Spôsob prepravy: letecky                                    Počet všetkých osôb na pracovnej ceste:                                                          z toho:
- športovci:  
- realizačný tím:                                                                                                           </t>
  </si>
  <si>
    <t xml:space="preserve">Organizácia podujatia
názov podujatia: Veľká cena Slovenska                         Miesto konania: Šamorín, Slovensko                                          termín podujatia: 23.05.-25.05.2025                    
počet aktívnych účastníkov: športovcov a  členov rozhodcovského zboru, 
počet odpracovaných hodín spolu:  </t>
  </si>
  <si>
    <t>Finančný príspevok na usporiadanie-prípravu podujatia  Jarné M-BAO BAJS 1.kolo 5.4.2025 Bratislava, na základe zmluvy č. 05/2025</t>
  </si>
  <si>
    <t>Finančný príspevok na usporiadanie-prípravu podujatia  Jarné M-BAO BAJS 1.kolo 5.4.2025 Bratislava,  na základe zmluvy č. 05/2025-refundácia nákladov na občerstvenie - konečný dodávateľ: Iveta Selecká-KOCKA;</t>
  </si>
  <si>
    <t>Finančný príspevok na usporiadanie-prípravu podujatia  Jarné M-BAO BAJS 2.kolo 6.4.2025 Bratislava,  na základe zmluvy č. 06/2025</t>
  </si>
  <si>
    <t>Finančný príspevok na usporiadanie-prípravu podujatia  Jarné M-BAO BAJS 2.kolo 6.4.2025 Bratislava,  na základe zmluvy č. 06/2025-refundácia nákladov na občerstvenie - konečný dodávateľ: Iveta Selecká -KOCKA;</t>
  </si>
  <si>
    <t>Finančný príspevok na usporiadanie-prípravu podujatia  Jarné M-BAO BAJS 2.kolo 6.4.2025 Bratislava,  na základe zmluvy č. 06/2025-refundácia nákladov na technický materiál - konečný dodávateľ: Štatistické a evidenčné vydavateľstvo tlačív a.s.;</t>
  </si>
  <si>
    <t>Finančný príspevok na usporiadanie-prípravu podujatia Jarné M-VSO BAJS 1.kolo 5.4.2025 Poprad, na základe zmluvy č. 07/2025, refundácia nákladov na občerstvenie - konečný dodávateľ: Lidl SR s.r.o.</t>
  </si>
  <si>
    <t xml:space="preserve">Finančný príspevok na usporiadanie-prípravu podujatia  Jarné M-VSO BAJS 2.kolo 17.5.2025 Poprad,  na základe zmluvy č. 11/2025 </t>
  </si>
  <si>
    <t xml:space="preserve">Finančný príspevok na usporiadanie-prípravu podujatia  Jarné M-VSO BAJS 2.kolo 17.5.2025 Poprad,  na základe zmluvy č. 11/2025-refundácia nákladov na občerstvenie - konečný dodávateľ: Lidl SR s.r.o.; </t>
  </si>
  <si>
    <t xml:space="preserve"> Finančný príspevok za usporiadanie, organizáciu  a prípravu podujatia Jarné M-SSO BAJS 1.kolo 12.4.2025 Žilina na základe Zmluvy č. 08/2025-refundácia nákladov na občerstvenie - konečný dodávateľ: AREA COMPANY s.r.o.;</t>
  </si>
  <si>
    <t xml:space="preserve"> Finančný príspevok za usporiadanie, organizáciu  a prípravu podujatia Jarné M-SSO BAJS 1.kolo 12.4.2025 Žilina na základe Zmluvy č. 08/2025-refundácia nákladov na technický materiál - konečný dodávateľ: METRO Cash and Carry SR;</t>
  </si>
  <si>
    <t>Finančný príspevok na usporiadanie-prípravu podujatia  Jarné M-ZSO BAJS 1.kolo 12.4.2025 Topoľčany,  na základe zmluvy č. 09/2025-refundácia nákladov na  technický materiál - konečný dodávateľ: KANCPAPIER s.r.o.;</t>
  </si>
  <si>
    <t>Finančný príspevok na usporiadanie-prípravu podujatia  Jarné M-ZSO BAJS 1.kolo 12.4.2025 Topoľčany,  na základe zmluvy č. 09/2025-refundácia nákladov na občerstvenie - konečný dodávateľ: Lidl SR s.r.o.;</t>
  </si>
  <si>
    <t>poháre so štítkami 5 ks na podujatie Veľká cena Slovenska 23-25.5.2025 Šamorín</t>
  </si>
  <si>
    <t xml:space="preserve">Refundácia nákladov súvisiach s účelom rozvoja športovcov: náklady na prenájom športoviska - bazéna v mes. 02/2025 - konečný dodávateľ: Bratislavský samosprávny kraj;
</t>
  </si>
  <si>
    <t xml:space="preserve">Refundácia nákladov súvisiacich s účelom rozvoja talentovaných športovcov zaradených do UTM SPF a Top Talent Teamu: prenájom športoviska - bazéna v mes. 01/2025 - konečný dodávateľ: Bratislavský samosprávny kraj;
</t>
  </si>
  <si>
    <t xml:space="preserve">Refundácia nákladov súvisiacich s účelom rozvoja talentovaných športovcov zaradených do UTM SPF a Top Talent Teamu: prenájom športoviska - bazéna v mes. 03/2025 - konečný dodávateľ: Bratislavský samosprávny kraj;
</t>
  </si>
  <si>
    <t xml:space="preserve">Refundácia nákladov súvisiacich s účelom rozvoja talentovaných športovcov zaradených do UTM SPF a Top Talent Teamu: prenájom športoviska - bazéna v mes. 02/2025 čiastočne - konečný dodávateľ: Bratislavský samosprávny kraj;
</t>
  </si>
  <si>
    <t>Refundácia nákladov súvisiach s účelom rozvoja talentovaných športovcov zaradených do ÚTM SPF a Top Talent Teamu: cestovné náklady športovca počas preteku Edinburgh /GBP/ v termíne 14.-16.3.2025 - konečný dodávateľ: Ryanair;</t>
  </si>
  <si>
    <t xml:space="preserve">Refundácia nákladov súvisiach s účelom rozvoja talentovaných športovcov zaradených do ÚTM SPF a Top Talent Teamu: štartovné počas preteku Edinburgh International (GBP) v termíne 14.-16.03.2025 čiastočne  - konečný dodávateľ: Sasa East District
</t>
  </si>
  <si>
    <t>Refundácia nákladov súvisiach s účelom rozvoja talentovaných športovcov zaradených do ÚTM SPF a Top Talent Teamu: 
pobytové náklady športovca počas preteku Edinburgh /GBP/ v termíne 14.-16.3.2025 čiastočne  - konečný dodávateľ: Ibis Edinburgh South Bridge;:</t>
  </si>
  <si>
    <t xml:space="preserve">Refundácia nákladov súvisiach s účelom rozvoja športovcov:  prenájom športoviska - bazéna v mes. 03/2025 - konečný dodávateľ:  Aquapark Poprad s.r.o.;
</t>
  </si>
  <si>
    <t xml:space="preserve">Refundácia nákladov súvisiach s účelom rozvoja športovcov: náklady na materiálne zabezpečenie tréningovej prípravy športovcov - klubové oblečenie a plavky - konečný dodávateľ: Launsport s.r.o.;
</t>
  </si>
  <si>
    <t xml:space="preserve">Refundácia nákladov súvisiach s účelom rozvoja športovcov: náklady na prenájom športoviska - bazéna v mes. 04/2025 - konečný dodávateľ: BoGo bus s.r.o.;
</t>
  </si>
  <si>
    <t xml:space="preserve">Refundácia nákladov súvisiach s účelom rozvoja športovcov: náklady na prenájom športoviska - bazéna v mes. 03/2025 - konečný dodávateľ: Gymnázium Nitra;
</t>
  </si>
  <si>
    <t xml:space="preserve">Refundácia nákladov súvisiacich s účelom rozvoja talentovaných športovcov zaradených do UTM SPF a Top Talent Teamu: prenájom športoviska - bazéna v mes. 03/2025 - konečný dodávateľ: Správa telovýchovných a rekreačných zariadení hlavného mesta SR Bratislavy;
</t>
  </si>
  <si>
    <t xml:space="preserve">Refundácia nákladov súvisiach s účelom rozvoja športovcov: náklady na prenájom športoviska - bazéna v mes 01/2025 - konečný dodávateľ: Aquathermal Senec a.s.;
</t>
  </si>
  <si>
    <t>vyúčtovanie zálohy zo 6.5.2025 (1000 € Prochazka)-obed pre 25 osôb-20 športovcov+5 real.tím počas Medzinárodné plav. preteky V4–Olympic Hopes 9–11.5.2025 Praha  /247,57 eur/</t>
  </si>
  <si>
    <t>vrátenie zostatku zálohy zo 6.5.2025 (1000 € Prochazka) na obed pre 25 osôb-20 športovcov+5 real.tím počas Medzinárodné plav. preteky V4–Olympic Hopes 9–11.5.2025 Praha</t>
  </si>
  <si>
    <t xml:space="preserve">Refundácia nákladov súvisiacich s účelom rozvoja talentovaných športovcov zaradených do UTM SPF a Top Talent Teamu: prenájom športoviska - bazéna v mes. 01/2025 - konečný dodávateľ: Správa telovýchovných a rekreačných zariadení hlavného mesta SR Bratislavy;
</t>
  </si>
  <si>
    <t xml:space="preserve">Refundácia nákladov súvisiach s účelom rozvoja športovcov: pobytové náklady sústredenia v Poprade v termíne 03.-07.01.2025 ( 4 športovci + RT) - konečný dodávateľ: Aquapark Poprad s.r.o.;
</t>
  </si>
  <si>
    <t>Refundácia nákladov súvisiach s účelom rozvoja športovcov: náklady na prenájom športoviska - bazéna v mes. 01/2025 -  konečný dodávateľ: Plavecký klub Matador Púchov;</t>
  </si>
  <si>
    <t>Refundácia nákladov súvisiach s účelom rozvoja športovcov: náklady na prenájom športoviska - bazéna v mes. 03/2025 -  konečný dodávateľ: Správa športových zariadení mesta Žilina s.r.o.;</t>
  </si>
  <si>
    <t>Refundácia nákladov súvisiach s účelom rozvoja športovcov: cestovné náklady počas tréningovej prípravy a pretekov v mes. 01/2024 - konečný dodávateľ: Karel Procházka;</t>
  </si>
  <si>
    <t>Refundácia nákladov súvisiach s účelom rozvoja športovcov: cestovné náklady počas tréningovej prípravy a pretekov v mes. 02/2024 - konečný dodávateľ: Karel Procházka;</t>
  </si>
  <si>
    <t>Refundácia nákladov súvisiach s účelom rozvoja športovcov: cestovné náklady počas tréningovej prípravy a pretekov v mes. 03/2024 - konečný dodávateľ: Karel Procházka;</t>
  </si>
  <si>
    <t>Refundácia nákladov súvisiach s účelom rozvoja športovcov: cestovné náklady počas tréningovej prípravy a pretekov v mes. 04/2024 - konečný dodávateľ: Karel Procházka;</t>
  </si>
  <si>
    <t xml:space="preserve">Refundácia nákladov súvisiach s účelom rozvoja športovcov: náklady na prenájom športoviska - bazéna v mes. 01/2025 čiastočne - konečný dodávateľ: Slovenská technická univerzita v Bratislave;
</t>
  </si>
  <si>
    <t xml:space="preserve">Refundácia nákladov súvisiach s účelom rozvoja športovcov: náklady na materiálne zabezpečenie tréningovej prípravy športovcov - klubové tričká - konečný dodávateľ: Blissform s.r.o.;
</t>
  </si>
  <si>
    <t>Refundácia nákladov súvisiach s účelom rozvoja športovcov: náklady na materiálne zabezpečenie tréningovej prípravy športovcov - klubové tričká - konečný dodávateľ: Michal Polák;</t>
  </si>
  <si>
    <t xml:space="preserve">Refundácia nákladov vynaložených na podujatie ORCA CUP 2025, 2-4.5.2025 v Bratislave, v zmysle Sernice SPF o poskytovaní príspevku technickým usporiadateľom na podujatiach SPF - konečný dodávateľ: Sport and Service s.r.o. </t>
  </si>
  <si>
    <t>Refundácia nákladov vynaložených na podujatie European Aquatics/World Aquatics v zmysle Sernice SPF o poskytovaní príspevku technickým usporiadateľom na podujatiach SPF čiastočne - konečný dodávateľ: Správa športových zariadení mesta Žilina s.r.o.</t>
  </si>
  <si>
    <t xml:space="preserve">Refundácia nákladov súvisiach s účelom rozvoja športovcov:  prenájom športoviska - bazéna v mes. 03/2025 čiastočne - konečný dodávateľ: Technické služby mesta Tvrdošín;
</t>
  </si>
  <si>
    <t xml:space="preserve">Refundácia nákladov súvisiach s účelom rozvoja športovcov:  prenájom športoviska - bazéna v mes. 01/2025 čiastočne - konečný dodávateľ: X-bionic sphere a.s.;
</t>
  </si>
  <si>
    <t xml:space="preserve">Refundácia nákladov súvisiach s účelom rozvoja športovcov:  prenájom športoviska - bazéna v mes. 01/2025 - konečný dodávateľ: Comorra servis;
</t>
  </si>
  <si>
    <t xml:space="preserve">Refundácia nákladov súvisiach s účelom rozvoja športovcov:  prenájom športoviska - bazéna v mes. 02/2025 - konečný dodávateľ: Comorra servis;
</t>
  </si>
  <si>
    <t xml:space="preserve">Refundácia nákladov súvisiach s účelom rozvoja športovcov:  prenájom športoviska - bazéna v mes. 03/2025 - konečný dodávateľ: Comorra servis;
</t>
  </si>
  <si>
    <t xml:space="preserve">Refundácia nákladov súvisiach s účelom rozvoja športovcov:  prenájom športoviska - bazéna v mes. 04/2025 - konečný dodávateľ: Comorra servis;
</t>
  </si>
  <si>
    <t xml:space="preserve">Refundácia nákladov súvisiach s účelom rozvoja športovcov:  prenájom športoviska - bazéna v mes. 02-12/2025 čiastočne - konečný dodávateľ: Comorra servis;
</t>
  </si>
  <si>
    <t xml:space="preserve">Refundácia nákladov súvisiach s účelom rozvoja športovcov: náklady na športovú lekársku prehliadku (8 športovcov) - konečný dodávateľ: Univerzita Mateja Bela v Banskej Bystrici;
</t>
  </si>
  <si>
    <t>Refundácia nákladov súvisiach s účelom rozvoja športovcov:  cestovné náklady počas preteku Jarné M-SSO BAJS 1.kolo v Žiline v termíne 12.4.2025 /12 športovcov+RT/ - konečný dodávateľ: SADKA Sliač s.r.o.;</t>
  </si>
  <si>
    <t>Refundácia nákladov súvisiach s účelom rozvoja športovcov:  náklady na materiálne zabezpečenie tréningovej prípravy športovcov - klubové tričká - konečný dodávateľ: Dali-BB s.r.o.</t>
  </si>
  <si>
    <t xml:space="preserve">Refundácia nákladov súvisiach s účelom rozvoja športovcov:  prenájom športoviska - bazéna v mes. 01/2025 - konečný dodávateľ: MBB a.s. Banská Bystrica;
</t>
  </si>
  <si>
    <t xml:space="preserve">Refundácia nákladov súvisiach s účelom rozvoja športovcov:  prenájom športoviska - bazéna v mes. 02/2025 - konečný dodávateľ: MBB a.s. Banská Bystrica;
</t>
  </si>
  <si>
    <t xml:space="preserve">Refundácia nákladov súvisiach s účelom rozvoja športovcov:  prenájom športoviska - bazéna v mes. 03/2025 - konečný dodávateľ: MBB a.s. Banská Bystrica;
</t>
  </si>
  <si>
    <t xml:space="preserve">Refundácia nákladov súvisiach s účelom rozvoja športovcov: náklady na prenájom športoviska - bazéna v mes. 01/2025 - konečný dodávateľ: Stredná odborná škola priemyselných technológií Košice;
</t>
  </si>
  <si>
    <t xml:space="preserve">Refundácia nákladov súvisiach s účelom rozvoja športovcov: náklady na prenájom športoviska - bazéna v mes. 02/2025 - konečný dodávateľ: Stredná odborná škola priemyselných technológií Košice;
</t>
  </si>
  <si>
    <t xml:space="preserve">Refundácia nákladov súvisiach s účelom rozvoja športovcov: náklady na prenájom športoviska - bazéna v mes. 03/2025 - konečný dodávateľ: Stredná odborná škola priemyselných technológií Košice;
</t>
  </si>
  <si>
    <t xml:space="preserve">Refundácia nákladov súvisiach s účelom rozvoja športovcov: náklady na prenájom športoviska - bazéna v mes. 04/2025 - konečný dodávateľ: Stredná odborná škola priemyselných technológií Košice;
</t>
  </si>
  <si>
    <t>Zmluva č.112 TOP TÍM SR/Košťál/2025-Refundácia nákladov súvisiacich s účelom rozvoja športovcov zaradených do zoznamu športovcov Top tímu a podpory národného športového projektu: cestovné náklady RT počas sústredenia na Tenerife (ESP) v termíne 27.3.-9.4.2025 konečný dodávateľ: Fly United s.r.o.;</t>
  </si>
  <si>
    <t>Zmluva č.112 TOP TÍM SR/Košťál/2025-Refundácia nákladov súvisiacich s účelom rozvoja športovcov zaradených do zoznamu športovcov Top tímu a podpory národného športového projektu:pobytové náklady športovca počas sústredenia na Tenerife (ESP) v termíne 27.3.-9.4.2025 - konečný dodávateľ: Turistica Konrad S.L.;</t>
  </si>
  <si>
    <t xml:space="preserve">Refundácia nákladov súvisiach s účelom rozvoja športovcov:   prenájom športoviska - bazéna+telecvične v mes.01/2025 - konečný dodávateľ: Slovenská technická univerzita v Bratislave;
</t>
  </si>
  <si>
    <t xml:space="preserve">Refundácia nákladov súvisiach s účelom rozvoja športovcov:   prenájom športoviska - bazéna+telecvične v mes.01/2025 čiastočne - konečný dodávateľ: Slovenská technická univerzita v Bratislave;
</t>
  </si>
  <si>
    <t xml:space="preserve">Refundácia nákladov súvisiach s účelom rozvoja športovcov:   prenájom športoviska - bazéna+telecvične v mes.02/2025 čiastočne - konečný dodávateľ: Slovenská technická univerzita v Bratislave;
</t>
  </si>
  <si>
    <t xml:space="preserve">Refundácia nákladov súvisiacich s účelom rozvoja talentovaných športovcov zaradených do UTM SPF a Top Talent Teamu: prenájom športoviska - bazéna+telecvične v mes.01-02/2025 - konečný dodávateľ: Slovenská technická univerzita v Bratislave;
</t>
  </si>
  <si>
    <t xml:space="preserve">Refundácia nákladov súvisiacich s účelom rozvoja talentovaných športovcov zaradených do UTM SPF a Top Talent Teamu: prenájom športoviska - bazéna+telecvične v mes.01/2025 - konečný dodávateľ: Slovenská technická univerzita v Bratislave;
</t>
  </si>
  <si>
    <t xml:space="preserve">Refundácia nákladov súvisiacich s účelom rozvoja talentovaných športovcov zaradených do UTM SPF a Top Talent Teamu: prenájom športoviska - bazéna+telecvične v mes.01/2025 čiastočne - konečný dodávateľ: Slovenská technická univerzita v Bratislave;
</t>
  </si>
  <si>
    <t xml:space="preserve">Refundácia nákladov súvisiacich s účelom rozvoja talentovaných športovcov zaradených do UTM SPF a Top Talent Teamu: prenájom športoviska - bazéna+telecvične v mes.01-02/2025 čiastočne - konečný dodávateľ: Slovenská technická univerzita v Bratislave;
</t>
  </si>
  <si>
    <t xml:space="preserve">Refundácia nákladov súvisiach s účelom rozvoja športovcov zaradených do TOP Team SPF Senior: cestovné náklady športovca - letenka počas sústredenia v Limassole (CYP) v termíne 05.-16.05.2025 čiastočne - konečný dodávateľ: Ryanair;
</t>
  </si>
  <si>
    <t>Refundácia nákladov súvisiach s účelom rozvoja športovcov zaradených do TOP Team SPF Senior: cestovné náklady RT-fyzio letenka počas sústredenia v Limassole /CYP/ v termíne 5.-16.5.2025 čiastočne - konečný dodávateľ: Ryanair;</t>
  </si>
  <si>
    <t>Refundácia nákladov súvisiach s účelom rozvoja športovcov zaradených do TOP Team SPF Senior: pobytové náklady športovca počas sústredenia v Limassole (CYP) v termíne 05.-16.05.2025 čiastočne - konečný dodávateľ: Suinny Escape Cyprus;</t>
  </si>
  <si>
    <t>Refundácia nákladov súvisiach s účelom rozvoja športovcov zaradených do TOP Team SPF Senior: pobytové náklady RT počas sústredenia v Limassole (CYP) v termíne 05.-16.05.2025 čiastočne  - konečný dodávateľ: Suinny Escape Cyprus;</t>
  </si>
  <si>
    <t>Refundácia nákladov súvisiach s účelom rozvoja športovcov zaradených do TOP Team SPF Senior: prenájom bazéna počas sústredenia v Limassole (CYP) v termíne 05.-16.05.2025 čiastočne - konečný dodávateľ: Suinny Escape Cyprus;</t>
  </si>
  <si>
    <t>Zmluva č.112 TOP TÍM SR/Košťál/2025-Refundácia nákladov súvisiacich s účelom rozvoja športovcov zaradených do zoznamu športovcov Top tímu a podpory národného športového projektu: náklady športovca na vstup na športovisko - bazén 01/2025</t>
  </si>
  <si>
    <t>Zmluva č.112 TOP TÍM SR/Košťál/2025-Refundácia nákladov súvisiacich s účelom rozvoja športovcov zaradených do zoznamu športovcov Top tímu a podpory národného športového projektu: náklady športovca na vstup na športovisko - bazén v mes. 02/2025</t>
  </si>
  <si>
    <t>Zmluva č.112 TOP TÍM SR/Košťál/2025-Refundácia nákladov súvisiacich s účelom rozvoja športovcov zaradených do zoznamu športovcov Top tímu a podpory národného športového projektu: náklady športovca na materiálne zabezpečenie tréningovej prípravy - fľaška;</t>
  </si>
  <si>
    <t xml:space="preserve">Zmluva č.112 TOP TÍM SR/Košťál/2025-Refundácia nákladov súvisiacich s účelom rozvoja športovcov zaradených do zoznamu športovcov Top tímu a podpory národného športového projektu: náklady športovca na tyzio a masáže v mes. 03/2025 </t>
  </si>
  <si>
    <t xml:space="preserve">Zmluva č.112 TOP TÍM SR/Košťál/2025-Refundácia nákladov súvisiacich s účelom rozvoja športovcov zaradených do zoznamu športovcov Top tímu a podpory národného športového projektu: náklady športovca na tyzio a masáže v mes. 04/2025 </t>
  </si>
  <si>
    <t>Zmluva č.112 TOP TÍM SR/Košťál/2025-Refundácia nákladov súvisiacich s účelom rozvoja športovcov zaradených do zoznamu športovcov Top tímu a podpory národného športového projektu: náklady športovca na vitamíny a výživové doplnky- čiastočne</t>
  </si>
  <si>
    <t>Zmluva č.110/TOP TÍM SR/Hrnčárová/2025-Refundácia nákladov súvisiacich s účelom rozvoja športovcov zaradených do zoznamu športovcov Top tímu a podpory národného športového projektu: náklady športovca na materiálne zabezpečenie tréningovej prípravy - plavky</t>
  </si>
  <si>
    <t xml:space="preserve">Zmluva č.110/TOP TÍM SR/Hrnčárová/2025-Refundácia nákladov súvisiacich s účelom rozvoja športovcov zaradených do zoznamu športovcov Top tímu a podpory národného športového projektu: náklady športovca na tyzio a masáže v mes. 02/2025 </t>
  </si>
  <si>
    <t xml:space="preserve">Zmluva č.110/TOP TÍM SR/Hrnčárová/2025-Refundácia nákladov súvisiacich s účelom rozvoja športovcov zaradených do zoznamu športovcov Top tímu a podpory národného športového projektu: náklady športovca na tyzio a masáže v mes. 03/2025 </t>
  </si>
  <si>
    <t xml:space="preserve">Zmluva č.110/TOP TÍM SR/Hrnčárová/2025-Refundácia nákladov súvisiacich s účelom rozvoja športovcov zaradených do zoznamu športovcov Top tímu a podpory národného športového projektu: náklady športovca na tyzio a masáže v mes. 01/2025 </t>
  </si>
  <si>
    <t>Zmluva č.110/TOP TÍM SR/Hrnčárová/2025-Refundácia nákladov súvisiacich s účelom rozvoja športovcov zaradených do zoznamu športovcov Top tímu a podpory národného športového projektu: pobytové náklady športovca počas preteku Orca cup v Bratislave v termíne 02.-04.05.2025</t>
  </si>
  <si>
    <t>Zmluva č.110/TOP TÍM SR/Hrnčárová/2025-Refundácia nákladov súvisiacich s účelom rozvoja športovcov zaradených do zoznamu športovcov Top tímu a podpory národného športového projektu: náklady športovca na predĺženie ubytovania počas sústredenia na Tenerife /ESP/ v termíne 24.03.-02.04.2025</t>
  </si>
  <si>
    <t>Zmluva č.110/TOP TÍM SR/Hrnčárová/2025-Refundácia nákladov súvisiacich s účelom rozvoja športovcov zaradených do zoznamu športovcov Top tímu a podpory národného športového projektu: pobytové náklady športovca počas sústredenia v Lipt.Osade v termíne 12.-16.02.2025</t>
  </si>
  <si>
    <t>Zmluva č.110/TOP TÍM SR/Hrnčárová/2025-Refundácia nákladov súvisiacich s účelom rozvoja športovcov zaradených do zoznamu športovcov Top tímu a podpory národného športového projektu: náklady športovca na stravu počas preteku Orca cup v Bratislave v termíne 02.-04.05.2025</t>
  </si>
  <si>
    <t>Zmluva č.112 TOP TÍM SR/Košťál/2025- Refundácia nákladov súvisiacich s účelom rozvoja športovcov zaradených do zoznamu športovcov Top tímu a podpory národného športového projektu: cestovné náklady športovca počas sústredenia na Tenerife /ESP/ v termíne 27.03.-09.04.2025</t>
  </si>
  <si>
    <t xml:space="preserve">refundácia nákladov na letenku pre 1 osobu - športovec na podujatie MT muži 28.5.-1.6.2025; </t>
  </si>
  <si>
    <t>Refundácia nákladov súvisiach s účelom rozvoja športovcov: pobytové náklady sústredenia v Popranáklady na služby športového odborníka za mes. 04/2025 - konečný dodávateľ: Karel Procházka;</t>
  </si>
  <si>
    <t>Refundácia nákladov súvisiach s účelom rozvoja športovcov: pobytové náklady sústredenia v Popranáklady na služby športového odborníka za mes. 01-03/2025 - konečný dodávateľ: Karel Procházka;</t>
  </si>
  <si>
    <t>prenájom bazéna -prvá časť počas Aklimatizačné sústredenie pred MS Singapur 17.-24.07.2025 Bangkog, Thaisko</t>
  </si>
  <si>
    <t xml:space="preserve">Pracovná cesta
názov podujatia: Kvalifikácia ME muži                            Miesto konania: Istanbul, Turecko                                                        termín podujatia:  08.06.-11.06.2025                                    Spôsob prepravy: letecky                                    Počet všetkých osôb na pracovnej ceste: 15                                                         z toho:
- športovci: 11 
- realizačný tím: 4                                                                    </t>
  </si>
  <si>
    <t>záloha na Sústredenie ÚTM a reprezentácie v DP Calella/ESP v termíne 12.-21.05.2025  na stravu, pitný režim, transfér z letiska</t>
  </si>
  <si>
    <t>vyúčtovanie zálohy z 9.5.2025 (1000 € Vachan)- laktátové prúžky na Sústredenie UTM a reprezentácie DP 12-21.05.2025 v Calella, Španielsko  /175,-eur/</t>
  </si>
  <si>
    <t>vyúčtovanie zálohy z 9.5.2025 (1000 Vachan)-strava pre 18 osôb-15 športovcov+3 real.tím počas Sústredenie UTM a reprezentácie DP 12-21.05.2025 v Calella, Španielsko  /257,10 eur/</t>
  </si>
  <si>
    <t>vyúčtovanie zálohy z 9.5.2025 (1000 Vachan)-strava+pitný režim pre 18 osôb-15 športovcov+3 real.tím počas Sústredenie UTM a reprezentácie DP 12-21.05.2025 v Calella, Španielsko  /112,71 eur/</t>
  </si>
  <si>
    <t>vyúčtovanie zálohy z 9.5.2025 (1000 Vachan)-transfer z letiska pre 18 osôb-15 športovcov+3 real.tím počas Sústredenie UTM a reprezentácie DP 12-21.05.2025 v Calella, Španielsko /320,28 eur/</t>
  </si>
  <si>
    <t>vrátenie zostatku zálohy na Sústredenie ÚTM a reprezentácie v DP Calella/ESP v termíne 12.-21.05.2025  na stravu, pitný režim, transfér z letiska</t>
  </si>
  <si>
    <t>letenky pre 20 osôb-17 športovcov+3 real.tím na Sústredenie UTM a reprezentácie DP 12-21.05.2025 v Calella, Španielsko</t>
  </si>
  <si>
    <t>záloha na ubytovanie vrátane stravy, prenájom dráh a transfer na letisko pre 18 osôb-16 športovcov+2 real.tím počas sústredenia UTM a reprezentácie DP 12-21.05.2025 v Calella, Španielsko</t>
  </si>
  <si>
    <t>záloha na ubytovanie vrátane stravy, prenájom dráh pre 4 osoby-3 športovcov+1 real.tím počas sústredenia UTM a reprezentácie DP 12-21.05.2025 v Calella, Španielsko</t>
  </si>
  <si>
    <t>poplatok za batožinu na letisku na Sústredenie UTM a reprezentácie DP 12-21.05.2025 v Calella, Španielsko</t>
  </si>
  <si>
    <t>Letenka pre 2 osoby - športovci na Sústredenie UTM a reprezentácie DP 12-21.05.2025 v Calella, Španielsko</t>
  </si>
  <si>
    <t>letenka pre 1 osobu- športovec počas Sústredenie UTM a reprezentácie DP 12-21.05.2025 v Calella, Španielsko</t>
  </si>
  <si>
    <t>preprava 22 osôb-19 športovcov+3 real.tím na Sústredenie UTM a reprezentácie DP 12-21.05.2025 v Calella, Španielsko</t>
  </si>
  <si>
    <t xml:space="preserve">Organizácia podujatia
názov podujatia: Slovak National Championship Open 2025 Under 15 &amp; Senior                                      Miesto konania: Bratislava, Slovensko                      termín podujatia: 29.03.-30.03.2025                  počet aktívnych účastníkov: športovcov a  24 členov rozhodcovského zboru, 
počet odpracovaných hodín spolu:433                                                                    </t>
  </si>
  <si>
    <t>Zmluva č.112 TOP TÍM SR/Košťál/2025- Refundácia nákladov súvisiacich s účelom rozvoja športovcov zaradených do zoznamu športovcov Top tímu a podpory národného športového projektu: cestovné náklady športovca počas sústredenia na Tenerife (ESP/ v termíne 27.03.-09.04.2025</t>
  </si>
  <si>
    <t>Zmluva č.112 TOP TÍM SR/Košťál/2025- Refundácia nákladov súvisiacich s účelom rozvoja športovcov zaradených do zoznamu športovcov Top tímu a podpory národného športového projektu: náklady športovca na fyzio počas sústredenia na Tenerife (ESP/ v termíne 27.03.-09.04.2025</t>
  </si>
  <si>
    <t xml:space="preserve">Zmluva č.112 TOP TÍM SR/Košťál/2025- Refundácia nákladov súvisiacich s účelom rozvoja športovcov zaradených do zoznamu športovcov Top tímu a podpory národného športového projektu: náklady športovca na kondičnú prípravu v mes. 01-04/2025 </t>
  </si>
  <si>
    <t>Zmluva č.112 TOP TÍM SR/Košťál/2025- Refundácia nákladov súvisiacich s účelom rozvoja športovcov zaradených do zoznamu športovcov Top tímu a podpory národného športového projektu: náklady športovca na stravu počas preteku VC Pardubice 2025 v termíne 25.-27.04.2025</t>
  </si>
  <si>
    <t>Zmluva č.112 TOP TÍM SR/Košťál/2025- Refundácia nákladov súvisiacich s účelom rozvoja športovcov zaradených do zoznamu športovcov Top tímu a podpory národného športového projektu: pobytové náklady športovca počas preteku VC Pardubice 2025 v termíne 25.-27.04.2025 - čiastočne</t>
  </si>
  <si>
    <t xml:space="preserve">Zmluva č.112 TOP TÍM SR/Košťál/2025- Refundácia nákladov súvisiacich s účelom rozvoja športovcov zaradených do zoznamu športovcov Top tímu a podpory národného športového projektu: náklady športovca na stravu počas preteku VC Pardubice 2025 v termíne 25.-27.04.2025 </t>
  </si>
  <si>
    <t xml:space="preserve">Zmluva č.112 TOP TÍM SR/Košťál/2025- Refundácia nákladov súvisiacich s účelom rozvoja športovcov zaradených do zoznamu športovcov Top tímu a podpory národného športového projektu: cestovné náklady športovca  počas preteku VC Pardubice 2025 v termíne 25.-27.04.2025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</si>
</sst>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11"/>
      <name val="Calibri"/>
      <family val="2"/>
      <charset val="238"/>
      <scheme val="minor"/>
    </font>
    <font>
      <sz val="8"/>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85">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164" fontId="59" fillId="3" borderId="0" xfId="0" applyNumberFormat="1" applyFont="1" applyFill="1" applyAlignment="1" applyProtection="1">
      <alignment vertical="top"/>
      <protection locked="0"/>
    </xf>
    <xf numFmtId="49" fontId="54" fillId="3" borderId="0" xfId="0" applyNumberFormat="1" applyFont="1" applyFill="1" applyAlignment="1" applyProtection="1">
      <alignment vertical="top" wrapText="1"/>
      <protection locked="0"/>
    </xf>
    <xf numFmtId="14" fontId="0" fillId="0" borderId="0" xfId="0" applyNumberFormat="1"/>
    <xf numFmtId="49" fontId="88" fillId="3" borderId="0" xfId="0" applyNumberFormat="1" applyFont="1" applyFill="1" applyAlignment="1" applyProtection="1">
      <alignment vertical="top" wrapText="1"/>
      <protection locked="0"/>
    </xf>
    <xf numFmtId="164" fontId="88" fillId="3" borderId="0" xfId="0" applyNumberFormat="1" applyFont="1" applyFill="1" applyAlignment="1" applyProtection="1">
      <alignment vertical="top"/>
      <protection locked="0"/>
    </xf>
    <xf numFmtId="4" fontId="88" fillId="3" borderId="0" xfId="0" applyNumberFormat="1" applyFont="1" applyFill="1" applyAlignment="1" applyProtection="1">
      <alignment vertical="top"/>
      <protection locked="0"/>
    </xf>
    <xf numFmtId="3" fontId="88" fillId="3" borderId="0" xfId="0" applyNumberFormat="1" applyFont="1" applyFill="1" applyAlignment="1" applyProtection="1">
      <alignment horizontal="center" vertical="top"/>
      <protection locked="0"/>
    </xf>
    <xf numFmtId="0" fontId="35" fillId="3" borderId="0" xfId="0" applyFont="1" applyFill="1"/>
    <xf numFmtId="0" fontId="88" fillId="3" borderId="0" xfId="0"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30" val="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14"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23"/>
      <c r="D1" s="323"/>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24"/>
      <c r="D21" s="324"/>
    </row>
    <row r="22" spans="1:4" x14ac:dyDescent="0.25">
      <c r="C22" s="325"/>
      <c r="D22" s="324"/>
    </row>
    <row r="23" spans="1:4" ht="66" x14ac:dyDescent="0.25">
      <c r="A23" s="23" t="s">
        <v>16</v>
      </c>
      <c r="C23" s="255"/>
      <c r="D23" s="256"/>
    </row>
    <row r="24" spans="1:4" ht="12.75" customHeight="1" x14ac:dyDescent="0.25">
      <c r="C24" s="321"/>
      <c r="D24" s="322"/>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26" t="s">
        <v>93</v>
      </c>
      <c r="B1" s="326"/>
      <c r="C1" s="326"/>
      <c r="D1" s="326"/>
      <c r="E1" s="326"/>
      <c r="F1" s="326"/>
      <c r="G1" s="326"/>
      <c r="H1" s="326"/>
      <c r="I1" s="52"/>
      <c r="J1" s="37"/>
    </row>
    <row r="2" spans="1:11" ht="15.6" x14ac:dyDescent="0.3">
      <c r="A2" s="332" t="s">
        <v>94</v>
      </c>
      <c r="B2" s="332"/>
      <c r="C2" s="332"/>
      <c r="D2" s="332"/>
      <c r="E2" s="332"/>
      <c r="F2" s="332"/>
      <c r="G2" s="332"/>
      <c r="H2" s="330" t="str">
        <f>+Doklady!I100</f>
        <v>V1</v>
      </c>
      <c r="I2" s="330"/>
    </row>
    <row r="3" spans="1:11" ht="13.8" x14ac:dyDescent="0.25">
      <c r="A3" s="40"/>
      <c r="B3" s="40"/>
      <c r="C3" s="40"/>
      <c r="D3" s="40"/>
      <c r="E3" s="40"/>
      <c r="F3" s="40"/>
      <c r="G3" s="40"/>
      <c r="H3" s="331">
        <f>+Doklady!I101</f>
        <v>45740</v>
      </c>
      <c r="I3" s="331"/>
    </row>
    <row r="4" spans="1:11" ht="15.75" customHeight="1" x14ac:dyDescent="0.25">
      <c r="A4" s="41" t="s">
        <v>95</v>
      </c>
      <c r="B4" s="327" t="s">
        <v>96</v>
      </c>
      <c r="C4" s="328"/>
      <c r="D4" s="328"/>
      <c r="E4" s="329"/>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8" priority="2" stopIfTrue="1">
      <formula>$A78&lt;&gt;""</formula>
    </cfRule>
  </conditionalFormatting>
  <conditionalFormatting sqref="A8:I76 I78">
    <cfRule type="expression" dxfId="107" priority="7" stopIfTrue="1">
      <formula>$A8&lt;&gt;""</formula>
    </cfRule>
  </conditionalFormatting>
  <conditionalFormatting sqref="B78:H2888">
    <cfRule type="expression" dxfId="106" priority="3" stopIfTrue="1">
      <formula>$A78&lt;&gt;""</formula>
    </cfRule>
  </conditionalFormatting>
  <conditionalFormatting sqref="D2886:D2913">
    <cfRule type="expression" dxfId="105"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35" t="s">
        <v>347</v>
      </c>
      <c r="B1" s="336"/>
      <c r="C1" s="174">
        <v>45777</v>
      </c>
      <c r="D1" s="26"/>
      <c r="G1" s="252">
        <v>45688</v>
      </c>
    </row>
    <row r="2" spans="1:7" ht="13.8" x14ac:dyDescent="0.25">
      <c r="A2" s="28"/>
      <c r="B2" s="28"/>
      <c r="G2" s="252">
        <v>45716</v>
      </c>
    </row>
    <row r="3" spans="1:7" ht="13.8" x14ac:dyDescent="0.25">
      <c r="A3" s="30" t="s">
        <v>348</v>
      </c>
      <c r="B3" s="333" t="str">
        <f>INDEX(Adr!B:B,Doklady!B102+1)</f>
        <v>Slovenská plavecká federácia</v>
      </c>
      <c r="C3" s="333"/>
      <c r="D3" s="333"/>
      <c r="G3" s="252">
        <v>45747</v>
      </c>
    </row>
    <row r="4" spans="1:7" ht="13.8" x14ac:dyDescent="0.25">
      <c r="A4" s="30" t="s">
        <v>349</v>
      </c>
      <c r="B4" s="29" t="str">
        <f>RIGHT("0000"&amp;INDEX(Adr!A:A,Doklady!B102+1),8)</f>
        <v>36068764</v>
      </c>
      <c r="G4" s="252">
        <v>45777</v>
      </c>
    </row>
    <row r="5" spans="1:7" ht="13.8" x14ac:dyDescent="0.25">
      <c r="A5" s="30" t="s">
        <v>350</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2856741</v>
      </c>
      <c r="G11" s="252">
        <v>45991</v>
      </c>
    </row>
    <row r="12" spans="1:7" ht="13.8" x14ac:dyDescent="0.25">
      <c r="A12" s="133" t="s">
        <v>357</v>
      </c>
      <c r="B12" s="134" t="s">
        <v>358</v>
      </c>
      <c r="C12" s="175">
        <v>155000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3011741</v>
      </c>
      <c r="G15" s="252"/>
    </row>
    <row r="16" spans="1:7" ht="13.8" x14ac:dyDescent="0.25">
      <c r="G16" s="252"/>
    </row>
    <row r="17" spans="1:5" ht="72" customHeight="1" x14ac:dyDescent="0.25">
      <c r="A17" s="334" t="s">
        <v>364</v>
      </c>
      <c r="B17" s="334"/>
      <c r="C17" s="334"/>
      <c r="D17" s="334"/>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36"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5" t="s">
        <v>365</v>
      </c>
      <c r="B1" s="345"/>
      <c r="C1" s="345"/>
      <c r="D1" s="345"/>
      <c r="E1" s="345"/>
      <c r="F1" s="345"/>
      <c r="G1" s="345"/>
      <c r="H1" s="345"/>
      <c r="I1" s="345"/>
    </row>
    <row r="2" spans="1:26" ht="7.5" customHeight="1" x14ac:dyDescent="0.2">
      <c r="C2" s="8"/>
      <c r="D2" s="8"/>
      <c r="E2" s="8"/>
      <c r="F2" s="8"/>
      <c r="G2" s="8"/>
      <c r="H2" s="8"/>
      <c r="I2" s="8"/>
    </row>
    <row r="3" spans="1:26" s="9" customFormat="1" ht="26.1" customHeight="1" x14ac:dyDescent="0.25">
      <c r="B3" s="160" t="s">
        <v>95</v>
      </c>
      <c r="C3" s="346" t="str">
        <f>INDEX(Adr!B2:B70,Doklady!B102)</f>
        <v>Slovenská plavecká federácia</v>
      </c>
      <c r="D3" s="346"/>
      <c r="E3" s="346"/>
      <c r="F3" s="346"/>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36068764</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47" t="s">
        <v>370</v>
      </c>
      <c r="F9" s="348"/>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38">
        <f>SUMIF(K:K,A10,I:I)</f>
        <v>0</v>
      </c>
      <c r="F10" s="339"/>
      <c r="L10" s="120" t="s">
        <v>371</v>
      </c>
      <c r="M10" s="118"/>
      <c r="N10" s="118"/>
      <c r="O10" s="118"/>
      <c r="P10" s="118"/>
      <c r="Q10" s="118"/>
      <c r="R10" s="118"/>
      <c r="S10" s="118"/>
    </row>
    <row r="11" spans="1:26" ht="17.399999999999999" x14ac:dyDescent="0.3">
      <c r="A11" s="69" t="s">
        <v>355</v>
      </c>
      <c r="B11" s="70" t="s">
        <v>356</v>
      </c>
      <c r="C11" s="126">
        <f>SUMIF(FP!J:J,Doklady!$B$1&amp;A11,FP!D:D)</f>
        <v>2856741</v>
      </c>
      <c r="D11" s="126">
        <f>+C11-E11</f>
        <v>722142.87000000011</v>
      </c>
      <c r="E11" s="349">
        <f>+I39-I42+I44-I47</f>
        <v>2134598.13</v>
      </c>
      <c r="F11" s="350"/>
      <c r="J11" s="176"/>
      <c r="L11" s="161" t="str">
        <f>L41</f>
        <v>a - plavecké športy - bežné transfery</v>
      </c>
      <c r="M11" s="118"/>
      <c r="N11" s="118"/>
      <c r="O11" s="118"/>
      <c r="P11" s="118"/>
      <c r="Q11" s="118"/>
      <c r="R11" s="118"/>
      <c r="S11" s="118"/>
    </row>
    <row r="12" spans="1:26" ht="17.399999999999999" x14ac:dyDescent="0.3">
      <c r="A12" s="69" t="s">
        <v>357</v>
      </c>
      <c r="B12" s="70" t="s">
        <v>358</v>
      </c>
      <c r="C12" s="126">
        <f>SUMIF(FP!J:J,Doklady!$B$1&amp;A12,FP!D:D)</f>
        <v>155000</v>
      </c>
      <c r="D12" s="126">
        <f>C12-E12</f>
        <v>11085.940000000002</v>
      </c>
      <c r="E12" s="338">
        <f>SUMIF(K:K,A12,I:I)</f>
        <v>143914.06</v>
      </c>
      <c r="F12" s="339"/>
      <c r="J12" s="177"/>
      <c r="L12" s="161" t="str">
        <f>L42</f>
        <v>a - plavecké športy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38">
        <f>SUMIF(K:K,A13,I:I)</f>
        <v>0</v>
      </c>
      <c r="F13" s="339"/>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51">
        <f>SUMIF(K:K,A14,I:I)</f>
        <v>0</v>
      </c>
      <c r="F14" s="352"/>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58" t="s">
        <v>373</v>
      </c>
      <c r="C16" s="359"/>
      <c r="D16" s="359"/>
      <c r="E16" s="359"/>
      <c r="F16" s="359"/>
      <c r="G16" s="359"/>
      <c r="H16" s="360"/>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53" t="s">
        <v>376</v>
      </c>
      <c r="C17" s="353"/>
      <c r="D17" s="353"/>
      <c r="E17" s="353"/>
      <c r="F17" s="353"/>
      <c r="G17" s="353"/>
      <c r="H17" s="353"/>
      <c r="I17" s="73">
        <f>SUMIF(FP!I:I,Doklady!$B$1&amp;A17,FP!D:D)</f>
        <v>2856741</v>
      </c>
      <c r="T17" s="86"/>
    </row>
    <row r="18" spans="1:20" x14ac:dyDescent="0.2">
      <c r="A18" s="135" t="s">
        <v>377</v>
      </c>
      <c r="B18" s="353" t="s">
        <v>378</v>
      </c>
      <c r="C18" s="353"/>
      <c r="D18" s="353"/>
      <c r="E18" s="353"/>
      <c r="F18" s="353"/>
      <c r="G18" s="353"/>
      <c r="H18" s="353"/>
      <c r="I18" s="73">
        <f>SUMIF(FP!I:I,Doklady!$B$1&amp;A18,FP!D:D)</f>
        <v>0</v>
      </c>
    </row>
    <row r="19" spans="1:20" x14ac:dyDescent="0.2">
      <c r="A19" s="115" t="s">
        <v>379</v>
      </c>
      <c r="B19" s="353" t="s">
        <v>380</v>
      </c>
      <c r="C19" s="353"/>
      <c r="D19" s="353"/>
      <c r="E19" s="353"/>
      <c r="F19" s="353"/>
      <c r="G19" s="353"/>
      <c r="H19" s="353"/>
      <c r="I19" s="73">
        <f>SUMIF(FP!I:I,Doklady!$B$1&amp;A19,FP!D:D)</f>
        <v>0</v>
      </c>
    </row>
    <row r="20" spans="1:20" x14ac:dyDescent="0.2">
      <c r="A20" s="135" t="s">
        <v>381</v>
      </c>
      <c r="B20" s="342" t="s">
        <v>382</v>
      </c>
      <c r="C20" s="343"/>
      <c r="D20" s="343"/>
      <c r="E20" s="343"/>
      <c r="F20" s="343"/>
      <c r="G20" s="343"/>
      <c r="H20" s="344"/>
      <c r="I20" s="73">
        <f>SUMIF(FP!I:I,Doklady!$B$1&amp;A20,FP!D:D)</f>
        <v>155000</v>
      </c>
      <c r="T20" s="86"/>
    </row>
    <row r="21" spans="1:20" x14ac:dyDescent="0.2">
      <c r="A21" s="115" t="s">
        <v>383</v>
      </c>
      <c r="B21" s="342" t="s">
        <v>384</v>
      </c>
      <c r="C21" s="343"/>
      <c r="D21" s="343"/>
      <c r="E21" s="343"/>
      <c r="F21" s="343"/>
      <c r="G21" s="343"/>
      <c r="H21" s="344"/>
      <c r="I21" s="73">
        <f>SUMIF(FP!I:I,Doklady!$B$1&amp;A21,FP!D:D)</f>
        <v>0</v>
      </c>
      <c r="T21" s="86"/>
    </row>
    <row r="22" spans="1:20" x14ac:dyDescent="0.2">
      <c r="A22" s="135" t="s">
        <v>385</v>
      </c>
      <c r="B22" s="361" t="s">
        <v>386</v>
      </c>
      <c r="C22" s="362"/>
      <c r="D22" s="362"/>
      <c r="E22" s="362"/>
      <c r="F22" s="362"/>
      <c r="G22" s="362"/>
      <c r="H22" s="363"/>
      <c r="I22" s="73">
        <f>SUMIF(FP!I:I,Doklady!$B$1&amp;A22,FP!D:D)</f>
        <v>0</v>
      </c>
      <c r="T22" s="86"/>
    </row>
    <row r="23" spans="1:20" x14ac:dyDescent="0.2">
      <c r="A23" s="115" t="s">
        <v>387</v>
      </c>
      <c r="B23" s="342" t="s">
        <v>388</v>
      </c>
      <c r="C23" s="343"/>
      <c r="D23" s="343"/>
      <c r="E23" s="343"/>
      <c r="F23" s="343"/>
      <c r="G23" s="343"/>
      <c r="H23" s="344"/>
      <c r="I23" s="73">
        <f>SUMIF(FP!I:I,Doklady!$B$1&amp;A23,FP!D:D)</f>
        <v>0</v>
      </c>
      <c r="T23" s="86"/>
    </row>
    <row r="24" spans="1:20" x14ac:dyDescent="0.2">
      <c r="A24" s="135" t="s">
        <v>389</v>
      </c>
      <c r="B24" s="342" t="s">
        <v>390</v>
      </c>
      <c r="C24" s="343"/>
      <c r="D24" s="343"/>
      <c r="E24" s="343"/>
      <c r="F24" s="343"/>
      <c r="G24" s="343"/>
      <c r="H24" s="344"/>
      <c r="I24" s="73">
        <f>SUMIF(FP!I:I,Doklady!$B$1&amp;A24,FP!D:D)</f>
        <v>0</v>
      </c>
      <c r="T24" s="86"/>
    </row>
    <row r="25" spans="1:20" x14ac:dyDescent="0.2">
      <c r="A25" s="115" t="s">
        <v>391</v>
      </c>
      <c r="B25" s="354" t="s">
        <v>392</v>
      </c>
      <c r="C25" s="355"/>
      <c r="D25" s="355"/>
      <c r="E25" s="355"/>
      <c r="F25" s="355"/>
      <c r="G25" s="355"/>
      <c r="H25" s="356"/>
      <c r="I25" s="73">
        <f>SUMIF(FP!I:I,Doklady!$B$1&amp;A25,FP!D:D)</f>
        <v>0</v>
      </c>
      <c r="T25" s="86"/>
    </row>
    <row r="26" spans="1:20" x14ac:dyDescent="0.2">
      <c r="A26" s="135" t="s">
        <v>393</v>
      </c>
      <c r="B26" s="342" t="s">
        <v>394</v>
      </c>
      <c r="C26" s="343"/>
      <c r="D26" s="343"/>
      <c r="E26" s="343"/>
      <c r="F26" s="343"/>
      <c r="G26" s="343"/>
      <c r="H26" s="344"/>
      <c r="I26" s="73">
        <f>SUMIF(FP!I:I,Doklady!$B$1&amp;A26,FP!D:D)</f>
        <v>0</v>
      </c>
      <c r="T26" s="86"/>
    </row>
    <row r="27" spans="1:20" x14ac:dyDescent="0.2">
      <c r="A27" s="115" t="s">
        <v>395</v>
      </c>
      <c r="B27" s="342" t="s">
        <v>396</v>
      </c>
      <c r="C27" s="343"/>
      <c r="D27" s="343"/>
      <c r="E27" s="343"/>
      <c r="F27" s="343"/>
      <c r="G27" s="343"/>
      <c r="H27" s="344"/>
      <c r="I27" s="73">
        <f>SUMIF(FP!I:I,Doklady!$B$1&amp;A27,FP!D:D)</f>
        <v>0</v>
      </c>
      <c r="T27" s="86"/>
    </row>
    <row r="28" spans="1:20" x14ac:dyDescent="0.2">
      <c r="A28" s="135" t="s">
        <v>397</v>
      </c>
      <c r="B28" s="342" t="s">
        <v>398</v>
      </c>
      <c r="C28" s="343"/>
      <c r="D28" s="343"/>
      <c r="E28" s="343"/>
      <c r="F28" s="343"/>
      <c r="G28" s="343"/>
      <c r="H28" s="344"/>
      <c r="I28" s="73">
        <f>SUMIF(FP!I:I,Doklady!$B$1&amp;A28,FP!D:D)</f>
        <v>0</v>
      </c>
      <c r="T28" s="86"/>
    </row>
    <row r="29" spans="1:20" x14ac:dyDescent="0.2">
      <c r="A29" s="115" t="s">
        <v>399</v>
      </c>
      <c r="B29" s="342" t="s">
        <v>400</v>
      </c>
      <c r="C29" s="343"/>
      <c r="D29" s="343"/>
      <c r="E29" s="343"/>
      <c r="F29" s="343"/>
      <c r="G29" s="343"/>
      <c r="H29" s="344"/>
      <c r="I29" s="73">
        <f>SUMIF(FP!I:I,Doklady!$B$1&amp;A29,FP!D:D)</f>
        <v>0</v>
      </c>
      <c r="T29" s="86"/>
    </row>
    <row r="30" spans="1:20" hidden="1" x14ac:dyDescent="0.2">
      <c r="A30" s="135" t="s">
        <v>401</v>
      </c>
      <c r="B30" s="342"/>
      <c r="C30" s="343"/>
      <c r="D30" s="343"/>
      <c r="E30" s="343"/>
      <c r="F30" s="343"/>
      <c r="G30" s="343"/>
      <c r="H30" s="344"/>
      <c r="I30" s="73">
        <f>SUMIF(FP!I:I,Doklady!$B$1&amp;A30,FP!D:D)</f>
        <v>0</v>
      </c>
      <c r="T30" s="86"/>
    </row>
    <row r="31" spans="1:20" hidden="1" x14ac:dyDescent="0.2">
      <c r="A31" s="115" t="s">
        <v>402</v>
      </c>
      <c r="B31" s="342"/>
      <c r="C31" s="343"/>
      <c r="D31" s="343"/>
      <c r="E31" s="343"/>
      <c r="F31" s="343"/>
      <c r="G31" s="343"/>
      <c r="H31" s="344"/>
      <c r="I31" s="73">
        <f>SUMIF(FP!I:I,Doklady!$B$1&amp;A31,FP!D:D)</f>
        <v>0</v>
      </c>
      <c r="T31" s="86"/>
    </row>
    <row r="32" spans="1:20" hidden="1" x14ac:dyDescent="0.2">
      <c r="A32" s="135" t="s">
        <v>403</v>
      </c>
      <c r="B32" s="364"/>
      <c r="C32" s="365"/>
      <c r="D32" s="365"/>
      <c r="E32" s="365"/>
      <c r="F32" s="365"/>
      <c r="G32" s="365"/>
      <c r="H32" s="366"/>
      <c r="I32" s="73">
        <f>SUMIF(FP!I:I,Doklady!$B$1&amp;A32,FP!D:D)</f>
        <v>0</v>
      </c>
      <c r="T32" s="86"/>
    </row>
    <row r="33" spans="1:21" hidden="1" x14ac:dyDescent="0.2">
      <c r="A33" s="115" t="s">
        <v>404</v>
      </c>
      <c r="B33" s="364"/>
      <c r="C33" s="365"/>
      <c r="D33" s="365"/>
      <c r="E33" s="365"/>
      <c r="F33" s="365"/>
      <c r="G33" s="365"/>
      <c r="H33" s="366"/>
      <c r="I33" s="73">
        <f>SUMIF(FP!I:I,Doklady!$B$1&amp;A33,FP!D:D)</f>
        <v>0</v>
      </c>
      <c r="T33" s="86"/>
    </row>
    <row r="34" spans="1:21" hidden="1" x14ac:dyDescent="0.2">
      <c r="A34" s="135" t="s">
        <v>405</v>
      </c>
      <c r="B34" s="367"/>
      <c r="C34" s="367"/>
      <c r="D34" s="367"/>
      <c r="E34" s="367"/>
      <c r="F34" s="367"/>
      <c r="G34" s="367"/>
      <c r="H34" s="367"/>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plavecké športy</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571348.20000000007</v>
      </c>
      <c r="G39" s="78">
        <f>+MAX(I39-C39-D39-E39-F39-H39,0)</f>
        <v>2272392.7999999998</v>
      </c>
      <c r="H39" s="78">
        <f>+IFERROR(VLOOKUP(K40&amp;" - kapitálové transfery",B$53:C$90,2,0),0)</f>
        <v>13000</v>
      </c>
      <c r="I39" s="73">
        <f>SUMIF(FP!K:K,K40,FP!D:D)</f>
        <v>2856741</v>
      </c>
      <c r="L39" s="84">
        <f>COUNTIF(FP!N:N,Doklady!B1&amp;"aK")</f>
        <v>1</v>
      </c>
      <c r="T39" s="86"/>
    </row>
    <row r="40" spans="1:21" x14ac:dyDescent="0.2">
      <c r="A40" s="115" t="s">
        <v>375</v>
      </c>
      <c r="B40" s="116" t="s">
        <v>414</v>
      </c>
      <c r="C40" s="78">
        <f>DSUM(Doklady!A103:J10709,"GGG",Spolu!L40:M42)</f>
        <v>66108.38</v>
      </c>
      <c r="D40" s="78">
        <f>DSUM(Doklady!A103:J10709,"GGG",Spolu!N40:O42)</f>
        <v>185953.55000000008</v>
      </c>
      <c r="E40" s="78">
        <f>DSUM(Doklady!A103:J10709,"GGG",Spolu!P40:Q42)</f>
        <v>209981.73</v>
      </c>
      <c r="F40" s="78">
        <f>DSUM(Doklady!A103:J10709,"GGG",Spolu!R40:S42)</f>
        <v>88012.62</v>
      </c>
      <c r="G40" s="78">
        <f>DSUM(Doklady!A103:J10709,"GGG",Spolu!T40:U42)-H40</f>
        <v>159086.58999999997</v>
      </c>
      <c r="H40" s="78">
        <f>+IFERROR(VLOOKUP(K40&amp;" - kapitálové transfery",B$53:D$90,3,0),0)</f>
        <v>13000</v>
      </c>
      <c r="I40" s="73">
        <f>+C40+D40+E40+F40+G40+H40</f>
        <v>722142.87</v>
      </c>
      <c r="J40" s="218" t="str">
        <f>+K45</f>
        <v>.</v>
      </c>
      <c r="K40" s="218" t="str">
        <f>IF(L38&gt;0,INDEX(FP!K:K,Doklady!B2),".")</f>
        <v>plavecké športy</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2134598.13</v>
      </c>
      <c r="J41" s="219">
        <f>+K46</f>
        <v>0</v>
      </c>
      <c r="K41" s="219">
        <f>+I41-H41</f>
        <v>2134598.13</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375</v>
      </c>
      <c r="B42" s="116" t="s">
        <v>417</v>
      </c>
      <c r="C42" s="73">
        <f>+C40</f>
        <v>66108.38</v>
      </c>
      <c r="D42" s="216">
        <f>+D40</f>
        <v>185953.55000000008</v>
      </c>
      <c r="E42" s="216">
        <f>+E40</f>
        <v>209981.73</v>
      </c>
      <c r="F42" s="216">
        <f>+MIN(F39:F40)</f>
        <v>88012.62</v>
      </c>
      <c r="G42" s="216">
        <f>+MIN(G39+MAX(F39-F40,0)-MAX(E40-E39,0)-MAX(D40-D39,0)-MAX(C40-C39,0),G40)</f>
        <v>159086.58999999997</v>
      </c>
      <c r="H42" s="216">
        <f>+MIN(H39:H40)</f>
        <v>13000</v>
      </c>
      <c r="I42" s="73">
        <f>+C42+D42+E42+MIN(F39:F40)+G42+H42</f>
        <v>722142.87</v>
      </c>
      <c r="J42" s="219">
        <f>+K47</f>
        <v>0</v>
      </c>
      <c r="K42" s="219">
        <f>+I42-H42</f>
        <v>709142.87</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DSUM(Doklady!A103:J10709,"GGG",Spolu!L45:M47)</f>
        <v>0</v>
      </c>
      <c r="D45" s="78">
        <f>DSUM(Doklady!A103:J10709,"GGG",Spolu!N45:O47)</f>
        <v>0</v>
      </c>
      <c r="E45" s="78">
        <f>DSUM(Doklady!A103:J10709,"GGG",Spolu!P45:Q47)</f>
        <v>0</v>
      </c>
      <c r="F45" s="78">
        <f>DSUM(Doklady!A103:J10709,"GGG",Spolu!R45:S47)</f>
        <v>0</v>
      </c>
      <c r="G45" s="78">
        <f>DSUM(Doklady!A103:J10709,"GGG",Spolu!T45:U47)-H45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0"/>
      <c r="B50" s="341"/>
      <c r="C50" s="341"/>
      <c r="D50" s="341"/>
      <c r="E50" s="341"/>
      <c r="F50" s="341"/>
      <c r="G50" s="341"/>
      <c r="H50" s="341"/>
      <c r="I50" s="341"/>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plavecké športy - bežné transfery</v>
      </c>
      <c r="C53" s="73">
        <f>IF(A53&lt;&gt;"",INDEX(FP!D:D,Doklady!B$2+(ROW()-53)),"")</f>
        <v>2843741</v>
      </c>
      <c r="D53" s="73">
        <f>IF(A53&lt;&gt;"",Doklady!I1-Doklady!J1,"")</f>
        <v>709142.86999999976</v>
      </c>
      <c r="E53" s="73">
        <f>IF(A53&lt;&gt;"",MIN(D53,C53)*Doklady!C1/(1-Doklady!C1),"")</f>
        <v>0</v>
      </c>
      <c r="F53" s="71">
        <f>IF(A53&lt;&gt;"",Doklady!J1,"")</f>
        <v>0</v>
      </c>
      <c r="G53" s="73">
        <f>+IFERROR(HLOOKUP(IF(RIGHT(B53,15)="bežné transfery",LEFT(B53,LEN(B53)-18),0),$J$40:$K$42,3,0),MIN(C53,D53))</f>
        <v>709142.87</v>
      </c>
      <c r="H53" s="71"/>
      <c r="I53" s="73">
        <f>IF(A53&lt;&gt;"",MAX(IF(G53&lt;C53,C53-G53,0)+IF(F53&lt;E53,E53-F53,0),0),0)</f>
        <v>2134598.13</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plavecké športy - kapitálové transfery</v>
      </c>
      <c r="C54" s="73">
        <f>IF(A54&lt;&gt;"",INDEX(FP!D:D,Doklady!B$2+(ROW()-53)),"")</f>
        <v>13000</v>
      </c>
      <c r="D54" s="73">
        <f>IF(A54&lt;&gt;"",Doklady!I2-Doklady!J2,"")</f>
        <v>13000</v>
      </c>
      <c r="E54" s="73">
        <f>IF(A54&lt;&gt;"",MIN(D54,C54)*Doklady!C2/(1-Doklady!C2),"")</f>
        <v>0</v>
      </c>
      <c r="F54" s="71">
        <f>IF(A54&lt;&gt;"",Doklady!J2,"")</f>
        <v>0</v>
      </c>
      <c r="G54" s="73">
        <f t="shared" ref="G54:G117" si="0">+IFERROR(HLOOKUP(IF(RIGHT(B54,15)="bežné transfery",LEFT(B54,LEN(B54)-18),0),$J$40:$K$42,3,0),MIN(C54,D54))</f>
        <v>13000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2">
      <c r="A55" s="75" t="str">
        <f>Doklady!D3</f>
        <v>d</v>
      </c>
      <c r="B55" s="119" t="str">
        <f>Doklady!H3</f>
        <v>Bernathova Michaela</v>
      </c>
      <c r="C55" s="73">
        <f>IF(A55&lt;&gt;"",INDEX(FP!D:D,Doklady!B$2+(ROW()-53)),"")</f>
        <v>7500</v>
      </c>
      <c r="D55" s="73">
        <f>IF(A55&lt;&gt;"",Doklady!I3-Doklady!J3,"")</f>
        <v>0</v>
      </c>
      <c r="E55" s="73">
        <f>IF(A55&lt;&gt;"",MIN(D55,C55)*Doklady!C3/(1-Doklady!C3),"")</f>
        <v>0</v>
      </c>
      <c r="F55" s="71">
        <f>IF(A55&lt;&gt;"",Doklady!J3,"")</f>
        <v>0</v>
      </c>
      <c r="G55" s="73">
        <f t="shared" si="0"/>
        <v>0</v>
      </c>
      <c r="H55" s="71"/>
      <c r="I55" s="73">
        <f t="shared" si="1"/>
        <v>7500</v>
      </c>
      <c r="J55" s="84" t="str">
        <f t="shared" si="2"/>
        <v/>
      </c>
      <c r="K55" s="84" t="str">
        <f>Doklady!F3</f>
        <v>026 03</v>
      </c>
      <c r="L55" s="84" t="str">
        <f>IF(A55&lt;&gt;"",INDEX(FP!H:H,Doklady!B$2+(ROW()-52)),"")</f>
        <v>B</v>
      </c>
      <c r="M55" s="84" t="str">
        <f t="shared" si="3"/>
        <v>026 03B</v>
      </c>
    </row>
    <row r="56" spans="1:20" x14ac:dyDescent="0.2">
      <c r="A56" s="75" t="str">
        <f>Doklady!D4</f>
        <v>d</v>
      </c>
      <c r="B56" s="119" t="str">
        <f>Doklady!H4</f>
        <v>Diky Chiara</v>
      </c>
      <c r="C56" s="73">
        <f>IF(A56&lt;&gt;"",INDEX(FP!D:D,Doklady!B$2+(ROW()-53)),"")</f>
        <v>7500</v>
      </c>
      <c r="D56" s="73">
        <f>IF(A56&lt;&gt;"",Doklady!I4-Doklady!J4,"")</f>
        <v>0</v>
      </c>
      <c r="E56" s="73">
        <f>IF(A56&lt;&gt;"",MIN(D56,C56)*Doklady!C4/(1-Doklady!C4),"")</f>
        <v>0</v>
      </c>
      <c r="F56" s="71">
        <f>IF(A56&lt;&gt;"",Doklady!J4,"")</f>
        <v>0</v>
      </c>
      <c r="G56" s="73">
        <f t="shared" si="0"/>
        <v>0</v>
      </c>
      <c r="H56" s="71"/>
      <c r="I56" s="73">
        <f t="shared" si="1"/>
        <v>7500</v>
      </c>
      <c r="J56" s="84" t="str">
        <f t="shared" si="2"/>
        <v/>
      </c>
      <c r="K56" s="84" t="str">
        <f>Doklady!F4</f>
        <v>026 03</v>
      </c>
      <c r="L56" s="84" t="str">
        <f>IF(A56&lt;&gt;"",INDEX(FP!H:H,Doklady!B$2+(ROW()-52)),"")</f>
        <v>B</v>
      </c>
      <c r="M56" s="84" t="str">
        <f t="shared" si="3"/>
        <v>026 03B</v>
      </c>
    </row>
    <row r="57" spans="1:20" x14ac:dyDescent="0.2">
      <c r="A57" s="75" t="str">
        <f>Doklady!D5</f>
        <v>d</v>
      </c>
      <c r="B57" s="119" t="str">
        <f>Doklady!H5</f>
        <v>Duša Matej</v>
      </c>
      <c r="C57" s="73">
        <f>IF(A57&lt;&gt;"",INDEX(FP!D:D,Doklady!B$2+(ROW()-53)),"")</f>
        <v>20000</v>
      </c>
      <c r="D57" s="73">
        <f>IF(A57&lt;&gt;"",Doklady!I5-Doklady!J5,"")</f>
        <v>0</v>
      </c>
      <c r="E57" s="73">
        <f>IF(A57&lt;&gt;"",MIN(D57,C57)*Doklady!C5/(1-Doklady!C5),"")</f>
        <v>0</v>
      </c>
      <c r="F57" s="71">
        <f>IF(A57&lt;&gt;"",Doklady!J5,"")</f>
        <v>0</v>
      </c>
      <c r="G57" s="73">
        <f t="shared" si="0"/>
        <v>0</v>
      </c>
      <c r="H57" s="71"/>
      <c r="I57" s="73">
        <f t="shared" si="1"/>
        <v>20000</v>
      </c>
      <c r="J57" s="84" t="str">
        <f t="shared" si="2"/>
        <v/>
      </c>
      <c r="K57" s="84" t="str">
        <f>Doklady!F5</f>
        <v>026 03</v>
      </c>
      <c r="L57" s="84" t="str">
        <f>IF(A57&lt;&gt;"",INDEX(FP!H:H,Doklady!B$2+(ROW()-52)),"")</f>
        <v>B</v>
      </c>
      <c r="M57" s="84" t="str">
        <f t="shared" si="3"/>
        <v>026 03B</v>
      </c>
    </row>
    <row r="58" spans="1:20" ht="12" customHeight="1" x14ac:dyDescent="0.2">
      <c r="A58" s="75" t="str">
        <f>Doklady!D6</f>
        <v>d</v>
      </c>
      <c r="B58" s="119" t="str">
        <f>Doklady!H6</f>
        <v>Hrnčárová Alexandra</v>
      </c>
      <c r="C58" s="73">
        <f>IF(A58&lt;&gt;"",INDEX(FP!D:D,Doklady!B$2+(ROW()-53)),"")</f>
        <v>10000</v>
      </c>
      <c r="D58" s="73">
        <f>IF(A58&lt;&gt;"",Doklady!I6-Doklady!J6,"")</f>
        <v>1984.0500000000004</v>
      </c>
      <c r="E58" s="73">
        <f>IF(A58&lt;&gt;"",MIN(D58,C58)*Doklady!C6/(1-Doklady!C6),"")</f>
        <v>0</v>
      </c>
      <c r="F58" s="71">
        <f>IF(A58&lt;&gt;"",Doklady!J6,"")</f>
        <v>0</v>
      </c>
      <c r="G58" s="73">
        <f t="shared" si="0"/>
        <v>1984.0500000000004</v>
      </c>
      <c r="H58" s="71"/>
      <c r="I58" s="73">
        <f t="shared" si="1"/>
        <v>8015.95</v>
      </c>
      <c r="J58" s="84" t="str">
        <f t="shared" si="2"/>
        <v/>
      </c>
      <c r="K58" s="84" t="str">
        <f>Doklady!F6</f>
        <v>026 03</v>
      </c>
      <c r="L58" s="84" t="str">
        <f>IF(A58&lt;&gt;"",INDEX(FP!H:H,Doklady!B$2+(ROW()-52)),"")</f>
        <v>B</v>
      </c>
      <c r="M58" s="84" t="str">
        <f t="shared" si="3"/>
        <v>026 03B</v>
      </c>
    </row>
    <row r="59" spans="1:20" ht="12" customHeight="1" x14ac:dyDescent="0.2">
      <c r="A59" s="75" t="str">
        <f>Doklady!D7</f>
        <v>d</v>
      </c>
      <c r="B59" s="119" t="str">
        <f>Doklady!H7</f>
        <v>Košťál Samuel</v>
      </c>
      <c r="C59" s="73">
        <f>IF(A59&lt;&gt;"",INDEX(FP!D:D,Doklady!B$2+(ROW()-53)),"")</f>
        <v>15000</v>
      </c>
      <c r="D59" s="73">
        <f>IF(A59&lt;&gt;"",Doklady!I7-Doklady!J7,"")</f>
        <v>4720.04</v>
      </c>
      <c r="E59" s="73">
        <f>IF(A59&lt;&gt;"",MIN(D59,C59)*Doklady!C7/(1-Doklady!C7),"")</f>
        <v>0</v>
      </c>
      <c r="F59" s="71">
        <f>IF(A59&lt;&gt;"",Doklady!J7,"")</f>
        <v>0</v>
      </c>
      <c r="G59" s="73">
        <f t="shared" si="0"/>
        <v>4720.04</v>
      </c>
      <c r="H59" s="71"/>
      <c r="I59" s="73">
        <f t="shared" si="1"/>
        <v>10279.959999999999</v>
      </c>
      <c r="J59" s="84" t="str">
        <f t="shared" si="2"/>
        <v/>
      </c>
      <c r="K59" s="84" t="str">
        <f>Doklady!F7</f>
        <v>026 03</v>
      </c>
      <c r="L59" s="84" t="str">
        <f>IF(A59&lt;&gt;"",INDEX(FP!H:H,Doklady!B$2+(ROW()-52)),"")</f>
        <v>B</v>
      </c>
      <c r="M59" s="84" t="str">
        <f t="shared" si="3"/>
        <v>026 03B</v>
      </c>
    </row>
    <row r="60" spans="1:20" ht="12" customHeight="1" x14ac:dyDescent="0.2">
      <c r="A60" s="75" t="str">
        <f>Doklady!D8</f>
        <v>d</v>
      </c>
      <c r="B60" s="119" t="str">
        <f>Doklady!H8</f>
        <v>Krajčovičová Lea</v>
      </c>
      <c r="C60" s="73">
        <f>IF(A60&lt;&gt;"",INDEX(FP!D:D,Doklady!B$2+(ROW()-53)),"")</f>
        <v>7500</v>
      </c>
      <c r="D60" s="73">
        <f>IF(A60&lt;&gt;"",Doklady!I8-Doklady!J8,"")</f>
        <v>0</v>
      </c>
      <c r="E60" s="73">
        <f>IF(A60&lt;&gt;"",MIN(D60,C60)*Doklady!C8/(1-Doklady!C8),"")</f>
        <v>0</v>
      </c>
      <c r="F60" s="71">
        <f>IF(A60&lt;&gt;"",Doklady!J8,"")</f>
        <v>0</v>
      </c>
      <c r="G60" s="73">
        <f t="shared" si="0"/>
        <v>0</v>
      </c>
      <c r="H60" s="71"/>
      <c r="I60" s="73">
        <f t="shared" si="1"/>
        <v>7500</v>
      </c>
      <c r="J60" s="84" t="str">
        <f t="shared" si="2"/>
        <v/>
      </c>
      <c r="K60" s="84" t="str">
        <f>Doklady!F8</f>
        <v>026 03</v>
      </c>
      <c r="L60" s="84" t="str">
        <f>IF(A60&lt;&gt;"",INDEX(FP!H:H,Doklady!B$2+(ROW()-52)),"")</f>
        <v>B</v>
      </c>
      <c r="M60" s="84" t="str">
        <f t="shared" si="3"/>
        <v>026 03B</v>
      </c>
    </row>
    <row r="61" spans="1:20" ht="12" customHeight="1" x14ac:dyDescent="0.2">
      <c r="A61" s="75" t="str">
        <f>Doklady!D9</f>
        <v>d</v>
      </c>
      <c r="B61" s="119" t="str">
        <f>Doklady!H9</f>
        <v>Nagy Richard</v>
      </c>
      <c r="C61" s="73">
        <f>IF(A61&lt;&gt;"",INDEX(FP!D:D,Doklady!B$2+(ROW()-53)),"")</f>
        <v>20000</v>
      </c>
      <c r="D61" s="73">
        <f>IF(A61&lt;&gt;"",Doklady!I9-Doklady!J9,"")</f>
        <v>0</v>
      </c>
      <c r="E61" s="73">
        <f>IF(A61&lt;&gt;"",MIN(D61,C61)*Doklady!C9/(1-Doklady!C9),"")</f>
        <v>0</v>
      </c>
      <c r="F61" s="71">
        <f>IF(A61&lt;&gt;"",Doklady!J9,"")</f>
        <v>0</v>
      </c>
      <c r="G61" s="73">
        <f t="shared" si="0"/>
        <v>0</v>
      </c>
      <c r="H61" s="71"/>
      <c r="I61" s="73">
        <f t="shared" si="1"/>
        <v>20000</v>
      </c>
      <c r="J61" s="84" t="str">
        <f t="shared" si="2"/>
        <v/>
      </c>
      <c r="K61" s="84" t="str">
        <f>Doklady!F9</f>
        <v>026 03</v>
      </c>
      <c r="L61" s="84" t="str">
        <f>IF(A61&lt;&gt;"",INDEX(FP!H:H,Doklady!B$2+(ROW()-52)),"")</f>
        <v>B</v>
      </c>
      <c r="M61" s="84" t="str">
        <f t="shared" si="3"/>
        <v>026 03B</v>
      </c>
    </row>
    <row r="62" spans="1:20" ht="12" customHeight="1" x14ac:dyDescent="0.2">
      <c r="A62" s="75" t="str">
        <f>Doklady!D10</f>
        <v>d</v>
      </c>
      <c r="B62" s="119" t="str">
        <f>Doklady!H10</f>
        <v>Podmaníková Andrea</v>
      </c>
      <c r="C62" s="73">
        <f>IF(A62&lt;&gt;"",INDEX(FP!D:D,Doklady!B$2+(ROW()-53)),"")</f>
        <v>20000</v>
      </c>
      <c r="D62" s="73">
        <f>IF(A62&lt;&gt;"",Doklady!I10-Doklady!J10,"")</f>
        <v>0</v>
      </c>
      <c r="E62" s="73">
        <f>IF(A62&lt;&gt;"",MIN(D62,C62)*Doklady!C10/(1-Doklady!C10),"")</f>
        <v>0</v>
      </c>
      <c r="F62" s="71">
        <f>IF(A62&lt;&gt;"",Doklady!J10,"")</f>
        <v>0</v>
      </c>
      <c r="G62" s="73">
        <f t="shared" si="0"/>
        <v>0</v>
      </c>
      <c r="H62" s="71"/>
      <c r="I62" s="73">
        <f t="shared" si="1"/>
        <v>20000</v>
      </c>
      <c r="J62" s="84" t="str">
        <f t="shared" si="2"/>
        <v/>
      </c>
      <c r="K62" s="84" t="str">
        <f>Doklady!F10</f>
        <v>026 03</v>
      </c>
      <c r="L62" s="84" t="str">
        <f>IF(A62&lt;&gt;"",INDEX(FP!H:H,Doklady!B$2+(ROW()-52)),"")</f>
        <v>B</v>
      </c>
      <c r="M62" s="84" t="str">
        <f t="shared" si="3"/>
        <v>026 03B</v>
      </c>
    </row>
    <row r="63" spans="1:20" ht="12" customHeight="1" x14ac:dyDescent="0.2">
      <c r="A63" s="75" t="str">
        <f>Doklady!D11</f>
        <v>d</v>
      </c>
      <c r="B63" s="119" t="str">
        <f>Doklady!H11</f>
        <v>Potocká Tamara</v>
      </c>
      <c r="C63" s="73">
        <f>IF(A63&lt;&gt;"",INDEX(FP!D:D,Doklady!B$2+(ROW()-53)),"")</f>
        <v>20000</v>
      </c>
      <c r="D63" s="73">
        <f>IF(A63&lt;&gt;"",Doklady!I11-Doklady!J11,"")</f>
        <v>0</v>
      </c>
      <c r="E63" s="73">
        <f>IF(A63&lt;&gt;"",MIN(D63,C63)*Doklady!C11/(1-Doklady!C11),"")</f>
        <v>0</v>
      </c>
      <c r="F63" s="71">
        <f>IF(A63&lt;&gt;"",Doklady!J11,"")</f>
        <v>0</v>
      </c>
      <c r="G63" s="73">
        <f t="shared" si="0"/>
        <v>0</v>
      </c>
      <c r="H63" s="71"/>
      <c r="I63" s="73">
        <f t="shared" si="1"/>
        <v>20000</v>
      </c>
      <c r="J63" s="84" t="str">
        <f t="shared" si="2"/>
        <v/>
      </c>
      <c r="K63" s="84" t="str">
        <f>Doklady!F11</f>
        <v>026 03</v>
      </c>
      <c r="L63" s="84" t="str">
        <f>IF(A63&lt;&gt;"",INDEX(FP!H:H,Doklady!B$2+(ROW()-52)),"")</f>
        <v>B</v>
      </c>
      <c r="M63" s="84" t="str">
        <f t="shared" si="3"/>
        <v>026 03B</v>
      </c>
    </row>
    <row r="64" spans="1:20" ht="12" customHeight="1" x14ac:dyDescent="0.2">
      <c r="A64" s="75" t="str">
        <f>Doklady!D12</f>
        <v>d</v>
      </c>
      <c r="B64" s="119" t="str">
        <f>Doklady!H12</f>
        <v>Slušná Lilian</v>
      </c>
      <c r="C64" s="73">
        <f>IF(A64&lt;&gt;"",INDEX(FP!D:D,Doklady!B$2+(ROW()-53)),"")</f>
        <v>10000</v>
      </c>
      <c r="D64" s="73">
        <f>IF(A64&lt;&gt;"",Doklady!I12-Doklady!J12,"")</f>
        <v>4381.8500000000004</v>
      </c>
      <c r="E64" s="73">
        <f>IF(A64&lt;&gt;"",MIN(D64,C64)*Doklady!C12/(1-Doklady!C12),"")</f>
        <v>0</v>
      </c>
      <c r="F64" s="71">
        <f>IF(A64&lt;&gt;"",Doklady!J12,"")</f>
        <v>0</v>
      </c>
      <c r="G64" s="73">
        <f t="shared" si="0"/>
        <v>4381.8500000000004</v>
      </c>
      <c r="H64" s="71"/>
      <c r="I64" s="73">
        <f t="shared" si="1"/>
        <v>5618.15</v>
      </c>
      <c r="J64" s="84" t="s">
        <v>427</v>
      </c>
      <c r="K64" s="84" t="str">
        <f>Doklady!F12</f>
        <v>026 03</v>
      </c>
      <c r="L64" s="84" t="str">
        <f>IF(A64&lt;&gt;"",INDEX(FP!H:H,Doklady!B$2+(ROW()-52)),"")</f>
        <v>B</v>
      </c>
      <c r="M64" s="84" t="str">
        <f t="shared" si="3"/>
        <v>026 03B</v>
      </c>
    </row>
    <row r="65" spans="1:13" ht="12" customHeight="1" x14ac:dyDescent="0.2">
      <c r="A65" s="75" t="str">
        <f>Doklady!D13</f>
        <v>d</v>
      </c>
      <c r="B65" s="119" t="str">
        <f>Doklady!H13</f>
        <v>Strapeková Žofia</v>
      </c>
      <c r="C65" s="73">
        <f>IF(A65&lt;&gt;"",INDEX(FP!D:D,Doklady!B$2+(ROW()-53)),"")</f>
        <v>7500</v>
      </c>
      <c r="D65" s="73">
        <f>IF(A65&lt;&gt;"",Doklady!I13-Doklady!J13,"")</f>
        <v>0</v>
      </c>
      <c r="E65" s="73">
        <f>IF(A65&lt;&gt;"",MIN(D65,C65)*Doklady!C13/(1-Doklady!C13),"")</f>
        <v>0</v>
      </c>
      <c r="F65" s="71">
        <f>IF(A65&lt;&gt;"",Doklady!J13,"")</f>
        <v>0</v>
      </c>
      <c r="G65" s="73">
        <f t="shared" si="0"/>
        <v>0</v>
      </c>
      <c r="H65" s="71"/>
      <c r="I65" s="73">
        <f t="shared" si="1"/>
        <v>7500</v>
      </c>
      <c r="J65" s="84" t="str">
        <f t="shared" si="2"/>
        <v/>
      </c>
      <c r="K65" s="84" t="str">
        <f>Doklady!F13</f>
        <v>026 03</v>
      </c>
      <c r="L65" s="84" t="str">
        <f>IF(A65&lt;&gt;"",INDEX(FP!H:H,Doklady!B$2+(ROW()-52)),"")</f>
        <v>B</v>
      </c>
      <c r="M65" s="84" t="str">
        <f t="shared" si="3"/>
        <v>026 03B</v>
      </c>
    </row>
    <row r="66" spans="1:13" ht="12" customHeight="1" x14ac:dyDescent="0.2">
      <c r="A66" s="75" t="str">
        <f>Doklady!D14</f>
        <v>d</v>
      </c>
      <c r="B66" s="119" t="str">
        <f>Doklady!H14</f>
        <v>štafeta - plávanie</v>
      </c>
      <c r="C66" s="73">
        <f>IF(A66&lt;&gt;"",INDEX(FP!D:D,Doklady!B$2+(ROW()-53)),"")</f>
        <v>10000</v>
      </c>
      <c r="D66" s="73">
        <f>IF(A66&lt;&gt;"",Doklady!I14-Doklady!J14,"")</f>
        <v>0</v>
      </c>
      <c r="E66" s="73">
        <f>IF(A66&lt;&gt;"",MIN(D66,C66)*Doklady!C14/(1-Doklady!C14),"")</f>
        <v>0</v>
      </c>
      <c r="F66" s="71">
        <f>IF(A66&lt;&gt;"",Doklady!J14,"")</f>
        <v>0</v>
      </c>
      <c r="G66" s="73">
        <f t="shared" si="0"/>
        <v>0</v>
      </c>
      <c r="H66" s="71"/>
      <c r="I66" s="73">
        <f t="shared" si="1"/>
        <v>10000</v>
      </c>
      <c r="J66" s="84" t="str">
        <f t="shared" si="2"/>
        <v/>
      </c>
      <c r="K66" s="84" t="str">
        <f>Doklady!F14</f>
        <v>026 03</v>
      </c>
      <c r="L66" s="84" t="str">
        <f>IF(A66&lt;&gt;"",INDEX(FP!H:H,Doklady!B$2+(ROW()-52)),"")</f>
        <v>B</v>
      </c>
      <c r="M66" s="84" t="str">
        <f t="shared" si="3"/>
        <v>026 03B</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3011741</v>
      </c>
      <c r="D130" s="228">
        <f t="shared" ref="D130:I130" si="9">SUM(D53:D129)</f>
        <v>733228.80999999982</v>
      </c>
      <c r="E130" s="228">
        <f t="shared" si="9"/>
        <v>0</v>
      </c>
      <c r="F130" s="228">
        <f t="shared" si="9"/>
        <v>0</v>
      </c>
      <c r="G130" s="228">
        <f t="shared" si="9"/>
        <v>733228.81</v>
      </c>
      <c r="H130" s="228">
        <f t="shared" si="9"/>
        <v>0</v>
      </c>
      <c r="I130" s="228">
        <f t="shared" si="9"/>
        <v>2278512.19</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57"/>
      <c r="E140" s="357"/>
      <c r="F140" s="357"/>
      <c r="G140" s="357"/>
      <c r="H140" s="357"/>
      <c r="I140" s="357"/>
      <c r="J140" s="85"/>
    </row>
    <row r="141" spans="1:26" ht="68.25" customHeight="1" x14ac:dyDescent="0.25">
      <c r="A141" s="9"/>
      <c r="B141" s="283" t="s">
        <v>434</v>
      </c>
      <c r="C141" s="214"/>
      <c r="D141" s="337" t="s">
        <v>435</v>
      </c>
      <c r="E141" s="337"/>
      <c r="F141" s="337"/>
      <c r="G141" s="337"/>
      <c r="H141" s="337"/>
      <c r="I141" s="337"/>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4" priority="43" stopIfTrue="1" operator="lessThanOrEqual">
      <formula>0</formula>
    </cfRule>
    <cfRule type="cellIs" dxfId="103" priority="44" stopIfTrue="1" operator="greaterThan">
      <formula>0</formula>
    </cfRule>
  </conditionalFormatting>
  <conditionalFormatting sqref="D53:D129">
    <cfRule type="expression" dxfId="102" priority="31" stopIfTrue="1">
      <formula>$C53=$D53</formula>
    </cfRule>
    <cfRule type="expression" dxfId="101" priority="33" stopIfTrue="1">
      <formula>$C53&lt;&gt;$D53</formula>
    </cfRule>
  </conditionalFormatting>
  <conditionalFormatting sqref="E9:F9">
    <cfRule type="expression" dxfId="100" priority="38" stopIfTrue="1">
      <formula>SUM($E$10:$F$14)&gt;0</formula>
    </cfRule>
  </conditionalFormatting>
  <conditionalFormatting sqref="G53:G129">
    <cfRule type="expression" dxfId="99" priority="13" stopIfTrue="1">
      <formula>$C53=$G53</formula>
    </cfRule>
    <cfRule type="expression" dxfId="98" priority="14" stopIfTrue="1">
      <formula>$C53&lt;&gt;$G53</formula>
    </cfRule>
  </conditionalFormatting>
  <conditionalFormatting sqref="I42">
    <cfRule type="cellIs" dxfId="97" priority="1" stopIfTrue="1" operator="greaterThan">
      <formula>0</formula>
    </cfRule>
  </conditionalFormatting>
  <conditionalFormatting sqref="I47">
    <cfRule type="cellIs" dxfId="96" priority="15" stopIfTrue="1" operator="greaterThan">
      <formula>0</formula>
    </cfRule>
  </conditionalFormatting>
  <conditionalFormatting sqref="I53:I129">
    <cfRule type="cellIs" dxfId="95" priority="40" stopIfTrue="1" operator="equal">
      <formula>0</formula>
    </cfRule>
    <cfRule type="cellIs" dxfId="94"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709"/>
  <sheetViews>
    <sheetView tabSelected="1" topLeftCell="A1110" zoomScaleNormal="100" workbookViewId="0">
      <selection activeCell="B1114" sqref="B1114"/>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 t="shared" ref="I1:I32" si="0">IF(ROW()&lt;=B$3,SUMIF(A$107:A$10751,A1,I$107:I$10751),"")</f>
        <v>709142.86999999976</v>
      </c>
      <c r="J1" s="236">
        <f t="shared" ref="J1:J32" si="1">IF(ROW()&lt;=B$3,SUMIFS(I$103:I$50751,A$103:A$50751,K1,J$103:J$50751,L1),"")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plavecké športy - kapitálové transfery</v>
      </c>
      <c r="B2" s="237">
        <f>MATCH(B1,FP!A:A,0)</f>
        <v>100</v>
      </c>
      <c r="C2" s="233">
        <f>IF(ROW()&lt;=B$3,INDEX(FP!E:E,B$2+ROW()-1),"")</f>
        <v>0</v>
      </c>
      <c r="D2" s="234" t="str">
        <f>IF(ROW()&lt;=B$3,INDEX(FP!F:F,B$2+ROW()-1),"")</f>
        <v>a</v>
      </c>
      <c r="E2" s="234"/>
      <c r="F2" s="234" t="str">
        <f>IF(ROW()&lt;=B$3,INDEX(FP!G:G,B$2+ROW()-1),"")</f>
        <v>026 02</v>
      </c>
      <c r="G2" s="234"/>
      <c r="H2" s="235" t="str">
        <f>IF(ROW()&lt;=B$3,INDEX(FP!C:C,B$2+ROW()-1),"")</f>
        <v>plavecké športy - kapitálové transfery</v>
      </c>
      <c r="I2" s="236">
        <f t="shared" si="0"/>
        <v>13000</v>
      </c>
      <c r="J2" s="236">
        <f t="shared" si="1"/>
        <v>0</v>
      </c>
      <c r="K2" s="110" t="str">
        <f>$A2</f>
        <v>a - plavecké športy - kapitálové transfery</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d - Bernathova Michaela</v>
      </c>
      <c r="B3" s="238">
        <f>COUNTIF(FP!A:A,Doklady!B1)</f>
        <v>14</v>
      </c>
      <c r="C3" s="233">
        <f>IF(ROW()&lt;=B$3,INDEX(FP!E:E,B$2+ROW()-1),"")</f>
        <v>0</v>
      </c>
      <c r="D3" s="234" t="str">
        <f>IF(ROW()&lt;=B$3,INDEX(FP!F:F,B$2+ROW()-1),"")</f>
        <v>d</v>
      </c>
      <c r="E3" s="234"/>
      <c r="F3" s="234" t="str">
        <f>IF(ROW()&lt;=B$3,INDEX(FP!G:G,B$2+ROW()-1),"")</f>
        <v>026 03</v>
      </c>
      <c r="G3" s="234"/>
      <c r="H3" s="235" t="str">
        <f>IF(ROW()&lt;=B$3,INDEX(FP!C:C,B$2+ROW()-1),"")</f>
        <v>Bernathova Michaela</v>
      </c>
      <c r="I3" s="236">
        <f t="shared" si="0"/>
        <v>0</v>
      </c>
      <c r="J3" s="236">
        <f t="shared" si="1"/>
        <v>0</v>
      </c>
      <c r="K3" s="110" t="str">
        <f t="shared" ref="K3:K66" si="2">$A3</f>
        <v>d - Bernathova Michaela</v>
      </c>
      <c r="L3" s="101">
        <v>99</v>
      </c>
      <c r="M3" s="99" t="str">
        <f>$A2</f>
        <v>a - plavecké športy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d - Diky Chiara</v>
      </c>
      <c r="B4" s="239"/>
      <c r="C4" s="240">
        <f>IF(ROW()&lt;=B$3,INDEX(FP!E:E,B$2+ROW()-1),"")</f>
        <v>0</v>
      </c>
      <c r="D4" s="234" t="str">
        <f>IF(ROW()&lt;=B$3,INDEX(FP!F:F,B$2+ROW()-1),"")</f>
        <v>d</v>
      </c>
      <c r="E4" s="234"/>
      <c r="F4" s="234" t="str">
        <f>IF(ROW()&lt;=B$3,INDEX(FP!G:G,B$2+ROW()-1),"")</f>
        <v>026 03</v>
      </c>
      <c r="G4" s="234"/>
      <c r="H4" s="235" t="str">
        <f>IF(ROW()&lt;=B$3,INDEX(FP!C:C,B$2+ROW()-1),"")</f>
        <v>Diky Chiara</v>
      </c>
      <c r="I4" s="236">
        <f t="shared" si="0"/>
        <v>0</v>
      </c>
      <c r="J4" s="236">
        <f t="shared" si="1"/>
        <v>0</v>
      </c>
      <c r="K4" s="110" t="str">
        <f t="shared" si="2"/>
        <v>d - Diky Chiara</v>
      </c>
      <c r="L4" s="101">
        <v>99</v>
      </c>
      <c r="M4" s="102" t="s">
        <v>371</v>
      </c>
      <c r="N4" s="103" t="s">
        <v>415</v>
      </c>
    </row>
    <row r="5" spans="1:25" s="6" customFormat="1" ht="10.8" hidden="1" thickBot="1" x14ac:dyDescent="0.25">
      <c r="A5" s="235" t="str">
        <f>IF(ROW()&lt;=B$3,INDEX(FP!F:F,B$2+ROW()-1)&amp;" - "&amp;INDEX(FP!C:C,B$2+ROW()-1),"")</f>
        <v>d - Duša Matej</v>
      </c>
      <c r="B5" s="235"/>
      <c r="C5" s="240">
        <f>IF(ROW()&lt;=B$3,INDEX(FP!E:E,B$2+ROW()-1),"")</f>
        <v>0</v>
      </c>
      <c r="D5" s="234" t="str">
        <f>IF(ROW()&lt;=B$3,INDEX(FP!F:F,B$2+ROW()-1),"")</f>
        <v>d</v>
      </c>
      <c r="E5" s="234"/>
      <c r="F5" s="234" t="str">
        <f>IF(ROW()&lt;=B$3,INDEX(FP!G:G,B$2+ROW()-1),"")</f>
        <v>026 03</v>
      </c>
      <c r="G5" s="234"/>
      <c r="H5" s="235" t="str">
        <f>IF(ROW()&lt;=B$3,INDEX(FP!C:C,B$2+ROW()-1),"")</f>
        <v>Duša Matej</v>
      </c>
      <c r="I5" s="236">
        <f t="shared" si="0"/>
        <v>0</v>
      </c>
      <c r="J5" s="236">
        <f t="shared" si="1"/>
        <v>0</v>
      </c>
      <c r="K5" s="110" t="str">
        <f t="shared" si="2"/>
        <v>d - Duša Matej</v>
      </c>
      <c r="L5" s="101">
        <v>99</v>
      </c>
      <c r="M5" s="104" t="str">
        <f>$A4</f>
        <v>d - Diky Chiara</v>
      </c>
      <c r="N5" s="105">
        <v>99</v>
      </c>
      <c r="O5" s="88"/>
      <c r="P5" s="88"/>
      <c r="Q5" s="88"/>
      <c r="R5" s="88"/>
      <c r="S5" s="88"/>
      <c r="T5" s="88"/>
      <c r="U5" s="88"/>
      <c r="V5" s="88"/>
      <c r="W5" s="88"/>
      <c r="X5" s="88"/>
      <c r="Y5" s="88"/>
    </row>
    <row r="6" spans="1:25" s="6" customFormat="1" ht="10.8" hidden="1" thickBot="1" x14ac:dyDescent="0.25">
      <c r="A6" s="235" t="str">
        <f>IF(ROW()&lt;=B$3,INDEX(FP!F:F,B$2+ROW()-1)&amp;" - "&amp;INDEX(FP!C:C,B$2+ROW()-1),"")</f>
        <v>d - Hrnčárová Alexandra</v>
      </c>
      <c r="B6" s="235"/>
      <c r="C6" s="240">
        <f>IF(ROW()&lt;=B$3,INDEX(FP!E:E,B$2+ROW()-1),"")</f>
        <v>0</v>
      </c>
      <c r="D6" s="234" t="str">
        <f>IF(ROW()&lt;=B$3,INDEX(FP!F:F,B$2+ROW()-1),"")</f>
        <v>d</v>
      </c>
      <c r="E6" s="234"/>
      <c r="F6" s="234" t="str">
        <f>IF(ROW()&lt;=B$3,INDEX(FP!G:G,B$2+ROW()-1),"")</f>
        <v>026 03</v>
      </c>
      <c r="G6" s="234"/>
      <c r="H6" s="235" t="str">
        <f>IF(ROW()&lt;=B$3,INDEX(FP!C:C,B$2+ROW()-1),"")</f>
        <v>Hrnčárová Alexandra</v>
      </c>
      <c r="I6" s="236">
        <f t="shared" si="0"/>
        <v>1984.0500000000004</v>
      </c>
      <c r="J6" s="236">
        <f t="shared" si="1"/>
        <v>0</v>
      </c>
      <c r="K6" s="110" t="str">
        <f t="shared" si="2"/>
        <v>d - Hrnčárová Alexandra</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d - Košťál Samuel</v>
      </c>
      <c r="B7" s="235"/>
      <c r="C7" s="240">
        <f>IF(ROW()&lt;=B$3,INDEX(FP!E:E,B$2+ROW()-1),"")</f>
        <v>0</v>
      </c>
      <c r="D7" s="234" t="str">
        <f>IF(ROW()&lt;=B$3,INDEX(FP!F:F,B$2+ROW()-1),"")</f>
        <v>d</v>
      </c>
      <c r="E7" s="234"/>
      <c r="F7" s="234" t="str">
        <f>IF(ROW()&lt;=B$3,INDEX(FP!G:G,B$2+ROW()-1),"")</f>
        <v>026 03</v>
      </c>
      <c r="G7" s="234"/>
      <c r="H7" s="235" t="str">
        <f>IF(ROW()&lt;=B$3,INDEX(FP!C:C,B$2+ROW()-1),"")</f>
        <v>Košťál Samuel</v>
      </c>
      <c r="I7" s="236">
        <f t="shared" si="0"/>
        <v>4720.04</v>
      </c>
      <c r="J7" s="236">
        <f t="shared" si="1"/>
        <v>0</v>
      </c>
      <c r="K7" s="110" t="str">
        <f t="shared" si="2"/>
        <v>d - Košťál Samuel</v>
      </c>
      <c r="L7" s="101">
        <v>99</v>
      </c>
      <c r="M7" s="99" t="str">
        <f>$A6</f>
        <v>d - Hrnčárová Alexandra</v>
      </c>
      <c r="N7" s="100">
        <v>99</v>
      </c>
      <c r="S7" s="88"/>
      <c r="T7" s="88"/>
      <c r="U7" s="88"/>
      <c r="V7" s="88"/>
      <c r="W7" s="88"/>
      <c r="X7" s="88"/>
      <c r="Y7" s="88"/>
    </row>
    <row r="8" spans="1:25" s="6" customFormat="1" ht="10.8" hidden="1" thickBot="1" x14ac:dyDescent="0.25">
      <c r="A8" s="235" t="str">
        <f>IF(ROW()&lt;=B$3,INDEX(FP!F:F,B$2+ROW()-1)&amp;" - "&amp;INDEX(FP!C:C,B$2+ROW()-1),"")</f>
        <v>d - Krajčovičová Lea</v>
      </c>
      <c r="B8" s="235"/>
      <c r="C8" s="240">
        <f>IF(ROW()&lt;=B$3,INDEX(FP!E:E,B$2+ROW()-1),"")</f>
        <v>0</v>
      </c>
      <c r="D8" s="234" t="str">
        <f>IF(ROW()&lt;=B$3,INDEX(FP!F:F,B$2+ROW()-1),"")</f>
        <v>d</v>
      </c>
      <c r="E8" s="234"/>
      <c r="F8" s="234" t="str">
        <f>IF(ROW()&lt;=B$3,INDEX(FP!G:G,B$2+ROW()-1),"")</f>
        <v>026 03</v>
      </c>
      <c r="G8" s="234"/>
      <c r="H8" s="235" t="str">
        <f>IF(ROW()&lt;=B$3,INDEX(FP!C:C,B$2+ROW()-1),"")</f>
        <v>Krajčovičová Lea</v>
      </c>
      <c r="I8" s="236">
        <f t="shared" si="0"/>
        <v>0</v>
      </c>
      <c r="J8" s="236">
        <f t="shared" si="1"/>
        <v>0</v>
      </c>
      <c r="K8" s="110" t="str">
        <f t="shared" si="2"/>
        <v>d - Krajčovičová Lea</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d - Nagy Richard</v>
      </c>
      <c r="B9" s="235"/>
      <c r="C9" s="240">
        <f>IF(ROW()&lt;=B$3,INDEX(FP!E:E,B$2+ROW()-1),"")</f>
        <v>0</v>
      </c>
      <c r="D9" s="234" t="str">
        <f>IF(ROW()&lt;=B$3,INDEX(FP!F:F,B$2+ROW()-1),"")</f>
        <v>d</v>
      </c>
      <c r="E9" s="234"/>
      <c r="F9" s="234" t="str">
        <f>IF(ROW()&lt;=B$3,INDEX(FP!G:G,B$2+ROW()-1),"")</f>
        <v>026 03</v>
      </c>
      <c r="G9" s="234"/>
      <c r="H9" s="235" t="str">
        <f>IF(ROW()&lt;=B$3,INDEX(FP!C:C,B$2+ROW()-1),"")</f>
        <v>Nagy Richard</v>
      </c>
      <c r="I9" s="236">
        <f t="shared" si="0"/>
        <v>0</v>
      </c>
      <c r="J9" s="236">
        <f t="shared" si="1"/>
        <v>0</v>
      </c>
      <c r="K9" s="110" t="str">
        <f t="shared" si="2"/>
        <v>d - Nagy Richard</v>
      </c>
      <c r="L9" s="101">
        <v>99</v>
      </c>
      <c r="M9" s="108" t="str">
        <f>$A8</f>
        <v>d - Krajčovičová Lea</v>
      </c>
      <c r="N9" s="109">
        <v>99</v>
      </c>
      <c r="O9" s="88"/>
      <c r="P9" s="88"/>
      <c r="Q9" s="88"/>
      <c r="R9" s="88"/>
      <c r="W9" s="88"/>
      <c r="X9" s="88"/>
      <c r="Y9" s="88"/>
    </row>
    <row r="10" spans="1:25" s="6" customFormat="1" ht="10.8" hidden="1" thickBot="1" x14ac:dyDescent="0.25">
      <c r="A10" s="235" t="str">
        <f>IF(ROW()&lt;=B$3,INDEX(FP!F:F,B$2+ROW()-1)&amp;" - "&amp;INDEX(FP!C:C,B$2+ROW()-1),"")</f>
        <v>d - Podmaníková Andrea</v>
      </c>
      <c r="B10" s="235"/>
      <c r="C10" s="240">
        <f>IF(ROW()&lt;=B$3,INDEX(FP!E:E,B$2+ROW()-1),"")</f>
        <v>0</v>
      </c>
      <c r="D10" s="234" t="str">
        <f>IF(ROW()&lt;=B$3,INDEX(FP!F:F,B$2+ROW()-1),"")</f>
        <v>d</v>
      </c>
      <c r="E10" s="234"/>
      <c r="F10" s="234" t="str">
        <f>IF(ROW()&lt;=B$3,INDEX(FP!G:G,B$2+ROW()-1),"")</f>
        <v>026 03</v>
      </c>
      <c r="G10" s="234"/>
      <c r="H10" s="235" t="str">
        <f>IF(ROW()&lt;=B$3,INDEX(FP!C:C,B$2+ROW()-1),"")</f>
        <v>Podmaníková Andrea</v>
      </c>
      <c r="I10" s="236">
        <f t="shared" si="0"/>
        <v>0</v>
      </c>
      <c r="J10" s="236">
        <f t="shared" si="1"/>
        <v>0</v>
      </c>
      <c r="K10" s="110" t="str">
        <f t="shared" si="2"/>
        <v>d - Podmaníková Andrea</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d - Potocká Tamara</v>
      </c>
      <c r="B11" s="235"/>
      <c r="C11" s="240">
        <f>IF(ROW()&lt;=B$3,INDEX(FP!E:E,B$2+ROW()-1),"")</f>
        <v>0</v>
      </c>
      <c r="D11" s="234" t="str">
        <f>IF(ROW()&lt;=B$3,INDEX(FP!F:F,B$2+ROW()-1),"")</f>
        <v>d</v>
      </c>
      <c r="E11" s="234"/>
      <c r="F11" s="234" t="str">
        <f>IF(ROW()&lt;=B$3,INDEX(FP!G:G,B$2+ROW()-1),"")</f>
        <v>026 03</v>
      </c>
      <c r="G11" s="234"/>
      <c r="H11" s="235" t="str">
        <f>IF(ROW()&lt;=B$3,INDEX(FP!C:C,B$2+ROW()-1),"")</f>
        <v>Potocká Tamara</v>
      </c>
      <c r="I11" s="236">
        <f t="shared" si="0"/>
        <v>0</v>
      </c>
      <c r="J11" s="236">
        <f t="shared" si="1"/>
        <v>0</v>
      </c>
      <c r="K11" s="110" t="str">
        <f t="shared" si="2"/>
        <v>d - Potocká Tamara</v>
      </c>
      <c r="L11" s="101">
        <v>99</v>
      </c>
      <c r="M11" s="99" t="str">
        <f>$A10</f>
        <v>d - Podmaníková Andrea</v>
      </c>
      <c r="N11" s="100">
        <v>99</v>
      </c>
      <c r="O11" s="88"/>
      <c r="P11" s="88"/>
      <c r="Q11" s="88"/>
      <c r="R11" s="88"/>
      <c r="S11" s="88"/>
      <c r="T11" s="88"/>
      <c r="Y11" s="88"/>
    </row>
    <row r="12" spans="1:25" s="6" customFormat="1" ht="10.8" hidden="1" thickBot="1" x14ac:dyDescent="0.25">
      <c r="A12" s="235" t="str">
        <f>IF(ROW()&lt;=B$3,INDEX(FP!F:F,B$2+ROW()-1)&amp;" - "&amp;INDEX(FP!C:C,B$2+ROW()-1),"")</f>
        <v>d - Slušná Lilian</v>
      </c>
      <c r="B12" s="235"/>
      <c r="C12" s="240">
        <f>IF(ROW()&lt;=B$3,INDEX(FP!E:E,B$2+ROW()-1),"")</f>
        <v>0</v>
      </c>
      <c r="D12" s="234" t="str">
        <f>IF(ROW()&lt;=B$3,INDEX(FP!F:F,B$2+ROW()-1),"")</f>
        <v>d</v>
      </c>
      <c r="E12" s="234"/>
      <c r="F12" s="234" t="str">
        <f>IF(ROW()&lt;=B$3,INDEX(FP!G:G,B$2+ROW()-1),"")</f>
        <v>026 03</v>
      </c>
      <c r="G12" s="234"/>
      <c r="H12" s="235" t="str">
        <f>IF(ROW()&lt;=B$3,INDEX(FP!C:C,B$2+ROW()-1),"")</f>
        <v>Slušná Lilian</v>
      </c>
      <c r="I12" s="236">
        <f t="shared" si="0"/>
        <v>4381.8500000000004</v>
      </c>
      <c r="J12" s="236">
        <f t="shared" si="1"/>
        <v>0</v>
      </c>
      <c r="K12" s="110" t="str">
        <f t="shared" si="2"/>
        <v>d - Slušná Lilian</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d - Strapeková Žofia</v>
      </c>
      <c r="B13" s="235"/>
      <c r="C13" s="240">
        <f>IF(ROW()&lt;=B$3,INDEX(FP!E:E,B$2+ROW()-1),"")</f>
        <v>0</v>
      </c>
      <c r="D13" s="234" t="str">
        <f>IF(ROW()&lt;=B$3,INDEX(FP!F:F,B$2+ROW()-1),"")</f>
        <v>d</v>
      </c>
      <c r="E13" s="234"/>
      <c r="F13" s="234" t="str">
        <f>IF(ROW()&lt;=B$3,INDEX(FP!G:G,B$2+ROW()-1),"")</f>
        <v>026 03</v>
      </c>
      <c r="G13" s="234"/>
      <c r="H13" s="235" t="str">
        <f>IF(ROW()&lt;=B$3,INDEX(FP!C:C,B$2+ROW()-1),"")</f>
        <v>Strapeková Žofia</v>
      </c>
      <c r="I13" s="236">
        <f t="shared" si="0"/>
        <v>0</v>
      </c>
      <c r="J13" s="236">
        <f t="shared" si="1"/>
        <v>0</v>
      </c>
      <c r="K13" s="110" t="str">
        <f t="shared" si="2"/>
        <v>d - Strapeková Žofia</v>
      </c>
      <c r="L13" s="101">
        <v>99</v>
      </c>
      <c r="M13" s="104" t="str">
        <f>$A12</f>
        <v>d - Slušná Lilian</v>
      </c>
      <c r="N13" s="105">
        <v>99</v>
      </c>
      <c r="O13" s="88"/>
      <c r="P13" s="88"/>
      <c r="U13" s="88"/>
      <c r="V13" s="88"/>
      <c r="W13" s="88"/>
      <c r="X13" s="88"/>
      <c r="Y13" s="88"/>
    </row>
    <row r="14" spans="1:25" s="6" customFormat="1" ht="10.8" hidden="1" thickBot="1" x14ac:dyDescent="0.25">
      <c r="A14" s="235" t="str">
        <f>IF(ROW()&lt;=B$3,INDEX(FP!F:F,B$2+ROW()-1)&amp;" - "&amp;INDEX(FP!C:C,B$2+ROW()-1),"")</f>
        <v>d - štafeta - plávanie</v>
      </c>
      <c r="B14" s="235"/>
      <c r="C14" s="240">
        <f>IF(ROW()&lt;=B$3,INDEX(FP!E:E,B$2+ROW()-1),"")</f>
        <v>0</v>
      </c>
      <c r="D14" s="234" t="str">
        <f>IF(ROW()&lt;=B$3,INDEX(FP!F:F,B$2+ROW()-1),"")</f>
        <v>d</v>
      </c>
      <c r="E14" s="234"/>
      <c r="F14" s="234" t="str">
        <f>IF(ROW()&lt;=B$3,INDEX(FP!G:G,B$2+ROW()-1),"")</f>
        <v>026 03</v>
      </c>
      <c r="G14" s="234"/>
      <c r="H14" s="235" t="str">
        <f>IF(ROW()&lt;=B$3,INDEX(FP!C:C,B$2+ROW()-1),"")</f>
        <v>štafeta - plávanie</v>
      </c>
      <c r="I14" s="236">
        <f t="shared" si="0"/>
        <v>0</v>
      </c>
      <c r="J14" s="236">
        <f t="shared" si="1"/>
        <v>0</v>
      </c>
      <c r="K14" s="110" t="str">
        <f t="shared" si="2"/>
        <v>d - štafeta - plávanie</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d - štafeta - plávanie</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IF(ROW()&lt;=B$3,SUMIF(A$107:A$10751,A33,I$107:I$10751),"")</f>
        <v/>
      </c>
      <c r="J33" s="236" t="str">
        <f t="shared" ref="J33:J64" si="4">IF(ROW()&lt;=B$3,SUMIFS(I$103:I$50751,A$103:A$50751,K33,J$103:J$50751,L33),"")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IF(ROW()&lt;=B$3,SUMIF(A$107:A$10751,A65,I$107:I$10751),"")</f>
        <v/>
      </c>
      <c r="J65" s="236" t="str">
        <f t="shared" ref="J65:J94" si="6">IF(ROW()&lt;=B$3,SUMIFS(I$103:I$50751,A$103:A$50751,K65,J$103:J$50751,L65),"")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68" t="s">
        <v>365</v>
      </c>
      <c r="B100" s="368"/>
      <c r="C100" s="368"/>
      <c r="D100" s="368"/>
      <c r="E100" s="368"/>
      <c r="F100" s="368"/>
      <c r="G100" s="368"/>
      <c r="H100" s="368"/>
      <c r="I100" s="370" t="s">
        <v>440</v>
      </c>
      <c r="J100" s="370"/>
      <c r="K100" s="89"/>
    </row>
    <row r="101" spans="1:25" ht="15.6" x14ac:dyDescent="0.3">
      <c r="A101" s="368"/>
      <c r="B101" s="368"/>
      <c r="C101" s="368"/>
      <c r="D101" s="368"/>
      <c r="E101" s="368"/>
      <c r="F101" s="368"/>
      <c r="G101" s="368"/>
      <c r="H101" s="368"/>
      <c r="I101" s="369">
        <v>45740</v>
      </c>
      <c r="J101" s="369"/>
    </row>
    <row r="102" spans="1:25" ht="13.8" x14ac:dyDescent="0.25">
      <c r="A102" s="249" t="s">
        <v>441</v>
      </c>
      <c r="B102" s="250">
        <v>30</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71" t="s">
        <v>450</v>
      </c>
      <c r="B105" s="372"/>
      <c r="C105" s="372"/>
      <c r="D105" s="372"/>
      <c r="E105" s="372"/>
      <c r="F105" s="372"/>
      <c r="G105" s="372"/>
      <c r="H105" s="372"/>
      <c r="I105" s="372"/>
      <c r="J105" s="373"/>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1753</v>
      </c>
      <c r="B107" s="14" t="s">
        <v>1754</v>
      </c>
      <c r="C107" s="14" t="s">
        <v>1755</v>
      </c>
      <c r="D107" s="16">
        <v>45686</v>
      </c>
      <c r="E107" s="16"/>
      <c r="F107" s="14" t="s">
        <v>1756</v>
      </c>
      <c r="G107" s="14"/>
      <c r="H107" s="14" t="s">
        <v>1757</v>
      </c>
      <c r="I107" s="15">
        <v>196.1</v>
      </c>
      <c r="J107" s="77">
        <v>5</v>
      </c>
      <c r="K107" s="92"/>
    </row>
    <row r="108" spans="1:25" ht="20.399999999999999" x14ac:dyDescent="0.25">
      <c r="A108" s="14" t="s">
        <v>1753</v>
      </c>
      <c r="B108" s="14" t="s">
        <v>1758</v>
      </c>
      <c r="C108" s="14" t="s">
        <v>1754</v>
      </c>
      <c r="D108" s="16">
        <v>45686</v>
      </c>
      <c r="E108" s="16"/>
      <c r="F108" s="14" t="s">
        <v>1759</v>
      </c>
      <c r="G108" s="14"/>
      <c r="H108" s="14" t="s">
        <v>1760</v>
      </c>
      <c r="I108" s="15">
        <v>10</v>
      </c>
      <c r="J108" s="77">
        <v>5</v>
      </c>
      <c r="K108" s="92"/>
    </row>
    <row r="109" spans="1:25" ht="20.399999999999999" x14ac:dyDescent="0.25">
      <c r="A109" s="14" t="s">
        <v>1753</v>
      </c>
      <c r="B109" s="14" t="s">
        <v>1758</v>
      </c>
      <c r="C109" s="14" t="s">
        <v>1754</v>
      </c>
      <c r="D109" s="16">
        <v>45686</v>
      </c>
      <c r="E109" s="16"/>
      <c r="F109" s="14" t="s">
        <v>1759</v>
      </c>
      <c r="G109" s="14"/>
      <c r="H109" s="14" t="s">
        <v>1760</v>
      </c>
      <c r="I109" s="15">
        <v>12.75</v>
      </c>
      <c r="J109" s="77">
        <v>5</v>
      </c>
      <c r="K109" s="92"/>
    </row>
    <row r="110" spans="1:25" ht="20.399999999999999" x14ac:dyDescent="0.25">
      <c r="A110" s="14" t="s">
        <v>1753</v>
      </c>
      <c r="B110" s="14" t="s">
        <v>1761</v>
      </c>
      <c r="C110" s="14" t="s">
        <v>1762</v>
      </c>
      <c r="D110" s="16">
        <v>45686</v>
      </c>
      <c r="E110" s="16"/>
      <c r="F110" s="14" t="s">
        <v>1763</v>
      </c>
      <c r="G110" s="14"/>
      <c r="H110" s="14" t="s">
        <v>1764</v>
      </c>
      <c r="I110" s="15">
        <v>117.5</v>
      </c>
      <c r="J110" s="77">
        <v>4</v>
      </c>
      <c r="K110" s="92"/>
    </row>
    <row r="111" spans="1:25" ht="30.6" x14ac:dyDescent="0.25">
      <c r="A111" s="14" t="s">
        <v>1753</v>
      </c>
      <c r="B111" s="14" t="s">
        <v>1765</v>
      </c>
      <c r="C111" s="14" t="s">
        <v>1766</v>
      </c>
      <c r="D111" s="16">
        <v>45686</v>
      </c>
      <c r="E111" s="16"/>
      <c r="F111" s="14" t="s">
        <v>1767</v>
      </c>
      <c r="G111" s="14"/>
      <c r="H111" s="14" t="s">
        <v>1768</v>
      </c>
      <c r="I111" s="15">
        <v>180</v>
      </c>
      <c r="J111" s="77">
        <v>4</v>
      </c>
      <c r="K111" s="92"/>
    </row>
    <row r="112" spans="1:25" ht="106.2" customHeight="1" x14ac:dyDescent="0.25">
      <c r="A112" s="14" t="s">
        <v>1753</v>
      </c>
      <c r="B112" s="14"/>
      <c r="C112" s="14"/>
      <c r="D112" s="16"/>
      <c r="E112" s="16"/>
      <c r="F112" s="14" t="s">
        <v>3367</v>
      </c>
      <c r="G112" s="14"/>
      <c r="H112" s="14"/>
      <c r="I112" s="15"/>
      <c r="J112" s="77"/>
      <c r="K112" s="92"/>
    </row>
    <row r="113" spans="1:11" ht="40.799999999999997" x14ac:dyDescent="0.25">
      <c r="A113" s="14" t="s">
        <v>1753</v>
      </c>
      <c r="B113" s="14" t="s">
        <v>1769</v>
      </c>
      <c r="C113" s="14" t="s">
        <v>1770</v>
      </c>
      <c r="D113" s="16">
        <v>45686</v>
      </c>
      <c r="E113" s="16"/>
      <c r="F113" s="14" t="s">
        <v>1771</v>
      </c>
      <c r="G113" s="14"/>
      <c r="H113" s="14" t="s">
        <v>1772</v>
      </c>
      <c r="I113" s="15">
        <v>4350</v>
      </c>
      <c r="J113" s="77">
        <v>3</v>
      </c>
      <c r="K113" s="92"/>
    </row>
    <row r="114" spans="1:11" ht="30.6" x14ac:dyDescent="0.25">
      <c r="A114" s="14" t="s">
        <v>1753</v>
      </c>
      <c r="B114" s="14" t="s">
        <v>1773</v>
      </c>
      <c r="C114" s="14" t="s">
        <v>1774</v>
      </c>
      <c r="D114" s="16">
        <v>45686</v>
      </c>
      <c r="E114" s="16"/>
      <c r="F114" s="14" t="s">
        <v>1775</v>
      </c>
      <c r="G114" s="14"/>
      <c r="H114" s="14" t="s">
        <v>1776</v>
      </c>
      <c r="I114" s="15">
        <v>1870</v>
      </c>
      <c r="J114" s="77">
        <v>3</v>
      </c>
      <c r="K114" s="92"/>
    </row>
    <row r="115" spans="1:11" ht="30.6" x14ac:dyDescent="0.25">
      <c r="A115" s="14" t="s">
        <v>1753</v>
      </c>
      <c r="B115" s="14" t="s">
        <v>1780</v>
      </c>
      <c r="C115" s="14" t="s">
        <v>1781</v>
      </c>
      <c r="D115" s="16">
        <v>45730</v>
      </c>
      <c r="E115" s="16"/>
      <c r="F115" s="14" t="s">
        <v>1782</v>
      </c>
      <c r="G115" s="14"/>
      <c r="H115" s="14" t="s">
        <v>1776</v>
      </c>
      <c r="I115" s="15">
        <v>1661</v>
      </c>
      <c r="J115" s="77">
        <v>3</v>
      </c>
      <c r="K115" s="92"/>
    </row>
    <row r="116" spans="1:11" ht="43.2" customHeight="1" x14ac:dyDescent="0.25">
      <c r="A116" s="14" t="s">
        <v>1753</v>
      </c>
      <c r="B116" s="14" t="s">
        <v>2143</v>
      </c>
      <c r="C116" s="14" t="s">
        <v>2144</v>
      </c>
      <c r="D116" s="16">
        <v>45763</v>
      </c>
      <c r="E116" s="16"/>
      <c r="F116" s="14" t="s">
        <v>2145</v>
      </c>
      <c r="G116" s="14" t="s">
        <v>1968</v>
      </c>
      <c r="H116" s="14" t="s">
        <v>1776</v>
      </c>
      <c r="I116" s="15">
        <v>0</v>
      </c>
      <c r="J116" s="77">
        <v>3</v>
      </c>
      <c r="K116" s="92"/>
    </row>
    <row r="117" spans="1:11" ht="30.6" x14ac:dyDescent="0.25">
      <c r="A117" s="14" t="s">
        <v>1753</v>
      </c>
      <c r="B117" s="14" t="s">
        <v>1777</v>
      </c>
      <c r="C117" s="14" t="s">
        <v>1770</v>
      </c>
      <c r="D117" s="16">
        <v>45730</v>
      </c>
      <c r="E117" s="16"/>
      <c r="F117" s="14" t="s">
        <v>1778</v>
      </c>
      <c r="G117" s="14"/>
      <c r="H117" s="14" t="s">
        <v>1779</v>
      </c>
      <c r="I117" s="15">
        <v>4350</v>
      </c>
      <c r="J117" s="77">
        <v>3</v>
      </c>
      <c r="K117" s="92"/>
    </row>
    <row r="118" spans="1:11" ht="25.2" customHeight="1" x14ac:dyDescent="0.25">
      <c r="A118" s="14" t="s">
        <v>1753</v>
      </c>
      <c r="B118" s="14" t="s">
        <v>2380</v>
      </c>
      <c r="C118" s="14" t="s">
        <v>2381</v>
      </c>
      <c r="D118" s="16">
        <v>45757</v>
      </c>
      <c r="E118" s="16"/>
      <c r="F118" s="14" t="s">
        <v>2382</v>
      </c>
      <c r="G118" s="14"/>
      <c r="H118" s="14" t="s">
        <v>1779</v>
      </c>
      <c r="I118" s="15">
        <v>654</v>
      </c>
      <c r="J118" s="77">
        <v>3</v>
      </c>
      <c r="K118" s="92"/>
    </row>
    <row r="119" spans="1:11" ht="25.2" customHeight="1" x14ac:dyDescent="0.25">
      <c r="A119" s="14" t="s">
        <v>1753</v>
      </c>
      <c r="B119" s="14" t="s">
        <v>2514</v>
      </c>
      <c r="C119" s="14" t="s">
        <v>2515</v>
      </c>
      <c r="D119" s="16">
        <v>45764</v>
      </c>
      <c r="E119" s="16"/>
      <c r="F119" s="14" t="s">
        <v>2516</v>
      </c>
      <c r="G119" s="14" t="s">
        <v>2407</v>
      </c>
      <c r="H119" s="14" t="s">
        <v>2408</v>
      </c>
      <c r="I119" s="15">
        <v>360</v>
      </c>
      <c r="J119" s="77">
        <v>3</v>
      </c>
      <c r="K119" s="92"/>
    </row>
    <row r="120" spans="1:11" ht="48" customHeight="1" x14ac:dyDescent="0.25">
      <c r="A120" s="14" t="s">
        <v>1753</v>
      </c>
      <c r="B120" s="14" t="s">
        <v>2139</v>
      </c>
      <c r="C120" s="14"/>
      <c r="D120" s="16">
        <v>45757</v>
      </c>
      <c r="E120" s="16"/>
      <c r="F120" s="14" t="s">
        <v>3374</v>
      </c>
      <c r="G120" s="14"/>
      <c r="H120" s="14" t="s">
        <v>3375</v>
      </c>
      <c r="I120" s="15">
        <v>800</v>
      </c>
      <c r="J120" s="77">
        <v>3</v>
      </c>
      <c r="K120" s="92"/>
    </row>
    <row r="121" spans="1:11" ht="59.4" customHeight="1" x14ac:dyDescent="0.25">
      <c r="A121" s="14" t="s">
        <v>1753</v>
      </c>
      <c r="B121" s="14" t="s">
        <v>3368</v>
      </c>
      <c r="C121" s="14" t="s">
        <v>3369</v>
      </c>
      <c r="D121" s="16">
        <v>45805</v>
      </c>
      <c r="E121" s="16"/>
      <c r="F121" s="14" t="s">
        <v>3376</v>
      </c>
      <c r="G121" s="14"/>
      <c r="H121" s="14" t="s">
        <v>3372</v>
      </c>
      <c r="I121" s="15">
        <v>0</v>
      </c>
      <c r="J121" s="77">
        <v>3</v>
      </c>
      <c r="K121" s="92"/>
    </row>
    <row r="122" spans="1:11" ht="56.4" customHeight="1" x14ac:dyDescent="0.25">
      <c r="A122" s="14" t="s">
        <v>1753</v>
      </c>
      <c r="B122" s="14" t="s">
        <v>3370</v>
      </c>
      <c r="C122" s="14" t="s">
        <v>3371</v>
      </c>
      <c r="D122" s="16">
        <v>45805</v>
      </c>
      <c r="E122" s="16"/>
      <c r="F122" s="14" t="s">
        <v>3377</v>
      </c>
      <c r="G122" s="14"/>
      <c r="H122" s="14" t="s">
        <v>3373</v>
      </c>
      <c r="I122" s="15">
        <v>0</v>
      </c>
      <c r="J122" s="77">
        <v>3</v>
      </c>
      <c r="K122" s="92"/>
    </row>
    <row r="123" spans="1:11" ht="48.6" customHeight="1" x14ac:dyDescent="0.25">
      <c r="A123" s="14" t="s">
        <v>1753</v>
      </c>
      <c r="B123" s="14" t="s">
        <v>3202</v>
      </c>
      <c r="C123" s="14"/>
      <c r="D123" s="16">
        <v>45790</v>
      </c>
      <c r="E123" s="16"/>
      <c r="F123" s="14" t="s">
        <v>3443</v>
      </c>
      <c r="G123" s="14"/>
      <c r="H123" s="14" t="s">
        <v>3375</v>
      </c>
      <c r="I123" s="15">
        <v>-461.69</v>
      </c>
      <c r="J123" s="77">
        <v>3</v>
      </c>
      <c r="K123" s="92"/>
    </row>
    <row r="124" spans="1:11" ht="39" customHeight="1" x14ac:dyDescent="0.25">
      <c r="A124" s="14" t="s">
        <v>1753</v>
      </c>
      <c r="B124" s="14" t="s">
        <v>3606</v>
      </c>
      <c r="C124" s="14" t="s">
        <v>3607</v>
      </c>
      <c r="D124" s="16">
        <v>45784</v>
      </c>
      <c r="E124" s="16"/>
      <c r="F124" s="14" t="s">
        <v>3608</v>
      </c>
      <c r="G124" s="14" t="s">
        <v>2085</v>
      </c>
      <c r="H124" s="14" t="s">
        <v>2086</v>
      </c>
      <c r="I124" s="15">
        <v>520</v>
      </c>
      <c r="J124" s="77">
        <v>3</v>
      </c>
      <c r="K124" s="92"/>
    </row>
    <row r="125" spans="1:11" ht="39" customHeight="1" x14ac:dyDescent="0.25">
      <c r="A125" s="14" t="s">
        <v>1753</v>
      </c>
      <c r="B125" s="14" t="s">
        <v>3773</v>
      </c>
      <c r="C125" s="14" t="s">
        <v>186</v>
      </c>
      <c r="D125" s="16">
        <v>45783</v>
      </c>
      <c r="E125" s="16"/>
      <c r="F125" s="14" t="s">
        <v>3774</v>
      </c>
      <c r="G125" s="14" t="s">
        <v>2291</v>
      </c>
      <c r="H125" s="14" t="s">
        <v>2292</v>
      </c>
      <c r="I125" s="15">
        <v>83</v>
      </c>
      <c r="J125" s="77">
        <v>3</v>
      </c>
      <c r="K125" s="92"/>
    </row>
    <row r="126" spans="1:11" ht="99.6" customHeight="1" x14ac:dyDescent="0.25">
      <c r="A126" s="14" t="s">
        <v>1753</v>
      </c>
      <c r="B126" s="14"/>
      <c r="C126" s="14"/>
      <c r="D126" s="16"/>
      <c r="E126" s="16"/>
      <c r="F126" s="14" t="s">
        <v>1783</v>
      </c>
      <c r="G126" s="14"/>
      <c r="H126" s="14"/>
      <c r="I126" s="15"/>
      <c r="J126" s="77"/>
      <c r="K126" s="92"/>
    </row>
    <row r="127" spans="1:11" ht="37.200000000000003" customHeight="1" x14ac:dyDescent="0.25">
      <c r="A127" s="14" t="s">
        <v>1753</v>
      </c>
      <c r="B127" s="14" t="s">
        <v>1784</v>
      </c>
      <c r="C127" s="14" t="s">
        <v>1785</v>
      </c>
      <c r="D127" s="16">
        <v>45686</v>
      </c>
      <c r="E127" s="16"/>
      <c r="F127" s="14" t="s">
        <v>1786</v>
      </c>
      <c r="G127" s="14"/>
      <c r="H127" s="14" t="s">
        <v>1787</v>
      </c>
      <c r="I127" s="15">
        <v>4665</v>
      </c>
      <c r="J127" s="77">
        <v>2</v>
      </c>
      <c r="K127" s="92"/>
    </row>
    <row r="128" spans="1:11" ht="39.6" customHeight="1" x14ac:dyDescent="0.25">
      <c r="A128" s="14" t="s">
        <v>1753</v>
      </c>
      <c r="B128" s="14" t="s">
        <v>1788</v>
      </c>
      <c r="C128" s="14" t="s">
        <v>1789</v>
      </c>
      <c r="D128" s="16">
        <v>45740</v>
      </c>
      <c r="E128" s="16"/>
      <c r="F128" s="14" t="s">
        <v>1790</v>
      </c>
      <c r="G128" s="14"/>
      <c r="H128" s="14" t="s">
        <v>1787</v>
      </c>
      <c r="I128" s="15">
        <v>1140</v>
      </c>
      <c r="J128" s="77">
        <v>2</v>
      </c>
      <c r="K128" s="92"/>
    </row>
    <row r="129" spans="1:11" ht="50.4" customHeight="1" x14ac:dyDescent="0.25">
      <c r="A129" s="14" t="s">
        <v>1753</v>
      </c>
      <c r="B129" s="14" t="s">
        <v>2139</v>
      </c>
      <c r="C129" s="14"/>
      <c r="D129" s="16">
        <v>45757</v>
      </c>
      <c r="E129" s="16"/>
      <c r="F129" s="14" t="s">
        <v>2149</v>
      </c>
      <c r="G129" s="14"/>
      <c r="H129" s="14" t="s">
        <v>2534</v>
      </c>
      <c r="I129" s="15">
        <v>800</v>
      </c>
      <c r="J129" s="77">
        <v>2</v>
      </c>
      <c r="K129" s="92"/>
    </row>
    <row r="130" spans="1:11" ht="49.8" customHeight="1" x14ac:dyDescent="0.25">
      <c r="A130" s="14" t="s">
        <v>1753</v>
      </c>
      <c r="B130" s="14" t="s">
        <v>2146</v>
      </c>
      <c r="C130" s="14" t="s">
        <v>2147</v>
      </c>
      <c r="D130" s="16">
        <v>45770</v>
      </c>
      <c r="E130" s="16"/>
      <c r="F130" s="14" t="s">
        <v>2150</v>
      </c>
      <c r="G130" s="14"/>
      <c r="H130" s="14" t="s">
        <v>2148</v>
      </c>
      <c r="I130" s="15">
        <v>0</v>
      </c>
      <c r="J130" s="77">
        <v>2</v>
      </c>
      <c r="K130" s="92"/>
    </row>
    <row r="131" spans="1:11" ht="49.8" customHeight="1" x14ac:dyDescent="0.25">
      <c r="A131" s="14" t="s">
        <v>1753</v>
      </c>
      <c r="B131" s="14" t="s">
        <v>2152</v>
      </c>
      <c r="C131" s="14" t="s">
        <v>2153</v>
      </c>
      <c r="D131" s="16">
        <v>45770</v>
      </c>
      <c r="E131" s="16"/>
      <c r="F131" s="14" t="s">
        <v>2158</v>
      </c>
      <c r="G131" s="14"/>
      <c r="H131" s="14" t="s">
        <v>2156</v>
      </c>
      <c r="I131" s="15">
        <v>0</v>
      </c>
      <c r="J131" s="77">
        <v>2</v>
      </c>
      <c r="K131" s="92"/>
    </row>
    <row r="132" spans="1:11" ht="49.8" customHeight="1" x14ac:dyDescent="0.25">
      <c r="A132" s="14" t="s">
        <v>1753</v>
      </c>
      <c r="B132" s="14" t="s">
        <v>2154</v>
      </c>
      <c r="C132" s="14" t="s">
        <v>2155</v>
      </c>
      <c r="D132" s="16">
        <v>45770</v>
      </c>
      <c r="E132" s="16"/>
      <c r="F132" s="14" t="s">
        <v>2159</v>
      </c>
      <c r="G132" s="14"/>
      <c r="H132" s="14" t="s">
        <v>2157</v>
      </c>
      <c r="I132" s="15">
        <v>0</v>
      </c>
      <c r="J132" s="77">
        <v>2</v>
      </c>
      <c r="K132" s="92"/>
    </row>
    <row r="133" spans="1:11" ht="49.8" customHeight="1" x14ac:dyDescent="0.25">
      <c r="A133" s="14" t="s">
        <v>1753</v>
      </c>
      <c r="B133" s="14" t="s">
        <v>2139</v>
      </c>
      <c r="C133" s="14"/>
      <c r="D133" s="16">
        <v>45769</v>
      </c>
      <c r="E133" s="16"/>
      <c r="F133" s="14" t="s">
        <v>2151</v>
      </c>
      <c r="G133" s="14"/>
      <c r="H133" s="14" t="s">
        <v>2534</v>
      </c>
      <c r="I133" s="15">
        <v>-203.67</v>
      </c>
      <c r="J133" s="77">
        <v>2</v>
      </c>
      <c r="K133" s="92"/>
    </row>
    <row r="134" spans="1:11" ht="31.8" customHeight="1" x14ac:dyDescent="0.25">
      <c r="A134" s="14" t="s">
        <v>1753</v>
      </c>
      <c r="B134" s="14" t="s">
        <v>2517</v>
      </c>
      <c r="C134" s="14" t="s">
        <v>2518</v>
      </c>
      <c r="D134" s="16">
        <v>45764</v>
      </c>
      <c r="E134" s="16"/>
      <c r="F134" s="14" t="s">
        <v>2519</v>
      </c>
      <c r="G134" s="14" t="s">
        <v>2334</v>
      </c>
      <c r="H134" s="14" t="s">
        <v>2335</v>
      </c>
      <c r="I134" s="15">
        <v>240</v>
      </c>
      <c r="J134" s="77">
        <v>2</v>
      </c>
      <c r="K134" s="92"/>
    </row>
    <row r="135" spans="1:11" ht="31.8" customHeight="1" x14ac:dyDescent="0.25">
      <c r="A135" s="14" t="s">
        <v>1753</v>
      </c>
      <c r="B135" s="14" t="s">
        <v>2531</v>
      </c>
      <c r="C135" s="14" t="s">
        <v>2532</v>
      </c>
      <c r="D135" s="16">
        <v>45770</v>
      </c>
      <c r="E135" s="16"/>
      <c r="F135" s="14" t="s">
        <v>2519</v>
      </c>
      <c r="G135" s="14" t="s">
        <v>2533</v>
      </c>
      <c r="H135" s="14" t="s">
        <v>2534</v>
      </c>
      <c r="I135" s="15">
        <v>288</v>
      </c>
      <c r="J135" s="77">
        <v>2</v>
      </c>
      <c r="K135" s="92"/>
    </row>
    <row r="136" spans="1:11" ht="36.6" customHeight="1" x14ac:dyDescent="0.25">
      <c r="A136" s="14" t="s">
        <v>1753</v>
      </c>
      <c r="B136" s="14" t="s">
        <v>2601</v>
      </c>
      <c r="C136" s="14" t="s">
        <v>2602</v>
      </c>
      <c r="D136" s="16">
        <v>45777</v>
      </c>
      <c r="E136" s="16"/>
      <c r="F136" s="14" t="s">
        <v>2603</v>
      </c>
      <c r="G136" s="14" t="s">
        <v>2377</v>
      </c>
      <c r="H136" s="14" t="s">
        <v>2378</v>
      </c>
      <c r="I136" s="15">
        <v>1521.5</v>
      </c>
      <c r="J136" s="77">
        <v>2</v>
      </c>
      <c r="K136" s="92"/>
    </row>
    <row r="137" spans="1:11" ht="99.6" customHeight="1" x14ac:dyDescent="0.25">
      <c r="A137" s="14" t="s">
        <v>1753</v>
      </c>
      <c r="B137" s="14"/>
      <c r="C137" s="14"/>
      <c r="D137" s="16"/>
      <c r="E137" s="16"/>
      <c r="F137" s="14" t="s">
        <v>1791</v>
      </c>
      <c r="G137" s="14"/>
      <c r="H137" s="14"/>
      <c r="I137" s="15"/>
      <c r="J137" s="77"/>
      <c r="K137" s="92"/>
    </row>
    <row r="138" spans="1:11" ht="36.6" customHeight="1" x14ac:dyDescent="0.25">
      <c r="A138" s="14" t="s">
        <v>1753</v>
      </c>
      <c r="B138" s="14" t="s">
        <v>1792</v>
      </c>
      <c r="C138" s="14" t="s">
        <v>1793</v>
      </c>
      <c r="D138" s="16">
        <v>45686</v>
      </c>
      <c r="E138" s="16"/>
      <c r="F138" s="14" t="s">
        <v>1794</v>
      </c>
      <c r="G138" s="14"/>
      <c r="H138" s="14" t="s">
        <v>1776</v>
      </c>
      <c r="I138" s="15">
        <v>5600</v>
      </c>
      <c r="J138" s="77">
        <v>2</v>
      </c>
      <c r="K138" s="92"/>
    </row>
    <row r="139" spans="1:11" ht="45.6" customHeight="1" x14ac:dyDescent="0.25">
      <c r="A139" s="14" t="s">
        <v>1753</v>
      </c>
      <c r="B139" s="14" t="s">
        <v>1799</v>
      </c>
      <c r="C139" s="14" t="s">
        <v>1800</v>
      </c>
      <c r="D139" s="16">
        <v>45735</v>
      </c>
      <c r="E139" s="16"/>
      <c r="F139" s="14" t="s">
        <v>1801</v>
      </c>
      <c r="G139" s="14"/>
      <c r="H139" s="14" t="s">
        <v>1776</v>
      </c>
      <c r="I139" s="15">
        <v>3740</v>
      </c>
      <c r="J139" s="77">
        <v>2</v>
      </c>
      <c r="K139" s="92"/>
    </row>
    <row r="140" spans="1:11" ht="48" customHeight="1" x14ac:dyDescent="0.25">
      <c r="A140" s="14" t="s">
        <v>1753</v>
      </c>
      <c r="B140" s="14" t="s">
        <v>2140</v>
      </c>
      <c r="C140" s="14" t="s">
        <v>2141</v>
      </c>
      <c r="D140" s="16">
        <v>45763</v>
      </c>
      <c r="E140" s="16"/>
      <c r="F140" s="14" t="s">
        <v>2142</v>
      </c>
      <c r="G140" s="14" t="s">
        <v>1968</v>
      </c>
      <c r="H140" s="14" t="s">
        <v>1776</v>
      </c>
      <c r="I140" s="15">
        <v>0</v>
      </c>
      <c r="J140" s="77">
        <v>2</v>
      </c>
      <c r="K140" s="92"/>
    </row>
    <row r="141" spans="1:11" ht="40.799999999999997" x14ac:dyDescent="0.25">
      <c r="A141" s="14" t="s">
        <v>1753</v>
      </c>
      <c r="B141" s="14" t="s">
        <v>1795</v>
      </c>
      <c r="C141" s="14" t="s">
        <v>1796</v>
      </c>
      <c r="D141" s="16">
        <v>45686</v>
      </c>
      <c r="E141" s="16"/>
      <c r="F141" s="14" t="s">
        <v>1797</v>
      </c>
      <c r="G141" s="14"/>
      <c r="H141" s="14" t="s">
        <v>1798</v>
      </c>
      <c r="I141" s="15">
        <v>3900</v>
      </c>
      <c r="J141" s="77">
        <v>2</v>
      </c>
      <c r="K141" s="92"/>
    </row>
    <row r="142" spans="1:11" ht="30.6" x14ac:dyDescent="0.25">
      <c r="A142" s="14" t="s">
        <v>1753</v>
      </c>
      <c r="B142" s="14" t="s">
        <v>1802</v>
      </c>
      <c r="C142" s="14" t="s">
        <v>1803</v>
      </c>
      <c r="D142" s="16">
        <v>45740</v>
      </c>
      <c r="E142" s="16"/>
      <c r="F142" s="14" t="s">
        <v>1804</v>
      </c>
      <c r="G142" s="14"/>
      <c r="H142" s="14" t="s">
        <v>1798</v>
      </c>
      <c r="I142" s="15">
        <v>3900</v>
      </c>
      <c r="J142" s="77">
        <v>2</v>
      </c>
      <c r="K142" s="92"/>
    </row>
    <row r="143" spans="1:11" ht="20.399999999999999" x14ac:dyDescent="0.25">
      <c r="A143" s="14" t="s">
        <v>1753</v>
      </c>
      <c r="B143" s="14" t="s">
        <v>2139</v>
      </c>
      <c r="C143" s="14"/>
      <c r="D143" s="16">
        <v>45757</v>
      </c>
      <c r="E143" s="16"/>
      <c r="F143" s="14" t="s">
        <v>2180</v>
      </c>
      <c r="G143" s="14"/>
      <c r="H143" s="14" t="s">
        <v>2181</v>
      </c>
      <c r="I143" s="15">
        <v>1000</v>
      </c>
      <c r="J143" s="77">
        <v>2</v>
      </c>
      <c r="K143" s="92"/>
    </row>
    <row r="144" spans="1:11" ht="52.8" customHeight="1" x14ac:dyDescent="0.25">
      <c r="A144" s="14" t="s">
        <v>1753</v>
      </c>
      <c r="B144" s="14" t="s">
        <v>2182</v>
      </c>
      <c r="C144" s="14" t="s">
        <v>2183</v>
      </c>
      <c r="D144" s="16">
        <v>45764</v>
      </c>
      <c r="E144" s="16"/>
      <c r="F144" s="14" t="s">
        <v>2188</v>
      </c>
      <c r="G144" s="14"/>
      <c r="H144" s="14" t="s">
        <v>2186</v>
      </c>
      <c r="I144" s="15">
        <v>0</v>
      </c>
      <c r="J144" s="77">
        <v>2</v>
      </c>
      <c r="K144" s="92"/>
    </row>
    <row r="145" spans="1:11" ht="45" customHeight="1" x14ac:dyDescent="0.25">
      <c r="A145" s="14" t="s">
        <v>1753</v>
      </c>
      <c r="B145" s="14" t="s">
        <v>2184</v>
      </c>
      <c r="C145" s="14" t="s">
        <v>2185</v>
      </c>
      <c r="D145" s="16">
        <v>45764</v>
      </c>
      <c r="E145" s="16"/>
      <c r="F145" s="14" t="s">
        <v>2189</v>
      </c>
      <c r="G145" s="14"/>
      <c r="H145" s="14" t="s">
        <v>2187</v>
      </c>
      <c r="I145" s="15">
        <v>0</v>
      </c>
      <c r="J145" s="77">
        <v>2</v>
      </c>
      <c r="K145" s="92"/>
    </row>
    <row r="146" spans="1:11" ht="49.8" customHeight="1" x14ac:dyDescent="0.25">
      <c r="A146" s="14" t="s">
        <v>1753</v>
      </c>
      <c r="B146" s="14" t="s">
        <v>2190</v>
      </c>
      <c r="C146" s="14" t="s">
        <v>2191</v>
      </c>
      <c r="D146" s="16">
        <v>45764</v>
      </c>
      <c r="E146" s="16"/>
      <c r="F146" s="14" t="s">
        <v>2196</v>
      </c>
      <c r="G146" s="14"/>
      <c r="H146" s="14" t="s">
        <v>2194</v>
      </c>
      <c r="I146" s="15">
        <v>0</v>
      </c>
      <c r="J146" s="77">
        <v>2</v>
      </c>
      <c r="K146" s="92"/>
    </row>
    <row r="147" spans="1:11" ht="50.4" customHeight="1" x14ac:dyDescent="0.25">
      <c r="A147" s="14" t="s">
        <v>1753</v>
      </c>
      <c r="B147" s="14" t="s">
        <v>2192</v>
      </c>
      <c r="C147" s="14" t="s">
        <v>2193</v>
      </c>
      <c r="D147" s="16">
        <v>45764</v>
      </c>
      <c r="E147" s="16"/>
      <c r="F147" s="14" t="s">
        <v>2197</v>
      </c>
      <c r="G147" s="14"/>
      <c r="H147" s="14" t="s">
        <v>2195</v>
      </c>
      <c r="I147" s="15">
        <v>0</v>
      </c>
      <c r="J147" s="77">
        <v>2</v>
      </c>
      <c r="K147" s="92"/>
    </row>
    <row r="148" spans="1:11" ht="28.8" customHeight="1" x14ac:dyDescent="0.25">
      <c r="A148" s="14" t="s">
        <v>1753</v>
      </c>
      <c r="B148" s="14" t="s">
        <v>2139</v>
      </c>
      <c r="C148" s="14"/>
      <c r="D148" s="16">
        <v>45763</v>
      </c>
      <c r="E148" s="16"/>
      <c r="F148" s="14" t="s">
        <v>2198</v>
      </c>
      <c r="G148" s="14"/>
      <c r="H148" s="14" t="s">
        <v>2181</v>
      </c>
      <c r="I148" s="15">
        <v>-452.88</v>
      </c>
      <c r="J148" s="77">
        <v>2</v>
      </c>
      <c r="K148" s="92"/>
    </row>
    <row r="149" spans="1:11" ht="32.4" customHeight="1" x14ac:dyDescent="0.25">
      <c r="A149" s="14" t="s">
        <v>1753</v>
      </c>
      <c r="B149" s="14" t="s">
        <v>2472</v>
      </c>
      <c r="C149" s="14" t="s">
        <v>2473</v>
      </c>
      <c r="D149" s="16">
        <v>45763</v>
      </c>
      <c r="E149" s="16"/>
      <c r="F149" s="14" t="s">
        <v>2474</v>
      </c>
      <c r="G149" s="14" t="s">
        <v>2291</v>
      </c>
      <c r="H149" s="14" t="s">
        <v>2292</v>
      </c>
      <c r="I149" s="15">
        <v>270</v>
      </c>
      <c r="J149" s="77">
        <v>2</v>
      </c>
      <c r="K149" s="92"/>
    </row>
    <row r="150" spans="1:11" ht="33" customHeight="1" x14ac:dyDescent="0.25">
      <c r="A150" s="14" t="s">
        <v>1753</v>
      </c>
      <c r="B150" s="14" t="s">
        <v>2475</v>
      </c>
      <c r="C150" s="14" t="s">
        <v>2476</v>
      </c>
      <c r="D150" s="16">
        <v>45763</v>
      </c>
      <c r="E150" s="16"/>
      <c r="F150" s="14" t="s">
        <v>2477</v>
      </c>
      <c r="G150" s="14" t="s">
        <v>1968</v>
      </c>
      <c r="H150" s="14" t="s">
        <v>1776</v>
      </c>
      <c r="I150" s="15">
        <v>80</v>
      </c>
      <c r="J150" s="77">
        <v>2</v>
      </c>
      <c r="K150" s="92"/>
    </row>
    <row r="151" spans="1:11" ht="38.4" customHeight="1" x14ac:dyDescent="0.25">
      <c r="A151" s="14" t="s">
        <v>1753</v>
      </c>
      <c r="B151" s="14" t="s">
        <v>2509</v>
      </c>
      <c r="C151" s="14" t="s">
        <v>2510</v>
      </c>
      <c r="D151" s="16">
        <v>45764</v>
      </c>
      <c r="E151" s="16"/>
      <c r="F151" s="14" t="s">
        <v>2511</v>
      </c>
      <c r="G151" s="14" t="s">
        <v>2512</v>
      </c>
      <c r="H151" s="14" t="s">
        <v>2513</v>
      </c>
      <c r="I151" s="15">
        <v>136.19999999999999</v>
      </c>
      <c r="J151" s="77">
        <v>5</v>
      </c>
      <c r="K151" s="92"/>
    </row>
    <row r="152" spans="1:11" ht="29.4" customHeight="1" x14ac:dyDescent="0.25">
      <c r="A152" s="14" t="s">
        <v>1753</v>
      </c>
      <c r="B152" s="14" t="s">
        <v>2520</v>
      </c>
      <c r="C152" s="14" t="s">
        <v>2521</v>
      </c>
      <c r="D152" s="16">
        <v>45769</v>
      </c>
      <c r="E152" s="16"/>
      <c r="F152" s="14" t="s">
        <v>2522</v>
      </c>
      <c r="G152" s="14" t="s">
        <v>2523</v>
      </c>
      <c r="H152" s="14" t="s">
        <v>2524</v>
      </c>
      <c r="I152" s="15">
        <v>288</v>
      </c>
      <c r="J152" s="77">
        <v>2</v>
      </c>
      <c r="K152" s="92"/>
    </row>
    <row r="153" spans="1:11" ht="38.4" customHeight="1" x14ac:dyDescent="0.25">
      <c r="A153" s="14" t="s">
        <v>1753</v>
      </c>
      <c r="B153" s="14" t="s">
        <v>2541</v>
      </c>
      <c r="C153" s="14" t="s">
        <v>2542</v>
      </c>
      <c r="D153" s="16">
        <v>45771</v>
      </c>
      <c r="E153" s="16"/>
      <c r="F153" s="14" t="s">
        <v>2543</v>
      </c>
      <c r="G153" s="14" t="s">
        <v>2544</v>
      </c>
      <c r="H153" s="14" t="s">
        <v>2545</v>
      </c>
      <c r="I153" s="15">
        <v>240</v>
      </c>
      <c r="J153" s="77">
        <v>2</v>
      </c>
      <c r="K153" s="92"/>
    </row>
    <row r="154" spans="1:11" ht="38.4" customHeight="1" x14ac:dyDescent="0.25">
      <c r="A154" s="14" t="s">
        <v>1753</v>
      </c>
      <c r="B154" s="14" t="s">
        <v>2569</v>
      </c>
      <c r="C154" s="14" t="s">
        <v>2570</v>
      </c>
      <c r="D154" s="16">
        <v>45772</v>
      </c>
      <c r="E154" s="16"/>
      <c r="F154" s="14" t="s">
        <v>2571</v>
      </c>
      <c r="G154" s="14" t="s">
        <v>2085</v>
      </c>
      <c r="H154" s="14" t="s">
        <v>2086</v>
      </c>
      <c r="I154" s="15">
        <v>660</v>
      </c>
      <c r="J154" s="77">
        <v>2</v>
      </c>
      <c r="K154" s="92"/>
    </row>
    <row r="155" spans="1:11" ht="28.8" customHeight="1" x14ac:dyDescent="0.25">
      <c r="A155" s="14" t="s">
        <v>1753</v>
      </c>
      <c r="B155" s="14" t="s">
        <v>2572</v>
      </c>
      <c r="C155" s="14" t="s">
        <v>2573</v>
      </c>
      <c r="D155" s="16">
        <v>45772</v>
      </c>
      <c r="E155" s="16"/>
      <c r="F155" s="14" t="s">
        <v>2574</v>
      </c>
      <c r="G155" s="14" t="s">
        <v>2575</v>
      </c>
      <c r="H155" s="14" t="s">
        <v>2576</v>
      </c>
      <c r="I155" s="15">
        <v>240</v>
      </c>
      <c r="J155" s="77">
        <v>2</v>
      </c>
      <c r="K155" s="92"/>
    </row>
    <row r="156" spans="1:11" ht="39.6" customHeight="1" x14ac:dyDescent="0.25">
      <c r="A156" s="14" t="s">
        <v>1753</v>
      </c>
      <c r="B156" s="14" t="s">
        <v>3290</v>
      </c>
      <c r="C156" s="14" t="s">
        <v>3291</v>
      </c>
      <c r="D156" s="16">
        <v>45804</v>
      </c>
      <c r="E156" s="16"/>
      <c r="F156" s="14" t="s">
        <v>3292</v>
      </c>
      <c r="G156" s="14" t="s">
        <v>2507</v>
      </c>
      <c r="H156" s="14" t="s">
        <v>2508</v>
      </c>
      <c r="I156" s="15">
        <v>44.4</v>
      </c>
      <c r="J156" s="77">
        <v>2</v>
      </c>
      <c r="K156" s="92"/>
    </row>
    <row r="157" spans="1:11" ht="37.200000000000003" customHeight="1" x14ac:dyDescent="0.25">
      <c r="A157" s="14" t="s">
        <v>1753</v>
      </c>
      <c r="B157" s="14" t="s">
        <v>3554</v>
      </c>
      <c r="C157" s="14" t="s">
        <v>3555</v>
      </c>
      <c r="D157" s="16">
        <v>45805</v>
      </c>
      <c r="E157" s="16"/>
      <c r="F157" s="14" t="s">
        <v>3556</v>
      </c>
      <c r="G157" s="14"/>
      <c r="H157" s="14" t="s">
        <v>3557</v>
      </c>
      <c r="I157" s="15">
        <v>123</v>
      </c>
      <c r="J157" s="77">
        <v>2</v>
      </c>
      <c r="K157" s="92"/>
    </row>
    <row r="158" spans="1:11" ht="20.399999999999999" x14ac:dyDescent="0.25">
      <c r="A158" s="14" t="s">
        <v>1753</v>
      </c>
      <c r="B158" s="14" t="s">
        <v>1805</v>
      </c>
      <c r="C158" s="14"/>
      <c r="D158" s="16">
        <v>45687</v>
      </c>
      <c r="E158" s="16"/>
      <c r="F158" s="14" t="s">
        <v>1970</v>
      </c>
      <c r="G158" s="14"/>
      <c r="H158" s="14" t="s">
        <v>1806</v>
      </c>
      <c r="I158" s="15">
        <v>182.8</v>
      </c>
      <c r="J158" s="77">
        <v>3</v>
      </c>
      <c r="K158" s="92"/>
    </row>
    <row r="159" spans="1:11" ht="20.399999999999999" x14ac:dyDescent="0.25">
      <c r="A159" s="14" t="s">
        <v>1753</v>
      </c>
      <c r="B159" s="14" t="s">
        <v>1805</v>
      </c>
      <c r="C159" s="14"/>
      <c r="D159" s="16">
        <v>45687</v>
      </c>
      <c r="E159" s="16"/>
      <c r="F159" s="14" t="s">
        <v>1970</v>
      </c>
      <c r="G159" s="14"/>
      <c r="H159" s="14" t="s">
        <v>1806</v>
      </c>
      <c r="I159" s="15">
        <v>365.6</v>
      </c>
      <c r="J159" s="77">
        <v>4</v>
      </c>
      <c r="K159" s="92"/>
    </row>
    <row r="160" spans="1:11" ht="20.399999999999999" x14ac:dyDescent="0.25">
      <c r="A160" s="14" t="s">
        <v>1753</v>
      </c>
      <c r="B160" s="14" t="s">
        <v>1805</v>
      </c>
      <c r="C160" s="14"/>
      <c r="D160" s="16">
        <v>45687</v>
      </c>
      <c r="E160" s="16"/>
      <c r="F160" s="14" t="s">
        <v>1970</v>
      </c>
      <c r="G160" s="14"/>
      <c r="H160" s="14" t="s">
        <v>1806</v>
      </c>
      <c r="I160" s="15">
        <v>457</v>
      </c>
      <c r="J160" s="77">
        <v>5</v>
      </c>
      <c r="K160" s="92"/>
    </row>
    <row r="161" spans="1:11" ht="20.399999999999999" x14ac:dyDescent="0.25">
      <c r="A161" s="14" t="s">
        <v>1753</v>
      </c>
      <c r="B161" s="14" t="s">
        <v>1807</v>
      </c>
      <c r="C161" s="14"/>
      <c r="D161" s="16">
        <v>45686</v>
      </c>
      <c r="E161" s="16"/>
      <c r="F161" s="14" t="s">
        <v>1808</v>
      </c>
      <c r="G161" s="14" t="s">
        <v>725</v>
      </c>
      <c r="H161" s="14" t="s">
        <v>1809</v>
      </c>
      <c r="I161" s="15">
        <v>3050</v>
      </c>
      <c r="J161" s="77">
        <v>4</v>
      </c>
      <c r="K161" s="92"/>
    </row>
    <row r="162" spans="1:11" ht="20.399999999999999" x14ac:dyDescent="0.25">
      <c r="A162" s="14" t="s">
        <v>1753</v>
      </c>
      <c r="B162" s="14" t="s">
        <v>1810</v>
      </c>
      <c r="C162" s="14" t="s">
        <v>1811</v>
      </c>
      <c r="D162" s="16">
        <v>45712</v>
      </c>
      <c r="E162" s="16"/>
      <c r="F162" s="14" t="s">
        <v>1812</v>
      </c>
      <c r="G162" s="14"/>
      <c r="H162" s="14" t="s">
        <v>1813</v>
      </c>
      <c r="I162" s="15">
        <v>701.5</v>
      </c>
      <c r="J162" s="77">
        <v>4</v>
      </c>
      <c r="K162" s="92"/>
    </row>
    <row r="163" spans="1:11" ht="97.2" customHeight="1" x14ac:dyDescent="0.25">
      <c r="A163" s="14" t="s">
        <v>1753</v>
      </c>
      <c r="B163" s="14"/>
      <c r="C163" s="14"/>
      <c r="D163" s="16"/>
      <c r="E163" s="16"/>
      <c r="F163" s="14" t="s">
        <v>3186</v>
      </c>
      <c r="G163" s="14"/>
      <c r="H163" s="14"/>
      <c r="I163" s="15"/>
      <c r="J163" s="77"/>
      <c r="K163" s="92"/>
    </row>
    <row r="164" spans="1:11" ht="34.200000000000003" customHeight="1" x14ac:dyDescent="0.25">
      <c r="A164" s="14" t="s">
        <v>1753</v>
      </c>
      <c r="B164" s="14" t="s">
        <v>1814</v>
      </c>
      <c r="C164" s="14" t="s">
        <v>1815</v>
      </c>
      <c r="D164" s="16">
        <v>45694</v>
      </c>
      <c r="E164" s="16"/>
      <c r="F164" s="14" t="s">
        <v>1816</v>
      </c>
      <c r="G164" s="14" t="s">
        <v>1817</v>
      </c>
      <c r="H164" s="14" t="s">
        <v>1818</v>
      </c>
      <c r="I164" s="15">
        <v>191.72</v>
      </c>
      <c r="J164" s="77">
        <v>3</v>
      </c>
      <c r="K164" s="92"/>
    </row>
    <row r="165" spans="1:11" ht="100.2" customHeight="1" x14ac:dyDescent="0.25">
      <c r="A165" s="14" t="s">
        <v>1753</v>
      </c>
      <c r="B165" s="14"/>
      <c r="C165" s="14"/>
      <c r="D165" s="16"/>
      <c r="E165" s="16"/>
      <c r="F165" s="14" t="s">
        <v>3187</v>
      </c>
      <c r="G165" s="14"/>
      <c r="H165" s="14"/>
      <c r="I165" s="15"/>
      <c r="J165" s="77"/>
      <c r="K165" s="92"/>
    </row>
    <row r="166" spans="1:11" ht="25.2" customHeight="1" x14ac:dyDescent="0.25">
      <c r="A166" s="14" t="s">
        <v>1753</v>
      </c>
      <c r="B166" s="14" t="s">
        <v>1819</v>
      </c>
      <c r="C166" s="14" t="s">
        <v>1820</v>
      </c>
      <c r="D166" s="16">
        <v>45694</v>
      </c>
      <c r="E166" s="16"/>
      <c r="F166" s="14" t="s">
        <v>1821</v>
      </c>
      <c r="G166" s="14" t="s">
        <v>1822</v>
      </c>
      <c r="H166" s="14" t="s">
        <v>1823</v>
      </c>
      <c r="I166" s="15">
        <v>200</v>
      </c>
      <c r="J166" s="77">
        <v>3</v>
      </c>
      <c r="K166" s="92"/>
    </row>
    <row r="167" spans="1:11" ht="100.8" customHeight="1" x14ac:dyDescent="0.25">
      <c r="A167" s="14" t="s">
        <v>1753</v>
      </c>
      <c r="B167" s="14"/>
      <c r="C167" s="14"/>
      <c r="D167" s="16"/>
      <c r="E167" s="16"/>
      <c r="F167" s="14" t="s">
        <v>2646</v>
      </c>
      <c r="G167" s="14"/>
      <c r="H167" s="14"/>
      <c r="I167" s="15"/>
      <c r="J167" s="77"/>
      <c r="K167" s="92"/>
    </row>
    <row r="168" spans="1:11" ht="37.200000000000003" customHeight="1" x14ac:dyDescent="0.25">
      <c r="A168" s="14" t="s">
        <v>1753</v>
      </c>
      <c r="B168" s="14" t="s">
        <v>2577</v>
      </c>
      <c r="C168" s="14" t="s">
        <v>2578</v>
      </c>
      <c r="D168" s="16">
        <v>45772</v>
      </c>
      <c r="E168" s="16"/>
      <c r="F168" s="14" t="s">
        <v>2579</v>
      </c>
      <c r="G168" s="14" t="s">
        <v>2299</v>
      </c>
      <c r="H168" s="14" t="s">
        <v>2300</v>
      </c>
      <c r="I168" s="15">
        <v>6975.14</v>
      </c>
      <c r="J168" s="77">
        <v>2</v>
      </c>
      <c r="K168" s="92"/>
    </row>
    <row r="169" spans="1:11" ht="38.4" customHeight="1" x14ac:dyDescent="0.25">
      <c r="A169" s="14" t="s">
        <v>1753</v>
      </c>
      <c r="B169" s="14" t="s">
        <v>3642</v>
      </c>
      <c r="C169" s="14" t="s">
        <v>3643</v>
      </c>
      <c r="D169" s="16">
        <v>45798</v>
      </c>
      <c r="E169" s="16"/>
      <c r="F169" s="14" t="s">
        <v>3644</v>
      </c>
      <c r="G169" s="14" t="s">
        <v>3645</v>
      </c>
      <c r="H169" s="14" t="s">
        <v>3646</v>
      </c>
      <c r="I169" s="15">
        <v>240</v>
      </c>
      <c r="J169" s="77">
        <v>3</v>
      </c>
      <c r="K169" s="92"/>
    </row>
    <row r="170" spans="1:11" ht="29.4" customHeight="1" x14ac:dyDescent="0.25">
      <c r="A170" s="14" t="s">
        <v>1753</v>
      </c>
      <c r="B170" s="14" t="s">
        <v>3775</v>
      </c>
      <c r="C170" s="14" t="s">
        <v>3776</v>
      </c>
      <c r="D170" s="16">
        <v>45783</v>
      </c>
      <c r="E170" s="16"/>
      <c r="F170" s="14" t="s">
        <v>3777</v>
      </c>
      <c r="G170" s="14"/>
      <c r="H170" s="14" t="s">
        <v>2783</v>
      </c>
      <c r="I170" s="15">
        <v>68.97</v>
      </c>
      <c r="J170" s="77">
        <v>2</v>
      </c>
      <c r="K170" s="92"/>
    </row>
    <row r="171" spans="1:11" ht="97.2" customHeight="1" x14ac:dyDescent="0.25">
      <c r="A171" s="14" t="s">
        <v>1753</v>
      </c>
      <c r="B171" s="14"/>
      <c r="C171" s="14"/>
      <c r="D171" s="16"/>
      <c r="E171" s="16"/>
      <c r="F171" s="14" t="s">
        <v>1824</v>
      </c>
      <c r="G171" s="14"/>
      <c r="H171" s="14"/>
      <c r="I171" s="15"/>
      <c r="J171" s="77"/>
      <c r="K171" s="92"/>
    </row>
    <row r="172" spans="1:11" ht="30.6" x14ac:dyDescent="0.25">
      <c r="A172" s="14" t="s">
        <v>1753</v>
      </c>
      <c r="B172" s="14" t="s">
        <v>1825</v>
      </c>
      <c r="C172" s="14" t="s">
        <v>1826</v>
      </c>
      <c r="D172" s="16">
        <v>45708</v>
      </c>
      <c r="E172" s="16"/>
      <c r="F172" s="14" t="s">
        <v>1827</v>
      </c>
      <c r="G172" s="14" t="s">
        <v>1828</v>
      </c>
      <c r="H172" s="14" t="s">
        <v>1829</v>
      </c>
      <c r="I172" s="15">
        <v>266.5</v>
      </c>
      <c r="J172" s="77">
        <v>2</v>
      </c>
      <c r="K172" s="92"/>
    </row>
    <row r="173" spans="1:11" ht="30.6" x14ac:dyDescent="0.25">
      <c r="A173" s="14" t="s">
        <v>1753</v>
      </c>
      <c r="B173" s="14" t="s">
        <v>1830</v>
      </c>
      <c r="C173" s="14" t="s">
        <v>1831</v>
      </c>
      <c r="D173" s="16">
        <v>45708</v>
      </c>
      <c r="E173" s="16"/>
      <c r="F173" s="14" t="s">
        <v>1832</v>
      </c>
      <c r="G173" s="14">
        <v>52871665</v>
      </c>
      <c r="H173" s="14" t="s">
        <v>1833</v>
      </c>
      <c r="I173" s="15">
        <v>91.65</v>
      </c>
      <c r="J173" s="77">
        <v>2</v>
      </c>
      <c r="K173" s="92"/>
    </row>
    <row r="174" spans="1:11" ht="30.6" x14ac:dyDescent="0.25">
      <c r="A174" s="14" t="s">
        <v>1753</v>
      </c>
      <c r="B174" s="14" t="s">
        <v>1834</v>
      </c>
      <c r="C174" s="14" t="s">
        <v>1835</v>
      </c>
      <c r="D174" s="16">
        <v>45709</v>
      </c>
      <c r="E174" s="16"/>
      <c r="F174" s="14" t="s">
        <v>1832</v>
      </c>
      <c r="G174" s="14" t="s">
        <v>1836</v>
      </c>
      <c r="H174" s="14" t="s">
        <v>1837</v>
      </c>
      <c r="I174" s="15">
        <v>93.24</v>
      </c>
      <c r="J174" s="77">
        <v>2</v>
      </c>
      <c r="K174" s="92"/>
    </row>
    <row r="175" spans="1:11" ht="30.6" x14ac:dyDescent="0.25">
      <c r="A175" s="14" t="s">
        <v>1753</v>
      </c>
      <c r="B175" s="14" t="s">
        <v>1838</v>
      </c>
      <c r="C175" s="14" t="s">
        <v>1839</v>
      </c>
      <c r="D175" s="16">
        <v>45708</v>
      </c>
      <c r="E175" s="16"/>
      <c r="F175" s="14" t="s">
        <v>1840</v>
      </c>
      <c r="G175" s="14"/>
      <c r="H175" s="14" t="s">
        <v>1841</v>
      </c>
      <c r="I175" s="15">
        <v>799.9</v>
      </c>
      <c r="J175" s="77">
        <v>2</v>
      </c>
      <c r="K175" s="92"/>
    </row>
    <row r="176" spans="1:11" ht="40.799999999999997" x14ac:dyDescent="0.25">
      <c r="A176" s="14" t="s">
        <v>1753</v>
      </c>
      <c r="B176" s="14" t="s">
        <v>1842</v>
      </c>
      <c r="C176" s="14" t="s">
        <v>1843</v>
      </c>
      <c r="D176" s="16">
        <v>45709</v>
      </c>
      <c r="E176" s="16"/>
      <c r="F176" s="14" t="s">
        <v>1844</v>
      </c>
      <c r="G176" s="14" t="s">
        <v>1845</v>
      </c>
      <c r="H176" s="14" t="s">
        <v>1846</v>
      </c>
      <c r="I176" s="15">
        <v>153.75</v>
      </c>
      <c r="J176" s="77">
        <v>2</v>
      </c>
      <c r="K176" s="92"/>
    </row>
    <row r="177" spans="1:11" ht="30.6" x14ac:dyDescent="0.25">
      <c r="A177" s="14" t="s">
        <v>1753</v>
      </c>
      <c r="B177" s="14" t="s">
        <v>1847</v>
      </c>
      <c r="C177" s="14" t="s">
        <v>1848</v>
      </c>
      <c r="D177" s="16">
        <v>45709</v>
      </c>
      <c r="E177" s="16"/>
      <c r="F177" s="14" t="s">
        <v>1849</v>
      </c>
      <c r="G177" s="14" t="s">
        <v>1845</v>
      </c>
      <c r="H177" s="14" t="s">
        <v>1846</v>
      </c>
      <c r="I177" s="15">
        <v>196.8</v>
      </c>
      <c r="J177" s="77">
        <v>2</v>
      </c>
      <c r="K177" s="92"/>
    </row>
    <row r="178" spans="1:11" ht="30.6" x14ac:dyDescent="0.25">
      <c r="A178" s="14" t="s">
        <v>1753</v>
      </c>
      <c r="B178" s="14" t="s">
        <v>1850</v>
      </c>
      <c r="C178" s="14" t="s">
        <v>1851</v>
      </c>
      <c r="D178" s="16">
        <v>45709</v>
      </c>
      <c r="E178" s="16"/>
      <c r="F178" s="14" t="s">
        <v>1852</v>
      </c>
      <c r="G178" s="14" t="s">
        <v>1845</v>
      </c>
      <c r="H178" s="14" t="s">
        <v>1846</v>
      </c>
      <c r="I178" s="15">
        <v>196.8</v>
      </c>
      <c r="J178" s="77">
        <v>2</v>
      </c>
      <c r="K178" s="92"/>
    </row>
    <row r="179" spans="1:11" ht="40.799999999999997" x14ac:dyDescent="0.25">
      <c r="A179" s="14" t="s">
        <v>1753</v>
      </c>
      <c r="B179" s="14" t="s">
        <v>1853</v>
      </c>
      <c r="C179" s="14" t="s">
        <v>1854</v>
      </c>
      <c r="D179" s="16">
        <v>45720</v>
      </c>
      <c r="E179" s="16"/>
      <c r="F179" s="14" t="s">
        <v>1855</v>
      </c>
      <c r="G179" s="14"/>
      <c r="H179" s="14" t="s">
        <v>1856</v>
      </c>
      <c r="I179" s="15">
        <v>14.6</v>
      </c>
      <c r="J179" s="77">
        <v>2</v>
      </c>
      <c r="K179" s="92"/>
    </row>
    <row r="180" spans="1:11" ht="20.399999999999999" x14ac:dyDescent="0.25">
      <c r="A180" s="14" t="s">
        <v>1753</v>
      </c>
      <c r="B180" s="14" t="s">
        <v>1857</v>
      </c>
      <c r="C180" s="14" t="s">
        <v>1858</v>
      </c>
      <c r="D180" s="16">
        <v>45709</v>
      </c>
      <c r="E180" s="16"/>
      <c r="F180" s="14" t="s">
        <v>1859</v>
      </c>
      <c r="G180" s="14" t="s">
        <v>1822</v>
      </c>
      <c r="H180" s="14" t="s">
        <v>1823</v>
      </c>
      <c r="I180" s="15">
        <v>160</v>
      </c>
      <c r="J180" s="77">
        <v>3</v>
      </c>
      <c r="K180" s="92"/>
    </row>
    <row r="181" spans="1:11" ht="30.6" x14ac:dyDescent="0.25">
      <c r="A181" s="14" t="s">
        <v>1753</v>
      </c>
      <c r="B181" s="14" t="s">
        <v>1860</v>
      </c>
      <c r="C181" s="14" t="s">
        <v>1851</v>
      </c>
      <c r="D181" s="16">
        <v>45709</v>
      </c>
      <c r="E181" s="16"/>
      <c r="F181" s="14" t="s">
        <v>1861</v>
      </c>
      <c r="G181" s="14" t="s">
        <v>1862</v>
      </c>
      <c r="H181" s="14" t="s">
        <v>1863</v>
      </c>
      <c r="I181" s="15">
        <v>240</v>
      </c>
      <c r="J181" s="77">
        <v>3</v>
      </c>
      <c r="K181" s="92"/>
    </row>
    <row r="182" spans="1:11" ht="78" customHeight="1" x14ac:dyDescent="0.25">
      <c r="A182" s="14" t="s">
        <v>1753</v>
      </c>
      <c r="B182" s="14"/>
      <c r="C182" s="14"/>
      <c r="D182" s="16"/>
      <c r="E182" s="16"/>
      <c r="F182" s="14" t="s">
        <v>1864</v>
      </c>
      <c r="G182" s="14"/>
      <c r="H182" s="14"/>
      <c r="I182" s="15"/>
      <c r="J182" s="77"/>
      <c r="K182" s="92"/>
    </row>
    <row r="183" spans="1:11" ht="20.399999999999999" x14ac:dyDescent="0.25">
      <c r="A183" s="14" t="s">
        <v>1753</v>
      </c>
      <c r="B183" s="14" t="s">
        <v>1865</v>
      </c>
      <c r="C183" s="14" t="s">
        <v>1866</v>
      </c>
      <c r="D183" s="16">
        <v>45716</v>
      </c>
      <c r="E183" s="16"/>
      <c r="F183" s="14" t="s">
        <v>1867</v>
      </c>
      <c r="G183" s="14" t="s">
        <v>1868</v>
      </c>
      <c r="H183" s="14" t="s">
        <v>1869</v>
      </c>
      <c r="I183" s="15">
        <v>82</v>
      </c>
      <c r="J183" s="77">
        <v>5</v>
      </c>
      <c r="K183" s="92"/>
    </row>
    <row r="184" spans="1:11" ht="79.2" customHeight="1" x14ac:dyDescent="0.25">
      <c r="A184" s="14" t="s">
        <v>1753</v>
      </c>
      <c r="B184" s="14"/>
      <c r="C184" s="14"/>
      <c r="D184" s="16"/>
      <c r="E184" s="16"/>
      <c r="F184" s="14" t="s">
        <v>2645</v>
      </c>
      <c r="G184" s="14"/>
      <c r="H184" s="14"/>
      <c r="I184" s="15"/>
      <c r="J184" s="77"/>
      <c r="K184" s="92"/>
    </row>
    <row r="185" spans="1:11" ht="25.2" customHeight="1" x14ac:dyDescent="0.25">
      <c r="A185" s="14" t="s">
        <v>1753</v>
      </c>
      <c r="B185" s="14" t="s">
        <v>2280</v>
      </c>
      <c r="C185" s="14" t="s">
        <v>2281</v>
      </c>
      <c r="D185" s="16">
        <v>45750</v>
      </c>
      <c r="E185" s="16"/>
      <c r="F185" s="14" t="s">
        <v>2282</v>
      </c>
      <c r="G185" s="14" t="s">
        <v>1868</v>
      </c>
      <c r="H185" s="14" t="s">
        <v>1869</v>
      </c>
      <c r="I185" s="15">
        <v>113</v>
      </c>
      <c r="J185" s="77">
        <v>5</v>
      </c>
      <c r="K185" s="92"/>
    </row>
    <row r="186" spans="1:11" ht="25.2" customHeight="1" x14ac:dyDescent="0.25">
      <c r="A186" s="14" t="s">
        <v>1753</v>
      </c>
      <c r="B186" s="14" t="s">
        <v>2744</v>
      </c>
      <c r="C186" s="14" t="s">
        <v>2745</v>
      </c>
      <c r="D186" s="16">
        <v>45750</v>
      </c>
      <c r="E186" s="16"/>
      <c r="F186" s="14" t="s">
        <v>2750</v>
      </c>
      <c r="G186" s="14"/>
      <c r="H186" s="14" t="s">
        <v>2751</v>
      </c>
      <c r="I186" s="15">
        <v>116</v>
      </c>
      <c r="J186" s="77">
        <v>5</v>
      </c>
      <c r="K186" s="92"/>
    </row>
    <row r="187" spans="1:11" ht="25.2" customHeight="1" x14ac:dyDescent="0.25">
      <c r="A187" s="14" t="s">
        <v>1753</v>
      </c>
      <c r="B187" s="14" t="s">
        <v>2746</v>
      </c>
      <c r="C187" s="14" t="s">
        <v>2747</v>
      </c>
      <c r="D187" s="16">
        <v>45750</v>
      </c>
      <c r="E187" s="16"/>
      <c r="F187" s="14" t="s">
        <v>2750</v>
      </c>
      <c r="G187" s="14"/>
      <c r="H187" s="14" t="s">
        <v>2743</v>
      </c>
      <c r="I187" s="15">
        <v>116</v>
      </c>
      <c r="J187" s="77">
        <v>5</v>
      </c>
      <c r="K187" s="92"/>
    </row>
    <row r="188" spans="1:11" ht="25.2" customHeight="1" x14ac:dyDescent="0.25">
      <c r="A188" s="14" t="s">
        <v>1753</v>
      </c>
      <c r="B188" s="14" t="s">
        <v>2748</v>
      </c>
      <c r="C188" s="14" t="s">
        <v>2749</v>
      </c>
      <c r="D188" s="16">
        <v>45750</v>
      </c>
      <c r="E188" s="16"/>
      <c r="F188" s="14" t="s">
        <v>2750</v>
      </c>
      <c r="G188" s="14"/>
      <c r="H188" s="14" t="s">
        <v>2742</v>
      </c>
      <c r="I188" s="15">
        <v>116</v>
      </c>
      <c r="J188" s="77">
        <v>5</v>
      </c>
      <c r="K188" s="92"/>
    </row>
    <row r="189" spans="1:11" ht="76.2" customHeight="1" x14ac:dyDescent="0.25">
      <c r="A189" s="14" t="s">
        <v>1753</v>
      </c>
      <c r="B189" s="14"/>
      <c r="C189" s="14"/>
      <c r="D189" s="16"/>
      <c r="E189" s="16"/>
      <c r="F189" s="14" t="s">
        <v>1870</v>
      </c>
      <c r="G189" s="14"/>
      <c r="H189" s="14"/>
      <c r="I189" s="15"/>
      <c r="J189" s="77"/>
      <c r="K189" s="92"/>
    </row>
    <row r="190" spans="1:11" ht="20.399999999999999" x14ac:dyDescent="0.25">
      <c r="A190" s="14" t="s">
        <v>1753</v>
      </c>
      <c r="B190" s="14" t="s">
        <v>1871</v>
      </c>
      <c r="C190" s="14" t="s">
        <v>1872</v>
      </c>
      <c r="D190" s="16">
        <v>45709</v>
      </c>
      <c r="E190" s="16"/>
      <c r="F190" s="14" t="s">
        <v>1873</v>
      </c>
      <c r="G190" s="14"/>
      <c r="H190" s="14" t="s">
        <v>1874</v>
      </c>
      <c r="I190" s="15">
        <v>116</v>
      </c>
      <c r="J190" s="77">
        <v>5</v>
      </c>
      <c r="K190" s="92"/>
    </row>
    <row r="191" spans="1:11" ht="20.399999999999999" x14ac:dyDescent="0.25">
      <c r="A191" s="14" t="s">
        <v>1753</v>
      </c>
      <c r="B191" s="14" t="s">
        <v>1875</v>
      </c>
      <c r="C191" s="14" t="s">
        <v>1876</v>
      </c>
      <c r="D191" s="16">
        <v>45709</v>
      </c>
      <c r="E191" s="16"/>
      <c r="F191" s="14" t="s">
        <v>1873</v>
      </c>
      <c r="G191" s="14"/>
      <c r="H191" s="14" t="s">
        <v>1877</v>
      </c>
      <c r="I191" s="15">
        <v>116</v>
      </c>
      <c r="J191" s="77">
        <v>5</v>
      </c>
      <c r="K191" s="92"/>
    </row>
    <row r="192" spans="1:11" ht="20.399999999999999" x14ac:dyDescent="0.25">
      <c r="A192" s="14" t="s">
        <v>1753</v>
      </c>
      <c r="B192" s="14" t="s">
        <v>1878</v>
      </c>
      <c r="C192" s="14" t="s">
        <v>1879</v>
      </c>
      <c r="D192" s="16">
        <v>45709</v>
      </c>
      <c r="E192" s="16"/>
      <c r="F192" s="14" t="s">
        <v>1873</v>
      </c>
      <c r="G192" s="14"/>
      <c r="H192" s="14" t="s">
        <v>1880</v>
      </c>
      <c r="I192" s="15">
        <v>116</v>
      </c>
      <c r="J192" s="77">
        <v>5</v>
      </c>
      <c r="K192" s="92"/>
    </row>
    <row r="193" spans="1:11" ht="79.2" customHeight="1" x14ac:dyDescent="0.25">
      <c r="A193" s="14" t="s">
        <v>1753</v>
      </c>
      <c r="B193" s="14"/>
      <c r="C193" s="14"/>
      <c r="D193" s="16"/>
      <c r="E193" s="16"/>
      <c r="F193" s="14" t="s">
        <v>2644</v>
      </c>
      <c r="G193" s="14"/>
      <c r="H193" s="14"/>
      <c r="I193" s="15"/>
      <c r="J193" s="77"/>
      <c r="K193" s="92"/>
    </row>
    <row r="194" spans="1:11" ht="20.399999999999999" x14ac:dyDescent="0.25">
      <c r="A194" s="14" t="s">
        <v>1753</v>
      </c>
      <c r="B194" s="14" t="s">
        <v>1881</v>
      </c>
      <c r="C194" s="14" t="s">
        <v>1882</v>
      </c>
      <c r="D194" s="16">
        <v>45715</v>
      </c>
      <c r="E194" s="16"/>
      <c r="F194" s="14" t="s">
        <v>1883</v>
      </c>
      <c r="G194" s="14" t="s">
        <v>1884</v>
      </c>
      <c r="H194" s="14" t="s">
        <v>1885</v>
      </c>
      <c r="I194" s="15">
        <v>115</v>
      </c>
      <c r="J194" s="77">
        <v>5</v>
      </c>
      <c r="K194" s="92"/>
    </row>
    <row r="195" spans="1:11" ht="90" customHeight="1" x14ac:dyDescent="0.25">
      <c r="A195" s="14" t="s">
        <v>1753</v>
      </c>
      <c r="B195" s="14"/>
      <c r="C195" s="14"/>
      <c r="D195" s="16"/>
      <c r="E195" s="16"/>
      <c r="F195" s="14" t="s">
        <v>2643</v>
      </c>
      <c r="G195" s="14"/>
      <c r="H195" s="14"/>
      <c r="I195" s="15"/>
      <c r="J195" s="77"/>
      <c r="K195" s="92"/>
    </row>
    <row r="196" spans="1:11" ht="45.6" customHeight="1" x14ac:dyDescent="0.25">
      <c r="A196" s="14" t="s">
        <v>1753</v>
      </c>
      <c r="B196" s="14" t="s">
        <v>2301</v>
      </c>
      <c r="C196" s="14" t="s">
        <v>2302</v>
      </c>
      <c r="D196" s="16">
        <v>45750</v>
      </c>
      <c r="E196" s="16"/>
      <c r="F196" s="14" t="s">
        <v>2303</v>
      </c>
      <c r="G196" s="14" t="s">
        <v>2304</v>
      </c>
      <c r="H196" s="14" t="s">
        <v>2305</v>
      </c>
      <c r="I196" s="15">
        <v>50</v>
      </c>
      <c r="J196" s="77">
        <v>5</v>
      </c>
      <c r="K196" s="92"/>
    </row>
    <row r="197" spans="1:11" ht="77.400000000000006" customHeight="1" x14ac:dyDescent="0.25">
      <c r="A197" s="14" t="s">
        <v>1753</v>
      </c>
      <c r="B197" s="14"/>
      <c r="C197" s="14"/>
      <c r="D197" s="16"/>
      <c r="E197" s="16"/>
      <c r="F197" s="14" t="s">
        <v>2759</v>
      </c>
      <c r="G197" s="14"/>
      <c r="H197" s="14"/>
      <c r="I197" s="15"/>
      <c r="J197" s="77"/>
      <c r="K197" s="92"/>
    </row>
    <row r="198" spans="1:11" ht="25.2" customHeight="1" x14ac:dyDescent="0.25">
      <c r="A198" s="14" t="s">
        <v>1753</v>
      </c>
      <c r="B198" s="14" t="s">
        <v>2760</v>
      </c>
      <c r="C198" s="14" t="s">
        <v>2761</v>
      </c>
      <c r="D198" s="16">
        <v>45750</v>
      </c>
      <c r="E198" s="16"/>
      <c r="F198" s="14" t="s">
        <v>2764</v>
      </c>
      <c r="G198" s="14"/>
      <c r="H198" s="14" t="s">
        <v>1877</v>
      </c>
      <c r="I198" s="15">
        <v>116</v>
      </c>
      <c r="J198" s="77">
        <v>5</v>
      </c>
      <c r="K198" s="92"/>
    </row>
    <row r="199" spans="1:11" ht="27.6" customHeight="1" x14ac:dyDescent="0.25">
      <c r="A199" s="14" t="s">
        <v>1753</v>
      </c>
      <c r="B199" s="14" t="s">
        <v>2762</v>
      </c>
      <c r="C199" s="14" t="s">
        <v>2763</v>
      </c>
      <c r="D199" s="16">
        <v>45750</v>
      </c>
      <c r="E199" s="16"/>
      <c r="F199" s="14" t="s">
        <v>2764</v>
      </c>
      <c r="G199" s="14"/>
      <c r="H199" s="14" t="s">
        <v>1896</v>
      </c>
      <c r="I199" s="15">
        <v>116</v>
      </c>
      <c r="J199" s="77">
        <v>5</v>
      </c>
      <c r="K199" s="92"/>
    </row>
    <row r="200" spans="1:11" ht="27" customHeight="1" x14ac:dyDescent="0.25">
      <c r="A200" s="14" t="s">
        <v>1753</v>
      </c>
      <c r="B200" s="14" t="s">
        <v>2765</v>
      </c>
      <c r="C200" s="14" t="s">
        <v>2766</v>
      </c>
      <c r="D200" s="16">
        <v>45750</v>
      </c>
      <c r="E200" s="16"/>
      <c r="F200" s="14" t="s">
        <v>2764</v>
      </c>
      <c r="G200" s="14"/>
      <c r="H200" s="14" t="s">
        <v>1874</v>
      </c>
      <c r="I200" s="15">
        <v>116</v>
      </c>
      <c r="J200" s="77">
        <v>5</v>
      </c>
      <c r="K200" s="92"/>
    </row>
    <row r="201" spans="1:11" ht="79.8" customHeight="1" x14ac:dyDescent="0.25">
      <c r="A201" s="14" t="s">
        <v>1753</v>
      </c>
      <c r="B201" s="14"/>
      <c r="C201" s="14"/>
      <c r="D201" s="16"/>
      <c r="E201" s="16"/>
      <c r="F201" s="14" t="s">
        <v>2804</v>
      </c>
      <c r="G201" s="14"/>
      <c r="H201" s="14"/>
      <c r="I201" s="15"/>
      <c r="J201" s="77"/>
      <c r="K201" s="92"/>
    </row>
    <row r="202" spans="1:11" ht="27" customHeight="1" x14ac:dyDescent="0.25">
      <c r="A202" s="14" t="s">
        <v>1753</v>
      </c>
      <c r="B202" s="14" t="s">
        <v>2795</v>
      </c>
      <c r="C202" s="14" t="s">
        <v>2796</v>
      </c>
      <c r="D202" s="16">
        <v>45757</v>
      </c>
      <c r="E202" s="16"/>
      <c r="F202" s="14" t="s">
        <v>2801</v>
      </c>
      <c r="G202" s="14"/>
      <c r="H202" s="14" t="s">
        <v>2802</v>
      </c>
      <c r="I202" s="15">
        <v>88</v>
      </c>
      <c r="J202" s="77">
        <v>5</v>
      </c>
      <c r="K202" s="92"/>
    </row>
    <row r="203" spans="1:11" ht="27" customHeight="1" x14ac:dyDescent="0.25">
      <c r="A203" s="14" t="s">
        <v>1753</v>
      </c>
      <c r="B203" s="14" t="s">
        <v>2797</v>
      </c>
      <c r="C203" s="14" t="s">
        <v>2798</v>
      </c>
      <c r="D203" s="16">
        <v>45757</v>
      </c>
      <c r="E203" s="16"/>
      <c r="F203" s="14" t="s">
        <v>2801</v>
      </c>
      <c r="G203" s="14"/>
      <c r="H203" s="14" t="s">
        <v>2662</v>
      </c>
      <c r="I203" s="15">
        <v>88</v>
      </c>
      <c r="J203" s="77">
        <v>5</v>
      </c>
      <c r="K203" s="92"/>
    </row>
    <row r="204" spans="1:11" ht="27" customHeight="1" x14ac:dyDescent="0.25">
      <c r="A204" s="14" t="s">
        <v>1753</v>
      </c>
      <c r="B204" s="14" t="s">
        <v>2799</v>
      </c>
      <c r="C204" s="14" t="s">
        <v>2800</v>
      </c>
      <c r="D204" s="16">
        <v>45757</v>
      </c>
      <c r="E204" s="16"/>
      <c r="F204" s="14" t="s">
        <v>2801</v>
      </c>
      <c r="G204" s="14"/>
      <c r="H204" s="14" t="s">
        <v>1877</v>
      </c>
      <c r="I204" s="15">
        <v>88</v>
      </c>
      <c r="J204" s="77">
        <v>5</v>
      </c>
      <c r="K204" s="92"/>
    </row>
    <row r="205" spans="1:11" ht="77.400000000000006" customHeight="1" x14ac:dyDescent="0.25">
      <c r="A205" s="14" t="s">
        <v>1753</v>
      </c>
      <c r="B205" s="14"/>
      <c r="C205" s="14"/>
      <c r="D205" s="16"/>
      <c r="E205" s="16"/>
      <c r="F205" s="14" t="s">
        <v>4231</v>
      </c>
      <c r="G205" s="14"/>
      <c r="H205" s="14"/>
      <c r="I205" s="15"/>
      <c r="J205" s="77"/>
      <c r="K205" s="92"/>
    </row>
    <row r="206" spans="1:11" ht="27" customHeight="1" x14ac:dyDescent="0.25">
      <c r="A206" s="14" t="s">
        <v>1753</v>
      </c>
      <c r="B206" s="14" t="s">
        <v>3616</v>
      </c>
      <c r="C206" s="14" t="s">
        <v>3617</v>
      </c>
      <c r="D206" s="16">
        <v>45782</v>
      </c>
      <c r="E206" s="16"/>
      <c r="F206" s="14" t="s">
        <v>3618</v>
      </c>
      <c r="G206" s="14" t="s">
        <v>1868</v>
      </c>
      <c r="H206" s="14" t="s">
        <v>1869</v>
      </c>
      <c r="I206" s="15">
        <v>82</v>
      </c>
      <c r="J206" s="77">
        <v>5</v>
      </c>
      <c r="K206" s="92"/>
    </row>
    <row r="207" spans="1:11" ht="27" customHeight="1" x14ac:dyDescent="0.25">
      <c r="A207" s="14" t="s">
        <v>1753</v>
      </c>
      <c r="B207" s="14" t="s">
        <v>3987</v>
      </c>
      <c r="C207" s="14" t="s">
        <v>3988</v>
      </c>
      <c r="D207" s="16">
        <v>45793</v>
      </c>
      <c r="E207" s="16"/>
      <c r="F207" s="14" t="s">
        <v>3991</v>
      </c>
      <c r="G207" s="14"/>
      <c r="H207" s="14" t="s">
        <v>2751</v>
      </c>
      <c r="I207" s="15">
        <v>116</v>
      </c>
      <c r="J207" s="77">
        <v>5</v>
      </c>
      <c r="K207" s="92"/>
    </row>
    <row r="208" spans="1:11" ht="27" customHeight="1" x14ac:dyDescent="0.25">
      <c r="A208" s="14" t="s">
        <v>1753</v>
      </c>
      <c r="B208" s="14" t="s">
        <v>3989</v>
      </c>
      <c r="C208" s="14" t="s">
        <v>3990</v>
      </c>
      <c r="D208" s="16">
        <v>45793</v>
      </c>
      <c r="E208" s="16"/>
      <c r="F208" s="14" t="s">
        <v>3991</v>
      </c>
      <c r="G208" s="14"/>
      <c r="H208" s="14" t="s">
        <v>2783</v>
      </c>
      <c r="I208" s="15">
        <v>136</v>
      </c>
      <c r="J208" s="77">
        <v>5</v>
      </c>
      <c r="K208" s="92"/>
    </row>
    <row r="209" spans="1:11" ht="27" customHeight="1" x14ac:dyDescent="0.25">
      <c r="A209" s="14" t="s">
        <v>1753</v>
      </c>
      <c r="B209" s="14" t="s">
        <v>3992</v>
      </c>
      <c r="C209" s="14" t="s">
        <v>3993</v>
      </c>
      <c r="D209" s="16">
        <v>45793</v>
      </c>
      <c r="E209" s="16"/>
      <c r="F209" s="14" t="s">
        <v>3991</v>
      </c>
      <c r="G209" s="14"/>
      <c r="H209" s="14" t="s">
        <v>2662</v>
      </c>
      <c r="I209" s="15">
        <v>136</v>
      </c>
      <c r="J209" s="77">
        <v>5</v>
      </c>
      <c r="K209" s="92"/>
    </row>
    <row r="210" spans="1:11" ht="76.2" customHeight="1" x14ac:dyDescent="0.25">
      <c r="A210" s="14" t="s">
        <v>1753</v>
      </c>
      <c r="B210" s="14"/>
      <c r="C210" s="14"/>
      <c r="D210" s="16"/>
      <c r="E210" s="16"/>
      <c r="F210" s="14" t="s">
        <v>3795</v>
      </c>
      <c r="G210" s="14"/>
      <c r="H210" s="14"/>
      <c r="I210" s="15"/>
      <c r="J210" s="77"/>
      <c r="K210" s="92"/>
    </row>
    <row r="211" spans="1:11" ht="27" customHeight="1" x14ac:dyDescent="0.25">
      <c r="A211" s="14" t="s">
        <v>1753</v>
      </c>
      <c r="B211" s="14" t="s">
        <v>3619</v>
      </c>
      <c r="C211" s="14" t="s">
        <v>3620</v>
      </c>
      <c r="D211" s="16">
        <v>45784</v>
      </c>
      <c r="E211" s="16"/>
      <c r="F211" s="14" t="s">
        <v>3621</v>
      </c>
      <c r="G211" s="14" t="s">
        <v>2291</v>
      </c>
      <c r="H211" s="14" t="s">
        <v>2292</v>
      </c>
      <c r="I211" s="15">
        <v>83</v>
      </c>
      <c r="J211" s="77">
        <v>5</v>
      </c>
      <c r="K211" s="92"/>
    </row>
    <row r="212" spans="1:11" ht="35.4" customHeight="1" x14ac:dyDescent="0.25">
      <c r="A212" s="14" t="s">
        <v>1753</v>
      </c>
      <c r="B212" s="14" t="s">
        <v>3788</v>
      </c>
      <c r="C212" s="14" t="s">
        <v>3789</v>
      </c>
      <c r="D212" s="16">
        <v>45784</v>
      </c>
      <c r="E212" s="16"/>
      <c r="F212" s="14" t="s">
        <v>3790</v>
      </c>
      <c r="G212" s="14"/>
      <c r="H212" s="14" t="s">
        <v>2632</v>
      </c>
      <c r="I212" s="15">
        <v>162</v>
      </c>
      <c r="J212" s="77">
        <v>5</v>
      </c>
      <c r="K212" s="92"/>
    </row>
    <row r="213" spans="1:11" ht="38.4" customHeight="1" x14ac:dyDescent="0.25">
      <c r="A213" s="14" t="s">
        <v>1753</v>
      </c>
      <c r="B213" s="14" t="s">
        <v>3791</v>
      </c>
      <c r="C213" s="14" t="s">
        <v>3792</v>
      </c>
      <c r="D213" s="16">
        <v>45784</v>
      </c>
      <c r="E213" s="16"/>
      <c r="F213" s="14" t="s">
        <v>3790</v>
      </c>
      <c r="G213" s="14"/>
      <c r="H213" s="14" t="s">
        <v>1880</v>
      </c>
      <c r="I213" s="15">
        <v>162</v>
      </c>
      <c r="J213" s="77">
        <v>5</v>
      </c>
      <c r="K213" s="92"/>
    </row>
    <row r="214" spans="1:11" ht="34.799999999999997" customHeight="1" x14ac:dyDescent="0.25">
      <c r="A214" s="14" t="s">
        <v>1753</v>
      </c>
      <c r="B214" s="14" t="s">
        <v>3793</v>
      </c>
      <c r="C214" s="14" t="s">
        <v>3794</v>
      </c>
      <c r="D214" s="16">
        <v>45784</v>
      </c>
      <c r="E214" s="16"/>
      <c r="F214" s="14" t="s">
        <v>3790</v>
      </c>
      <c r="G214" s="14"/>
      <c r="H214" s="14" t="s">
        <v>2742</v>
      </c>
      <c r="I214" s="15">
        <v>162</v>
      </c>
      <c r="J214" s="77">
        <v>5</v>
      </c>
      <c r="K214" s="92"/>
    </row>
    <row r="215" spans="1:11" ht="80.400000000000006" customHeight="1" x14ac:dyDescent="0.25">
      <c r="A215" s="14" t="s">
        <v>1753</v>
      </c>
      <c r="B215" s="14"/>
      <c r="C215" s="14"/>
      <c r="D215" s="16"/>
      <c r="E215" s="16"/>
      <c r="F215" s="14" t="s">
        <v>2803</v>
      </c>
      <c r="G215" s="14"/>
      <c r="H215" s="14"/>
      <c r="I215" s="15"/>
      <c r="J215" s="77"/>
      <c r="K215" s="92"/>
    </row>
    <row r="216" spans="1:11" ht="27" customHeight="1" x14ac:dyDescent="0.25">
      <c r="A216" s="14" t="s">
        <v>1753</v>
      </c>
      <c r="B216" s="14" t="s">
        <v>2805</v>
      </c>
      <c r="C216" s="14" t="s">
        <v>2806</v>
      </c>
      <c r="D216" s="16">
        <v>45757</v>
      </c>
      <c r="E216" s="16"/>
      <c r="F216" s="14" t="s">
        <v>2811</v>
      </c>
      <c r="G216" s="14"/>
      <c r="H216" s="14" t="s">
        <v>2670</v>
      </c>
      <c r="I216" s="15">
        <v>88</v>
      </c>
      <c r="J216" s="77">
        <v>5</v>
      </c>
      <c r="K216" s="92"/>
    </row>
    <row r="217" spans="1:11" ht="27" customHeight="1" x14ac:dyDescent="0.25">
      <c r="A217" s="14" t="s">
        <v>1753</v>
      </c>
      <c r="B217" s="14" t="s">
        <v>2807</v>
      </c>
      <c r="C217" s="14" t="s">
        <v>2808</v>
      </c>
      <c r="D217" s="16">
        <v>45757</v>
      </c>
      <c r="E217" s="16"/>
      <c r="F217" s="14" t="s">
        <v>2811</v>
      </c>
      <c r="G217" s="14"/>
      <c r="H217" s="14" t="s">
        <v>2632</v>
      </c>
      <c r="I217" s="15">
        <v>88</v>
      </c>
      <c r="J217" s="77">
        <v>5</v>
      </c>
      <c r="K217" s="92"/>
    </row>
    <row r="218" spans="1:11" ht="27" customHeight="1" x14ac:dyDescent="0.25">
      <c r="A218" s="14" t="s">
        <v>1753</v>
      </c>
      <c r="B218" s="14" t="s">
        <v>2809</v>
      </c>
      <c r="C218" s="14" t="s">
        <v>2810</v>
      </c>
      <c r="D218" s="16">
        <v>45757</v>
      </c>
      <c r="E218" s="16"/>
      <c r="F218" s="14" t="s">
        <v>2811</v>
      </c>
      <c r="G218" s="14"/>
      <c r="H218" s="14" t="s">
        <v>1880</v>
      </c>
      <c r="I218" s="15">
        <v>88</v>
      </c>
      <c r="J218" s="77">
        <v>5</v>
      </c>
      <c r="K218" s="92"/>
    </row>
    <row r="219" spans="1:11" ht="79.8" customHeight="1" x14ac:dyDescent="0.25">
      <c r="A219" s="14" t="s">
        <v>1753</v>
      </c>
      <c r="B219" s="14"/>
      <c r="C219" s="14"/>
      <c r="D219" s="16"/>
      <c r="E219" s="16"/>
      <c r="F219" s="14" t="s">
        <v>4232</v>
      </c>
      <c r="G219" s="14"/>
      <c r="H219" s="14"/>
      <c r="I219" s="15"/>
      <c r="J219" s="77"/>
      <c r="K219" s="92"/>
    </row>
    <row r="220" spans="1:11" ht="27" customHeight="1" x14ac:dyDescent="0.25">
      <c r="A220" s="14" t="s">
        <v>1753</v>
      </c>
      <c r="B220" s="14" t="s">
        <v>3999</v>
      </c>
      <c r="C220" s="14" t="s">
        <v>4000</v>
      </c>
      <c r="D220" s="16">
        <v>45796</v>
      </c>
      <c r="E220" s="16"/>
      <c r="F220" s="14" t="s">
        <v>4003</v>
      </c>
      <c r="G220" s="14"/>
      <c r="H220" s="14" t="s">
        <v>1874</v>
      </c>
      <c r="I220" s="15">
        <v>88</v>
      </c>
      <c r="J220" s="77">
        <v>5</v>
      </c>
      <c r="K220" s="92"/>
    </row>
    <row r="221" spans="1:11" ht="27" customHeight="1" x14ac:dyDescent="0.25">
      <c r="A221" s="14" t="s">
        <v>1753</v>
      </c>
      <c r="B221" s="14" t="s">
        <v>4001</v>
      </c>
      <c r="C221" s="14" t="s">
        <v>4002</v>
      </c>
      <c r="D221" s="16">
        <v>45796</v>
      </c>
      <c r="E221" s="16"/>
      <c r="F221" s="14" t="s">
        <v>4003</v>
      </c>
      <c r="G221" s="14"/>
      <c r="H221" s="14" t="s">
        <v>2670</v>
      </c>
      <c r="I221" s="15">
        <v>88</v>
      </c>
      <c r="J221" s="77">
        <v>5</v>
      </c>
      <c r="K221" s="92"/>
    </row>
    <row r="222" spans="1:11" ht="27" customHeight="1" x14ac:dyDescent="0.25">
      <c r="A222" s="14" t="s">
        <v>1753</v>
      </c>
      <c r="B222" s="14" t="s">
        <v>4004</v>
      </c>
      <c r="C222" s="14" t="s">
        <v>4005</v>
      </c>
      <c r="D222" s="16">
        <v>45796</v>
      </c>
      <c r="E222" s="16"/>
      <c r="F222" s="14" t="s">
        <v>4003</v>
      </c>
      <c r="G222" s="14"/>
      <c r="H222" s="14" t="s">
        <v>1896</v>
      </c>
      <c r="I222" s="15">
        <v>88</v>
      </c>
      <c r="J222" s="77">
        <v>5</v>
      </c>
      <c r="K222" s="92"/>
    </row>
    <row r="223" spans="1:11" ht="80.400000000000006" customHeight="1" x14ac:dyDescent="0.25">
      <c r="A223" s="14" t="s">
        <v>1753</v>
      </c>
      <c r="B223" s="14"/>
      <c r="C223" s="14"/>
      <c r="D223" s="16"/>
      <c r="E223" s="16"/>
      <c r="F223" s="14" t="s">
        <v>4233</v>
      </c>
      <c r="G223" s="14"/>
      <c r="H223" s="14"/>
      <c r="I223" s="15"/>
      <c r="J223" s="77"/>
      <c r="K223" s="92"/>
    </row>
    <row r="224" spans="1:11" ht="27" customHeight="1" x14ac:dyDescent="0.25">
      <c r="A224" s="14" t="s">
        <v>1753</v>
      </c>
      <c r="B224" s="14" t="s">
        <v>4011</v>
      </c>
      <c r="C224" s="14" t="s">
        <v>4012</v>
      </c>
      <c r="D224" s="16">
        <v>45796</v>
      </c>
      <c r="E224" s="16"/>
      <c r="F224" s="14" t="s">
        <v>4013</v>
      </c>
      <c r="G224" s="14"/>
      <c r="H224" s="14" t="s">
        <v>2802</v>
      </c>
      <c r="I224" s="15">
        <v>88</v>
      </c>
      <c r="J224" s="77">
        <v>5</v>
      </c>
      <c r="K224" s="92"/>
    </row>
    <row r="225" spans="1:11" ht="27" customHeight="1" x14ac:dyDescent="0.25">
      <c r="A225" s="14" t="s">
        <v>1753</v>
      </c>
      <c r="B225" s="14" t="s">
        <v>4074</v>
      </c>
      <c r="C225" s="14" t="s">
        <v>4075</v>
      </c>
      <c r="D225" s="16">
        <v>45796</v>
      </c>
      <c r="E225" s="16"/>
      <c r="F225" s="14" t="s">
        <v>4013</v>
      </c>
      <c r="G225" s="14"/>
      <c r="H225" s="14" t="s">
        <v>1877</v>
      </c>
      <c r="I225" s="15">
        <v>88</v>
      </c>
      <c r="J225" s="77">
        <v>5</v>
      </c>
      <c r="K225" s="92"/>
    </row>
    <row r="226" spans="1:11" ht="27" customHeight="1" x14ac:dyDescent="0.25">
      <c r="A226" s="14" t="s">
        <v>1753</v>
      </c>
      <c r="B226" s="14" t="s">
        <v>4076</v>
      </c>
      <c r="C226" s="14" t="s">
        <v>4077</v>
      </c>
      <c r="D226" s="16">
        <v>45796</v>
      </c>
      <c r="E226" s="16"/>
      <c r="F226" s="14" t="s">
        <v>4013</v>
      </c>
      <c r="G226" s="14"/>
      <c r="H226" s="14" t="s">
        <v>2743</v>
      </c>
      <c r="I226" s="15">
        <v>88</v>
      </c>
      <c r="J226" s="77">
        <v>5</v>
      </c>
      <c r="K226" s="92"/>
    </row>
    <row r="227" spans="1:11" ht="76.2" customHeight="1" x14ac:dyDescent="0.25">
      <c r="A227" s="14" t="s">
        <v>1753</v>
      </c>
      <c r="B227" s="14"/>
      <c r="C227" s="14"/>
      <c r="D227" s="16"/>
      <c r="E227" s="16"/>
      <c r="F227" s="14" t="s">
        <v>1886</v>
      </c>
      <c r="G227" s="14"/>
      <c r="H227" s="14"/>
      <c r="I227" s="15"/>
      <c r="J227" s="77"/>
      <c r="K227" s="92"/>
    </row>
    <row r="228" spans="1:11" ht="20.399999999999999" x14ac:dyDescent="0.25">
      <c r="A228" s="14" t="s">
        <v>1753</v>
      </c>
      <c r="B228" s="14" t="s">
        <v>1887</v>
      </c>
      <c r="C228" s="14" t="s">
        <v>1888</v>
      </c>
      <c r="D228" s="16">
        <v>45709</v>
      </c>
      <c r="E228" s="16"/>
      <c r="F228" s="14" t="s">
        <v>1889</v>
      </c>
      <c r="G228" s="14"/>
      <c r="H228" s="14" t="s">
        <v>1890</v>
      </c>
      <c r="I228" s="15">
        <v>116</v>
      </c>
      <c r="J228" s="77">
        <v>5</v>
      </c>
      <c r="K228" s="92"/>
    </row>
    <row r="229" spans="1:11" ht="20.399999999999999" x14ac:dyDescent="0.25">
      <c r="A229" s="14" t="s">
        <v>1753</v>
      </c>
      <c r="B229" s="14" t="s">
        <v>1891</v>
      </c>
      <c r="C229" s="14" t="s">
        <v>1892</v>
      </c>
      <c r="D229" s="16">
        <v>45709</v>
      </c>
      <c r="E229" s="16"/>
      <c r="F229" s="14" t="s">
        <v>1889</v>
      </c>
      <c r="G229" s="14"/>
      <c r="H229" s="14" t="s">
        <v>1893</v>
      </c>
      <c r="I229" s="15">
        <v>116</v>
      </c>
      <c r="J229" s="77">
        <v>5</v>
      </c>
      <c r="K229" s="92"/>
    </row>
    <row r="230" spans="1:11" ht="20.399999999999999" x14ac:dyDescent="0.25">
      <c r="A230" s="14" t="s">
        <v>1753</v>
      </c>
      <c r="B230" s="14" t="s">
        <v>1894</v>
      </c>
      <c r="C230" s="14" t="s">
        <v>1895</v>
      </c>
      <c r="D230" s="16">
        <v>45709</v>
      </c>
      <c r="E230" s="16"/>
      <c r="F230" s="14" t="s">
        <v>1889</v>
      </c>
      <c r="G230" s="14"/>
      <c r="H230" s="14" t="s">
        <v>1896</v>
      </c>
      <c r="I230" s="15">
        <v>116</v>
      </c>
      <c r="J230" s="77">
        <v>5</v>
      </c>
      <c r="K230" s="92"/>
    </row>
    <row r="231" spans="1:11" ht="77.400000000000006" customHeight="1" x14ac:dyDescent="0.25">
      <c r="A231" s="14" t="s">
        <v>1753</v>
      </c>
      <c r="B231" s="14"/>
      <c r="C231" s="14"/>
      <c r="D231" s="16"/>
      <c r="E231" s="16"/>
      <c r="F231" s="14" t="s">
        <v>2642</v>
      </c>
      <c r="G231" s="14"/>
      <c r="H231" s="14"/>
      <c r="I231" s="15"/>
      <c r="J231" s="77"/>
      <c r="K231" s="92"/>
    </row>
    <row r="232" spans="1:11" ht="21" customHeight="1" x14ac:dyDescent="0.25">
      <c r="A232" s="14" t="s">
        <v>1753</v>
      </c>
      <c r="B232" s="14" t="s">
        <v>2288</v>
      </c>
      <c r="C232" s="14" t="s">
        <v>2289</v>
      </c>
      <c r="D232" s="16">
        <v>45750</v>
      </c>
      <c r="E232" s="16"/>
      <c r="F232" s="14" t="s">
        <v>2290</v>
      </c>
      <c r="G232" s="14" t="s">
        <v>2291</v>
      </c>
      <c r="H232" s="14" t="s">
        <v>2292</v>
      </c>
      <c r="I232" s="15">
        <v>96</v>
      </c>
      <c r="J232" s="77">
        <v>5</v>
      </c>
      <c r="K232" s="92"/>
    </row>
    <row r="233" spans="1:11" ht="81" customHeight="1" x14ac:dyDescent="0.25">
      <c r="A233" s="14" t="s">
        <v>1753</v>
      </c>
      <c r="B233" s="14"/>
      <c r="C233" s="14"/>
      <c r="D233" s="16"/>
      <c r="E233" s="16"/>
      <c r="F233" s="14" t="s">
        <v>2825</v>
      </c>
      <c r="G233" s="14"/>
      <c r="H233" s="14"/>
      <c r="I233" s="15"/>
      <c r="J233" s="77"/>
      <c r="K233" s="92"/>
    </row>
    <row r="234" spans="1:11" ht="21" customHeight="1" x14ac:dyDescent="0.25">
      <c r="A234" s="14" t="s">
        <v>1753</v>
      </c>
      <c r="B234" s="14" t="s">
        <v>2818</v>
      </c>
      <c r="C234" s="14" t="s">
        <v>2819</v>
      </c>
      <c r="D234" s="16">
        <v>45757</v>
      </c>
      <c r="E234" s="16"/>
      <c r="F234" s="14" t="s">
        <v>2824</v>
      </c>
      <c r="G234" s="14"/>
      <c r="H234" s="14" t="s">
        <v>1880</v>
      </c>
      <c r="I234" s="15">
        <v>116</v>
      </c>
      <c r="J234" s="77">
        <v>5</v>
      </c>
      <c r="K234" s="92"/>
    </row>
    <row r="235" spans="1:11" ht="21" customHeight="1" x14ac:dyDescent="0.25">
      <c r="A235" s="14" t="s">
        <v>1753</v>
      </c>
      <c r="B235" s="14" t="s">
        <v>2820</v>
      </c>
      <c r="C235" s="14" t="s">
        <v>2821</v>
      </c>
      <c r="D235" s="16">
        <v>45757</v>
      </c>
      <c r="E235" s="16"/>
      <c r="F235" s="14" t="s">
        <v>2824</v>
      </c>
      <c r="G235" s="14"/>
      <c r="H235" s="14" t="s">
        <v>2632</v>
      </c>
      <c r="I235" s="15">
        <v>116</v>
      </c>
      <c r="J235" s="77">
        <v>5</v>
      </c>
      <c r="K235" s="92"/>
    </row>
    <row r="236" spans="1:11" ht="21" customHeight="1" x14ac:dyDescent="0.25">
      <c r="A236" s="14" t="s">
        <v>1753</v>
      </c>
      <c r="B236" s="14" t="s">
        <v>2822</v>
      </c>
      <c r="C236" s="14" t="s">
        <v>2823</v>
      </c>
      <c r="D236" s="16">
        <v>45757</v>
      </c>
      <c r="E236" s="16"/>
      <c r="F236" s="14" t="s">
        <v>2824</v>
      </c>
      <c r="G236" s="14"/>
      <c r="H236" s="14" t="s">
        <v>1893</v>
      </c>
      <c r="I236" s="15">
        <v>116</v>
      </c>
      <c r="J236" s="77">
        <v>5</v>
      </c>
      <c r="K236" s="92"/>
    </row>
    <row r="237" spans="1:11" ht="81" customHeight="1" x14ac:dyDescent="0.25">
      <c r="A237" s="14" t="s">
        <v>1753</v>
      </c>
      <c r="B237" s="14"/>
      <c r="C237" s="14"/>
      <c r="D237" s="16"/>
      <c r="E237" s="16"/>
      <c r="F237" s="14" t="s">
        <v>1897</v>
      </c>
      <c r="G237" s="14"/>
      <c r="H237" s="14"/>
      <c r="I237" s="15"/>
      <c r="J237" s="77"/>
      <c r="K237" s="92"/>
    </row>
    <row r="238" spans="1:11" ht="20.399999999999999" x14ac:dyDescent="0.25">
      <c r="A238" s="14" t="s">
        <v>1753</v>
      </c>
      <c r="B238" s="14" t="s">
        <v>1898</v>
      </c>
      <c r="C238" s="14" t="s">
        <v>1899</v>
      </c>
      <c r="D238" s="16">
        <v>45709</v>
      </c>
      <c r="E238" s="16"/>
      <c r="F238" s="14" t="s">
        <v>1900</v>
      </c>
      <c r="G238" s="14"/>
      <c r="H238" s="14" t="s">
        <v>1901</v>
      </c>
      <c r="I238" s="15">
        <v>91</v>
      </c>
      <c r="J238" s="77">
        <v>5</v>
      </c>
      <c r="K238" s="92"/>
    </row>
    <row r="239" spans="1:11" ht="20.399999999999999" x14ac:dyDescent="0.25">
      <c r="A239" s="14" t="s">
        <v>1753</v>
      </c>
      <c r="B239" s="14" t="s">
        <v>1902</v>
      </c>
      <c r="C239" s="14" t="s">
        <v>1903</v>
      </c>
      <c r="D239" s="16">
        <v>45709</v>
      </c>
      <c r="E239" s="16"/>
      <c r="F239" s="14" t="s">
        <v>1900</v>
      </c>
      <c r="G239" s="14"/>
      <c r="H239" s="14" t="s">
        <v>1904</v>
      </c>
      <c r="I239" s="15">
        <v>138</v>
      </c>
      <c r="J239" s="77">
        <v>5</v>
      </c>
      <c r="K239" s="92"/>
    </row>
    <row r="240" spans="1:11" ht="20.399999999999999" x14ac:dyDescent="0.25">
      <c r="A240" s="14" t="s">
        <v>1753</v>
      </c>
      <c r="B240" s="14" t="s">
        <v>1905</v>
      </c>
      <c r="C240" s="14" t="s">
        <v>1906</v>
      </c>
      <c r="D240" s="16">
        <v>45709</v>
      </c>
      <c r="E240" s="16"/>
      <c r="F240" s="14" t="s">
        <v>1900</v>
      </c>
      <c r="G240" s="14"/>
      <c r="H240" s="14" t="s">
        <v>1907</v>
      </c>
      <c r="I240" s="15">
        <v>138</v>
      </c>
      <c r="J240" s="77">
        <v>5</v>
      </c>
      <c r="K240" s="92"/>
    </row>
    <row r="241" spans="1:11" ht="77.400000000000006" customHeight="1" x14ac:dyDescent="0.25">
      <c r="A241" s="14" t="s">
        <v>1753</v>
      </c>
      <c r="B241" s="14"/>
      <c r="C241" s="14"/>
      <c r="D241" s="16"/>
      <c r="E241" s="16"/>
      <c r="F241" s="14" t="s">
        <v>1908</v>
      </c>
      <c r="G241" s="14"/>
      <c r="H241" s="14"/>
      <c r="I241" s="15"/>
      <c r="J241" s="77"/>
      <c r="K241" s="92"/>
    </row>
    <row r="242" spans="1:11" ht="20.399999999999999" x14ac:dyDescent="0.25">
      <c r="A242" s="14" t="s">
        <v>1753</v>
      </c>
      <c r="B242" s="14" t="s">
        <v>1909</v>
      </c>
      <c r="C242" s="14" t="s">
        <v>1910</v>
      </c>
      <c r="D242" s="16">
        <v>45709</v>
      </c>
      <c r="E242" s="16"/>
      <c r="F242" s="14" t="s">
        <v>1911</v>
      </c>
      <c r="G242" s="14"/>
      <c r="H242" s="14" t="s">
        <v>1912</v>
      </c>
      <c r="I242" s="15">
        <v>123</v>
      </c>
      <c r="J242" s="77">
        <v>5</v>
      </c>
      <c r="K242" s="92"/>
    </row>
    <row r="243" spans="1:11" ht="20.399999999999999" x14ac:dyDescent="0.25">
      <c r="A243" s="14" t="s">
        <v>1753</v>
      </c>
      <c r="B243" s="14" t="s">
        <v>1913</v>
      </c>
      <c r="C243" s="14" t="s">
        <v>1914</v>
      </c>
      <c r="D243" s="16">
        <v>45709</v>
      </c>
      <c r="E243" s="16"/>
      <c r="F243" s="14" t="s">
        <v>1911</v>
      </c>
      <c r="G243" s="14"/>
      <c r="H243" s="14" t="s">
        <v>1877</v>
      </c>
      <c r="I243" s="15">
        <v>123</v>
      </c>
      <c r="J243" s="77">
        <v>5</v>
      </c>
      <c r="K243" s="92"/>
    </row>
    <row r="244" spans="1:11" ht="20.399999999999999" x14ac:dyDescent="0.25">
      <c r="A244" s="14" t="s">
        <v>1753</v>
      </c>
      <c r="B244" s="14" t="s">
        <v>1915</v>
      </c>
      <c r="C244" s="14" t="s">
        <v>1916</v>
      </c>
      <c r="D244" s="16">
        <v>45709</v>
      </c>
      <c r="E244" s="16"/>
      <c r="F244" s="14" t="s">
        <v>1911</v>
      </c>
      <c r="G244" s="14"/>
      <c r="H244" s="14" t="s">
        <v>1917</v>
      </c>
      <c r="I244" s="15">
        <v>123</v>
      </c>
      <c r="J244" s="77">
        <v>5</v>
      </c>
      <c r="K244" s="92"/>
    </row>
    <row r="245" spans="1:11" ht="77.400000000000006" customHeight="1" x14ac:dyDescent="0.25">
      <c r="A245" s="14" t="s">
        <v>1753</v>
      </c>
      <c r="B245" s="14"/>
      <c r="C245" s="14"/>
      <c r="D245" s="16"/>
      <c r="E245" s="16"/>
      <c r="F245" s="14" t="s">
        <v>1918</v>
      </c>
      <c r="G245" s="14"/>
      <c r="H245" s="14"/>
      <c r="I245" s="15"/>
      <c r="J245" s="77"/>
      <c r="K245" s="92"/>
    </row>
    <row r="246" spans="1:11" ht="20.399999999999999" x14ac:dyDescent="0.25">
      <c r="A246" s="14" t="s">
        <v>1753</v>
      </c>
      <c r="B246" s="14" t="s">
        <v>1919</v>
      </c>
      <c r="C246" s="14" t="s">
        <v>1920</v>
      </c>
      <c r="D246" s="16">
        <v>45709</v>
      </c>
      <c r="E246" s="16"/>
      <c r="F246" s="14" t="s">
        <v>1921</v>
      </c>
      <c r="G246" s="14"/>
      <c r="H246" s="14" t="s">
        <v>1922</v>
      </c>
      <c r="I246" s="15">
        <v>123</v>
      </c>
      <c r="J246" s="77">
        <v>5</v>
      </c>
      <c r="K246" s="92"/>
    </row>
    <row r="247" spans="1:11" ht="20.399999999999999" x14ac:dyDescent="0.25">
      <c r="A247" s="14" t="s">
        <v>1753</v>
      </c>
      <c r="B247" s="14" t="s">
        <v>1923</v>
      </c>
      <c r="C247" s="14" t="s">
        <v>1924</v>
      </c>
      <c r="D247" s="16">
        <v>45709</v>
      </c>
      <c r="E247" s="16"/>
      <c r="F247" s="14" t="s">
        <v>1921</v>
      </c>
      <c r="G247" s="14"/>
      <c r="H247" s="14" t="s">
        <v>1925</v>
      </c>
      <c r="I247" s="15">
        <v>123</v>
      </c>
      <c r="J247" s="77">
        <v>5</v>
      </c>
      <c r="K247" s="92"/>
    </row>
    <row r="248" spans="1:11" ht="20.399999999999999" x14ac:dyDescent="0.25">
      <c r="A248" s="14" t="s">
        <v>1753</v>
      </c>
      <c r="B248" s="14" t="s">
        <v>1926</v>
      </c>
      <c r="C248" s="14" t="s">
        <v>1927</v>
      </c>
      <c r="D248" s="16">
        <v>45709</v>
      </c>
      <c r="E248" s="16"/>
      <c r="F248" s="14" t="s">
        <v>1921</v>
      </c>
      <c r="G248" s="14"/>
      <c r="H248" s="14" t="s">
        <v>1928</v>
      </c>
      <c r="I248" s="15">
        <v>123</v>
      </c>
      <c r="J248" s="77">
        <v>5</v>
      </c>
      <c r="K248" s="92"/>
    </row>
    <row r="249" spans="1:11" ht="78" customHeight="1" x14ac:dyDescent="0.25">
      <c r="A249" s="14" t="s">
        <v>1753</v>
      </c>
      <c r="B249" s="14"/>
      <c r="C249" s="14"/>
      <c r="D249" s="16"/>
      <c r="E249" s="16"/>
      <c r="F249" s="14" t="s">
        <v>2641</v>
      </c>
      <c r="G249" s="14"/>
      <c r="H249" s="14"/>
      <c r="I249" s="15"/>
      <c r="J249" s="77"/>
      <c r="K249" s="92"/>
    </row>
    <row r="250" spans="1:11" ht="26.4" customHeight="1" x14ac:dyDescent="0.25">
      <c r="A250" s="14" t="s">
        <v>1753</v>
      </c>
      <c r="B250" s="14" t="s">
        <v>2283</v>
      </c>
      <c r="C250" s="14" t="s">
        <v>2284</v>
      </c>
      <c r="D250" s="16">
        <v>45750</v>
      </c>
      <c r="E250" s="16"/>
      <c r="F250" s="14" t="s">
        <v>2285</v>
      </c>
      <c r="G250" s="14" t="s">
        <v>2286</v>
      </c>
      <c r="H250" s="14" t="s">
        <v>2287</v>
      </c>
      <c r="I250" s="15">
        <v>128</v>
      </c>
      <c r="J250" s="77">
        <v>5</v>
      </c>
      <c r="K250" s="92"/>
    </row>
    <row r="251" spans="1:11" ht="26.4" customHeight="1" x14ac:dyDescent="0.25">
      <c r="A251" s="14" t="s">
        <v>1753</v>
      </c>
      <c r="B251" s="14" t="s">
        <v>2734</v>
      </c>
      <c r="C251" s="14" t="s">
        <v>2735</v>
      </c>
      <c r="D251" s="16">
        <v>45750</v>
      </c>
      <c r="E251" s="16"/>
      <c r="F251" s="14" t="s">
        <v>2740</v>
      </c>
      <c r="G251" s="14"/>
      <c r="H251" s="14" t="s">
        <v>2741</v>
      </c>
      <c r="I251" s="15">
        <v>123</v>
      </c>
      <c r="J251" s="77">
        <v>5</v>
      </c>
      <c r="K251" s="92"/>
    </row>
    <row r="252" spans="1:11" ht="26.4" customHeight="1" x14ac:dyDescent="0.25">
      <c r="A252" s="14" t="s">
        <v>1753</v>
      </c>
      <c r="B252" s="14" t="s">
        <v>2736</v>
      </c>
      <c r="C252" s="14" t="s">
        <v>2737</v>
      </c>
      <c r="D252" s="16">
        <v>45750</v>
      </c>
      <c r="E252" s="16"/>
      <c r="F252" s="14" t="s">
        <v>2740</v>
      </c>
      <c r="G252" s="14"/>
      <c r="H252" s="14" t="s">
        <v>2742</v>
      </c>
      <c r="I252" s="15">
        <v>143</v>
      </c>
      <c r="J252" s="77">
        <v>5</v>
      </c>
      <c r="K252" s="92"/>
    </row>
    <row r="253" spans="1:11" ht="26.4" customHeight="1" x14ac:dyDescent="0.25">
      <c r="A253" s="14" t="s">
        <v>1753</v>
      </c>
      <c r="B253" s="14" t="s">
        <v>2738</v>
      </c>
      <c r="C253" s="14" t="s">
        <v>2739</v>
      </c>
      <c r="D253" s="16">
        <v>45750</v>
      </c>
      <c r="E253" s="16"/>
      <c r="F253" s="14" t="s">
        <v>2740</v>
      </c>
      <c r="G253" s="14"/>
      <c r="H253" s="14" t="s">
        <v>2743</v>
      </c>
      <c r="I253" s="15">
        <v>143</v>
      </c>
      <c r="J253" s="77">
        <v>5</v>
      </c>
      <c r="K253" s="92"/>
    </row>
    <row r="254" spans="1:11" ht="81" customHeight="1" x14ac:dyDescent="0.25">
      <c r="A254" s="14" t="s">
        <v>1753</v>
      </c>
      <c r="B254" s="14"/>
      <c r="C254" s="14"/>
      <c r="D254" s="16"/>
      <c r="E254" s="16"/>
      <c r="F254" s="14" t="s">
        <v>2784</v>
      </c>
      <c r="G254" s="14"/>
      <c r="H254" s="14"/>
      <c r="I254" s="15"/>
      <c r="J254" s="77"/>
      <c r="K254" s="92"/>
    </row>
    <row r="255" spans="1:11" ht="26.4" customHeight="1" x14ac:dyDescent="0.25">
      <c r="A255" s="14" t="s">
        <v>1753</v>
      </c>
      <c r="B255" s="14" t="s">
        <v>2785</v>
      </c>
      <c r="C255" s="14" t="s">
        <v>2786</v>
      </c>
      <c r="D255" s="16">
        <v>45757</v>
      </c>
      <c r="E255" s="16"/>
      <c r="F255" s="14" t="s">
        <v>2789</v>
      </c>
      <c r="G255" s="14"/>
      <c r="H255" s="14" t="s">
        <v>1893</v>
      </c>
      <c r="I255" s="15">
        <v>162</v>
      </c>
      <c r="J255" s="77">
        <v>5</v>
      </c>
      <c r="K255" s="92"/>
    </row>
    <row r="256" spans="1:11" ht="26.4" customHeight="1" x14ac:dyDescent="0.25">
      <c r="A256" s="14" t="s">
        <v>1753</v>
      </c>
      <c r="B256" s="14" t="s">
        <v>2787</v>
      </c>
      <c r="C256" s="14" t="s">
        <v>2788</v>
      </c>
      <c r="D256" s="16">
        <v>45757</v>
      </c>
      <c r="E256" s="16"/>
      <c r="F256" s="14" t="s">
        <v>2789</v>
      </c>
      <c r="G256" s="14"/>
      <c r="H256" s="14" t="s">
        <v>2632</v>
      </c>
      <c r="I256" s="15">
        <v>162</v>
      </c>
      <c r="J256" s="77">
        <v>5</v>
      </c>
      <c r="K256" s="92"/>
    </row>
    <row r="257" spans="1:11" ht="78.599999999999994" customHeight="1" x14ac:dyDescent="0.25">
      <c r="A257" s="14" t="s">
        <v>1753</v>
      </c>
      <c r="B257" s="14"/>
      <c r="C257" s="14"/>
      <c r="D257" s="16"/>
      <c r="E257" s="16"/>
      <c r="F257" s="14" t="s">
        <v>3026</v>
      </c>
      <c r="G257" s="14"/>
      <c r="H257" s="14"/>
      <c r="I257" s="15"/>
      <c r="J257" s="77"/>
      <c r="K257" s="92"/>
    </row>
    <row r="258" spans="1:11" ht="26.4" customHeight="1" x14ac:dyDescent="0.25">
      <c r="A258" s="14" t="s">
        <v>1753</v>
      </c>
      <c r="B258" s="14" t="s">
        <v>3019</v>
      </c>
      <c r="C258" s="14" t="s">
        <v>3020</v>
      </c>
      <c r="D258" s="16">
        <v>45777</v>
      </c>
      <c r="E258" s="16"/>
      <c r="F258" s="14" t="s">
        <v>3025</v>
      </c>
      <c r="G258" s="14"/>
      <c r="H258" s="14" t="s">
        <v>2741</v>
      </c>
      <c r="I258" s="15">
        <v>123</v>
      </c>
      <c r="J258" s="77">
        <v>5</v>
      </c>
      <c r="K258" s="92"/>
    </row>
    <row r="259" spans="1:11" ht="26.4" customHeight="1" x14ac:dyDescent="0.25">
      <c r="A259" s="14" t="s">
        <v>1753</v>
      </c>
      <c r="B259" s="14" t="s">
        <v>3021</v>
      </c>
      <c r="C259" s="14" t="s">
        <v>3022</v>
      </c>
      <c r="D259" s="16">
        <v>45777</v>
      </c>
      <c r="E259" s="16"/>
      <c r="F259" s="14" t="s">
        <v>3025</v>
      </c>
      <c r="G259" s="14"/>
      <c r="H259" s="14" t="s">
        <v>1907</v>
      </c>
      <c r="I259" s="15">
        <v>91</v>
      </c>
      <c r="J259" s="77">
        <v>5</v>
      </c>
      <c r="K259" s="92"/>
    </row>
    <row r="260" spans="1:11" ht="26.4" customHeight="1" x14ac:dyDescent="0.25">
      <c r="A260" s="14" t="s">
        <v>1753</v>
      </c>
      <c r="B260" s="14" t="s">
        <v>3023</v>
      </c>
      <c r="C260" s="14" t="s">
        <v>3024</v>
      </c>
      <c r="D260" s="16">
        <v>45777</v>
      </c>
      <c r="E260" s="16"/>
      <c r="F260" s="14" t="s">
        <v>3025</v>
      </c>
      <c r="G260" s="14"/>
      <c r="H260" s="14" t="s">
        <v>1922</v>
      </c>
      <c r="I260" s="15">
        <v>162</v>
      </c>
      <c r="J260" s="77">
        <v>5</v>
      </c>
      <c r="K260" s="92"/>
    </row>
    <row r="261" spans="1:11" ht="82.8" customHeight="1" x14ac:dyDescent="0.25">
      <c r="A261" s="14" t="s">
        <v>1753</v>
      </c>
      <c r="B261" s="14"/>
      <c r="C261" s="14"/>
      <c r="D261" s="16"/>
      <c r="E261" s="16"/>
      <c r="F261" s="14" t="s">
        <v>4234</v>
      </c>
      <c r="G261" s="14"/>
      <c r="H261" s="14"/>
      <c r="I261" s="15"/>
      <c r="J261" s="77"/>
      <c r="K261" s="92"/>
    </row>
    <row r="262" spans="1:11" ht="26.4" customHeight="1" x14ac:dyDescent="0.25">
      <c r="A262" s="14" t="s">
        <v>1753</v>
      </c>
      <c r="B262" s="14" t="s">
        <v>3664</v>
      </c>
      <c r="C262" s="14" t="s">
        <v>3665</v>
      </c>
      <c r="D262" s="16">
        <v>45798</v>
      </c>
      <c r="E262" s="16"/>
      <c r="F262" s="14" t="s">
        <v>3666</v>
      </c>
      <c r="G262" s="14" t="s">
        <v>3667</v>
      </c>
      <c r="H262" s="14" t="s">
        <v>3668</v>
      </c>
      <c r="I262" s="15">
        <v>140.4</v>
      </c>
      <c r="J262" s="77">
        <v>5</v>
      </c>
      <c r="K262" s="92"/>
    </row>
    <row r="263" spans="1:11" ht="76.2" customHeight="1" x14ac:dyDescent="0.25">
      <c r="A263" s="14" t="s">
        <v>1753</v>
      </c>
      <c r="B263" s="14"/>
      <c r="C263" s="14"/>
      <c r="D263" s="16"/>
      <c r="E263" s="16"/>
      <c r="F263" s="14" t="s">
        <v>4235</v>
      </c>
      <c r="G263" s="14"/>
      <c r="H263" s="14"/>
      <c r="I263" s="15"/>
      <c r="J263" s="77"/>
      <c r="K263" s="92"/>
    </row>
    <row r="264" spans="1:11" ht="26.4" customHeight="1" x14ac:dyDescent="0.25">
      <c r="A264" s="14" t="s">
        <v>1753</v>
      </c>
      <c r="B264" s="14" t="s">
        <v>3994</v>
      </c>
      <c r="C264" s="14" t="s">
        <v>3995</v>
      </c>
      <c r="D264" s="16">
        <v>45793</v>
      </c>
      <c r="E264" s="16"/>
      <c r="F264" s="14" t="s">
        <v>3998</v>
      </c>
      <c r="G264" s="14"/>
      <c r="H264" s="14" t="s">
        <v>1893</v>
      </c>
      <c r="I264" s="15">
        <v>162</v>
      </c>
      <c r="J264" s="77">
        <v>5</v>
      </c>
      <c r="K264" s="92"/>
    </row>
    <row r="265" spans="1:11" ht="26.4" customHeight="1" x14ac:dyDescent="0.25">
      <c r="A265" s="14" t="s">
        <v>1753</v>
      </c>
      <c r="B265" s="14" t="s">
        <v>3996</v>
      </c>
      <c r="C265" s="14" t="s">
        <v>3997</v>
      </c>
      <c r="D265" s="16">
        <v>45793</v>
      </c>
      <c r="E265" s="16"/>
      <c r="F265" s="14" t="s">
        <v>3998</v>
      </c>
      <c r="G265" s="14"/>
      <c r="H265" s="14" t="s">
        <v>1877</v>
      </c>
      <c r="I265" s="15">
        <v>162</v>
      </c>
      <c r="J265" s="77">
        <v>5</v>
      </c>
      <c r="K265" s="92"/>
    </row>
    <row r="266" spans="1:11" ht="76.2" customHeight="1" x14ac:dyDescent="0.25">
      <c r="A266" s="14" t="s">
        <v>1753</v>
      </c>
      <c r="B266" s="14"/>
      <c r="C266" s="14"/>
      <c r="D266" s="16"/>
      <c r="E266" s="16"/>
      <c r="F266" s="14" t="s">
        <v>4236</v>
      </c>
      <c r="G266" s="14"/>
      <c r="H266" s="14"/>
      <c r="I266" s="15"/>
      <c r="J266" s="77"/>
      <c r="K266" s="92"/>
    </row>
    <row r="267" spans="1:11" ht="26.4" customHeight="1" x14ac:dyDescent="0.25">
      <c r="A267" s="14" t="s">
        <v>1753</v>
      </c>
      <c r="B267" s="14" t="s">
        <v>2790</v>
      </c>
      <c r="C267" s="14" t="s">
        <v>2791</v>
      </c>
      <c r="D267" s="16">
        <v>45757</v>
      </c>
      <c r="E267" s="16"/>
      <c r="F267" s="14" t="s">
        <v>2794</v>
      </c>
      <c r="G267" s="14"/>
      <c r="H267" s="14" t="s">
        <v>1901</v>
      </c>
      <c r="I267" s="15">
        <v>142</v>
      </c>
      <c r="J267" s="77">
        <v>5</v>
      </c>
      <c r="K267" s="92"/>
    </row>
    <row r="268" spans="1:11" ht="26.4" customHeight="1" x14ac:dyDescent="0.25">
      <c r="A268" s="14" t="s">
        <v>1753</v>
      </c>
      <c r="B268" s="14" t="s">
        <v>2792</v>
      </c>
      <c r="C268" s="14" t="s">
        <v>2793</v>
      </c>
      <c r="D268" s="16">
        <v>45757</v>
      </c>
      <c r="E268" s="16"/>
      <c r="F268" s="14" t="s">
        <v>2794</v>
      </c>
      <c r="G268" s="14"/>
      <c r="H268" s="14" t="s">
        <v>2670</v>
      </c>
      <c r="I268" s="15">
        <v>142</v>
      </c>
      <c r="J268" s="77">
        <v>5</v>
      </c>
      <c r="K268" s="92"/>
    </row>
    <row r="269" spans="1:11" ht="83.4" customHeight="1" x14ac:dyDescent="0.25">
      <c r="A269" s="14" t="s">
        <v>1753</v>
      </c>
      <c r="B269" s="14"/>
      <c r="C269" s="14"/>
      <c r="D269" s="16"/>
      <c r="E269" s="16"/>
      <c r="F269" s="14" t="s">
        <v>4237</v>
      </c>
      <c r="G269" s="14"/>
      <c r="H269" s="14"/>
      <c r="I269" s="15"/>
      <c r="J269" s="77"/>
      <c r="K269" s="92"/>
    </row>
    <row r="270" spans="1:11" ht="26.4" customHeight="1" x14ac:dyDescent="0.25">
      <c r="A270" s="14" t="s">
        <v>1753</v>
      </c>
      <c r="B270" s="14" t="s">
        <v>2995</v>
      </c>
      <c r="C270" s="14" t="s">
        <v>2996</v>
      </c>
      <c r="D270" s="16">
        <v>45772</v>
      </c>
      <c r="E270" s="16"/>
      <c r="F270" s="14" t="s">
        <v>2997</v>
      </c>
      <c r="G270" s="14" t="s">
        <v>1828</v>
      </c>
      <c r="H270" s="14" t="s">
        <v>1829</v>
      </c>
      <c r="I270" s="15">
        <v>71</v>
      </c>
      <c r="J270" s="77">
        <v>5</v>
      </c>
      <c r="K270" s="92"/>
    </row>
    <row r="271" spans="1:11" ht="77.400000000000006" customHeight="1" x14ac:dyDescent="0.25">
      <c r="A271" s="14" t="s">
        <v>1753</v>
      </c>
      <c r="B271" s="14"/>
      <c r="C271" s="14"/>
      <c r="D271" s="16"/>
      <c r="E271" s="16"/>
      <c r="F271" s="14" t="s">
        <v>4238</v>
      </c>
      <c r="G271" s="14"/>
      <c r="H271" s="14"/>
      <c r="I271" s="15"/>
      <c r="J271" s="77"/>
      <c r="K271" s="92"/>
    </row>
    <row r="272" spans="1:11" ht="26.4" customHeight="1" x14ac:dyDescent="0.25">
      <c r="A272" s="14" t="s">
        <v>1753</v>
      </c>
      <c r="B272" s="14" t="s">
        <v>3495</v>
      </c>
      <c r="C272" s="14" t="s">
        <v>3496</v>
      </c>
      <c r="D272" s="16">
        <v>45784</v>
      </c>
      <c r="E272" s="16"/>
      <c r="F272" s="14" t="s">
        <v>3622</v>
      </c>
      <c r="G272" s="14" t="s">
        <v>3623</v>
      </c>
      <c r="H272" s="14" t="s">
        <v>3624</v>
      </c>
      <c r="I272" s="15">
        <v>218</v>
      </c>
      <c r="J272" s="77">
        <v>5</v>
      </c>
      <c r="K272" s="92"/>
    </row>
    <row r="273" spans="1:11" ht="26.4" customHeight="1" x14ac:dyDescent="0.25">
      <c r="A273" s="14" t="s">
        <v>1753</v>
      </c>
      <c r="B273" s="14" t="s">
        <v>4014</v>
      </c>
      <c r="C273" s="14" t="s">
        <v>4015</v>
      </c>
      <c r="D273" s="16">
        <v>45804</v>
      </c>
      <c r="E273" s="16"/>
      <c r="F273" s="14" t="s">
        <v>4018</v>
      </c>
      <c r="G273" s="14"/>
      <c r="H273" s="14" t="s">
        <v>2757</v>
      </c>
      <c r="I273" s="15">
        <v>138</v>
      </c>
      <c r="J273" s="77">
        <v>5</v>
      </c>
      <c r="K273" s="92"/>
    </row>
    <row r="274" spans="1:11" ht="26.4" customHeight="1" x14ac:dyDescent="0.25">
      <c r="A274" s="14" t="s">
        <v>1753</v>
      </c>
      <c r="B274" s="14" t="s">
        <v>4016</v>
      </c>
      <c r="C274" s="14" t="s">
        <v>4017</v>
      </c>
      <c r="D274" s="16">
        <v>45804</v>
      </c>
      <c r="E274" s="16"/>
      <c r="F274" s="14" t="s">
        <v>4018</v>
      </c>
      <c r="G274" s="14"/>
      <c r="H274" s="14" t="s">
        <v>1893</v>
      </c>
      <c r="I274" s="15">
        <v>138</v>
      </c>
      <c r="J274" s="77">
        <v>5</v>
      </c>
      <c r="K274" s="92"/>
    </row>
    <row r="275" spans="1:11" ht="79.8" customHeight="1" x14ac:dyDescent="0.25">
      <c r="A275" s="14" t="s">
        <v>1753</v>
      </c>
      <c r="B275" s="14"/>
      <c r="C275" s="14"/>
      <c r="D275" s="16"/>
      <c r="E275" s="16"/>
      <c r="F275" s="14" t="s">
        <v>4239</v>
      </c>
      <c r="G275" s="14"/>
      <c r="H275" s="14"/>
      <c r="I275" s="15"/>
      <c r="J275" s="77"/>
      <c r="K275" s="92"/>
    </row>
    <row r="276" spans="1:11" ht="26.4" customHeight="1" x14ac:dyDescent="0.25">
      <c r="A276" s="14" t="s">
        <v>1753</v>
      </c>
      <c r="B276" s="14" t="s">
        <v>3688</v>
      </c>
      <c r="C276" s="14" t="s">
        <v>3689</v>
      </c>
      <c r="D276" s="16">
        <v>45807</v>
      </c>
      <c r="E276" s="16"/>
      <c r="F276" s="14" t="s">
        <v>3690</v>
      </c>
      <c r="G276" s="14" t="s">
        <v>2291</v>
      </c>
      <c r="H276" s="14" t="s">
        <v>2292</v>
      </c>
      <c r="I276" s="15">
        <v>83</v>
      </c>
      <c r="J276" s="77">
        <v>5</v>
      </c>
      <c r="K276" s="92"/>
    </row>
    <row r="277" spans="1:11" ht="78" customHeight="1" x14ac:dyDescent="0.25">
      <c r="A277" s="14" t="s">
        <v>1753</v>
      </c>
      <c r="B277" s="14"/>
      <c r="C277" s="14"/>
      <c r="D277" s="16"/>
      <c r="E277" s="16"/>
      <c r="F277" s="14" t="s">
        <v>4240</v>
      </c>
      <c r="G277" s="14"/>
      <c r="H277" s="14"/>
      <c r="I277" s="15"/>
      <c r="J277" s="77"/>
      <c r="K277" s="92"/>
    </row>
    <row r="278" spans="1:11" ht="26.4" customHeight="1" x14ac:dyDescent="0.25">
      <c r="A278" s="14" t="s">
        <v>1753</v>
      </c>
      <c r="B278" s="14" t="s">
        <v>4019</v>
      </c>
      <c r="C278" s="14" t="s">
        <v>4020</v>
      </c>
      <c r="D278" s="16">
        <v>45804</v>
      </c>
      <c r="E278" s="16"/>
      <c r="F278" s="14" t="s">
        <v>4023</v>
      </c>
      <c r="G278" s="14"/>
      <c r="H278" s="14" t="s">
        <v>2741</v>
      </c>
      <c r="I278" s="15">
        <v>109</v>
      </c>
      <c r="J278" s="77">
        <v>5</v>
      </c>
      <c r="K278" s="92"/>
    </row>
    <row r="279" spans="1:11" ht="26.4" customHeight="1" x14ac:dyDescent="0.25">
      <c r="A279" s="14" t="s">
        <v>1753</v>
      </c>
      <c r="B279" s="14" t="s">
        <v>4021</v>
      </c>
      <c r="C279" s="14" t="s">
        <v>4022</v>
      </c>
      <c r="D279" s="16">
        <v>45804</v>
      </c>
      <c r="E279" s="16"/>
      <c r="F279" s="14" t="s">
        <v>4023</v>
      </c>
      <c r="G279" s="14"/>
      <c r="H279" s="14" t="s">
        <v>1922</v>
      </c>
      <c r="I279" s="15">
        <v>109</v>
      </c>
      <c r="J279" s="77">
        <v>5</v>
      </c>
      <c r="K279" s="92"/>
    </row>
    <row r="280" spans="1:11" ht="26.4" customHeight="1" x14ac:dyDescent="0.25">
      <c r="A280" s="14" t="s">
        <v>1753</v>
      </c>
      <c r="B280" s="14" t="s">
        <v>4024</v>
      </c>
      <c r="C280" s="14" t="s">
        <v>4025</v>
      </c>
      <c r="D280" s="16">
        <v>45804</v>
      </c>
      <c r="E280" s="16"/>
      <c r="F280" s="14" t="s">
        <v>4023</v>
      </c>
      <c r="G280" s="14"/>
      <c r="H280" s="14" t="s">
        <v>1907</v>
      </c>
      <c r="I280" s="15">
        <v>123</v>
      </c>
      <c r="J280" s="77">
        <v>5</v>
      </c>
      <c r="K280" s="92"/>
    </row>
    <row r="281" spans="1:11" ht="26.4" customHeight="1" x14ac:dyDescent="0.25">
      <c r="A281" s="14" t="s">
        <v>1753</v>
      </c>
      <c r="B281" s="14" t="s">
        <v>4026</v>
      </c>
      <c r="C281" s="14" t="s">
        <v>4027</v>
      </c>
      <c r="D281" s="16">
        <v>45804</v>
      </c>
      <c r="E281" s="16"/>
      <c r="F281" s="14" t="s">
        <v>4023</v>
      </c>
      <c r="G281" s="14"/>
      <c r="H281" s="14" t="s">
        <v>3018</v>
      </c>
      <c r="I281" s="15">
        <v>123</v>
      </c>
      <c r="J281" s="77">
        <v>5</v>
      </c>
      <c r="K281" s="92"/>
    </row>
    <row r="282" spans="1:11" ht="106.8" customHeight="1" x14ac:dyDescent="0.25">
      <c r="A282" s="14" t="s">
        <v>1753</v>
      </c>
      <c r="B282" s="14"/>
      <c r="C282" s="14"/>
      <c r="D282" s="16"/>
      <c r="E282" s="16"/>
      <c r="F282" s="14" t="s">
        <v>1929</v>
      </c>
      <c r="G282" s="14"/>
      <c r="H282" s="14"/>
      <c r="I282" s="15"/>
      <c r="J282" s="77"/>
      <c r="K282" s="92"/>
    </row>
    <row r="283" spans="1:11" ht="45.6" customHeight="1" x14ac:dyDescent="0.25">
      <c r="A283" s="14" t="s">
        <v>1753</v>
      </c>
      <c r="B283" s="14" t="s">
        <v>1930</v>
      </c>
      <c r="C283" s="14" t="s">
        <v>1931</v>
      </c>
      <c r="D283" s="16">
        <v>45698</v>
      </c>
      <c r="E283" s="16"/>
      <c r="F283" s="14" t="s">
        <v>1932</v>
      </c>
      <c r="G283" s="14"/>
      <c r="H283" s="14" t="s">
        <v>1933</v>
      </c>
      <c r="I283" s="15">
        <v>591.71</v>
      </c>
      <c r="J283" s="77">
        <v>3</v>
      </c>
      <c r="K283" s="92"/>
    </row>
    <row r="284" spans="1:11" ht="54" customHeight="1" x14ac:dyDescent="0.25">
      <c r="A284" s="14" t="s">
        <v>1753</v>
      </c>
      <c r="B284" s="14" t="s">
        <v>1934</v>
      </c>
      <c r="C284" s="14" t="s">
        <v>1935</v>
      </c>
      <c r="D284" s="16">
        <v>45747</v>
      </c>
      <c r="E284" s="16"/>
      <c r="F284" s="14" t="s">
        <v>1936</v>
      </c>
      <c r="G284" s="14"/>
      <c r="H284" s="14" t="s">
        <v>1933</v>
      </c>
      <c r="I284" s="15">
        <v>0</v>
      </c>
      <c r="J284" s="77">
        <v>3</v>
      </c>
      <c r="K284" s="92"/>
    </row>
    <row r="285" spans="1:11" ht="79.8" customHeight="1" x14ac:dyDescent="0.25">
      <c r="A285" s="14" t="s">
        <v>1753</v>
      </c>
      <c r="B285" s="14"/>
      <c r="C285" s="14"/>
      <c r="D285" s="16"/>
      <c r="E285" s="16"/>
      <c r="F285" s="14" t="s">
        <v>4241</v>
      </c>
      <c r="G285" s="14"/>
      <c r="H285" s="14"/>
      <c r="I285" s="15"/>
      <c r="J285" s="77"/>
      <c r="K285" s="92"/>
    </row>
    <row r="286" spans="1:11" ht="26.4" customHeight="1" x14ac:dyDescent="0.25">
      <c r="A286" s="14" t="s">
        <v>1753</v>
      </c>
      <c r="B286" s="14" t="s">
        <v>1937</v>
      </c>
      <c r="C286" s="14" t="s">
        <v>1938</v>
      </c>
      <c r="D286" s="16">
        <v>45705</v>
      </c>
      <c r="E286" s="16"/>
      <c r="F286" s="14" t="s">
        <v>1939</v>
      </c>
      <c r="G286" s="14"/>
      <c r="H286" s="14" t="s">
        <v>1940</v>
      </c>
      <c r="I286" s="15">
        <v>738</v>
      </c>
      <c r="J286" s="77">
        <v>5</v>
      </c>
      <c r="K286" s="92"/>
    </row>
    <row r="287" spans="1:11" ht="34.200000000000003" customHeight="1" x14ac:dyDescent="0.25">
      <c r="A287" s="14" t="s">
        <v>1753</v>
      </c>
      <c r="B287" s="14" t="s">
        <v>1941</v>
      </c>
      <c r="C287" s="14" t="s">
        <v>1942</v>
      </c>
      <c r="D287" s="16">
        <v>45737</v>
      </c>
      <c r="E287" s="16"/>
      <c r="F287" s="14" t="s">
        <v>1943</v>
      </c>
      <c r="G287" s="14" t="s">
        <v>1944</v>
      </c>
      <c r="H287" s="14" t="s">
        <v>1940</v>
      </c>
      <c r="I287" s="15">
        <v>0</v>
      </c>
      <c r="J287" s="77">
        <v>5</v>
      </c>
      <c r="K287" s="92"/>
    </row>
    <row r="288" spans="1:11" ht="26.4" customHeight="1" x14ac:dyDescent="0.25">
      <c r="A288" s="14" t="s">
        <v>1753</v>
      </c>
      <c r="B288" s="14" t="s">
        <v>4038</v>
      </c>
      <c r="C288" s="14" t="s">
        <v>4039</v>
      </c>
      <c r="D288" s="16">
        <v>45807</v>
      </c>
      <c r="E288" s="16"/>
      <c r="F288" s="14" t="s">
        <v>4042</v>
      </c>
      <c r="G288" s="14"/>
      <c r="H288" s="14" t="s">
        <v>4043</v>
      </c>
      <c r="I288" s="15">
        <v>35</v>
      </c>
      <c r="J288" s="77">
        <v>5</v>
      </c>
      <c r="K288" s="92"/>
    </row>
    <row r="289" spans="1:11" ht="27.6" customHeight="1" x14ac:dyDescent="0.25">
      <c r="A289" s="14" t="s">
        <v>1753</v>
      </c>
      <c r="B289" s="14" t="s">
        <v>4040</v>
      </c>
      <c r="C289" s="14" t="s">
        <v>4041</v>
      </c>
      <c r="D289" s="16">
        <v>45807</v>
      </c>
      <c r="E289" s="16"/>
      <c r="F289" s="14" t="s">
        <v>4042</v>
      </c>
      <c r="G289" s="14"/>
      <c r="H289" s="14" t="s">
        <v>4044</v>
      </c>
      <c r="I289" s="15">
        <v>55</v>
      </c>
      <c r="J289" s="77">
        <v>5</v>
      </c>
      <c r="K289" s="92"/>
    </row>
    <row r="290" spans="1:11" ht="28.2" customHeight="1" x14ac:dyDescent="0.25">
      <c r="A290" s="14" t="s">
        <v>1753</v>
      </c>
      <c r="B290" s="14" t="s">
        <v>4045</v>
      </c>
      <c r="C290" s="14" t="s">
        <v>4046</v>
      </c>
      <c r="D290" s="16">
        <v>45807</v>
      </c>
      <c r="E290" s="16"/>
      <c r="F290" s="14" t="s">
        <v>4042</v>
      </c>
      <c r="G290" s="14"/>
      <c r="H290" s="14" t="s">
        <v>4049</v>
      </c>
      <c r="I290" s="15">
        <v>55</v>
      </c>
      <c r="J290" s="77">
        <v>5</v>
      </c>
      <c r="K290" s="92"/>
    </row>
    <row r="291" spans="1:11" ht="27.6" customHeight="1" x14ac:dyDescent="0.25">
      <c r="A291" s="14" t="s">
        <v>1753</v>
      </c>
      <c r="B291" s="14" t="s">
        <v>4047</v>
      </c>
      <c r="C291" s="14" t="s">
        <v>4048</v>
      </c>
      <c r="D291" s="16">
        <v>45807</v>
      </c>
      <c r="E291" s="16"/>
      <c r="F291" s="14" t="s">
        <v>4042</v>
      </c>
      <c r="G291" s="14"/>
      <c r="H291" s="14" t="s">
        <v>4050</v>
      </c>
      <c r="I291" s="15">
        <v>55</v>
      </c>
      <c r="J291" s="77">
        <v>5</v>
      </c>
      <c r="K291" s="92"/>
    </row>
    <row r="292" spans="1:11" ht="27.6" customHeight="1" x14ac:dyDescent="0.25">
      <c r="A292" s="14" t="s">
        <v>1753</v>
      </c>
      <c r="B292" s="14" t="s">
        <v>4051</v>
      </c>
      <c r="C292" s="14" t="s">
        <v>4052</v>
      </c>
      <c r="D292" s="16">
        <v>45807</v>
      </c>
      <c r="E292" s="16"/>
      <c r="F292" s="14" t="s">
        <v>4042</v>
      </c>
      <c r="G292" s="14"/>
      <c r="H292" s="14" t="s">
        <v>4055</v>
      </c>
      <c r="I292" s="15">
        <v>55</v>
      </c>
      <c r="J292" s="77">
        <v>5</v>
      </c>
      <c r="K292" s="92"/>
    </row>
    <row r="293" spans="1:11" ht="24.6" customHeight="1" x14ac:dyDescent="0.25">
      <c r="A293" s="14" t="s">
        <v>1753</v>
      </c>
      <c r="B293" s="14" t="s">
        <v>4053</v>
      </c>
      <c r="C293" s="14" t="s">
        <v>4054</v>
      </c>
      <c r="D293" s="16">
        <v>45807</v>
      </c>
      <c r="E293" s="16"/>
      <c r="F293" s="14" t="s">
        <v>4042</v>
      </c>
      <c r="G293" s="14"/>
      <c r="H293" s="14" t="s">
        <v>4056</v>
      </c>
      <c r="I293" s="15">
        <v>55</v>
      </c>
      <c r="J293" s="77">
        <v>5</v>
      </c>
      <c r="K293" s="92"/>
    </row>
    <row r="294" spans="1:11" ht="26.4" customHeight="1" x14ac:dyDescent="0.25">
      <c r="A294" s="14" t="s">
        <v>1753</v>
      </c>
      <c r="B294" s="14" t="s">
        <v>4057</v>
      </c>
      <c r="C294" s="14" t="s">
        <v>4058</v>
      </c>
      <c r="D294" s="16">
        <v>45807</v>
      </c>
      <c r="E294" s="16"/>
      <c r="F294" s="14" t="s">
        <v>4042</v>
      </c>
      <c r="G294" s="14"/>
      <c r="H294" s="14" t="s">
        <v>4061</v>
      </c>
      <c r="I294" s="15">
        <v>55</v>
      </c>
      <c r="J294" s="77">
        <v>5</v>
      </c>
      <c r="K294" s="92"/>
    </row>
    <row r="295" spans="1:11" ht="28.2" customHeight="1" x14ac:dyDescent="0.25">
      <c r="A295" s="14" t="s">
        <v>1753</v>
      </c>
      <c r="B295" s="14" t="s">
        <v>4059</v>
      </c>
      <c r="C295" s="14" t="s">
        <v>4060</v>
      </c>
      <c r="D295" s="16">
        <v>45807</v>
      </c>
      <c r="E295" s="16"/>
      <c r="F295" s="14" t="s">
        <v>4042</v>
      </c>
      <c r="G295" s="14"/>
      <c r="H295" s="14" t="s">
        <v>3862</v>
      </c>
      <c r="I295" s="15">
        <v>55</v>
      </c>
      <c r="J295" s="77">
        <v>5</v>
      </c>
      <c r="K295" s="92"/>
    </row>
    <row r="296" spans="1:11" ht="28.8" customHeight="1" x14ac:dyDescent="0.25">
      <c r="A296" s="14" t="s">
        <v>1753</v>
      </c>
      <c r="B296" s="14" t="s">
        <v>4062</v>
      </c>
      <c r="C296" s="14" t="s">
        <v>4063</v>
      </c>
      <c r="D296" s="16">
        <v>45807</v>
      </c>
      <c r="E296" s="16"/>
      <c r="F296" s="14" t="s">
        <v>4042</v>
      </c>
      <c r="G296" s="14"/>
      <c r="H296" s="14" t="s">
        <v>2696</v>
      </c>
      <c r="I296" s="15">
        <v>55</v>
      </c>
      <c r="J296" s="77">
        <v>5</v>
      </c>
      <c r="K296" s="92"/>
    </row>
    <row r="297" spans="1:11" ht="28.8" customHeight="1" x14ac:dyDescent="0.25">
      <c r="A297" s="14" t="s">
        <v>1753</v>
      </c>
      <c r="B297" s="14" t="s">
        <v>4064</v>
      </c>
      <c r="C297" s="14" t="s">
        <v>4065</v>
      </c>
      <c r="D297" s="16">
        <v>45807</v>
      </c>
      <c r="E297" s="16"/>
      <c r="F297" s="14" t="s">
        <v>4042</v>
      </c>
      <c r="G297" s="14"/>
      <c r="H297" s="14" t="s">
        <v>3872</v>
      </c>
      <c r="I297" s="15">
        <v>55</v>
      </c>
      <c r="J297" s="77">
        <v>5</v>
      </c>
      <c r="K297" s="92"/>
    </row>
    <row r="298" spans="1:11" ht="28.8" customHeight="1" x14ac:dyDescent="0.25">
      <c r="A298" s="14" t="s">
        <v>1753</v>
      </c>
      <c r="B298" s="14" t="s">
        <v>4066</v>
      </c>
      <c r="C298" s="14" t="s">
        <v>4067</v>
      </c>
      <c r="D298" s="16">
        <v>45807</v>
      </c>
      <c r="E298" s="16"/>
      <c r="F298" s="14" t="s">
        <v>4042</v>
      </c>
      <c r="G298" s="14"/>
      <c r="H298" s="14" t="s">
        <v>4070</v>
      </c>
      <c r="I298" s="15">
        <v>55</v>
      </c>
      <c r="J298" s="77">
        <v>5</v>
      </c>
      <c r="K298" s="92"/>
    </row>
    <row r="299" spans="1:11" ht="28.8" customHeight="1" x14ac:dyDescent="0.25">
      <c r="A299" s="14" t="s">
        <v>1753</v>
      </c>
      <c r="B299" s="14" t="s">
        <v>4068</v>
      </c>
      <c r="C299" s="14" t="s">
        <v>4069</v>
      </c>
      <c r="D299" s="16">
        <v>45807</v>
      </c>
      <c r="E299" s="16"/>
      <c r="F299" s="14" t="s">
        <v>4042</v>
      </c>
      <c r="G299" s="14"/>
      <c r="H299" s="14" t="s">
        <v>3867</v>
      </c>
      <c r="I299" s="15">
        <v>55</v>
      </c>
      <c r="J299" s="77">
        <v>5</v>
      </c>
      <c r="K299" s="92"/>
    </row>
    <row r="300" spans="1:11" ht="28.8" customHeight="1" x14ac:dyDescent="0.25">
      <c r="A300" s="14" t="s">
        <v>1753</v>
      </c>
      <c r="B300" s="14" t="s">
        <v>4071</v>
      </c>
      <c r="C300" s="14" t="s">
        <v>4072</v>
      </c>
      <c r="D300" s="16">
        <v>45807</v>
      </c>
      <c r="E300" s="16"/>
      <c r="F300" s="14" t="s">
        <v>4042</v>
      </c>
      <c r="G300" s="14"/>
      <c r="H300" s="14" t="s">
        <v>4073</v>
      </c>
      <c r="I300" s="15">
        <v>55</v>
      </c>
      <c r="J300" s="77">
        <v>5</v>
      </c>
      <c r="K300" s="92"/>
    </row>
    <row r="301" spans="1:11" ht="28.8" customHeight="1" x14ac:dyDescent="0.25">
      <c r="A301" s="14" t="s">
        <v>1753</v>
      </c>
      <c r="B301" s="14" t="s">
        <v>4082</v>
      </c>
      <c r="C301" s="14" t="s">
        <v>4083</v>
      </c>
      <c r="D301" s="16">
        <v>45807</v>
      </c>
      <c r="E301" s="16"/>
      <c r="F301" s="14" t="s">
        <v>4042</v>
      </c>
      <c r="G301" s="14"/>
      <c r="H301" s="14" t="s">
        <v>4086</v>
      </c>
      <c r="I301" s="15">
        <v>55</v>
      </c>
      <c r="J301" s="77">
        <v>5</v>
      </c>
      <c r="K301" s="92"/>
    </row>
    <row r="302" spans="1:11" ht="27.6" customHeight="1" x14ac:dyDescent="0.25">
      <c r="A302" s="14" t="s">
        <v>1753</v>
      </c>
      <c r="B302" s="14" t="s">
        <v>4084</v>
      </c>
      <c r="C302" s="14" t="s">
        <v>4085</v>
      </c>
      <c r="D302" s="16">
        <v>45807</v>
      </c>
      <c r="E302" s="16"/>
      <c r="F302" s="14" t="s">
        <v>4042</v>
      </c>
      <c r="G302" s="14"/>
      <c r="H302" s="14" t="s">
        <v>4087</v>
      </c>
      <c r="I302" s="15">
        <v>55</v>
      </c>
      <c r="J302" s="77">
        <v>5</v>
      </c>
      <c r="K302" s="92"/>
    </row>
    <row r="303" spans="1:11" ht="25.8" customHeight="1" x14ac:dyDescent="0.25">
      <c r="A303" s="14" t="s">
        <v>1753</v>
      </c>
      <c r="B303" s="14" t="s">
        <v>4088</v>
      </c>
      <c r="C303" s="14" t="s">
        <v>4089</v>
      </c>
      <c r="D303" s="16">
        <v>45807</v>
      </c>
      <c r="E303" s="16"/>
      <c r="F303" s="14" t="s">
        <v>4042</v>
      </c>
      <c r="G303" s="14"/>
      <c r="H303" s="14" t="s">
        <v>3850</v>
      </c>
      <c r="I303" s="15">
        <v>55</v>
      </c>
      <c r="J303" s="77">
        <v>5</v>
      </c>
      <c r="K303" s="92"/>
    </row>
    <row r="304" spans="1:11" ht="25.8" customHeight="1" x14ac:dyDescent="0.25">
      <c r="A304" s="14" t="s">
        <v>1753</v>
      </c>
      <c r="B304" s="14" t="s">
        <v>4090</v>
      </c>
      <c r="C304" s="14" t="s">
        <v>4091</v>
      </c>
      <c r="D304" s="16">
        <v>45807</v>
      </c>
      <c r="E304" s="16"/>
      <c r="F304" s="14" t="s">
        <v>4042</v>
      </c>
      <c r="G304" s="14"/>
      <c r="H304" s="14" t="s">
        <v>4092</v>
      </c>
      <c r="I304" s="15">
        <v>55</v>
      </c>
      <c r="J304" s="77">
        <v>5</v>
      </c>
      <c r="K304" s="92"/>
    </row>
    <row r="305" spans="1:11" ht="28.2" customHeight="1" x14ac:dyDescent="0.25">
      <c r="A305" s="14" t="s">
        <v>1753</v>
      </c>
      <c r="B305" s="14" t="s">
        <v>4093</v>
      </c>
      <c r="C305" s="14" t="s">
        <v>4094</v>
      </c>
      <c r="D305" s="16">
        <v>45807</v>
      </c>
      <c r="E305" s="16"/>
      <c r="F305" s="14" t="s">
        <v>4042</v>
      </c>
      <c r="G305" s="14"/>
      <c r="H305" s="14" t="s">
        <v>3878</v>
      </c>
      <c r="I305" s="15">
        <v>55</v>
      </c>
      <c r="J305" s="77">
        <v>5</v>
      </c>
      <c r="K305" s="92"/>
    </row>
    <row r="306" spans="1:11" ht="29.4" customHeight="1" x14ac:dyDescent="0.25">
      <c r="A306" s="14" t="s">
        <v>1753</v>
      </c>
      <c r="B306" s="14" t="s">
        <v>4095</v>
      </c>
      <c r="C306" s="14" t="s">
        <v>4096</v>
      </c>
      <c r="D306" s="16">
        <v>45807</v>
      </c>
      <c r="E306" s="16"/>
      <c r="F306" s="14" t="s">
        <v>4042</v>
      </c>
      <c r="G306" s="14"/>
      <c r="H306" s="14" t="s">
        <v>3844</v>
      </c>
      <c r="I306" s="15">
        <v>70</v>
      </c>
      <c r="J306" s="77">
        <v>5</v>
      </c>
      <c r="K306" s="92"/>
    </row>
    <row r="307" spans="1:11" ht="26.4" customHeight="1" x14ac:dyDescent="0.25">
      <c r="A307" s="14" t="s">
        <v>1753</v>
      </c>
      <c r="B307" s="14" t="s">
        <v>4097</v>
      </c>
      <c r="C307" s="14" t="s">
        <v>4098</v>
      </c>
      <c r="D307" s="16">
        <v>45807</v>
      </c>
      <c r="E307" s="16"/>
      <c r="F307" s="14" t="s">
        <v>4042</v>
      </c>
      <c r="G307" s="14"/>
      <c r="H307" s="14" t="s">
        <v>2724</v>
      </c>
      <c r="I307" s="15">
        <v>70</v>
      </c>
      <c r="J307" s="77">
        <v>5</v>
      </c>
      <c r="K307" s="92"/>
    </row>
    <row r="308" spans="1:11" ht="28.8" customHeight="1" x14ac:dyDescent="0.25">
      <c r="A308" s="14" t="s">
        <v>1753</v>
      </c>
      <c r="B308" s="14" t="s">
        <v>4099</v>
      </c>
      <c r="C308" s="14" t="s">
        <v>4100</v>
      </c>
      <c r="D308" s="16">
        <v>45807</v>
      </c>
      <c r="E308" s="16"/>
      <c r="F308" s="14" t="s">
        <v>4042</v>
      </c>
      <c r="G308" s="14"/>
      <c r="H308" s="14" t="s">
        <v>4101</v>
      </c>
      <c r="I308" s="15">
        <v>75</v>
      </c>
      <c r="J308" s="77">
        <v>5</v>
      </c>
      <c r="K308" s="92"/>
    </row>
    <row r="309" spans="1:11" ht="28.2" customHeight="1" x14ac:dyDescent="0.25">
      <c r="A309" s="14" t="s">
        <v>1753</v>
      </c>
      <c r="B309" s="14" t="s">
        <v>4102</v>
      </c>
      <c r="C309" s="14" t="s">
        <v>4103</v>
      </c>
      <c r="D309" s="16">
        <v>45807</v>
      </c>
      <c r="E309" s="16"/>
      <c r="F309" s="14" t="s">
        <v>4042</v>
      </c>
      <c r="G309" s="14"/>
      <c r="H309" s="14" t="s">
        <v>4106</v>
      </c>
      <c r="I309" s="15">
        <v>75</v>
      </c>
      <c r="J309" s="77">
        <v>5</v>
      </c>
      <c r="K309" s="92"/>
    </row>
    <row r="310" spans="1:11" ht="28.2" customHeight="1" x14ac:dyDescent="0.25">
      <c r="A310" s="14" t="s">
        <v>1753</v>
      </c>
      <c r="B310" s="14" t="s">
        <v>4104</v>
      </c>
      <c r="C310" s="14" t="s">
        <v>4105</v>
      </c>
      <c r="D310" s="16">
        <v>45807</v>
      </c>
      <c r="E310" s="16"/>
      <c r="F310" s="14" t="s">
        <v>4042</v>
      </c>
      <c r="G310" s="14"/>
      <c r="H310" s="14" t="s">
        <v>3879</v>
      </c>
      <c r="I310" s="15">
        <v>87</v>
      </c>
      <c r="J310" s="77">
        <v>5</v>
      </c>
      <c r="K310" s="92"/>
    </row>
    <row r="311" spans="1:11" ht="25.2" customHeight="1" x14ac:dyDescent="0.25">
      <c r="A311" s="14" t="s">
        <v>1753</v>
      </c>
      <c r="B311" s="14" t="s">
        <v>4107</v>
      </c>
      <c r="C311" s="14" t="s">
        <v>4108</v>
      </c>
      <c r="D311" s="16">
        <v>45807</v>
      </c>
      <c r="E311" s="16"/>
      <c r="F311" s="14" t="s">
        <v>4042</v>
      </c>
      <c r="G311" s="14"/>
      <c r="H311" s="14" t="s">
        <v>4111</v>
      </c>
      <c r="I311" s="15">
        <v>87</v>
      </c>
      <c r="J311" s="77">
        <v>5</v>
      </c>
      <c r="K311" s="92"/>
    </row>
    <row r="312" spans="1:11" ht="28.2" customHeight="1" x14ac:dyDescent="0.25">
      <c r="A312" s="14" t="s">
        <v>1753</v>
      </c>
      <c r="B312" s="14" t="s">
        <v>4109</v>
      </c>
      <c r="C312" s="14" t="s">
        <v>4110</v>
      </c>
      <c r="D312" s="16">
        <v>45807</v>
      </c>
      <c r="E312" s="16"/>
      <c r="F312" s="14" t="s">
        <v>4042</v>
      </c>
      <c r="G312" s="14"/>
      <c r="H312" s="14" t="s">
        <v>4112</v>
      </c>
      <c r="I312" s="15">
        <v>127</v>
      </c>
      <c r="J312" s="77">
        <v>5</v>
      </c>
      <c r="K312" s="92"/>
    </row>
    <row r="313" spans="1:11" ht="80.400000000000006" customHeight="1" x14ac:dyDescent="0.25">
      <c r="A313" s="14" t="s">
        <v>1753</v>
      </c>
      <c r="B313" s="14"/>
      <c r="C313" s="14"/>
      <c r="D313" s="16"/>
      <c r="E313" s="16"/>
      <c r="F313" s="14" t="s">
        <v>2826</v>
      </c>
      <c r="G313" s="14"/>
      <c r="H313" s="14"/>
      <c r="I313" s="15"/>
      <c r="J313" s="77"/>
      <c r="K313" s="92"/>
    </row>
    <row r="314" spans="1:11" ht="39.6" customHeight="1" x14ac:dyDescent="0.25">
      <c r="A314" s="14" t="s">
        <v>1753</v>
      </c>
      <c r="B314" s="14" t="s">
        <v>3631</v>
      </c>
      <c r="C314" s="14" t="s">
        <v>3632</v>
      </c>
      <c r="D314" s="16">
        <v>45790</v>
      </c>
      <c r="E314" s="16"/>
      <c r="F314" s="14" t="s">
        <v>4262</v>
      </c>
      <c r="G314" s="14" t="s">
        <v>3633</v>
      </c>
      <c r="H314" s="14" t="s">
        <v>3634</v>
      </c>
      <c r="I314" s="15">
        <v>400</v>
      </c>
      <c r="J314" s="77">
        <v>5</v>
      </c>
      <c r="K314" s="92"/>
    </row>
    <row r="315" spans="1:11" ht="60" customHeight="1" x14ac:dyDescent="0.25">
      <c r="A315" s="14" t="s">
        <v>1753</v>
      </c>
      <c r="B315" s="14" t="s">
        <v>3631</v>
      </c>
      <c r="C315" s="14" t="s">
        <v>3632</v>
      </c>
      <c r="D315" s="16">
        <v>45790</v>
      </c>
      <c r="E315" s="16"/>
      <c r="F315" s="14" t="s">
        <v>4263</v>
      </c>
      <c r="G315" s="14" t="s">
        <v>3633</v>
      </c>
      <c r="H315" s="14" t="s">
        <v>3634</v>
      </c>
      <c r="I315" s="15">
        <v>80</v>
      </c>
      <c r="J315" s="77">
        <v>5</v>
      </c>
      <c r="K315" s="92"/>
    </row>
    <row r="316" spans="1:11" ht="34.200000000000003" customHeight="1" x14ac:dyDescent="0.25">
      <c r="A316" s="14" t="s">
        <v>1753</v>
      </c>
      <c r="B316" s="14" t="s">
        <v>2827</v>
      </c>
      <c r="C316" s="14" t="s">
        <v>2828</v>
      </c>
      <c r="D316" s="16">
        <v>45758</v>
      </c>
      <c r="E316" s="16"/>
      <c r="F316" s="14" t="s">
        <v>2887</v>
      </c>
      <c r="G316" s="14"/>
      <c r="H316" s="14" t="s">
        <v>2888</v>
      </c>
      <c r="I316" s="15">
        <v>35</v>
      </c>
      <c r="J316" s="77">
        <v>5</v>
      </c>
      <c r="K316" s="92"/>
    </row>
    <row r="317" spans="1:11" ht="34.200000000000003" customHeight="1" x14ac:dyDescent="0.25">
      <c r="A317" s="14" t="s">
        <v>1753</v>
      </c>
      <c r="B317" s="14" t="s">
        <v>2829</v>
      </c>
      <c r="C317" s="14" t="s">
        <v>2830</v>
      </c>
      <c r="D317" s="16">
        <v>45758</v>
      </c>
      <c r="E317" s="16"/>
      <c r="F317" s="14" t="s">
        <v>2887</v>
      </c>
      <c r="G317" s="14"/>
      <c r="H317" s="14" t="s">
        <v>2889</v>
      </c>
      <c r="I317" s="15">
        <v>35</v>
      </c>
      <c r="J317" s="77">
        <v>5</v>
      </c>
      <c r="K317" s="92"/>
    </row>
    <row r="318" spans="1:11" ht="34.200000000000003" customHeight="1" x14ac:dyDescent="0.25">
      <c r="A318" s="14" t="s">
        <v>1753</v>
      </c>
      <c r="B318" s="14" t="s">
        <v>2831</v>
      </c>
      <c r="C318" s="14" t="s">
        <v>2832</v>
      </c>
      <c r="D318" s="16">
        <v>45758</v>
      </c>
      <c r="E318" s="16"/>
      <c r="F318" s="14" t="s">
        <v>2887</v>
      </c>
      <c r="G318" s="14"/>
      <c r="H318" s="14" t="s">
        <v>2890</v>
      </c>
      <c r="I318" s="15">
        <v>35</v>
      </c>
      <c r="J318" s="77">
        <v>5</v>
      </c>
      <c r="K318" s="92"/>
    </row>
    <row r="319" spans="1:11" ht="34.200000000000003" customHeight="1" x14ac:dyDescent="0.25">
      <c r="A319" s="14" t="s">
        <v>1753</v>
      </c>
      <c r="B319" s="14" t="s">
        <v>2833</v>
      </c>
      <c r="C319" s="14" t="s">
        <v>2834</v>
      </c>
      <c r="D319" s="16">
        <v>45758</v>
      </c>
      <c r="E319" s="16"/>
      <c r="F319" s="14" t="s">
        <v>2887</v>
      </c>
      <c r="G319" s="14"/>
      <c r="H319" s="14" t="s">
        <v>2891</v>
      </c>
      <c r="I319" s="15">
        <v>40</v>
      </c>
      <c r="J319" s="77">
        <v>5</v>
      </c>
      <c r="K319" s="92"/>
    </row>
    <row r="320" spans="1:11" ht="34.200000000000003" customHeight="1" x14ac:dyDescent="0.25">
      <c r="A320" s="14" t="s">
        <v>1753</v>
      </c>
      <c r="B320" s="14" t="s">
        <v>2835</v>
      </c>
      <c r="C320" s="14" t="s">
        <v>2836</v>
      </c>
      <c r="D320" s="16">
        <v>45758</v>
      </c>
      <c r="E320" s="16"/>
      <c r="F320" s="14" t="s">
        <v>2887</v>
      </c>
      <c r="G320" s="14"/>
      <c r="H320" s="14" t="s">
        <v>2892</v>
      </c>
      <c r="I320" s="15">
        <v>40</v>
      </c>
      <c r="J320" s="77">
        <v>5</v>
      </c>
      <c r="K320" s="92"/>
    </row>
    <row r="321" spans="1:11" ht="34.200000000000003" customHeight="1" x14ac:dyDescent="0.25">
      <c r="A321" s="14" t="s">
        <v>1753</v>
      </c>
      <c r="B321" s="14" t="s">
        <v>2837</v>
      </c>
      <c r="C321" s="14" t="s">
        <v>2838</v>
      </c>
      <c r="D321" s="16">
        <v>45758</v>
      </c>
      <c r="E321" s="16"/>
      <c r="F321" s="14" t="s">
        <v>2887</v>
      </c>
      <c r="G321" s="14"/>
      <c r="H321" s="14" t="s">
        <v>2893</v>
      </c>
      <c r="I321" s="15">
        <v>55</v>
      </c>
      <c r="J321" s="77">
        <v>5</v>
      </c>
      <c r="K321" s="92"/>
    </row>
    <row r="322" spans="1:11" ht="34.200000000000003" customHeight="1" x14ac:dyDescent="0.25">
      <c r="A322" s="14" t="s">
        <v>1753</v>
      </c>
      <c r="B322" s="14" t="s">
        <v>2839</v>
      </c>
      <c r="C322" s="14" t="s">
        <v>2840</v>
      </c>
      <c r="D322" s="16">
        <v>45758</v>
      </c>
      <c r="E322" s="16"/>
      <c r="F322" s="14" t="s">
        <v>2887</v>
      </c>
      <c r="G322" s="14"/>
      <c r="H322" s="14" t="s">
        <v>2894</v>
      </c>
      <c r="I322" s="15">
        <v>55</v>
      </c>
      <c r="J322" s="77">
        <v>5</v>
      </c>
      <c r="K322" s="92"/>
    </row>
    <row r="323" spans="1:11" ht="34.200000000000003" customHeight="1" x14ac:dyDescent="0.25">
      <c r="A323" s="14" t="s">
        <v>1753</v>
      </c>
      <c r="B323" s="14" t="s">
        <v>2841</v>
      </c>
      <c r="C323" s="14" t="s">
        <v>2842</v>
      </c>
      <c r="D323" s="16">
        <v>45758</v>
      </c>
      <c r="E323" s="16"/>
      <c r="F323" s="14" t="s">
        <v>2887</v>
      </c>
      <c r="G323" s="14"/>
      <c r="H323" s="14" t="s">
        <v>2895</v>
      </c>
      <c r="I323" s="15">
        <v>55</v>
      </c>
      <c r="J323" s="77">
        <v>5</v>
      </c>
      <c r="K323" s="92"/>
    </row>
    <row r="324" spans="1:11" ht="34.200000000000003" customHeight="1" x14ac:dyDescent="0.25">
      <c r="A324" s="14" t="s">
        <v>1753</v>
      </c>
      <c r="B324" s="14" t="s">
        <v>2843</v>
      </c>
      <c r="C324" s="14" t="s">
        <v>2844</v>
      </c>
      <c r="D324" s="16">
        <v>45758</v>
      </c>
      <c r="E324" s="16"/>
      <c r="F324" s="14" t="s">
        <v>2887</v>
      </c>
      <c r="G324" s="14"/>
      <c r="H324" s="14" t="s">
        <v>2896</v>
      </c>
      <c r="I324" s="15">
        <v>55</v>
      </c>
      <c r="J324" s="77">
        <v>5</v>
      </c>
      <c r="K324" s="92"/>
    </row>
    <row r="325" spans="1:11" ht="34.200000000000003" customHeight="1" x14ac:dyDescent="0.25">
      <c r="A325" s="14" t="s">
        <v>1753</v>
      </c>
      <c r="B325" s="14" t="s">
        <v>2845</v>
      </c>
      <c r="C325" s="14" t="s">
        <v>2846</v>
      </c>
      <c r="D325" s="16">
        <v>45758</v>
      </c>
      <c r="E325" s="16"/>
      <c r="F325" s="14" t="s">
        <v>2887</v>
      </c>
      <c r="G325" s="14"/>
      <c r="H325" s="14" t="s">
        <v>2897</v>
      </c>
      <c r="I325" s="15">
        <v>55</v>
      </c>
      <c r="J325" s="77">
        <v>5</v>
      </c>
      <c r="K325" s="92"/>
    </row>
    <row r="326" spans="1:11" ht="34.200000000000003" customHeight="1" x14ac:dyDescent="0.25">
      <c r="A326" s="14" t="s">
        <v>1753</v>
      </c>
      <c r="B326" s="14" t="s">
        <v>2847</v>
      </c>
      <c r="C326" s="14" t="s">
        <v>2848</v>
      </c>
      <c r="D326" s="16">
        <v>45758</v>
      </c>
      <c r="E326" s="16"/>
      <c r="F326" s="14" t="s">
        <v>2887</v>
      </c>
      <c r="G326" s="14"/>
      <c r="H326" s="14" t="s">
        <v>2688</v>
      </c>
      <c r="I326" s="15">
        <v>55</v>
      </c>
      <c r="J326" s="77">
        <v>5</v>
      </c>
      <c r="K326" s="92"/>
    </row>
    <row r="327" spans="1:11" ht="34.200000000000003" customHeight="1" x14ac:dyDescent="0.25">
      <c r="A327" s="14" t="s">
        <v>1753</v>
      </c>
      <c r="B327" s="14" t="s">
        <v>2849</v>
      </c>
      <c r="C327" s="14" t="s">
        <v>2850</v>
      </c>
      <c r="D327" s="16">
        <v>45758</v>
      </c>
      <c r="E327" s="16"/>
      <c r="F327" s="14" t="s">
        <v>2887</v>
      </c>
      <c r="G327" s="14"/>
      <c r="H327" s="14" t="s">
        <v>2725</v>
      </c>
      <c r="I327" s="15">
        <v>55</v>
      </c>
      <c r="J327" s="77">
        <v>5</v>
      </c>
      <c r="K327" s="92"/>
    </row>
    <row r="328" spans="1:11" ht="34.200000000000003" customHeight="1" x14ac:dyDescent="0.25">
      <c r="A328" s="14" t="s">
        <v>1753</v>
      </c>
      <c r="B328" s="14" t="s">
        <v>2851</v>
      </c>
      <c r="C328" s="14" t="s">
        <v>2852</v>
      </c>
      <c r="D328" s="16">
        <v>45758</v>
      </c>
      <c r="E328" s="16"/>
      <c r="F328" s="14" t="s">
        <v>2887</v>
      </c>
      <c r="G328" s="14"/>
      <c r="H328" s="14" t="s">
        <v>2898</v>
      </c>
      <c r="I328" s="15">
        <v>55</v>
      </c>
      <c r="J328" s="77">
        <v>5</v>
      </c>
      <c r="K328" s="92"/>
    </row>
    <row r="329" spans="1:11" ht="34.200000000000003" customHeight="1" x14ac:dyDescent="0.25">
      <c r="A329" s="14" t="s">
        <v>1753</v>
      </c>
      <c r="B329" s="14" t="s">
        <v>2853</v>
      </c>
      <c r="C329" s="14" t="s">
        <v>2854</v>
      </c>
      <c r="D329" s="16">
        <v>45758</v>
      </c>
      <c r="E329" s="16"/>
      <c r="F329" s="14" t="s">
        <v>2887</v>
      </c>
      <c r="G329" s="14"/>
      <c r="H329" s="14" t="s">
        <v>2899</v>
      </c>
      <c r="I329" s="15">
        <v>55</v>
      </c>
      <c r="J329" s="77">
        <v>5</v>
      </c>
      <c r="K329" s="92"/>
    </row>
    <row r="330" spans="1:11" ht="34.200000000000003" customHeight="1" x14ac:dyDescent="0.25">
      <c r="A330" s="14" t="s">
        <v>1753</v>
      </c>
      <c r="B330" s="14" t="s">
        <v>2855</v>
      </c>
      <c r="C330" s="14" t="s">
        <v>2856</v>
      </c>
      <c r="D330" s="16">
        <v>45758</v>
      </c>
      <c r="E330" s="16"/>
      <c r="F330" s="14" t="s">
        <v>2887</v>
      </c>
      <c r="G330" s="14"/>
      <c r="H330" s="14" t="s">
        <v>2900</v>
      </c>
      <c r="I330" s="15">
        <v>55</v>
      </c>
      <c r="J330" s="77">
        <v>5</v>
      </c>
      <c r="K330" s="92"/>
    </row>
    <row r="331" spans="1:11" ht="34.200000000000003" customHeight="1" x14ac:dyDescent="0.25">
      <c r="A331" s="14" t="s">
        <v>1753</v>
      </c>
      <c r="B331" s="14" t="s">
        <v>2857</v>
      </c>
      <c r="C331" s="14" t="s">
        <v>2858</v>
      </c>
      <c r="D331" s="16">
        <v>45758</v>
      </c>
      <c r="E331" s="16"/>
      <c r="F331" s="14" t="s">
        <v>2887</v>
      </c>
      <c r="G331" s="14"/>
      <c r="H331" s="14" t="s">
        <v>2697</v>
      </c>
      <c r="I331" s="15">
        <v>55</v>
      </c>
      <c r="J331" s="77">
        <v>5</v>
      </c>
      <c r="K331" s="92"/>
    </row>
    <row r="332" spans="1:11" ht="34.200000000000003" customHeight="1" x14ac:dyDescent="0.25">
      <c r="A332" s="14" t="s">
        <v>1753</v>
      </c>
      <c r="B332" s="14" t="s">
        <v>2859</v>
      </c>
      <c r="C332" s="14" t="s">
        <v>2860</v>
      </c>
      <c r="D332" s="16">
        <v>45758</v>
      </c>
      <c r="E332" s="16"/>
      <c r="F332" s="14" t="s">
        <v>2887</v>
      </c>
      <c r="G332" s="14"/>
      <c r="H332" s="14" t="s">
        <v>2714</v>
      </c>
      <c r="I332" s="15">
        <v>55</v>
      </c>
      <c r="J332" s="77">
        <v>5</v>
      </c>
      <c r="K332" s="92"/>
    </row>
    <row r="333" spans="1:11" ht="34.200000000000003" customHeight="1" x14ac:dyDescent="0.25">
      <c r="A333" s="14" t="s">
        <v>1753</v>
      </c>
      <c r="B333" s="14" t="s">
        <v>2861</v>
      </c>
      <c r="C333" s="14" t="s">
        <v>2862</v>
      </c>
      <c r="D333" s="16">
        <v>45758</v>
      </c>
      <c r="E333" s="16"/>
      <c r="F333" s="14" t="s">
        <v>2887</v>
      </c>
      <c r="G333" s="14"/>
      <c r="H333" s="14" t="s">
        <v>2732</v>
      </c>
      <c r="I333" s="15">
        <v>55</v>
      </c>
      <c r="J333" s="77">
        <v>5</v>
      </c>
      <c r="K333" s="92"/>
    </row>
    <row r="334" spans="1:11" ht="34.200000000000003" customHeight="1" x14ac:dyDescent="0.25">
      <c r="A334" s="14" t="s">
        <v>1753</v>
      </c>
      <c r="B334" s="14" t="s">
        <v>2863</v>
      </c>
      <c r="C334" s="14" t="s">
        <v>2864</v>
      </c>
      <c r="D334" s="16">
        <v>45758</v>
      </c>
      <c r="E334" s="16"/>
      <c r="F334" s="14" t="s">
        <v>2887</v>
      </c>
      <c r="G334" s="14"/>
      <c r="H334" s="14" t="s">
        <v>2901</v>
      </c>
      <c r="I334" s="15">
        <v>55</v>
      </c>
      <c r="J334" s="77">
        <v>5</v>
      </c>
      <c r="K334" s="92"/>
    </row>
    <row r="335" spans="1:11" ht="34.200000000000003" customHeight="1" x14ac:dyDescent="0.25">
      <c r="A335" s="14" t="s">
        <v>1753</v>
      </c>
      <c r="B335" s="14" t="s">
        <v>2865</v>
      </c>
      <c r="C335" s="14" t="s">
        <v>2866</v>
      </c>
      <c r="D335" s="16">
        <v>45758</v>
      </c>
      <c r="E335" s="16"/>
      <c r="F335" s="14" t="s">
        <v>2887</v>
      </c>
      <c r="G335" s="14"/>
      <c r="H335" s="14" t="s">
        <v>2902</v>
      </c>
      <c r="I335" s="15">
        <v>55</v>
      </c>
      <c r="J335" s="77">
        <v>5</v>
      </c>
      <c r="K335" s="92"/>
    </row>
    <row r="336" spans="1:11" ht="34.200000000000003" customHeight="1" x14ac:dyDescent="0.25">
      <c r="A336" s="14" t="s">
        <v>1753</v>
      </c>
      <c r="B336" s="14" t="s">
        <v>2867</v>
      </c>
      <c r="C336" s="14" t="s">
        <v>2868</v>
      </c>
      <c r="D336" s="16">
        <v>45758</v>
      </c>
      <c r="E336" s="16"/>
      <c r="F336" s="14" t="s">
        <v>2887</v>
      </c>
      <c r="G336" s="14"/>
      <c r="H336" s="14" t="s">
        <v>2716</v>
      </c>
      <c r="I336" s="15">
        <v>55</v>
      </c>
      <c r="J336" s="77">
        <v>5</v>
      </c>
      <c r="K336" s="92"/>
    </row>
    <row r="337" spans="1:11" ht="34.200000000000003" customHeight="1" x14ac:dyDescent="0.25">
      <c r="A337" s="14" t="s">
        <v>1753</v>
      </c>
      <c r="B337" s="14" t="s">
        <v>2869</v>
      </c>
      <c r="C337" s="14" t="s">
        <v>2870</v>
      </c>
      <c r="D337" s="16">
        <v>45758</v>
      </c>
      <c r="E337" s="16"/>
      <c r="F337" s="14" t="s">
        <v>2887</v>
      </c>
      <c r="G337" s="14"/>
      <c r="H337" s="14" t="s">
        <v>2903</v>
      </c>
      <c r="I337" s="15">
        <v>55</v>
      </c>
      <c r="J337" s="77">
        <v>5</v>
      </c>
      <c r="K337" s="92"/>
    </row>
    <row r="338" spans="1:11" ht="34.200000000000003" customHeight="1" x14ac:dyDescent="0.25">
      <c r="A338" s="14" t="s">
        <v>1753</v>
      </c>
      <c r="B338" s="14" t="s">
        <v>2871</v>
      </c>
      <c r="C338" s="14" t="s">
        <v>2872</v>
      </c>
      <c r="D338" s="16">
        <v>45758</v>
      </c>
      <c r="E338" s="16"/>
      <c r="F338" s="14" t="s">
        <v>2887</v>
      </c>
      <c r="G338" s="14"/>
      <c r="H338" s="14" t="s">
        <v>2904</v>
      </c>
      <c r="I338" s="15">
        <v>55</v>
      </c>
      <c r="J338" s="77">
        <v>5</v>
      </c>
      <c r="K338" s="92"/>
    </row>
    <row r="339" spans="1:11" ht="34.200000000000003" customHeight="1" x14ac:dyDescent="0.25">
      <c r="A339" s="14" t="s">
        <v>1753</v>
      </c>
      <c r="B339" s="14" t="s">
        <v>2873</v>
      </c>
      <c r="C339" s="14" t="s">
        <v>2874</v>
      </c>
      <c r="D339" s="16">
        <v>45758</v>
      </c>
      <c r="E339" s="16"/>
      <c r="F339" s="14" t="s">
        <v>2887</v>
      </c>
      <c r="G339" s="14"/>
      <c r="H339" s="14" t="s">
        <v>2723</v>
      </c>
      <c r="I339" s="15">
        <v>55</v>
      </c>
      <c r="J339" s="77">
        <v>5</v>
      </c>
      <c r="K339" s="92"/>
    </row>
    <row r="340" spans="1:11" ht="34.200000000000003" customHeight="1" x14ac:dyDescent="0.25">
      <c r="A340" s="14" t="s">
        <v>1753</v>
      </c>
      <c r="B340" s="14" t="s">
        <v>2875</v>
      </c>
      <c r="C340" s="14" t="s">
        <v>2876</v>
      </c>
      <c r="D340" s="16">
        <v>45758</v>
      </c>
      <c r="E340" s="16"/>
      <c r="F340" s="14" t="s">
        <v>2887</v>
      </c>
      <c r="G340" s="14"/>
      <c r="H340" s="14" t="s">
        <v>2905</v>
      </c>
      <c r="I340" s="15">
        <v>70</v>
      </c>
      <c r="J340" s="77">
        <v>5</v>
      </c>
      <c r="K340" s="92"/>
    </row>
    <row r="341" spans="1:11" ht="34.200000000000003" customHeight="1" x14ac:dyDescent="0.25">
      <c r="A341" s="14" t="s">
        <v>1753</v>
      </c>
      <c r="B341" s="14" t="s">
        <v>2877</v>
      </c>
      <c r="C341" s="14" t="s">
        <v>2878</v>
      </c>
      <c r="D341" s="16">
        <v>45758</v>
      </c>
      <c r="E341" s="16"/>
      <c r="F341" s="14" t="s">
        <v>2887</v>
      </c>
      <c r="G341" s="14"/>
      <c r="H341" s="14" t="s">
        <v>2906</v>
      </c>
      <c r="I341" s="15">
        <v>70</v>
      </c>
      <c r="J341" s="77">
        <v>5</v>
      </c>
      <c r="K341" s="92"/>
    </row>
    <row r="342" spans="1:11" ht="34.200000000000003" customHeight="1" x14ac:dyDescent="0.25">
      <c r="A342" s="14" t="s">
        <v>1753</v>
      </c>
      <c r="B342" s="14" t="s">
        <v>2879</v>
      </c>
      <c r="C342" s="14" t="s">
        <v>2880</v>
      </c>
      <c r="D342" s="16">
        <v>45758</v>
      </c>
      <c r="E342" s="16"/>
      <c r="F342" s="14" t="s">
        <v>2887</v>
      </c>
      <c r="G342" s="14"/>
      <c r="H342" s="14" t="s">
        <v>2706</v>
      </c>
      <c r="I342" s="15">
        <v>70</v>
      </c>
      <c r="J342" s="77">
        <v>5</v>
      </c>
      <c r="K342" s="92"/>
    </row>
    <row r="343" spans="1:11" ht="34.200000000000003" customHeight="1" x14ac:dyDescent="0.25">
      <c r="A343" s="14" t="s">
        <v>1753</v>
      </c>
      <c r="B343" s="14" t="s">
        <v>2881</v>
      </c>
      <c r="C343" s="14" t="s">
        <v>2882</v>
      </c>
      <c r="D343" s="16">
        <v>45758</v>
      </c>
      <c r="E343" s="16"/>
      <c r="F343" s="14" t="s">
        <v>2887</v>
      </c>
      <c r="G343" s="14"/>
      <c r="H343" s="14" t="s">
        <v>2907</v>
      </c>
      <c r="I343" s="15">
        <v>75</v>
      </c>
      <c r="J343" s="77">
        <v>5</v>
      </c>
      <c r="K343" s="92"/>
    </row>
    <row r="344" spans="1:11" ht="34.200000000000003" customHeight="1" x14ac:dyDescent="0.25">
      <c r="A344" s="14" t="s">
        <v>1753</v>
      </c>
      <c r="B344" s="14" t="s">
        <v>2883</v>
      </c>
      <c r="C344" s="14" t="s">
        <v>2884</v>
      </c>
      <c r="D344" s="16">
        <v>45758</v>
      </c>
      <c r="E344" s="16"/>
      <c r="F344" s="14" t="s">
        <v>2887</v>
      </c>
      <c r="G344" s="14"/>
      <c r="H344" s="14" t="s">
        <v>2908</v>
      </c>
      <c r="I344" s="15">
        <v>87</v>
      </c>
      <c r="J344" s="77">
        <v>5</v>
      </c>
      <c r="K344" s="92"/>
    </row>
    <row r="345" spans="1:11" ht="34.200000000000003" customHeight="1" x14ac:dyDescent="0.25">
      <c r="A345" s="14" t="s">
        <v>1753</v>
      </c>
      <c r="B345" s="14" t="s">
        <v>2885</v>
      </c>
      <c r="C345" s="14" t="s">
        <v>2886</v>
      </c>
      <c r="D345" s="16">
        <v>45758</v>
      </c>
      <c r="E345" s="16"/>
      <c r="F345" s="14" t="s">
        <v>2887</v>
      </c>
      <c r="G345" s="14"/>
      <c r="H345" s="14" t="s">
        <v>2909</v>
      </c>
      <c r="I345" s="15">
        <v>87</v>
      </c>
      <c r="J345" s="77">
        <v>5</v>
      </c>
      <c r="K345" s="92"/>
    </row>
    <row r="346" spans="1:11" ht="76.8" customHeight="1" x14ac:dyDescent="0.25">
      <c r="A346" s="14" t="s">
        <v>1753</v>
      </c>
      <c r="B346" s="14"/>
      <c r="C346" s="14"/>
      <c r="D346" s="16"/>
      <c r="E346" s="16"/>
      <c r="F346" s="14" t="s">
        <v>4242</v>
      </c>
      <c r="G346" s="14"/>
      <c r="H346" s="14"/>
      <c r="I346" s="15"/>
      <c r="J346" s="77"/>
      <c r="K346" s="92"/>
    </row>
    <row r="347" spans="1:11" ht="38.4" customHeight="1" x14ac:dyDescent="0.25">
      <c r="A347" s="14" t="s">
        <v>1753</v>
      </c>
      <c r="B347" s="14" t="s">
        <v>3635</v>
      </c>
      <c r="C347" s="14" t="s">
        <v>3636</v>
      </c>
      <c r="D347" s="16">
        <v>45790</v>
      </c>
      <c r="E347" s="16"/>
      <c r="F347" s="14" t="s">
        <v>4264</v>
      </c>
      <c r="G347" s="14" t="s">
        <v>3633</v>
      </c>
      <c r="H347" s="14" t="s">
        <v>3634</v>
      </c>
      <c r="I347" s="15">
        <v>400</v>
      </c>
      <c r="J347" s="77">
        <v>5</v>
      </c>
      <c r="K347" s="92"/>
    </row>
    <row r="348" spans="1:11" ht="56.4" customHeight="1" x14ac:dyDescent="0.25">
      <c r="A348" s="14" t="s">
        <v>1753</v>
      </c>
      <c r="B348" s="14" t="s">
        <v>3635</v>
      </c>
      <c r="C348" s="14" t="s">
        <v>3636</v>
      </c>
      <c r="D348" s="16">
        <v>45790</v>
      </c>
      <c r="E348" s="16"/>
      <c r="F348" s="14" t="s">
        <v>4265</v>
      </c>
      <c r="G348" s="14" t="s">
        <v>3633</v>
      </c>
      <c r="H348" s="14" t="s">
        <v>3634</v>
      </c>
      <c r="I348" s="15">
        <v>80</v>
      </c>
      <c r="J348" s="77">
        <v>5</v>
      </c>
      <c r="K348" s="92"/>
    </row>
    <row r="349" spans="1:11" ht="67.8" customHeight="1" x14ac:dyDescent="0.25">
      <c r="A349" s="14" t="s">
        <v>1753</v>
      </c>
      <c r="B349" s="14" t="s">
        <v>3635</v>
      </c>
      <c r="C349" s="14" t="s">
        <v>3636</v>
      </c>
      <c r="D349" s="16">
        <v>45790</v>
      </c>
      <c r="E349" s="16"/>
      <c r="F349" s="14" t="s">
        <v>4266</v>
      </c>
      <c r="G349" s="14" t="s">
        <v>3633</v>
      </c>
      <c r="H349" s="14" t="s">
        <v>3634</v>
      </c>
      <c r="I349" s="15">
        <v>10</v>
      </c>
      <c r="J349" s="77">
        <v>5</v>
      </c>
      <c r="K349" s="92"/>
    </row>
    <row r="350" spans="1:11" ht="34.200000000000003" customHeight="1" x14ac:dyDescent="0.25">
      <c r="A350" s="14" t="s">
        <v>1753</v>
      </c>
      <c r="B350" s="14" t="s">
        <v>2933</v>
      </c>
      <c r="C350" s="14" t="s">
        <v>2934</v>
      </c>
      <c r="D350" s="16">
        <v>45771</v>
      </c>
      <c r="E350" s="16"/>
      <c r="F350" s="14" t="s">
        <v>2993</v>
      </c>
      <c r="G350" s="14"/>
      <c r="H350" s="14" t="s">
        <v>2891</v>
      </c>
      <c r="I350" s="15">
        <v>20</v>
      </c>
      <c r="J350" s="77">
        <v>5</v>
      </c>
      <c r="K350" s="92"/>
    </row>
    <row r="351" spans="1:11" ht="34.200000000000003" customHeight="1" x14ac:dyDescent="0.25">
      <c r="A351" s="14" t="s">
        <v>1753</v>
      </c>
      <c r="B351" s="14" t="s">
        <v>2935</v>
      </c>
      <c r="C351" s="14" t="s">
        <v>2936</v>
      </c>
      <c r="D351" s="16">
        <v>45771</v>
      </c>
      <c r="E351" s="16"/>
      <c r="F351" s="14" t="s">
        <v>2993</v>
      </c>
      <c r="G351" s="14"/>
      <c r="H351" s="14" t="s">
        <v>2892</v>
      </c>
      <c r="I351" s="15">
        <v>20</v>
      </c>
      <c r="J351" s="77">
        <v>5</v>
      </c>
      <c r="K351" s="92"/>
    </row>
    <row r="352" spans="1:11" ht="34.200000000000003" customHeight="1" x14ac:dyDescent="0.25">
      <c r="A352" s="14" t="s">
        <v>1753</v>
      </c>
      <c r="B352" s="14" t="s">
        <v>2937</v>
      </c>
      <c r="C352" s="14" t="s">
        <v>2938</v>
      </c>
      <c r="D352" s="16">
        <v>45771</v>
      </c>
      <c r="E352" s="16"/>
      <c r="F352" s="14" t="s">
        <v>2993</v>
      </c>
      <c r="G352" s="14"/>
      <c r="H352" s="14" t="s">
        <v>2890</v>
      </c>
      <c r="I352" s="15">
        <v>35</v>
      </c>
      <c r="J352" s="77">
        <v>5</v>
      </c>
      <c r="K352" s="92"/>
    </row>
    <row r="353" spans="1:11" ht="34.200000000000003" customHeight="1" x14ac:dyDescent="0.25">
      <c r="A353" s="14" t="s">
        <v>1753</v>
      </c>
      <c r="B353" s="14" t="s">
        <v>2939</v>
      </c>
      <c r="C353" s="14" t="s">
        <v>2940</v>
      </c>
      <c r="D353" s="16">
        <v>45771</v>
      </c>
      <c r="E353" s="16"/>
      <c r="F353" s="14" t="s">
        <v>2993</v>
      </c>
      <c r="G353" s="14"/>
      <c r="H353" s="14" t="s">
        <v>2889</v>
      </c>
      <c r="I353" s="15">
        <v>35</v>
      </c>
      <c r="J353" s="77">
        <v>5</v>
      </c>
      <c r="K353" s="92"/>
    </row>
    <row r="354" spans="1:11" ht="34.200000000000003" customHeight="1" x14ac:dyDescent="0.25">
      <c r="A354" s="14" t="s">
        <v>1753</v>
      </c>
      <c r="B354" s="14" t="s">
        <v>2941</v>
      </c>
      <c r="C354" s="14" t="s">
        <v>2942</v>
      </c>
      <c r="D354" s="16">
        <v>45771</v>
      </c>
      <c r="E354" s="16"/>
      <c r="F354" s="14" t="s">
        <v>2993</v>
      </c>
      <c r="G354" s="14"/>
      <c r="H354" s="14" t="s">
        <v>2894</v>
      </c>
      <c r="I354" s="15">
        <v>55</v>
      </c>
      <c r="J354" s="77">
        <v>5</v>
      </c>
      <c r="K354" s="92"/>
    </row>
    <row r="355" spans="1:11" ht="34.200000000000003" customHeight="1" x14ac:dyDescent="0.25">
      <c r="A355" s="14" t="s">
        <v>1753</v>
      </c>
      <c r="B355" s="14" t="s">
        <v>2943</v>
      </c>
      <c r="C355" s="14" t="s">
        <v>2944</v>
      </c>
      <c r="D355" s="16">
        <v>45771</v>
      </c>
      <c r="E355" s="16"/>
      <c r="F355" s="14" t="s">
        <v>2993</v>
      </c>
      <c r="G355" s="14"/>
      <c r="H355" s="14" t="s">
        <v>2893</v>
      </c>
      <c r="I355" s="15">
        <v>55</v>
      </c>
      <c r="J355" s="77">
        <v>5</v>
      </c>
      <c r="K355" s="92"/>
    </row>
    <row r="356" spans="1:11" ht="34.200000000000003" customHeight="1" x14ac:dyDescent="0.25">
      <c r="A356" s="14" t="s">
        <v>1753</v>
      </c>
      <c r="B356" s="14" t="s">
        <v>2945</v>
      </c>
      <c r="C356" s="14" t="s">
        <v>2946</v>
      </c>
      <c r="D356" s="16">
        <v>45771</v>
      </c>
      <c r="E356" s="16"/>
      <c r="F356" s="14" t="s">
        <v>2993</v>
      </c>
      <c r="G356" s="14"/>
      <c r="H356" s="14" t="s">
        <v>2895</v>
      </c>
      <c r="I356" s="15">
        <v>55</v>
      </c>
      <c r="J356" s="77">
        <v>5</v>
      </c>
      <c r="K356" s="92"/>
    </row>
    <row r="357" spans="1:11" ht="34.200000000000003" customHeight="1" x14ac:dyDescent="0.25">
      <c r="A357" s="14" t="s">
        <v>1753</v>
      </c>
      <c r="B357" s="14" t="s">
        <v>2947</v>
      </c>
      <c r="C357" s="14" t="s">
        <v>2948</v>
      </c>
      <c r="D357" s="16">
        <v>45771</v>
      </c>
      <c r="E357" s="16"/>
      <c r="F357" s="14" t="s">
        <v>2993</v>
      </c>
      <c r="G357" s="14"/>
      <c r="H357" s="14" t="s">
        <v>2896</v>
      </c>
      <c r="I357" s="15">
        <v>55</v>
      </c>
      <c r="J357" s="77">
        <v>5</v>
      </c>
      <c r="K357" s="92"/>
    </row>
    <row r="358" spans="1:11" ht="34.200000000000003" customHeight="1" x14ac:dyDescent="0.25">
      <c r="A358" s="14" t="s">
        <v>1753</v>
      </c>
      <c r="B358" s="14" t="s">
        <v>2949</v>
      </c>
      <c r="C358" s="14" t="s">
        <v>2950</v>
      </c>
      <c r="D358" s="16">
        <v>45771</v>
      </c>
      <c r="E358" s="16"/>
      <c r="F358" s="14" t="s">
        <v>2993</v>
      </c>
      <c r="G358" s="14"/>
      <c r="H358" s="14" t="s">
        <v>2897</v>
      </c>
      <c r="I358" s="15">
        <v>55</v>
      </c>
      <c r="J358" s="77">
        <v>5</v>
      </c>
      <c r="K358" s="92"/>
    </row>
    <row r="359" spans="1:11" ht="34.200000000000003" customHeight="1" x14ac:dyDescent="0.25">
      <c r="A359" s="14" t="s">
        <v>1753</v>
      </c>
      <c r="B359" s="14" t="s">
        <v>2951</v>
      </c>
      <c r="C359" s="14" t="s">
        <v>2952</v>
      </c>
      <c r="D359" s="16">
        <v>45771</v>
      </c>
      <c r="E359" s="16"/>
      <c r="F359" s="14" t="s">
        <v>2993</v>
      </c>
      <c r="G359" s="14"/>
      <c r="H359" s="14" t="s">
        <v>2732</v>
      </c>
      <c r="I359" s="15">
        <v>55</v>
      </c>
      <c r="J359" s="77">
        <v>5</v>
      </c>
      <c r="K359" s="92"/>
    </row>
    <row r="360" spans="1:11" ht="34.200000000000003" customHeight="1" x14ac:dyDescent="0.25">
      <c r="A360" s="14" t="s">
        <v>1753</v>
      </c>
      <c r="B360" s="14" t="s">
        <v>2953</v>
      </c>
      <c r="C360" s="14" t="s">
        <v>2954</v>
      </c>
      <c r="D360" s="16">
        <v>45771</v>
      </c>
      <c r="E360" s="16"/>
      <c r="F360" s="14" t="s">
        <v>2993</v>
      </c>
      <c r="G360" s="14"/>
      <c r="H360" s="14" t="s">
        <v>2705</v>
      </c>
      <c r="I360" s="15">
        <v>55</v>
      </c>
      <c r="J360" s="77">
        <v>5</v>
      </c>
      <c r="K360" s="92"/>
    </row>
    <row r="361" spans="1:11" ht="34.200000000000003" customHeight="1" x14ac:dyDescent="0.25">
      <c r="A361" s="14" t="s">
        <v>1753</v>
      </c>
      <c r="B361" s="14" t="s">
        <v>2955</v>
      </c>
      <c r="C361" s="14" t="s">
        <v>2956</v>
      </c>
      <c r="D361" s="16">
        <v>45771</v>
      </c>
      <c r="E361" s="16"/>
      <c r="F361" s="14" t="s">
        <v>2993</v>
      </c>
      <c r="G361" s="14"/>
      <c r="H361" s="14" t="s">
        <v>2994</v>
      </c>
      <c r="I361" s="15">
        <v>55</v>
      </c>
      <c r="J361" s="77">
        <v>5</v>
      </c>
      <c r="K361" s="92"/>
    </row>
    <row r="362" spans="1:11" ht="34.200000000000003" customHeight="1" x14ac:dyDescent="0.25">
      <c r="A362" s="14" t="s">
        <v>1753</v>
      </c>
      <c r="B362" s="14" t="s">
        <v>2957</v>
      </c>
      <c r="C362" s="14" t="s">
        <v>2958</v>
      </c>
      <c r="D362" s="16">
        <v>45771</v>
      </c>
      <c r="E362" s="16"/>
      <c r="F362" s="14" t="s">
        <v>2993</v>
      </c>
      <c r="G362" s="14"/>
      <c r="H362" s="14" t="s">
        <v>2899</v>
      </c>
      <c r="I362" s="15">
        <v>55</v>
      </c>
      <c r="J362" s="77">
        <v>5</v>
      </c>
      <c r="K362" s="92"/>
    </row>
    <row r="363" spans="1:11" ht="34.200000000000003" customHeight="1" x14ac:dyDescent="0.25">
      <c r="A363" s="14" t="s">
        <v>1753</v>
      </c>
      <c r="B363" s="14" t="s">
        <v>2959</v>
      </c>
      <c r="C363" s="14" t="s">
        <v>2960</v>
      </c>
      <c r="D363" s="16">
        <v>45771</v>
      </c>
      <c r="E363" s="16"/>
      <c r="F363" s="14" t="s">
        <v>2993</v>
      </c>
      <c r="G363" s="14"/>
      <c r="H363" s="14" t="s">
        <v>2900</v>
      </c>
      <c r="I363" s="15">
        <v>55</v>
      </c>
      <c r="J363" s="77">
        <v>5</v>
      </c>
      <c r="K363" s="92"/>
    </row>
    <row r="364" spans="1:11" ht="34.200000000000003" customHeight="1" x14ac:dyDescent="0.25">
      <c r="A364" s="14" t="s">
        <v>1753</v>
      </c>
      <c r="B364" s="14" t="s">
        <v>2961</v>
      </c>
      <c r="C364" s="14" t="s">
        <v>2962</v>
      </c>
      <c r="D364" s="16">
        <v>45771</v>
      </c>
      <c r="E364" s="16"/>
      <c r="F364" s="14" t="s">
        <v>2993</v>
      </c>
      <c r="G364" s="14"/>
      <c r="H364" s="14" t="s">
        <v>2697</v>
      </c>
      <c r="I364" s="15">
        <v>55</v>
      </c>
      <c r="J364" s="77">
        <v>5</v>
      </c>
      <c r="K364" s="92"/>
    </row>
    <row r="365" spans="1:11" ht="34.200000000000003" customHeight="1" x14ac:dyDescent="0.25">
      <c r="A365" s="14" t="s">
        <v>1753</v>
      </c>
      <c r="B365" s="14" t="s">
        <v>2963</v>
      </c>
      <c r="C365" s="14" t="s">
        <v>2964</v>
      </c>
      <c r="D365" s="16">
        <v>45771</v>
      </c>
      <c r="E365" s="16"/>
      <c r="F365" s="14" t="s">
        <v>2993</v>
      </c>
      <c r="G365" s="14"/>
      <c r="H365" s="14" t="s">
        <v>2714</v>
      </c>
      <c r="I365" s="15">
        <v>55</v>
      </c>
      <c r="J365" s="77">
        <v>5</v>
      </c>
      <c r="K365" s="92"/>
    </row>
    <row r="366" spans="1:11" ht="34.200000000000003" customHeight="1" x14ac:dyDescent="0.25">
      <c r="A366" s="14" t="s">
        <v>1753</v>
      </c>
      <c r="B366" s="14" t="s">
        <v>2965</v>
      </c>
      <c r="C366" s="14" t="s">
        <v>2966</v>
      </c>
      <c r="D366" s="16">
        <v>45771</v>
      </c>
      <c r="E366" s="16"/>
      <c r="F366" s="14" t="s">
        <v>2993</v>
      </c>
      <c r="G366" s="14"/>
      <c r="H366" s="14" t="s">
        <v>2688</v>
      </c>
      <c r="I366" s="15">
        <v>55</v>
      </c>
      <c r="J366" s="77">
        <v>5</v>
      </c>
      <c r="K366" s="92"/>
    </row>
    <row r="367" spans="1:11" ht="34.200000000000003" customHeight="1" x14ac:dyDescent="0.25">
      <c r="A367" s="14" t="s">
        <v>1753</v>
      </c>
      <c r="B367" s="14" t="s">
        <v>2967</v>
      </c>
      <c r="C367" s="14" t="s">
        <v>2968</v>
      </c>
      <c r="D367" s="16">
        <v>45771</v>
      </c>
      <c r="E367" s="16"/>
      <c r="F367" s="14" t="s">
        <v>2993</v>
      </c>
      <c r="G367" s="14"/>
      <c r="H367" s="14" t="s">
        <v>2901</v>
      </c>
      <c r="I367" s="15">
        <v>55</v>
      </c>
      <c r="J367" s="77">
        <v>5</v>
      </c>
      <c r="K367" s="92"/>
    </row>
    <row r="368" spans="1:11" ht="34.200000000000003" customHeight="1" x14ac:dyDescent="0.25">
      <c r="A368" s="14" t="s">
        <v>1753</v>
      </c>
      <c r="B368" s="14" t="s">
        <v>2969</v>
      </c>
      <c r="C368" s="14" t="s">
        <v>2970</v>
      </c>
      <c r="D368" s="16">
        <v>45771</v>
      </c>
      <c r="E368" s="16"/>
      <c r="F368" s="14" t="s">
        <v>2993</v>
      </c>
      <c r="G368" s="14"/>
      <c r="H368" s="14" t="s">
        <v>2902</v>
      </c>
      <c r="I368" s="15">
        <v>55</v>
      </c>
      <c r="J368" s="77">
        <v>5</v>
      </c>
      <c r="K368" s="92"/>
    </row>
    <row r="369" spans="1:11" ht="34.200000000000003" customHeight="1" x14ac:dyDescent="0.25">
      <c r="A369" s="14" t="s">
        <v>1753</v>
      </c>
      <c r="B369" s="14" t="s">
        <v>2971</v>
      </c>
      <c r="C369" s="14" t="s">
        <v>2972</v>
      </c>
      <c r="D369" s="16">
        <v>45771</v>
      </c>
      <c r="E369" s="16"/>
      <c r="F369" s="14" t="s">
        <v>2993</v>
      </c>
      <c r="G369" s="14"/>
      <c r="H369" s="14" t="s">
        <v>2716</v>
      </c>
      <c r="I369" s="15">
        <v>55</v>
      </c>
      <c r="J369" s="77">
        <v>5</v>
      </c>
      <c r="K369" s="92"/>
    </row>
    <row r="370" spans="1:11" ht="34.200000000000003" customHeight="1" x14ac:dyDescent="0.25">
      <c r="A370" s="14" t="s">
        <v>1753</v>
      </c>
      <c r="B370" s="14" t="s">
        <v>2973</v>
      </c>
      <c r="C370" s="14" t="s">
        <v>2974</v>
      </c>
      <c r="D370" s="16">
        <v>45771</v>
      </c>
      <c r="E370" s="16"/>
      <c r="F370" s="14" t="s">
        <v>2993</v>
      </c>
      <c r="G370" s="14"/>
      <c r="H370" s="14" t="s">
        <v>2903</v>
      </c>
      <c r="I370" s="15">
        <v>55</v>
      </c>
      <c r="J370" s="77">
        <v>5</v>
      </c>
      <c r="K370" s="92"/>
    </row>
    <row r="371" spans="1:11" ht="34.200000000000003" customHeight="1" x14ac:dyDescent="0.25">
      <c r="A371" s="14" t="s">
        <v>1753</v>
      </c>
      <c r="B371" s="14" t="s">
        <v>2975</v>
      </c>
      <c r="C371" s="14" t="s">
        <v>2976</v>
      </c>
      <c r="D371" s="16">
        <v>45771</v>
      </c>
      <c r="E371" s="16"/>
      <c r="F371" s="14" t="s">
        <v>2993</v>
      </c>
      <c r="G371" s="14"/>
      <c r="H371" s="14" t="s">
        <v>2904</v>
      </c>
      <c r="I371" s="15">
        <v>55</v>
      </c>
      <c r="J371" s="77">
        <v>5</v>
      </c>
      <c r="K371" s="92"/>
    </row>
    <row r="372" spans="1:11" ht="34.200000000000003" customHeight="1" x14ac:dyDescent="0.25">
      <c r="A372" s="14" t="s">
        <v>1753</v>
      </c>
      <c r="B372" s="14" t="s">
        <v>2977</v>
      </c>
      <c r="C372" s="14" t="s">
        <v>2978</v>
      </c>
      <c r="D372" s="16">
        <v>45771</v>
      </c>
      <c r="E372" s="16"/>
      <c r="F372" s="14" t="s">
        <v>2993</v>
      </c>
      <c r="G372" s="14"/>
      <c r="H372" s="14" t="s">
        <v>2706</v>
      </c>
      <c r="I372" s="15">
        <v>55</v>
      </c>
      <c r="J372" s="77">
        <v>5</v>
      </c>
      <c r="K372" s="92"/>
    </row>
    <row r="373" spans="1:11" ht="34.200000000000003" customHeight="1" x14ac:dyDescent="0.25">
      <c r="A373" s="14" t="s">
        <v>1753</v>
      </c>
      <c r="B373" s="14" t="s">
        <v>2979</v>
      </c>
      <c r="C373" s="14" t="s">
        <v>2980</v>
      </c>
      <c r="D373" s="16">
        <v>45771</v>
      </c>
      <c r="E373" s="16"/>
      <c r="F373" s="14" t="s">
        <v>2993</v>
      </c>
      <c r="G373" s="14"/>
      <c r="H373" s="14" t="s">
        <v>2723</v>
      </c>
      <c r="I373" s="15">
        <v>55</v>
      </c>
      <c r="J373" s="77">
        <v>5</v>
      </c>
      <c r="K373" s="92"/>
    </row>
    <row r="374" spans="1:11" ht="34.200000000000003" customHeight="1" x14ac:dyDescent="0.25">
      <c r="A374" s="14" t="s">
        <v>1753</v>
      </c>
      <c r="B374" s="14" t="s">
        <v>2981</v>
      </c>
      <c r="C374" s="14" t="s">
        <v>2982</v>
      </c>
      <c r="D374" s="16">
        <v>45771</v>
      </c>
      <c r="E374" s="16"/>
      <c r="F374" s="14" t="s">
        <v>2993</v>
      </c>
      <c r="G374" s="14"/>
      <c r="H374" s="14" t="s">
        <v>2908</v>
      </c>
      <c r="I374" s="15">
        <v>70</v>
      </c>
      <c r="J374" s="77">
        <v>5</v>
      </c>
      <c r="K374" s="92"/>
    </row>
    <row r="375" spans="1:11" ht="34.200000000000003" customHeight="1" x14ac:dyDescent="0.25">
      <c r="A375" s="14" t="s">
        <v>1753</v>
      </c>
      <c r="B375" s="14" t="s">
        <v>2983</v>
      </c>
      <c r="C375" s="14" t="s">
        <v>2984</v>
      </c>
      <c r="D375" s="16">
        <v>45771</v>
      </c>
      <c r="E375" s="16"/>
      <c r="F375" s="14" t="s">
        <v>2993</v>
      </c>
      <c r="G375" s="14"/>
      <c r="H375" s="14" t="s">
        <v>2907</v>
      </c>
      <c r="I375" s="15">
        <v>70</v>
      </c>
      <c r="J375" s="77">
        <v>5</v>
      </c>
      <c r="K375" s="92"/>
    </row>
    <row r="376" spans="1:11" ht="34.200000000000003" customHeight="1" x14ac:dyDescent="0.25">
      <c r="A376" s="14" t="s">
        <v>1753</v>
      </c>
      <c r="B376" s="14" t="s">
        <v>2985</v>
      </c>
      <c r="C376" s="14" t="s">
        <v>2986</v>
      </c>
      <c r="D376" s="16">
        <v>45771</v>
      </c>
      <c r="E376" s="16"/>
      <c r="F376" s="14" t="s">
        <v>2993</v>
      </c>
      <c r="G376" s="14"/>
      <c r="H376" s="14" t="s">
        <v>2724</v>
      </c>
      <c r="I376" s="15">
        <v>70</v>
      </c>
      <c r="J376" s="77">
        <v>5</v>
      </c>
      <c r="K376" s="92"/>
    </row>
    <row r="377" spans="1:11" ht="34.200000000000003" customHeight="1" x14ac:dyDescent="0.25">
      <c r="A377" s="14" t="s">
        <v>1753</v>
      </c>
      <c r="B377" s="14" t="s">
        <v>2987</v>
      </c>
      <c r="C377" s="14" t="s">
        <v>2988</v>
      </c>
      <c r="D377" s="16">
        <v>45771</v>
      </c>
      <c r="E377" s="16"/>
      <c r="F377" s="14" t="s">
        <v>2993</v>
      </c>
      <c r="G377" s="14"/>
      <c r="H377" s="14" t="s">
        <v>2905</v>
      </c>
      <c r="I377" s="15">
        <v>75</v>
      </c>
      <c r="J377" s="77">
        <v>5</v>
      </c>
      <c r="K377" s="92"/>
    </row>
    <row r="378" spans="1:11" ht="34.200000000000003" customHeight="1" x14ac:dyDescent="0.25">
      <c r="A378" s="14" t="s">
        <v>1753</v>
      </c>
      <c r="B378" s="14" t="s">
        <v>2989</v>
      </c>
      <c r="C378" s="14" t="s">
        <v>2990</v>
      </c>
      <c r="D378" s="16">
        <v>45771</v>
      </c>
      <c r="E378" s="16"/>
      <c r="F378" s="14" t="s">
        <v>2993</v>
      </c>
      <c r="G378" s="14"/>
      <c r="H378" s="14" t="s">
        <v>2906</v>
      </c>
      <c r="I378" s="15">
        <v>87</v>
      </c>
      <c r="J378" s="77">
        <v>5</v>
      </c>
      <c r="K378" s="92"/>
    </row>
    <row r="379" spans="1:11" ht="34.200000000000003" customHeight="1" x14ac:dyDescent="0.25">
      <c r="A379" s="14" t="s">
        <v>1753</v>
      </c>
      <c r="B379" s="14" t="s">
        <v>2991</v>
      </c>
      <c r="C379" s="14" t="s">
        <v>2992</v>
      </c>
      <c r="D379" s="16">
        <v>45771</v>
      </c>
      <c r="E379" s="16"/>
      <c r="F379" s="14" t="s">
        <v>2993</v>
      </c>
      <c r="G379" s="14"/>
      <c r="H379" s="14" t="s">
        <v>2909</v>
      </c>
      <c r="I379" s="15">
        <v>107</v>
      </c>
      <c r="J379" s="77">
        <v>5</v>
      </c>
      <c r="K379" s="92"/>
    </row>
    <row r="380" spans="1:11" ht="39" customHeight="1" x14ac:dyDescent="0.25">
      <c r="A380" s="14" t="s">
        <v>1753</v>
      </c>
      <c r="B380" s="14" t="s">
        <v>3661</v>
      </c>
      <c r="C380" s="14" t="s">
        <v>3662</v>
      </c>
      <c r="D380" s="16">
        <v>45798</v>
      </c>
      <c r="E380" s="16"/>
      <c r="F380" s="14" t="s">
        <v>3663</v>
      </c>
      <c r="G380" s="14" t="s">
        <v>2564</v>
      </c>
      <c r="H380" s="14" t="s">
        <v>2565</v>
      </c>
      <c r="I380" s="15">
        <v>4050</v>
      </c>
      <c r="J380" s="77">
        <v>5</v>
      </c>
      <c r="K380" s="92"/>
    </row>
    <row r="381" spans="1:11" ht="97.2" customHeight="1" x14ac:dyDescent="0.25">
      <c r="A381" s="14" t="s">
        <v>1753</v>
      </c>
      <c r="B381" s="14"/>
      <c r="C381" s="14"/>
      <c r="D381" s="16"/>
      <c r="E381" s="16"/>
      <c r="F381" s="14" t="s">
        <v>1945</v>
      </c>
      <c r="G381" s="14"/>
      <c r="H381" s="14"/>
      <c r="I381" s="15"/>
      <c r="J381" s="77"/>
      <c r="K381" s="92"/>
    </row>
    <row r="382" spans="1:11" ht="34.200000000000003" customHeight="1" x14ac:dyDescent="0.25">
      <c r="A382" s="14" t="s">
        <v>1753</v>
      </c>
      <c r="B382" s="14" t="s">
        <v>1946</v>
      </c>
      <c r="C382" s="14" t="s">
        <v>1947</v>
      </c>
      <c r="D382" s="16">
        <v>45709</v>
      </c>
      <c r="E382" s="16"/>
      <c r="F382" s="14" t="s">
        <v>1948</v>
      </c>
      <c r="G382" s="14" t="s">
        <v>1949</v>
      </c>
      <c r="H382" s="14" t="s">
        <v>1950</v>
      </c>
      <c r="I382" s="15">
        <v>393.6</v>
      </c>
      <c r="J382" s="77">
        <v>3</v>
      </c>
      <c r="K382" s="92"/>
    </row>
    <row r="383" spans="1:11" ht="43.2" customHeight="1" x14ac:dyDescent="0.25">
      <c r="A383" s="14" t="s">
        <v>1753</v>
      </c>
      <c r="B383" s="14" t="s">
        <v>1951</v>
      </c>
      <c r="C383" s="14" t="s">
        <v>1952</v>
      </c>
      <c r="D383" s="16">
        <v>45709</v>
      </c>
      <c r="E383" s="16"/>
      <c r="F383" s="14" t="s">
        <v>1953</v>
      </c>
      <c r="G383" s="14" t="s">
        <v>1954</v>
      </c>
      <c r="H383" s="14" t="s">
        <v>1955</v>
      </c>
      <c r="I383" s="15">
        <v>96.45</v>
      </c>
      <c r="J383" s="77">
        <v>3</v>
      </c>
      <c r="K383" s="92"/>
    </row>
    <row r="384" spans="1:11" ht="34.200000000000003" customHeight="1" x14ac:dyDescent="0.25">
      <c r="A384" s="14" t="s">
        <v>1753</v>
      </c>
      <c r="B384" s="14" t="s">
        <v>1956</v>
      </c>
      <c r="C384" s="14" t="s">
        <v>1815</v>
      </c>
      <c r="D384" s="16">
        <v>45720</v>
      </c>
      <c r="E384" s="16"/>
      <c r="F384" s="14" t="s">
        <v>1957</v>
      </c>
      <c r="G384" s="14" t="s">
        <v>1958</v>
      </c>
      <c r="H384" s="14" t="s">
        <v>1959</v>
      </c>
      <c r="I384" s="15">
        <v>240</v>
      </c>
      <c r="J384" s="77">
        <v>3</v>
      </c>
      <c r="K384" s="92"/>
    </row>
    <row r="385" spans="1:11" ht="33" customHeight="1" x14ac:dyDescent="0.25">
      <c r="A385" s="14" t="s">
        <v>1753</v>
      </c>
      <c r="B385" s="14" t="s">
        <v>1960</v>
      </c>
      <c r="C385" s="14" t="s">
        <v>1961</v>
      </c>
      <c r="D385" s="16">
        <v>45720</v>
      </c>
      <c r="E385" s="16"/>
      <c r="F385" s="14" t="s">
        <v>1957</v>
      </c>
      <c r="G385" s="14" t="s">
        <v>1962</v>
      </c>
      <c r="H385" s="14" t="s">
        <v>1963</v>
      </c>
      <c r="I385" s="15">
        <v>240</v>
      </c>
      <c r="J385" s="77">
        <v>3</v>
      </c>
      <c r="K385" s="92"/>
    </row>
    <row r="386" spans="1:11" ht="96.6" customHeight="1" x14ac:dyDescent="0.25">
      <c r="A386" s="14" t="s">
        <v>1753</v>
      </c>
      <c r="B386" s="14"/>
      <c r="C386" s="14"/>
      <c r="D386" s="16"/>
      <c r="E386" s="16"/>
      <c r="F386" s="14" t="s">
        <v>2775</v>
      </c>
      <c r="G386" s="14"/>
      <c r="H386" s="14"/>
      <c r="I386" s="15"/>
      <c r="J386" s="77"/>
      <c r="K386" s="92"/>
    </row>
    <row r="387" spans="1:11" ht="46.2" customHeight="1" x14ac:dyDescent="0.25">
      <c r="A387" s="14" t="s">
        <v>1753</v>
      </c>
      <c r="B387" s="14" t="s">
        <v>2770</v>
      </c>
      <c r="C387" s="14" t="s">
        <v>2771</v>
      </c>
      <c r="D387" s="16">
        <v>45750</v>
      </c>
      <c r="E387" s="16"/>
      <c r="F387" s="14" t="s">
        <v>2772</v>
      </c>
      <c r="G387" s="14" t="s">
        <v>2773</v>
      </c>
      <c r="H387" s="14" t="s">
        <v>2774</v>
      </c>
      <c r="I387" s="15">
        <v>88.7</v>
      </c>
      <c r="J387" s="77">
        <v>3</v>
      </c>
      <c r="K387" s="92"/>
    </row>
    <row r="388" spans="1:11" ht="29.4" customHeight="1" x14ac:dyDescent="0.25">
      <c r="A388" s="14" t="s">
        <v>1753</v>
      </c>
      <c r="B388" s="14" t="s">
        <v>2780</v>
      </c>
      <c r="C388" s="14" t="s">
        <v>2781</v>
      </c>
      <c r="D388" s="16">
        <v>45757</v>
      </c>
      <c r="E388" s="16"/>
      <c r="F388" s="14" t="s">
        <v>2782</v>
      </c>
      <c r="G388" s="14"/>
      <c r="H388" s="14" t="s">
        <v>2783</v>
      </c>
      <c r="I388" s="15">
        <v>62.6</v>
      </c>
      <c r="J388" s="77">
        <v>3</v>
      </c>
      <c r="K388" s="92"/>
    </row>
    <row r="389" spans="1:11" ht="100.2" customHeight="1" x14ac:dyDescent="0.25">
      <c r="A389" s="14" t="s">
        <v>1753</v>
      </c>
      <c r="B389" s="14"/>
      <c r="C389" s="14"/>
      <c r="D389" s="16"/>
      <c r="E389" s="16"/>
      <c r="F389" s="14" t="s">
        <v>2483</v>
      </c>
      <c r="G389" s="14"/>
      <c r="H389" s="14"/>
      <c r="I389" s="15"/>
      <c r="J389" s="77"/>
      <c r="K389" s="92"/>
    </row>
    <row r="390" spans="1:11" ht="48" customHeight="1" x14ac:dyDescent="0.25">
      <c r="A390" s="14" t="s">
        <v>1753</v>
      </c>
      <c r="B390" s="14" t="s">
        <v>2478</v>
      </c>
      <c r="C390" s="14" t="s">
        <v>2479</v>
      </c>
      <c r="D390" s="16">
        <v>45763</v>
      </c>
      <c r="E390" s="16"/>
      <c r="F390" s="14" t="s">
        <v>2480</v>
      </c>
      <c r="G390" s="14" t="s">
        <v>2481</v>
      </c>
      <c r="H390" s="14" t="s">
        <v>2482</v>
      </c>
      <c r="I390" s="15">
        <v>11500</v>
      </c>
      <c r="J390" s="77">
        <v>3</v>
      </c>
      <c r="K390" s="92"/>
    </row>
    <row r="391" spans="1:11" ht="48" customHeight="1" x14ac:dyDescent="0.25">
      <c r="A391" s="14" t="s">
        <v>1753</v>
      </c>
      <c r="B391" s="14" t="s">
        <v>2484</v>
      </c>
      <c r="C391" s="14" t="s">
        <v>2485</v>
      </c>
      <c r="D391" s="16">
        <v>45763</v>
      </c>
      <c r="E391" s="16"/>
      <c r="F391" s="14" t="s">
        <v>2486</v>
      </c>
      <c r="G391" s="14" t="s">
        <v>1949</v>
      </c>
      <c r="H391" s="14" t="s">
        <v>1950</v>
      </c>
      <c r="I391" s="15">
        <v>393.6</v>
      </c>
      <c r="J391" s="77">
        <v>3</v>
      </c>
      <c r="K391" s="92"/>
    </row>
    <row r="392" spans="1:11" ht="38.4" customHeight="1" x14ac:dyDescent="0.25">
      <c r="A392" s="14" t="s">
        <v>1753</v>
      </c>
      <c r="B392" s="14" t="s">
        <v>2487</v>
      </c>
      <c r="C392" s="14" t="s">
        <v>2488</v>
      </c>
      <c r="D392" s="16">
        <v>45763</v>
      </c>
      <c r="E392" s="16"/>
      <c r="F392" s="14" t="s">
        <v>2489</v>
      </c>
      <c r="G392" s="14" t="s">
        <v>1958</v>
      </c>
      <c r="H392" s="14" t="s">
        <v>1959</v>
      </c>
      <c r="I392" s="15">
        <v>240</v>
      </c>
      <c r="J392" s="77">
        <v>3</v>
      </c>
      <c r="K392" s="92"/>
    </row>
    <row r="393" spans="1:11" ht="39.6" customHeight="1" x14ac:dyDescent="0.25">
      <c r="A393" s="14" t="s">
        <v>1753</v>
      </c>
      <c r="B393" s="14" t="s">
        <v>2490</v>
      </c>
      <c r="C393" s="14" t="s">
        <v>2491</v>
      </c>
      <c r="D393" s="16">
        <v>45763</v>
      </c>
      <c r="E393" s="16"/>
      <c r="F393" s="14" t="s">
        <v>2489</v>
      </c>
      <c r="G393" s="14" t="s">
        <v>1962</v>
      </c>
      <c r="H393" s="14" t="s">
        <v>1963</v>
      </c>
      <c r="I393" s="15">
        <v>240</v>
      </c>
      <c r="J393" s="77">
        <v>3</v>
      </c>
      <c r="K393" s="92"/>
    </row>
    <row r="394" spans="1:11" ht="39.6" customHeight="1" x14ac:dyDescent="0.25">
      <c r="A394" s="14" t="s">
        <v>1753</v>
      </c>
      <c r="B394" s="14" t="s">
        <v>2918</v>
      </c>
      <c r="C394" s="14" t="s">
        <v>2919</v>
      </c>
      <c r="D394" s="16">
        <v>45762</v>
      </c>
      <c r="E394" s="16"/>
      <c r="F394" s="14" t="s">
        <v>2920</v>
      </c>
      <c r="G394" s="14" t="s">
        <v>1954</v>
      </c>
      <c r="H394" s="14" t="s">
        <v>1955</v>
      </c>
      <c r="I394" s="15">
        <v>110.84</v>
      </c>
      <c r="J394" s="77">
        <v>3</v>
      </c>
      <c r="K394" s="92"/>
    </row>
    <row r="395" spans="1:11" ht="39.6" customHeight="1" x14ac:dyDescent="0.25">
      <c r="A395" s="14" t="s">
        <v>1753</v>
      </c>
      <c r="B395" s="14" t="s">
        <v>3822</v>
      </c>
      <c r="C395" s="14" t="s">
        <v>3823</v>
      </c>
      <c r="D395" s="16">
        <v>45790</v>
      </c>
      <c r="E395" s="16"/>
      <c r="F395" s="14" t="s">
        <v>3824</v>
      </c>
      <c r="G395" s="14"/>
      <c r="H395" s="14" t="s">
        <v>3825</v>
      </c>
      <c r="I395" s="15">
        <v>130.02000000000001</v>
      </c>
      <c r="J395" s="77">
        <v>3</v>
      </c>
      <c r="K395" s="92"/>
    </row>
    <row r="396" spans="1:11" ht="30" customHeight="1" x14ac:dyDescent="0.25">
      <c r="A396" s="14" t="s">
        <v>1753</v>
      </c>
      <c r="B396" s="14" t="s">
        <v>3895</v>
      </c>
      <c r="C396" s="14" t="s">
        <v>3896</v>
      </c>
      <c r="D396" s="16">
        <v>45791</v>
      </c>
      <c r="E396" s="16"/>
      <c r="F396" s="14" t="s">
        <v>3897</v>
      </c>
      <c r="G396" s="14"/>
      <c r="H396" s="14" t="s">
        <v>2783</v>
      </c>
      <c r="I396" s="15">
        <v>69.64</v>
      </c>
      <c r="J396" s="77">
        <v>3</v>
      </c>
      <c r="K396" s="92"/>
    </row>
    <row r="397" spans="1:11" ht="102.6" customHeight="1" x14ac:dyDescent="0.25">
      <c r="A397" s="14" t="s">
        <v>1753</v>
      </c>
      <c r="B397" s="14"/>
      <c r="C397" s="14"/>
      <c r="D397" s="16"/>
      <c r="E397" s="16"/>
      <c r="F397" s="14" t="s">
        <v>3675</v>
      </c>
      <c r="G397" s="14"/>
      <c r="H397" s="14"/>
      <c r="I397" s="15"/>
      <c r="J397" s="77"/>
      <c r="K397" s="92"/>
    </row>
    <row r="398" spans="1:11" ht="39.6" customHeight="1" x14ac:dyDescent="0.25">
      <c r="A398" s="14" t="s">
        <v>1753</v>
      </c>
      <c r="B398" s="14" t="s">
        <v>3672</v>
      </c>
      <c r="C398" s="14" t="s">
        <v>3673</v>
      </c>
      <c r="D398" s="16">
        <v>45807</v>
      </c>
      <c r="E398" s="16"/>
      <c r="F398" s="14" t="s">
        <v>3674</v>
      </c>
      <c r="G398" s="14" t="s">
        <v>2299</v>
      </c>
      <c r="H398" s="14" t="s">
        <v>2300</v>
      </c>
      <c r="I398" s="15">
        <v>1260</v>
      </c>
      <c r="J398" s="77">
        <v>3</v>
      </c>
      <c r="K398" s="92"/>
    </row>
    <row r="399" spans="1:11" ht="45.6" customHeight="1" x14ac:dyDescent="0.25">
      <c r="A399" s="14" t="s">
        <v>1753</v>
      </c>
      <c r="B399" s="14" t="s">
        <v>3694</v>
      </c>
      <c r="C399" s="14" t="s">
        <v>3695</v>
      </c>
      <c r="D399" s="16">
        <v>45807</v>
      </c>
      <c r="E399" s="16"/>
      <c r="F399" s="14" t="s">
        <v>3696</v>
      </c>
      <c r="G399" s="14" t="s">
        <v>1949</v>
      </c>
      <c r="H399" s="14" t="s">
        <v>1950</v>
      </c>
      <c r="I399" s="15">
        <v>393.6</v>
      </c>
      <c r="J399" s="77">
        <v>3</v>
      </c>
      <c r="K399" s="92"/>
    </row>
    <row r="400" spans="1:11" ht="112.8" customHeight="1" x14ac:dyDescent="0.25">
      <c r="A400" s="14" t="s">
        <v>1753</v>
      </c>
      <c r="B400" s="14"/>
      <c r="C400" s="14"/>
      <c r="D400" s="16"/>
      <c r="E400" s="16"/>
      <c r="F400" s="14" t="s">
        <v>1964</v>
      </c>
      <c r="G400" s="14"/>
      <c r="H400" s="14"/>
      <c r="I400" s="15"/>
      <c r="J400" s="77"/>
      <c r="K400" s="92"/>
    </row>
    <row r="401" spans="1:11" ht="30.6" x14ac:dyDescent="0.25">
      <c r="A401" s="14" t="s">
        <v>1753</v>
      </c>
      <c r="B401" s="14" t="s">
        <v>1965</v>
      </c>
      <c r="C401" s="14" t="s">
        <v>1966</v>
      </c>
      <c r="D401" s="16">
        <v>45708</v>
      </c>
      <c r="E401" s="16"/>
      <c r="F401" s="14" t="s">
        <v>1967</v>
      </c>
      <c r="G401" s="14" t="s">
        <v>1968</v>
      </c>
      <c r="H401" s="14" t="s">
        <v>1776</v>
      </c>
      <c r="I401" s="15">
        <v>753</v>
      </c>
      <c r="J401" s="77">
        <v>3</v>
      </c>
      <c r="K401" s="92"/>
    </row>
    <row r="402" spans="1:11" ht="34.200000000000003" customHeight="1" x14ac:dyDescent="0.25">
      <c r="A402" s="14" t="s">
        <v>1753</v>
      </c>
      <c r="B402" s="14" t="s">
        <v>2362</v>
      </c>
      <c r="C402" s="14" t="s">
        <v>2363</v>
      </c>
      <c r="D402" s="16">
        <v>45750</v>
      </c>
      <c r="E402" s="16"/>
      <c r="F402" s="14" t="s">
        <v>2364</v>
      </c>
      <c r="G402" s="14" t="s">
        <v>2291</v>
      </c>
      <c r="H402" s="14" t="s">
        <v>2292</v>
      </c>
      <c r="I402" s="15">
        <v>179</v>
      </c>
      <c r="J402" s="77">
        <v>3</v>
      </c>
      <c r="K402" s="92"/>
    </row>
    <row r="403" spans="1:11" ht="37.200000000000003" customHeight="1" x14ac:dyDescent="0.25">
      <c r="A403" s="14" t="s">
        <v>1753</v>
      </c>
      <c r="B403" s="14" t="s">
        <v>2504</v>
      </c>
      <c r="C403" s="14" t="s">
        <v>2505</v>
      </c>
      <c r="D403" s="16">
        <v>45763</v>
      </c>
      <c r="E403" s="16"/>
      <c r="F403" s="14" t="s">
        <v>2506</v>
      </c>
      <c r="G403" s="14" t="s">
        <v>2507</v>
      </c>
      <c r="H403" s="14" t="s">
        <v>2508</v>
      </c>
      <c r="I403" s="15">
        <v>18.7</v>
      </c>
      <c r="J403" s="77">
        <v>3</v>
      </c>
      <c r="K403" s="92"/>
    </row>
    <row r="404" spans="1:11" ht="37.200000000000003" customHeight="1" x14ac:dyDescent="0.25">
      <c r="A404" s="14" t="s">
        <v>1753</v>
      </c>
      <c r="B404" s="14" t="s">
        <v>2998</v>
      </c>
      <c r="C404" s="14" t="s">
        <v>2999</v>
      </c>
      <c r="D404" s="16">
        <v>45777</v>
      </c>
      <c r="E404" s="16"/>
      <c r="F404" s="14" t="s">
        <v>3000</v>
      </c>
      <c r="G404" s="14"/>
      <c r="H404" s="14" t="s">
        <v>3001</v>
      </c>
      <c r="I404" s="15">
        <v>60</v>
      </c>
      <c r="J404" s="77">
        <v>3</v>
      </c>
      <c r="K404" s="92"/>
    </row>
    <row r="405" spans="1:11" ht="20.399999999999999" x14ac:dyDescent="0.25">
      <c r="A405" s="14" t="s">
        <v>1753</v>
      </c>
      <c r="B405" s="14" t="s">
        <v>1969</v>
      </c>
      <c r="C405" s="14"/>
      <c r="D405" s="16">
        <v>45715</v>
      </c>
      <c r="E405" s="16"/>
      <c r="F405" s="14" t="s">
        <v>1970</v>
      </c>
      <c r="G405" s="14"/>
      <c r="H405" s="14" t="s">
        <v>1806</v>
      </c>
      <c r="I405" s="15">
        <v>191.94</v>
      </c>
      <c r="J405" s="77">
        <v>3</v>
      </c>
      <c r="K405" s="92"/>
    </row>
    <row r="406" spans="1:11" ht="20.399999999999999" x14ac:dyDescent="0.25">
      <c r="A406" s="14" t="s">
        <v>1753</v>
      </c>
      <c r="B406" s="14" t="s">
        <v>1969</v>
      </c>
      <c r="C406" s="14"/>
      <c r="D406" s="16">
        <v>45715</v>
      </c>
      <c r="E406" s="16"/>
      <c r="F406" s="14" t="s">
        <v>1970</v>
      </c>
      <c r="G406" s="14"/>
      <c r="H406" s="14" t="s">
        <v>1806</v>
      </c>
      <c r="I406" s="15">
        <v>479.85</v>
      </c>
      <c r="J406" s="77">
        <v>5</v>
      </c>
      <c r="K406" s="92"/>
    </row>
    <row r="407" spans="1:11" ht="20.399999999999999" x14ac:dyDescent="0.25">
      <c r="A407" s="14" t="s">
        <v>1753</v>
      </c>
      <c r="B407" s="14" t="s">
        <v>1969</v>
      </c>
      <c r="C407" s="14"/>
      <c r="D407" s="16">
        <v>45715</v>
      </c>
      <c r="E407" s="16"/>
      <c r="F407" s="14" t="s">
        <v>1970</v>
      </c>
      <c r="G407" s="14"/>
      <c r="H407" s="14" t="s">
        <v>1806</v>
      </c>
      <c r="I407" s="15">
        <v>374.74</v>
      </c>
      <c r="J407" s="77">
        <v>4</v>
      </c>
      <c r="K407" s="92"/>
    </row>
    <row r="408" spans="1:11" ht="51" x14ac:dyDescent="0.25">
      <c r="A408" s="14" t="s">
        <v>1753</v>
      </c>
      <c r="B408" s="14" t="s">
        <v>1971</v>
      </c>
      <c r="C408" s="14"/>
      <c r="D408" s="16">
        <v>45698</v>
      </c>
      <c r="E408" s="16"/>
      <c r="F408" s="14" t="s">
        <v>1972</v>
      </c>
      <c r="G408" s="14"/>
      <c r="H408" s="14" t="s">
        <v>1973</v>
      </c>
      <c r="I408" s="15">
        <v>12607.39</v>
      </c>
      <c r="J408" s="77">
        <v>4</v>
      </c>
      <c r="K408" s="92"/>
    </row>
    <row r="409" spans="1:11" ht="51" x14ac:dyDescent="0.25">
      <c r="A409" s="14" t="s">
        <v>1753</v>
      </c>
      <c r="B409" s="14" t="s">
        <v>1971</v>
      </c>
      <c r="C409" s="14"/>
      <c r="D409" s="16">
        <v>45698</v>
      </c>
      <c r="E409" s="16"/>
      <c r="F409" s="14" t="s">
        <v>1974</v>
      </c>
      <c r="G409" s="14"/>
      <c r="H409" s="14" t="s">
        <v>1975</v>
      </c>
      <c r="I409" s="15">
        <v>10813.46</v>
      </c>
      <c r="J409" s="77">
        <v>3</v>
      </c>
      <c r="K409" s="92"/>
    </row>
    <row r="410" spans="1:11" ht="51" x14ac:dyDescent="0.25">
      <c r="A410" s="14" t="s">
        <v>1753</v>
      </c>
      <c r="B410" s="14" t="s">
        <v>1971</v>
      </c>
      <c r="C410" s="14"/>
      <c r="D410" s="16">
        <v>45698</v>
      </c>
      <c r="E410" s="16"/>
      <c r="F410" s="14" t="s">
        <v>1976</v>
      </c>
      <c r="G410" s="14"/>
      <c r="H410" s="14" t="s">
        <v>1977</v>
      </c>
      <c r="I410" s="15">
        <v>10398.57</v>
      </c>
      <c r="J410" s="77">
        <v>5</v>
      </c>
      <c r="K410" s="92"/>
    </row>
    <row r="411" spans="1:11" ht="30.6" x14ac:dyDescent="0.25">
      <c r="A411" s="14" t="s">
        <v>1753</v>
      </c>
      <c r="B411" s="14" t="s">
        <v>1978</v>
      </c>
      <c r="C411" s="14" t="s">
        <v>1979</v>
      </c>
      <c r="D411" s="16">
        <v>45694</v>
      </c>
      <c r="E411" s="16"/>
      <c r="F411" s="14" t="s">
        <v>1980</v>
      </c>
      <c r="G411" s="14" t="s">
        <v>1862</v>
      </c>
      <c r="H411" s="14" t="s">
        <v>1863</v>
      </c>
      <c r="I411" s="15">
        <v>500</v>
      </c>
      <c r="J411" s="77">
        <v>3</v>
      </c>
      <c r="K411" s="92"/>
    </row>
    <row r="412" spans="1:11" ht="30.6" x14ac:dyDescent="0.25">
      <c r="A412" s="14" t="s">
        <v>1753</v>
      </c>
      <c r="B412" s="14" t="s">
        <v>1981</v>
      </c>
      <c r="C412" s="14" t="s">
        <v>1982</v>
      </c>
      <c r="D412" s="16">
        <v>45694</v>
      </c>
      <c r="E412" s="16"/>
      <c r="F412" s="14" t="s">
        <v>1983</v>
      </c>
      <c r="G412" s="14" t="s">
        <v>1984</v>
      </c>
      <c r="H412" s="14" t="s">
        <v>1985</v>
      </c>
      <c r="I412" s="15">
        <v>500</v>
      </c>
      <c r="J412" s="77">
        <v>3</v>
      </c>
      <c r="K412" s="92"/>
    </row>
    <row r="413" spans="1:11" ht="30.6" x14ac:dyDescent="0.25">
      <c r="A413" s="14" t="s">
        <v>1753</v>
      </c>
      <c r="B413" s="14" t="s">
        <v>1986</v>
      </c>
      <c r="C413" s="14" t="s">
        <v>1987</v>
      </c>
      <c r="D413" s="16">
        <v>45694</v>
      </c>
      <c r="E413" s="16"/>
      <c r="F413" s="14" t="s">
        <v>1988</v>
      </c>
      <c r="G413" s="14" t="s">
        <v>1989</v>
      </c>
      <c r="H413" s="14" t="s">
        <v>1990</v>
      </c>
      <c r="I413" s="15">
        <v>500</v>
      </c>
      <c r="J413" s="77">
        <v>3</v>
      </c>
      <c r="K413" s="92"/>
    </row>
    <row r="414" spans="1:11" ht="30.6" x14ac:dyDescent="0.25">
      <c r="A414" s="14" t="s">
        <v>1753</v>
      </c>
      <c r="B414" s="14" t="s">
        <v>1991</v>
      </c>
      <c r="C414" s="14" t="s">
        <v>1992</v>
      </c>
      <c r="D414" s="16">
        <v>45694</v>
      </c>
      <c r="E414" s="16"/>
      <c r="F414" s="14" t="s">
        <v>1993</v>
      </c>
      <c r="G414" s="14" t="s">
        <v>1994</v>
      </c>
      <c r="H414" s="14" t="s">
        <v>1995</v>
      </c>
      <c r="I414" s="15">
        <v>500</v>
      </c>
      <c r="J414" s="77">
        <v>3</v>
      </c>
      <c r="K414" s="92"/>
    </row>
    <row r="415" spans="1:11" ht="40.799999999999997" x14ac:dyDescent="0.25">
      <c r="A415" s="14" t="s">
        <v>1753</v>
      </c>
      <c r="B415" s="14" t="s">
        <v>1996</v>
      </c>
      <c r="C415" s="14" t="s">
        <v>1982</v>
      </c>
      <c r="D415" s="16">
        <v>45694</v>
      </c>
      <c r="E415" s="16"/>
      <c r="F415" s="14" t="s">
        <v>1997</v>
      </c>
      <c r="G415" s="14" t="s">
        <v>1998</v>
      </c>
      <c r="H415" s="14" t="s">
        <v>1999</v>
      </c>
      <c r="I415" s="15">
        <v>750</v>
      </c>
      <c r="J415" s="77">
        <v>3</v>
      </c>
      <c r="K415" s="92"/>
    </row>
    <row r="416" spans="1:11" ht="30.6" x14ac:dyDescent="0.25">
      <c r="A416" s="14" t="s">
        <v>1753</v>
      </c>
      <c r="B416" s="14" t="s">
        <v>2000</v>
      </c>
      <c r="C416" s="14" t="s">
        <v>2001</v>
      </c>
      <c r="D416" s="16">
        <v>45694</v>
      </c>
      <c r="E416" s="16"/>
      <c r="F416" s="14" t="s">
        <v>2002</v>
      </c>
      <c r="G416" s="14" t="s">
        <v>1998</v>
      </c>
      <c r="H416" s="14" t="s">
        <v>1999</v>
      </c>
      <c r="I416" s="15">
        <v>500</v>
      </c>
      <c r="J416" s="77">
        <v>3</v>
      </c>
      <c r="K416" s="92"/>
    </row>
    <row r="417" spans="1:11" ht="30.6" x14ac:dyDescent="0.25">
      <c r="A417" s="14" t="s">
        <v>1753</v>
      </c>
      <c r="B417" s="14" t="s">
        <v>2003</v>
      </c>
      <c r="C417" s="14" t="s">
        <v>2004</v>
      </c>
      <c r="D417" s="16">
        <v>45708</v>
      </c>
      <c r="E417" s="16"/>
      <c r="F417" s="14" t="s">
        <v>2005</v>
      </c>
      <c r="G417" s="14" t="s">
        <v>1958</v>
      </c>
      <c r="H417" s="14" t="s">
        <v>2006</v>
      </c>
      <c r="I417" s="15">
        <v>500</v>
      </c>
      <c r="J417" s="77">
        <v>3</v>
      </c>
      <c r="K417" s="92"/>
    </row>
    <row r="418" spans="1:11" ht="30.6" x14ac:dyDescent="0.25">
      <c r="A418" s="14" t="s">
        <v>1753</v>
      </c>
      <c r="B418" s="14" t="s">
        <v>2007</v>
      </c>
      <c r="C418" s="14" t="s">
        <v>1815</v>
      </c>
      <c r="D418" s="16">
        <v>45708</v>
      </c>
      <c r="E418" s="16"/>
      <c r="F418" s="14" t="s">
        <v>2008</v>
      </c>
      <c r="G418" s="14" t="s">
        <v>1962</v>
      </c>
      <c r="H418" s="14" t="s">
        <v>2009</v>
      </c>
      <c r="I418" s="15">
        <v>500</v>
      </c>
      <c r="J418" s="77">
        <v>3</v>
      </c>
      <c r="K418" s="92"/>
    </row>
    <row r="419" spans="1:11" ht="51" x14ac:dyDescent="0.25">
      <c r="A419" s="14" t="s">
        <v>1753</v>
      </c>
      <c r="B419" s="14" t="s">
        <v>2010</v>
      </c>
      <c r="C419" s="14"/>
      <c r="D419" s="16">
        <v>45723</v>
      </c>
      <c r="E419" s="16"/>
      <c r="F419" s="14" t="s">
        <v>2011</v>
      </c>
      <c r="G419" s="14"/>
      <c r="H419" s="14" t="s">
        <v>1973</v>
      </c>
      <c r="I419" s="15">
        <v>12438.32</v>
      </c>
      <c r="J419" s="77">
        <v>4</v>
      </c>
      <c r="K419" s="92"/>
    </row>
    <row r="420" spans="1:11" ht="51" x14ac:dyDescent="0.25">
      <c r="A420" s="14" t="s">
        <v>1753</v>
      </c>
      <c r="B420" s="14" t="s">
        <v>2010</v>
      </c>
      <c r="C420" s="14"/>
      <c r="D420" s="16">
        <v>45723</v>
      </c>
      <c r="E420" s="16"/>
      <c r="F420" s="14" t="s">
        <v>2012</v>
      </c>
      <c r="G420" s="14"/>
      <c r="H420" s="14" t="s">
        <v>1975</v>
      </c>
      <c r="I420" s="15">
        <v>8758.07</v>
      </c>
      <c r="J420" s="77">
        <v>3</v>
      </c>
      <c r="K420" s="92"/>
    </row>
    <row r="421" spans="1:11" ht="51" x14ac:dyDescent="0.25">
      <c r="A421" s="14" t="s">
        <v>1753</v>
      </c>
      <c r="B421" s="14" t="s">
        <v>2010</v>
      </c>
      <c r="C421" s="14"/>
      <c r="D421" s="16">
        <v>45723</v>
      </c>
      <c r="E421" s="16"/>
      <c r="F421" s="14" t="s">
        <v>2013</v>
      </c>
      <c r="G421" s="14"/>
      <c r="H421" s="14" t="s">
        <v>2014</v>
      </c>
      <c r="I421" s="15">
        <v>11738.57</v>
      </c>
      <c r="J421" s="77">
        <v>5</v>
      </c>
      <c r="K421" s="92"/>
    </row>
    <row r="422" spans="1:11" ht="20.399999999999999" x14ac:dyDescent="0.25">
      <c r="A422" s="14" t="s">
        <v>1753</v>
      </c>
      <c r="B422" s="14" t="s">
        <v>1969</v>
      </c>
      <c r="C422" s="14"/>
      <c r="D422" s="16">
        <v>45379</v>
      </c>
      <c r="E422" s="16"/>
      <c r="F422" s="14" t="s">
        <v>2015</v>
      </c>
      <c r="G422" s="14"/>
      <c r="H422" s="14" t="s">
        <v>1806</v>
      </c>
      <c r="I422" s="15">
        <v>193.6</v>
      </c>
      <c r="J422" s="77">
        <v>3</v>
      </c>
      <c r="K422" s="92"/>
    </row>
    <row r="423" spans="1:11" ht="20.399999999999999" x14ac:dyDescent="0.25">
      <c r="A423" s="14" t="s">
        <v>1753</v>
      </c>
      <c r="B423" s="14" t="s">
        <v>1969</v>
      </c>
      <c r="C423" s="14"/>
      <c r="D423" s="16">
        <v>45379</v>
      </c>
      <c r="E423" s="16"/>
      <c r="F423" s="14" t="s">
        <v>2015</v>
      </c>
      <c r="G423" s="14"/>
      <c r="H423" s="14" t="s">
        <v>1806</v>
      </c>
      <c r="I423" s="15">
        <v>484</v>
      </c>
      <c r="J423" s="77">
        <v>5</v>
      </c>
      <c r="K423" s="92"/>
    </row>
    <row r="424" spans="1:11" ht="20.399999999999999" x14ac:dyDescent="0.25">
      <c r="A424" s="14" t="s">
        <v>1753</v>
      </c>
      <c r="B424" s="14" t="s">
        <v>1969</v>
      </c>
      <c r="C424" s="14"/>
      <c r="D424" s="16">
        <v>45379</v>
      </c>
      <c r="E424" s="16"/>
      <c r="F424" s="14" t="s">
        <v>2015</v>
      </c>
      <c r="G424" s="14"/>
      <c r="H424" s="14" t="s">
        <v>1806</v>
      </c>
      <c r="I424" s="15">
        <v>387.2</v>
      </c>
      <c r="J424" s="77">
        <v>4</v>
      </c>
      <c r="K424" s="92"/>
    </row>
    <row r="425" spans="1:11" ht="13.2" x14ac:dyDescent="0.25">
      <c r="A425" s="14" t="s">
        <v>1753</v>
      </c>
      <c r="B425" s="14" t="s">
        <v>2016</v>
      </c>
      <c r="C425" s="14" t="s">
        <v>2017</v>
      </c>
      <c r="D425" s="16">
        <v>45721</v>
      </c>
      <c r="E425" s="16"/>
      <c r="F425" s="14" t="s">
        <v>2018</v>
      </c>
      <c r="G425" s="14" t="s">
        <v>2019</v>
      </c>
      <c r="H425" s="14" t="s">
        <v>2020</v>
      </c>
      <c r="I425" s="15">
        <v>1000</v>
      </c>
      <c r="J425" s="77">
        <v>2</v>
      </c>
      <c r="K425" s="92"/>
    </row>
    <row r="426" spans="1:11" ht="30.6" x14ac:dyDescent="0.25">
      <c r="A426" s="14" t="s">
        <v>1753</v>
      </c>
      <c r="B426" s="14" t="s">
        <v>2021</v>
      </c>
      <c r="C426" s="14" t="s">
        <v>2022</v>
      </c>
      <c r="D426" s="16">
        <v>45744</v>
      </c>
      <c r="E426" s="16"/>
      <c r="F426" s="14" t="s">
        <v>2023</v>
      </c>
      <c r="G426" s="14" t="s">
        <v>2024</v>
      </c>
      <c r="H426" s="14" t="s">
        <v>2025</v>
      </c>
      <c r="I426" s="15">
        <v>107.68</v>
      </c>
      <c r="J426" s="77">
        <v>5</v>
      </c>
      <c r="K426" s="92"/>
    </row>
    <row r="427" spans="1:11" ht="20.399999999999999" x14ac:dyDescent="0.25">
      <c r="A427" s="14" t="s">
        <v>1753</v>
      </c>
      <c r="B427" s="14" t="s">
        <v>2026</v>
      </c>
      <c r="C427" s="14" t="s">
        <v>2027</v>
      </c>
      <c r="D427" s="16">
        <v>45747</v>
      </c>
      <c r="E427" s="16"/>
      <c r="F427" s="14" t="s">
        <v>2028</v>
      </c>
      <c r="G427" s="14"/>
      <c r="H427" s="14" t="s">
        <v>2029</v>
      </c>
      <c r="I427" s="15">
        <v>113</v>
      </c>
      <c r="J427" s="77">
        <v>4</v>
      </c>
      <c r="K427" s="92"/>
    </row>
    <row r="428" spans="1:11" ht="20.399999999999999" x14ac:dyDescent="0.25">
      <c r="A428" s="14" t="s">
        <v>1753</v>
      </c>
      <c r="B428" s="14" t="s">
        <v>2030</v>
      </c>
      <c r="C428" s="14" t="s">
        <v>2031</v>
      </c>
      <c r="D428" s="16">
        <v>45721</v>
      </c>
      <c r="E428" s="16"/>
      <c r="F428" s="14" t="s">
        <v>2032</v>
      </c>
      <c r="G428" s="14" t="s">
        <v>2033</v>
      </c>
      <c r="H428" s="14" t="s">
        <v>2034</v>
      </c>
      <c r="I428" s="15">
        <v>60.88</v>
      </c>
      <c r="J428" s="77">
        <v>3</v>
      </c>
      <c r="K428" s="92"/>
    </row>
    <row r="429" spans="1:11" ht="13.2" x14ac:dyDescent="0.25">
      <c r="A429" s="14" t="s">
        <v>1753</v>
      </c>
      <c r="B429" s="14" t="s">
        <v>2035</v>
      </c>
      <c r="C429" s="14" t="s">
        <v>2036</v>
      </c>
      <c r="D429" s="16">
        <v>45726</v>
      </c>
      <c r="E429" s="16"/>
      <c r="F429" s="14" t="s">
        <v>2018</v>
      </c>
      <c r="G429" s="14" t="s">
        <v>2037</v>
      </c>
      <c r="H429" s="14" t="s">
        <v>2038</v>
      </c>
      <c r="I429" s="15">
        <v>400</v>
      </c>
      <c r="J429" s="77">
        <v>2</v>
      </c>
      <c r="K429" s="92"/>
    </row>
    <row r="430" spans="1:11" ht="20.399999999999999" x14ac:dyDescent="0.25">
      <c r="A430" s="14" t="s">
        <v>1753</v>
      </c>
      <c r="B430" s="14" t="s">
        <v>2039</v>
      </c>
      <c r="C430" s="14" t="s">
        <v>2040</v>
      </c>
      <c r="D430" s="16">
        <v>45735</v>
      </c>
      <c r="E430" s="16"/>
      <c r="F430" s="14" t="s">
        <v>2041</v>
      </c>
      <c r="G430" s="14" t="s">
        <v>2042</v>
      </c>
      <c r="H430" s="14" t="s">
        <v>2043</v>
      </c>
      <c r="I430" s="15">
        <v>985.88</v>
      </c>
      <c r="J430" s="77">
        <v>3</v>
      </c>
      <c r="K430" s="92"/>
    </row>
    <row r="431" spans="1:11" ht="25.8" customHeight="1" x14ac:dyDescent="0.25">
      <c r="A431" s="14" t="s">
        <v>1753</v>
      </c>
      <c r="B431" s="14" t="s">
        <v>2044</v>
      </c>
      <c r="C431" s="14" t="s">
        <v>2045</v>
      </c>
      <c r="D431" s="16">
        <v>45735</v>
      </c>
      <c r="E431" s="16"/>
      <c r="F431" s="14" t="s">
        <v>2046</v>
      </c>
      <c r="G431" s="14"/>
      <c r="H431" s="14" t="s">
        <v>2047</v>
      </c>
      <c r="I431" s="15">
        <v>1424.59</v>
      </c>
      <c r="J431" s="77">
        <v>5</v>
      </c>
      <c r="K431" s="92"/>
    </row>
    <row r="432" spans="1:11" ht="35.4" customHeight="1" x14ac:dyDescent="0.25">
      <c r="A432" s="14" t="s">
        <v>1753</v>
      </c>
      <c r="B432" s="14" t="s">
        <v>2430</v>
      </c>
      <c r="C432" s="14" t="s">
        <v>2044</v>
      </c>
      <c r="D432" s="16">
        <v>45748</v>
      </c>
      <c r="E432" s="16"/>
      <c r="F432" s="14" t="s">
        <v>2431</v>
      </c>
      <c r="G432" s="14"/>
      <c r="H432" s="14" t="s">
        <v>1813</v>
      </c>
      <c r="I432" s="15">
        <v>327.66000000000003</v>
      </c>
      <c r="J432" s="77">
        <v>5</v>
      </c>
      <c r="K432" s="92"/>
    </row>
    <row r="433" spans="1:11" ht="20.399999999999999" x14ac:dyDescent="0.25">
      <c r="A433" s="14" t="s">
        <v>1753</v>
      </c>
      <c r="B433" s="14" t="s">
        <v>2010</v>
      </c>
      <c r="C433" s="14"/>
      <c r="D433" s="16">
        <v>45735</v>
      </c>
      <c r="E433" s="16"/>
      <c r="F433" s="14" t="s">
        <v>2048</v>
      </c>
      <c r="G433" s="14"/>
      <c r="H433" s="14" t="s">
        <v>1760</v>
      </c>
      <c r="I433" s="15">
        <v>10</v>
      </c>
      <c r="J433" s="77">
        <v>5</v>
      </c>
      <c r="K433" s="92"/>
    </row>
    <row r="434" spans="1:11" ht="20.399999999999999" x14ac:dyDescent="0.25">
      <c r="A434" s="14" t="s">
        <v>1753</v>
      </c>
      <c r="B434" s="14" t="s">
        <v>2049</v>
      </c>
      <c r="C434" s="14" t="s">
        <v>2050</v>
      </c>
      <c r="D434" s="16">
        <v>45741</v>
      </c>
      <c r="E434" s="16"/>
      <c r="F434" s="14" t="s">
        <v>2051</v>
      </c>
      <c r="G434" s="14"/>
      <c r="H434" s="14" t="s">
        <v>2052</v>
      </c>
      <c r="I434" s="15">
        <v>107.9</v>
      </c>
      <c r="J434" s="77">
        <v>4</v>
      </c>
      <c r="K434" s="92"/>
    </row>
    <row r="435" spans="1:11" ht="13.2" x14ac:dyDescent="0.25">
      <c r="A435" s="14" t="s">
        <v>1753</v>
      </c>
      <c r="B435" s="14" t="s">
        <v>2053</v>
      </c>
      <c r="C435" s="14" t="s">
        <v>2054</v>
      </c>
      <c r="D435" s="16">
        <v>45741</v>
      </c>
      <c r="E435" s="16"/>
      <c r="F435" s="14" t="s">
        <v>2055</v>
      </c>
      <c r="G435" s="14" t="s">
        <v>2056</v>
      </c>
      <c r="H435" s="14" t="s">
        <v>1768</v>
      </c>
      <c r="I435" s="15">
        <v>90</v>
      </c>
      <c r="J435" s="77">
        <v>4</v>
      </c>
      <c r="K435" s="92"/>
    </row>
    <row r="436" spans="1:11" ht="20.399999999999999" x14ac:dyDescent="0.25">
      <c r="A436" s="14" t="s">
        <v>1753</v>
      </c>
      <c r="B436" s="14" t="s">
        <v>2057</v>
      </c>
      <c r="C436" s="14">
        <v>5833549659</v>
      </c>
      <c r="D436" s="16">
        <v>45747</v>
      </c>
      <c r="E436" s="16"/>
      <c r="F436" s="14" t="s">
        <v>2058</v>
      </c>
      <c r="G436" s="14"/>
      <c r="H436" s="14" t="s">
        <v>2059</v>
      </c>
      <c r="I436" s="15">
        <v>106.64</v>
      </c>
      <c r="J436" s="77">
        <v>3</v>
      </c>
      <c r="K436" s="92"/>
    </row>
    <row r="437" spans="1:11" ht="20.399999999999999" x14ac:dyDescent="0.25">
      <c r="A437" s="14" t="s">
        <v>1753</v>
      </c>
      <c r="B437" s="14" t="s">
        <v>2057</v>
      </c>
      <c r="C437" s="14">
        <v>5833549659</v>
      </c>
      <c r="D437" s="16">
        <v>45747</v>
      </c>
      <c r="E437" s="16"/>
      <c r="F437" s="14" t="s">
        <v>2058</v>
      </c>
      <c r="G437" s="14"/>
      <c r="H437" s="14" t="s">
        <v>2059</v>
      </c>
      <c r="I437" s="15">
        <v>131.99</v>
      </c>
      <c r="J437" s="77">
        <v>5</v>
      </c>
      <c r="K437" s="92"/>
    </row>
    <row r="438" spans="1:11" ht="20.399999999999999" x14ac:dyDescent="0.25">
      <c r="A438" s="14" t="s">
        <v>1753</v>
      </c>
      <c r="B438" s="14" t="s">
        <v>2057</v>
      </c>
      <c r="C438" s="14">
        <v>5833549659</v>
      </c>
      <c r="D438" s="16">
        <v>45747</v>
      </c>
      <c r="E438" s="16"/>
      <c r="F438" s="14" t="s">
        <v>2058</v>
      </c>
      <c r="G438" s="14"/>
      <c r="H438" s="14" t="s">
        <v>2059</v>
      </c>
      <c r="I438" s="15">
        <v>314.61</v>
      </c>
      <c r="J438" s="77">
        <v>4</v>
      </c>
      <c r="K438" s="92"/>
    </row>
    <row r="439" spans="1:11" ht="13.2" x14ac:dyDescent="0.25">
      <c r="A439" s="14" t="s">
        <v>1753</v>
      </c>
      <c r="B439" s="14" t="s">
        <v>2060</v>
      </c>
      <c r="C439" s="14" t="s">
        <v>2061</v>
      </c>
      <c r="D439" s="16">
        <v>45741</v>
      </c>
      <c r="E439" s="16"/>
      <c r="F439" s="14" t="s">
        <v>2062</v>
      </c>
      <c r="G439" s="14"/>
      <c r="H439" s="14" t="s">
        <v>1813</v>
      </c>
      <c r="I439" s="15">
        <v>41.4</v>
      </c>
      <c r="J439" s="77">
        <v>5</v>
      </c>
      <c r="K439" s="92"/>
    </row>
    <row r="440" spans="1:11" ht="69" customHeight="1" x14ac:dyDescent="0.25">
      <c r="A440" s="14" t="s">
        <v>1753</v>
      </c>
      <c r="B440" s="14" t="s">
        <v>2063</v>
      </c>
      <c r="C440" s="14" t="s">
        <v>2064</v>
      </c>
      <c r="D440" s="16">
        <v>45736</v>
      </c>
      <c r="E440" s="16"/>
      <c r="F440" s="14" t="s">
        <v>2065</v>
      </c>
      <c r="G440" s="14" t="s">
        <v>2066</v>
      </c>
      <c r="H440" s="14" t="s">
        <v>2067</v>
      </c>
      <c r="I440" s="15">
        <v>450</v>
      </c>
      <c r="J440" s="77">
        <v>5</v>
      </c>
      <c r="K440" s="92"/>
    </row>
    <row r="441" spans="1:11" ht="81" customHeight="1" x14ac:dyDescent="0.25">
      <c r="A441" s="14" t="s">
        <v>1753</v>
      </c>
      <c r="B441" s="14"/>
      <c r="C441" s="14"/>
      <c r="D441" s="16"/>
      <c r="E441" s="16"/>
      <c r="F441" s="14" t="s">
        <v>2647</v>
      </c>
      <c r="G441" s="14"/>
      <c r="H441" s="14"/>
      <c r="I441" s="15"/>
      <c r="J441" s="77"/>
      <c r="K441" s="92"/>
    </row>
    <row r="442" spans="1:11" ht="30.6" x14ac:dyDescent="0.25">
      <c r="A442" s="14" t="s">
        <v>1753</v>
      </c>
      <c r="B442" s="14" t="s">
        <v>2383</v>
      </c>
      <c r="C442" s="14" t="s">
        <v>2384</v>
      </c>
      <c r="D442" s="16">
        <v>45757</v>
      </c>
      <c r="E442" s="16"/>
      <c r="F442" s="14" t="s">
        <v>2385</v>
      </c>
      <c r="G442" s="14" t="s">
        <v>2386</v>
      </c>
      <c r="H442" s="14" t="s">
        <v>2387</v>
      </c>
      <c r="I442" s="15">
        <v>7.18</v>
      </c>
      <c r="J442" s="77">
        <v>5</v>
      </c>
      <c r="K442" s="92"/>
    </row>
    <row r="443" spans="1:11" ht="25.2" customHeight="1" x14ac:dyDescent="0.25">
      <c r="A443" s="14" t="s">
        <v>1753</v>
      </c>
      <c r="B443" s="14" t="s">
        <v>2499</v>
      </c>
      <c r="C443" s="14" t="s">
        <v>2500</v>
      </c>
      <c r="D443" s="16">
        <v>45763</v>
      </c>
      <c r="E443" s="16"/>
      <c r="F443" s="14" t="s">
        <v>2503</v>
      </c>
      <c r="G443" s="14" t="s">
        <v>2501</v>
      </c>
      <c r="H443" s="14" t="s">
        <v>2502</v>
      </c>
      <c r="I443" s="15">
        <v>1230</v>
      </c>
      <c r="J443" s="77">
        <v>5</v>
      </c>
      <c r="K443" s="92"/>
    </row>
    <row r="444" spans="1:11" ht="25.2" customHeight="1" x14ac:dyDescent="0.25">
      <c r="A444" s="14" t="s">
        <v>1753</v>
      </c>
      <c r="B444" s="14" t="s">
        <v>3099</v>
      </c>
      <c r="C444" s="14" t="s">
        <v>3100</v>
      </c>
      <c r="D444" s="16">
        <v>45777</v>
      </c>
      <c r="E444" s="16"/>
      <c r="F444" s="14" t="s">
        <v>3153</v>
      </c>
      <c r="G444" s="14"/>
      <c r="H444" s="14" t="s">
        <v>3154</v>
      </c>
      <c r="I444" s="15">
        <v>35</v>
      </c>
      <c r="J444" s="77">
        <v>5</v>
      </c>
      <c r="K444" s="92"/>
    </row>
    <row r="445" spans="1:11" ht="25.2" customHeight="1" x14ac:dyDescent="0.25">
      <c r="A445" s="14" t="s">
        <v>1753</v>
      </c>
      <c r="B445" s="14" t="s">
        <v>3101</v>
      </c>
      <c r="C445" s="14" t="s">
        <v>3102</v>
      </c>
      <c r="D445" s="16">
        <v>45777</v>
      </c>
      <c r="E445" s="16"/>
      <c r="F445" s="14" t="s">
        <v>3153</v>
      </c>
      <c r="G445" s="14"/>
      <c r="H445" s="14" t="s">
        <v>3155</v>
      </c>
      <c r="I445" s="15">
        <v>35</v>
      </c>
      <c r="J445" s="77">
        <v>5</v>
      </c>
      <c r="K445" s="92"/>
    </row>
    <row r="446" spans="1:11" ht="25.2" customHeight="1" x14ac:dyDescent="0.25">
      <c r="A446" s="14" t="s">
        <v>1753</v>
      </c>
      <c r="B446" s="14" t="s">
        <v>3103</v>
      </c>
      <c r="C446" s="14" t="s">
        <v>3104</v>
      </c>
      <c r="D446" s="16">
        <v>45777</v>
      </c>
      <c r="E446" s="16"/>
      <c r="F446" s="14" t="s">
        <v>3153</v>
      </c>
      <c r="G446" s="14"/>
      <c r="H446" s="14" t="s">
        <v>3156</v>
      </c>
      <c r="I446" s="15">
        <v>75</v>
      </c>
      <c r="J446" s="77">
        <v>5</v>
      </c>
      <c r="K446" s="92"/>
    </row>
    <row r="447" spans="1:11" ht="25.2" customHeight="1" x14ac:dyDescent="0.25">
      <c r="A447" s="14" t="s">
        <v>1753</v>
      </c>
      <c r="B447" s="14" t="s">
        <v>3105</v>
      </c>
      <c r="C447" s="14" t="s">
        <v>3106</v>
      </c>
      <c r="D447" s="16">
        <v>45777</v>
      </c>
      <c r="E447" s="16"/>
      <c r="F447" s="14" t="s">
        <v>3153</v>
      </c>
      <c r="G447" s="14"/>
      <c r="H447" s="14" t="s">
        <v>3157</v>
      </c>
      <c r="I447" s="15">
        <v>75</v>
      </c>
      <c r="J447" s="77">
        <v>5</v>
      </c>
      <c r="K447" s="92"/>
    </row>
    <row r="448" spans="1:11" ht="25.2" customHeight="1" x14ac:dyDescent="0.25">
      <c r="A448" s="14" t="s">
        <v>1753</v>
      </c>
      <c r="B448" s="14" t="s">
        <v>3107</v>
      </c>
      <c r="C448" s="14" t="s">
        <v>3108</v>
      </c>
      <c r="D448" s="16">
        <v>45777</v>
      </c>
      <c r="E448" s="16"/>
      <c r="F448" s="14" t="s">
        <v>3153</v>
      </c>
      <c r="G448" s="14"/>
      <c r="H448" s="14" t="s">
        <v>3158</v>
      </c>
      <c r="I448" s="15">
        <v>75</v>
      </c>
      <c r="J448" s="77">
        <v>5</v>
      </c>
      <c r="K448" s="92"/>
    </row>
    <row r="449" spans="1:11" ht="25.2" customHeight="1" x14ac:dyDescent="0.25">
      <c r="A449" s="14" t="s">
        <v>1753</v>
      </c>
      <c r="B449" s="14" t="s">
        <v>3109</v>
      </c>
      <c r="C449" s="14" t="s">
        <v>3110</v>
      </c>
      <c r="D449" s="16">
        <v>45777</v>
      </c>
      <c r="E449" s="16"/>
      <c r="F449" s="14" t="s">
        <v>3153</v>
      </c>
      <c r="G449" s="14"/>
      <c r="H449" s="14" t="s">
        <v>3159</v>
      </c>
      <c r="I449" s="15">
        <v>70</v>
      </c>
      <c r="J449" s="77">
        <v>5</v>
      </c>
      <c r="K449" s="92"/>
    </row>
    <row r="450" spans="1:11" ht="25.2" customHeight="1" x14ac:dyDescent="0.25">
      <c r="A450" s="14" t="s">
        <v>1753</v>
      </c>
      <c r="B450" s="14" t="s">
        <v>3111</v>
      </c>
      <c r="C450" s="14" t="s">
        <v>3112</v>
      </c>
      <c r="D450" s="16">
        <v>45777</v>
      </c>
      <c r="E450" s="16"/>
      <c r="F450" s="14" t="s">
        <v>3153</v>
      </c>
      <c r="G450" s="14"/>
      <c r="H450" s="14" t="s">
        <v>3160</v>
      </c>
      <c r="I450" s="15">
        <v>87</v>
      </c>
      <c r="J450" s="77">
        <v>5</v>
      </c>
      <c r="K450" s="92"/>
    </row>
    <row r="451" spans="1:11" ht="25.2" customHeight="1" x14ac:dyDescent="0.25">
      <c r="A451" s="14" t="s">
        <v>1753</v>
      </c>
      <c r="B451" s="14" t="s">
        <v>3113</v>
      </c>
      <c r="C451" s="14" t="s">
        <v>3114</v>
      </c>
      <c r="D451" s="16">
        <v>45777</v>
      </c>
      <c r="E451" s="16"/>
      <c r="F451" s="14" t="s">
        <v>3153</v>
      </c>
      <c r="G451" s="14"/>
      <c r="H451" s="14" t="s">
        <v>3161</v>
      </c>
      <c r="I451" s="15">
        <v>55</v>
      </c>
      <c r="J451" s="77">
        <v>5</v>
      </c>
      <c r="K451" s="92"/>
    </row>
    <row r="452" spans="1:11" ht="25.2" customHeight="1" x14ac:dyDescent="0.25">
      <c r="A452" s="14" t="s">
        <v>1753</v>
      </c>
      <c r="B452" s="14" t="s">
        <v>3115</v>
      </c>
      <c r="C452" s="14" t="s">
        <v>3116</v>
      </c>
      <c r="D452" s="16">
        <v>45777</v>
      </c>
      <c r="E452" s="16"/>
      <c r="F452" s="14" t="s">
        <v>3153</v>
      </c>
      <c r="G452" s="14"/>
      <c r="H452" s="14" t="s">
        <v>3162</v>
      </c>
      <c r="I452" s="15">
        <v>55</v>
      </c>
      <c r="J452" s="77">
        <v>5</v>
      </c>
      <c r="K452" s="92"/>
    </row>
    <row r="453" spans="1:11" ht="25.2" customHeight="1" x14ac:dyDescent="0.25">
      <c r="A453" s="14" t="s">
        <v>1753</v>
      </c>
      <c r="B453" s="14" t="s">
        <v>3117</v>
      </c>
      <c r="C453" s="14" t="s">
        <v>3118</v>
      </c>
      <c r="D453" s="16">
        <v>45777</v>
      </c>
      <c r="E453" s="16"/>
      <c r="F453" s="14" t="s">
        <v>3153</v>
      </c>
      <c r="G453" s="14"/>
      <c r="H453" s="14" t="s">
        <v>3163</v>
      </c>
      <c r="I453" s="15">
        <v>55</v>
      </c>
      <c r="J453" s="77">
        <v>5</v>
      </c>
      <c r="K453" s="92"/>
    </row>
    <row r="454" spans="1:11" ht="25.2" customHeight="1" x14ac:dyDescent="0.25">
      <c r="A454" s="14" t="s">
        <v>1753</v>
      </c>
      <c r="B454" s="14" t="s">
        <v>3119</v>
      </c>
      <c r="C454" s="14" t="s">
        <v>3120</v>
      </c>
      <c r="D454" s="16">
        <v>45777</v>
      </c>
      <c r="E454" s="16"/>
      <c r="F454" s="14" t="s">
        <v>3153</v>
      </c>
      <c r="G454" s="14"/>
      <c r="H454" s="14" t="s">
        <v>3164</v>
      </c>
      <c r="I454" s="15">
        <v>55</v>
      </c>
      <c r="J454" s="77">
        <v>5</v>
      </c>
      <c r="K454" s="92"/>
    </row>
    <row r="455" spans="1:11" ht="25.2" customHeight="1" x14ac:dyDescent="0.25">
      <c r="A455" s="14" t="s">
        <v>1753</v>
      </c>
      <c r="B455" s="14" t="s">
        <v>3121</v>
      </c>
      <c r="C455" s="14" t="s">
        <v>3122</v>
      </c>
      <c r="D455" s="16">
        <v>45777</v>
      </c>
      <c r="E455" s="16"/>
      <c r="F455" s="14" t="s">
        <v>3153</v>
      </c>
      <c r="G455" s="14"/>
      <c r="H455" s="14" t="s">
        <v>3165</v>
      </c>
      <c r="I455" s="15">
        <v>55</v>
      </c>
      <c r="J455" s="77">
        <v>5</v>
      </c>
      <c r="K455" s="92"/>
    </row>
    <row r="456" spans="1:11" ht="25.2" customHeight="1" x14ac:dyDescent="0.25">
      <c r="A456" s="14" t="s">
        <v>1753</v>
      </c>
      <c r="B456" s="14" t="s">
        <v>3123</v>
      </c>
      <c r="C456" s="14" t="s">
        <v>3124</v>
      </c>
      <c r="D456" s="16">
        <v>45777</v>
      </c>
      <c r="E456" s="16"/>
      <c r="F456" s="14" t="s">
        <v>3153</v>
      </c>
      <c r="G456" s="14"/>
      <c r="H456" s="14" t="s">
        <v>3166</v>
      </c>
      <c r="I456" s="15">
        <v>55</v>
      </c>
      <c r="J456" s="77">
        <v>5</v>
      </c>
      <c r="K456" s="92"/>
    </row>
    <row r="457" spans="1:11" ht="25.2" customHeight="1" x14ac:dyDescent="0.25">
      <c r="A457" s="14" t="s">
        <v>1753</v>
      </c>
      <c r="B457" s="14" t="s">
        <v>3125</v>
      </c>
      <c r="C457" s="14" t="s">
        <v>3126</v>
      </c>
      <c r="D457" s="16">
        <v>45777</v>
      </c>
      <c r="E457" s="16"/>
      <c r="F457" s="14" t="s">
        <v>3153</v>
      </c>
      <c r="G457" s="14"/>
      <c r="H457" s="14" t="s">
        <v>3167</v>
      </c>
      <c r="I457" s="15">
        <v>55</v>
      </c>
      <c r="J457" s="77">
        <v>5</v>
      </c>
      <c r="K457" s="92"/>
    </row>
    <row r="458" spans="1:11" ht="25.2" customHeight="1" x14ac:dyDescent="0.25">
      <c r="A458" s="14" t="s">
        <v>1753</v>
      </c>
      <c r="B458" s="14" t="s">
        <v>3127</v>
      </c>
      <c r="C458" s="14" t="s">
        <v>3128</v>
      </c>
      <c r="D458" s="16">
        <v>45777</v>
      </c>
      <c r="E458" s="16"/>
      <c r="F458" s="14" t="s">
        <v>3153</v>
      </c>
      <c r="G458" s="14"/>
      <c r="H458" s="14" t="s">
        <v>3168</v>
      </c>
      <c r="I458" s="15">
        <v>55</v>
      </c>
      <c r="J458" s="77">
        <v>5</v>
      </c>
      <c r="K458" s="92"/>
    </row>
    <row r="459" spans="1:11" ht="25.2" customHeight="1" x14ac:dyDescent="0.25">
      <c r="A459" s="14" t="s">
        <v>1753</v>
      </c>
      <c r="B459" s="14" t="s">
        <v>3129</v>
      </c>
      <c r="C459" s="14" t="s">
        <v>3130</v>
      </c>
      <c r="D459" s="16">
        <v>45777</v>
      </c>
      <c r="E459" s="16"/>
      <c r="F459" s="14" t="s">
        <v>3153</v>
      </c>
      <c r="G459" s="14"/>
      <c r="H459" s="14" t="s">
        <v>3169</v>
      </c>
      <c r="I459" s="15">
        <v>55</v>
      </c>
      <c r="J459" s="77">
        <v>5</v>
      </c>
      <c r="K459" s="92"/>
    </row>
    <row r="460" spans="1:11" ht="25.2" customHeight="1" x14ac:dyDescent="0.25">
      <c r="A460" s="14" t="s">
        <v>1753</v>
      </c>
      <c r="B460" s="14" t="s">
        <v>3131</v>
      </c>
      <c r="C460" s="14" t="s">
        <v>3132</v>
      </c>
      <c r="D460" s="16">
        <v>45777</v>
      </c>
      <c r="E460" s="16"/>
      <c r="F460" s="14" t="s">
        <v>3153</v>
      </c>
      <c r="G460" s="14"/>
      <c r="H460" s="14" t="s">
        <v>3170</v>
      </c>
      <c r="I460" s="15">
        <v>55</v>
      </c>
      <c r="J460" s="77">
        <v>5</v>
      </c>
      <c r="K460" s="92"/>
    </row>
    <row r="461" spans="1:11" ht="25.2" customHeight="1" x14ac:dyDescent="0.25">
      <c r="A461" s="14" t="s">
        <v>1753</v>
      </c>
      <c r="B461" s="14" t="s">
        <v>3133</v>
      </c>
      <c r="C461" s="14" t="s">
        <v>3134</v>
      </c>
      <c r="D461" s="16">
        <v>45777</v>
      </c>
      <c r="E461" s="16"/>
      <c r="F461" s="14" t="s">
        <v>3153</v>
      </c>
      <c r="G461" s="14"/>
      <c r="H461" s="14" t="s">
        <v>3171</v>
      </c>
      <c r="I461" s="15">
        <v>55</v>
      </c>
      <c r="J461" s="77">
        <v>5</v>
      </c>
      <c r="K461" s="92"/>
    </row>
    <row r="462" spans="1:11" ht="25.2" customHeight="1" x14ac:dyDescent="0.25">
      <c r="A462" s="14" t="s">
        <v>1753</v>
      </c>
      <c r="B462" s="14" t="s">
        <v>3135</v>
      </c>
      <c r="C462" s="14" t="s">
        <v>3136</v>
      </c>
      <c r="D462" s="16">
        <v>45777</v>
      </c>
      <c r="E462" s="16"/>
      <c r="F462" s="14" t="s">
        <v>3153</v>
      </c>
      <c r="G462" s="14"/>
      <c r="H462" s="14" t="s">
        <v>3172</v>
      </c>
      <c r="I462" s="15">
        <v>55</v>
      </c>
      <c r="J462" s="77">
        <v>5</v>
      </c>
      <c r="K462" s="92"/>
    </row>
    <row r="463" spans="1:11" ht="25.2" customHeight="1" x14ac:dyDescent="0.25">
      <c r="A463" s="14" t="s">
        <v>1753</v>
      </c>
      <c r="B463" s="14" t="s">
        <v>3137</v>
      </c>
      <c r="C463" s="14" t="s">
        <v>3138</v>
      </c>
      <c r="D463" s="16">
        <v>45777</v>
      </c>
      <c r="E463" s="16"/>
      <c r="F463" s="14" t="s">
        <v>3153</v>
      </c>
      <c r="G463" s="14"/>
      <c r="H463" s="14" t="s">
        <v>3173</v>
      </c>
      <c r="I463" s="15">
        <v>55</v>
      </c>
      <c r="J463" s="77">
        <v>5</v>
      </c>
      <c r="K463" s="92"/>
    </row>
    <row r="464" spans="1:11" ht="25.2" customHeight="1" x14ac:dyDescent="0.25">
      <c r="A464" s="14" t="s">
        <v>1753</v>
      </c>
      <c r="B464" s="14" t="s">
        <v>3139</v>
      </c>
      <c r="C464" s="14" t="s">
        <v>3140</v>
      </c>
      <c r="D464" s="16">
        <v>45777</v>
      </c>
      <c r="E464" s="16"/>
      <c r="F464" s="14" t="s">
        <v>3153</v>
      </c>
      <c r="G464" s="14"/>
      <c r="H464" s="14" t="s">
        <v>3174</v>
      </c>
      <c r="I464" s="15">
        <v>55</v>
      </c>
      <c r="J464" s="77">
        <v>5</v>
      </c>
      <c r="K464" s="92"/>
    </row>
    <row r="465" spans="1:11" ht="25.2" customHeight="1" x14ac:dyDescent="0.25">
      <c r="A465" s="14" t="s">
        <v>1753</v>
      </c>
      <c r="B465" s="14" t="s">
        <v>3141</v>
      </c>
      <c r="C465" s="14" t="s">
        <v>3142</v>
      </c>
      <c r="D465" s="16">
        <v>45777</v>
      </c>
      <c r="E465" s="16"/>
      <c r="F465" s="14" t="s">
        <v>3153</v>
      </c>
      <c r="G465" s="14"/>
      <c r="H465" s="14" t="s">
        <v>3175</v>
      </c>
      <c r="I465" s="15">
        <v>55</v>
      </c>
      <c r="J465" s="77">
        <v>5</v>
      </c>
      <c r="K465" s="92"/>
    </row>
    <row r="466" spans="1:11" ht="25.2" customHeight="1" x14ac:dyDescent="0.25">
      <c r="A466" s="14" t="s">
        <v>1753</v>
      </c>
      <c r="B466" s="14" t="s">
        <v>3143</v>
      </c>
      <c r="C466" s="14" t="s">
        <v>3144</v>
      </c>
      <c r="D466" s="16">
        <v>45777</v>
      </c>
      <c r="E466" s="16"/>
      <c r="F466" s="14" t="s">
        <v>3153</v>
      </c>
      <c r="G466" s="14"/>
      <c r="H466" s="14" t="s">
        <v>3176</v>
      </c>
      <c r="I466" s="15">
        <v>55</v>
      </c>
      <c r="J466" s="77">
        <v>5</v>
      </c>
      <c r="K466" s="92"/>
    </row>
    <row r="467" spans="1:11" ht="25.2" customHeight="1" x14ac:dyDescent="0.25">
      <c r="A467" s="14" t="s">
        <v>1753</v>
      </c>
      <c r="B467" s="14" t="s">
        <v>3145</v>
      </c>
      <c r="C467" s="14" t="s">
        <v>3146</v>
      </c>
      <c r="D467" s="16">
        <v>45777</v>
      </c>
      <c r="E467" s="16"/>
      <c r="F467" s="14" t="s">
        <v>3153</v>
      </c>
      <c r="G467" s="14"/>
      <c r="H467" s="14" t="s">
        <v>3177</v>
      </c>
      <c r="I467" s="15">
        <v>70</v>
      </c>
      <c r="J467" s="77">
        <v>5</v>
      </c>
      <c r="K467" s="92"/>
    </row>
    <row r="468" spans="1:11" ht="25.2" customHeight="1" x14ac:dyDescent="0.25">
      <c r="A468" s="14" t="s">
        <v>1753</v>
      </c>
      <c r="B468" s="14" t="s">
        <v>3147</v>
      </c>
      <c r="C468" s="14" t="s">
        <v>3148</v>
      </c>
      <c r="D468" s="16">
        <v>45777</v>
      </c>
      <c r="E468" s="16"/>
      <c r="F468" s="14" t="s">
        <v>3153</v>
      </c>
      <c r="G468" s="14"/>
      <c r="H468" s="14" t="s">
        <v>3178</v>
      </c>
      <c r="I468" s="15">
        <v>55</v>
      </c>
      <c r="J468" s="77">
        <v>5</v>
      </c>
      <c r="K468" s="92"/>
    </row>
    <row r="469" spans="1:11" ht="25.2" customHeight="1" x14ac:dyDescent="0.25">
      <c r="A469" s="14" t="s">
        <v>1753</v>
      </c>
      <c r="B469" s="14" t="s">
        <v>3149</v>
      </c>
      <c r="C469" s="14" t="s">
        <v>3150</v>
      </c>
      <c r="D469" s="16">
        <v>45777</v>
      </c>
      <c r="E469" s="16"/>
      <c r="F469" s="14" t="s">
        <v>3153</v>
      </c>
      <c r="G469" s="14"/>
      <c r="H469" s="14" t="s">
        <v>3179</v>
      </c>
      <c r="I469" s="15">
        <v>70</v>
      </c>
      <c r="J469" s="77">
        <v>5</v>
      </c>
      <c r="K469" s="92"/>
    </row>
    <row r="470" spans="1:11" ht="25.2" customHeight="1" x14ac:dyDescent="0.25">
      <c r="A470" s="14" t="s">
        <v>1753</v>
      </c>
      <c r="B470" s="14" t="s">
        <v>3151</v>
      </c>
      <c r="C470" s="14" t="s">
        <v>3152</v>
      </c>
      <c r="D470" s="16">
        <v>45777</v>
      </c>
      <c r="E470" s="16"/>
      <c r="F470" s="14" t="s">
        <v>3153</v>
      </c>
      <c r="G470" s="14"/>
      <c r="H470" s="14" t="s">
        <v>3180</v>
      </c>
      <c r="I470" s="15">
        <v>87</v>
      </c>
      <c r="J470" s="77">
        <v>5</v>
      </c>
      <c r="K470" s="92"/>
    </row>
    <row r="471" spans="1:11" ht="37.200000000000003" customHeight="1" x14ac:dyDescent="0.25">
      <c r="A471" s="14" t="s">
        <v>1753</v>
      </c>
      <c r="B471" s="14" t="s">
        <v>2546</v>
      </c>
      <c r="C471" s="14" t="s">
        <v>2547</v>
      </c>
      <c r="D471" s="16">
        <v>45771</v>
      </c>
      <c r="E471" s="16"/>
      <c r="F471" s="14" t="s">
        <v>2557</v>
      </c>
      <c r="G471" s="14" t="s">
        <v>2548</v>
      </c>
      <c r="H471" s="14" t="s">
        <v>2549</v>
      </c>
      <c r="I471" s="15">
        <v>400</v>
      </c>
      <c r="J471" s="77">
        <v>5</v>
      </c>
      <c r="K471" s="92"/>
    </row>
    <row r="472" spans="1:11" ht="57" customHeight="1" x14ac:dyDescent="0.25">
      <c r="A472" s="14" t="s">
        <v>1753</v>
      </c>
      <c r="B472" s="14" t="s">
        <v>2546</v>
      </c>
      <c r="C472" s="14" t="s">
        <v>2547</v>
      </c>
      <c r="D472" s="16">
        <v>45771</v>
      </c>
      <c r="E472" s="16"/>
      <c r="F472" s="14" t="s">
        <v>4267</v>
      </c>
      <c r="G472" s="14" t="s">
        <v>2548</v>
      </c>
      <c r="H472" s="14" t="s">
        <v>2549</v>
      </c>
      <c r="I472" s="15">
        <v>85.96</v>
      </c>
      <c r="J472" s="77">
        <v>5</v>
      </c>
      <c r="K472" s="92"/>
    </row>
    <row r="473" spans="1:11" ht="77.400000000000006" customHeight="1" x14ac:dyDescent="0.25">
      <c r="A473" s="14" t="s">
        <v>1753</v>
      </c>
      <c r="B473" s="14"/>
      <c r="C473" s="14"/>
      <c r="D473" s="16"/>
      <c r="E473" s="16"/>
      <c r="F473" s="14" t="s">
        <v>4243</v>
      </c>
      <c r="G473" s="14"/>
      <c r="H473" s="14"/>
      <c r="I473" s="15"/>
      <c r="J473" s="77"/>
      <c r="K473" s="92"/>
    </row>
    <row r="474" spans="1:11" ht="27.6" customHeight="1" x14ac:dyDescent="0.25">
      <c r="A474" s="14" t="s">
        <v>1753</v>
      </c>
      <c r="B474" s="14" t="s">
        <v>3681</v>
      </c>
      <c r="C474" s="14" t="s">
        <v>3682</v>
      </c>
      <c r="D474" s="16">
        <v>45807</v>
      </c>
      <c r="E474" s="16"/>
      <c r="F474" s="14" t="s">
        <v>3683</v>
      </c>
      <c r="G474" s="14" t="s">
        <v>2501</v>
      </c>
      <c r="H474" s="14" t="s">
        <v>2502</v>
      </c>
      <c r="I474" s="15">
        <v>1230</v>
      </c>
      <c r="J474" s="77">
        <v>5</v>
      </c>
      <c r="K474" s="92"/>
    </row>
    <row r="475" spans="1:11" ht="78" customHeight="1" x14ac:dyDescent="0.25">
      <c r="A475" s="14" t="s">
        <v>1753</v>
      </c>
      <c r="B475" s="14"/>
      <c r="C475" s="14"/>
      <c r="D475" s="16"/>
      <c r="E475" s="16"/>
      <c r="F475" s="14" t="s">
        <v>4244</v>
      </c>
      <c r="G475" s="14"/>
      <c r="H475" s="14"/>
      <c r="I475" s="15"/>
      <c r="J475" s="77"/>
      <c r="K475" s="92"/>
    </row>
    <row r="476" spans="1:11" ht="45" customHeight="1" x14ac:dyDescent="0.25">
      <c r="A476" s="14" t="s">
        <v>1753</v>
      </c>
      <c r="B476" s="14" t="s">
        <v>3652</v>
      </c>
      <c r="C476" s="14" t="s">
        <v>3653</v>
      </c>
      <c r="D476" s="16">
        <v>45798</v>
      </c>
      <c r="E476" s="16"/>
      <c r="F476" s="14" t="s">
        <v>4268</v>
      </c>
      <c r="G476" s="14" t="s">
        <v>2548</v>
      </c>
      <c r="H476" s="14" t="s">
        <v>2549</v>
      </c>
      <c r="I476" s="15">
        <v>400</v>
      </c>
      <c r="J476" s="77">
        <v>5</v>
      </c>
      <c r="K476" s="92"/>
    </row>
    <row r="477" spans="1:11" ht="67.2" customHeight="1" x14ac:dyDescent="0.25">
      <c r="A477" s="14" t="s">
        <v>1753</v>
      </c>
      <c r="B477" s="14" t="s">
        <v>3652</v>
      </c>
      <c r="C477" s="14" t="s">
        <v>3653</v>
      </c>
      <c r="D477" s="16">
        <v>45798</v>
      </c>
      <c r="E477" s="16"/>
      <c r="F477" s="14" t="s">
        <v>4269</v>
      </c>
      <c r="G477" s="14" t="s">
        <v>2548</v>
      </c>
      <c r="H477" s="14" t="s">
        <v>2549</v>
      </c>
      <c r="I477" s="15">
        <v>79.89</v>
      </c>
      <c r="J477" s="77">
        <v>5</v>
      </c>
      <c r="K477" s="92"/>
    </row>
    <row r="478" spans="1:11" ht="77.400000000000006" customHeight="1" x14ac:dyDescent="0.25">
      <c r="A478" s="14" t="s">
        <v>1753</v>
      </c>
      <c r="B478" s="14"/>
      <c r="C478" s="14"/>
      <c r="D478" s="16"/>
      <c r="E478" s="16"/>
      <c r="F478" s="14" t="s">
        <v>4245</v>
      </c>
      <c r="G478" s="14"/>
      <c r="H478" s="14"/>
      <c r="I478" s="15"/>
      <c r="J478" s="77"/>
      <c r="K478" s="92"/>
    </row>
    <row r="479" spans="1:11" ht="36.6" customHeight="1" x14ac:dyDescent="0.25">
      <c r="A479" s="14" t="s">
        <v>1753</v>
      </c>
      <c r="B479" s="14" t="s">
        <v>2928</v>
      </c>
      <c r="C479" s="14" t="s">
        <v>2929</v>
      </c>
      <c r="D479" s="16">
        <v>45771</v>
      </c>
      <c r="E479" s="16"/>
      <c r="F479" s="14" t="s">
        <v>2930</v>
      </c>
      <c r="G479" s="14" t="s">
        <v>2931</v>
      </c>
      <c r="H479" s="14" t="s">
        <v>2932</v>
      </c>
      <c r="I479" s="15">
        <v>48.65</v>
      </c>
      <c r="J479" s="77">
        <v>5</v>
      </c>
      <c r="K479" s="92"/>
    </row>
    <row r="480" spans="1:11" ht="36.6" customHeight="1" x14ac:dyDescent="0.25">
      <c r="A480" s="14" t="s">
        <v>1753</v>
      </c>
      <c r="B480" s="14" t="s">
        <v>3625</v>
      </c>
      <c r="C480" s="14" t="s">
        <v>3626</v>
      </c>
      <c r="D480" s="16">
        <v>45786</v>
      </c>
      <c r="E480" s="16"/>
      <c r="F480" s="14" t="s">
        <v>3627</v>
      </c>
      <c r="G480" s="14" t="s">
        <v>2386</v>
      </c>
      <c r="H480" s="14" t="s">
        <v>2387</v>
      </c>
      <c r="I480" s="15">
        <v>7.28</v>
      </c>
      <c r="J480" s="77">
        <v>5</v>
      </c>
      <c r="K480" s="92"/>
    </row>
    <row r="481" spans="1:11" ht="27.6" customHeight="1" x14ac:dyDescent="0.25">
      <c r="A481" s="14" t="s">
        <v>1753</v>
      </c>
      <c r="B481" s="14" t="s">
        <v>3647</v>
      </c>
      <c r="C481" s="14" t="s">
        <v>3648</v>
      </c>
      <c r="D481" s="16">
        <v>45798</v>
      </c>
      <c r="E481" s="16"/>
      <c r="F481" s="14" t="s">
        <v>3649</v>
      </c>
      <c r="G481" s="14" t="s">
        <v>3650</v>
      </c>
      <c r="H481" s="14" t="s">
        <v>3651</v>
      </c>
      <c r="I481" s="15">
        <v>3456</v>
      </c>
      <c r="J481" s="77">
        <v>5</v>
      </c>
      <c r="K481" s="92"/>
    </row>
    <row r="482" spans="1:11" ht="78.599999999999994" customHeight="1" x14ac:dyDescent="0.25">
      <c r="A482" s="14" t="s">
        <v>1753</v>
      </c>
      <c r="B482" s="14"/>
      <c r="C482" s="14"/>
      <c r="D482" s="16"/>
      <c r="E482" s="16"/>
      <c r="F482" s="14" t="s">
        <v>2640</v>
      </c>
      <c r="G482" s="14"/>
      <c r="H482" s="14"/>
      <c r="I482" s="15"/>
      <c r="J482" s="77"/>
      <c r="K482" s="92"/>
    </row>
    <row r="483" spans="1:11" ht="39" customHeight="1" x14ac:dyDescent="0.25">
      <c r="A483" s="14" t="s">
        <v>1753</v>
      </c>
      <c r="B483" s="14" t="s">
        <v>2388</v>
      </c>
      <c r="C483" s="14" t="s">
        <v>2389</v>
      </c>
      <c r="D483" s="16">
        <v>45757</v>
      </c>
      <c r="E483" s="16"/>
      <c r="F483" s="14" t="s">
        <v>2390</v>
      </c>
      <c r="G483" s="14" t="s">
        <v>2386</v>
      </c>
      <c r="H483" s="14" t="s">
        <v>2387</v>
      </c>
      <c r="I483" s="15">
        <v>7.22</v>
      </c>
      <c r="J483" s="77">
        <v>5</v>
      </c>
      <c r="K483" s="92"/>
    </row>
    <row r="484" spans="1:11" ht="29.4" customHeight="1" x14ac:dyDescent="0.25">
      <c r="A484" s="14" t="s">
        <v>1753</v>
      </c>
      <c r="B484" s="14" t="s">
        <v>2494</v>
      </c>
      <c r="C484" s="14" t="s">
        <v>2495</v>
      </c>
      <c r="D484" s="16">
        <v>45763</v>
      </c>
      <c r="E484" s="16"/>
      <c r="F484" s="14" t="s">
        <v>2496</v>
      </c>
      <c r="G484" s="14" t="s">
        <v>2497</v>
      </c>
      <c r="H484" s="14" t="s">
        <v>2498</v>
      </c>
      <c r="I484" s="15">
        <v>895.9</v>
      </c>
      <c r="J484" s="77">
        <v>5</v>
      </c>
      <c r="K484" s="92"/>
    </row>
    <row r="485" spans="1:11" ht="29.4" customHeight="1" x14ac:dyDescent="0.25">
      <c r="A485" s="14" t="s">
        <v>1753</v>
      </c>
      <c r="B485" s="14" t="s">
        <v>2921</v>
      </c>
      <c r="C485" s="14" t="s">
        <v>2922</v>
      </c>
      <c r="D485" s="16">
        <v>45764</v>
      </c>
      <c r="E485" s="16"/>
      <c r="F485" s="14" t="s">
        <v>2923</v>
      </c>
      <c r="G485" s="14" t="s">
        <v>2360</v>
      </c>
      <c r="H485" s="14" t="s">
        <v>2361</v>
      </c>
      <c r="I485" s="15">
        <v>38.15</v>
      </c>
      <c r="J485" s="77">
        <v>5</v>
      </c>
      <c r="K485" s="92"/>
    </row>
    <row r="486" spans="1:11" ht="33" customHeight="1" x14ac:dyDescent="0.25">
      <c r="A486" s="14" t="s">
        <v>1753</v>
      </c>
      <c r="B486" s="14" t="s">
        <v>3826</v>
      </c>
      <c r="C486" s="14" t="s">
        <v>3827</v>
      </c>
      <c r="D486" s="16">
        <v>45782</v>
      </c>
      <c r="E486" s="16"/>
      <c r="F486" s="14" t="s">
        <v>3830</v>
      </c>
      <c r="G486" s="14"/>
      <c r="H486" s="14" t="s">
        <v>3831</v>
      </c>
      <c r="I486" s="15">
        <v>35</v>
      </c>
      <c r="J486" s="77">
        <v>5</v>
      </c>
      <c r="K486" s="92"/>
    </row>
    <row r="487" spans="1:11" ht="31.8" customHeight="1" x14ac:dyDescent="0.25">
      <c r="A487" s="14" t="s">
        <v>1753</v>
      </c>
      <c r="B487" s="14" t="s">
        <v>3828</v>
      </c>
      <c r="C487" s="14" t="s">
        <v>3829</v>
      </c>
      <c r="D487" s="16">
        <v>45782</v>
      </c>
      <c r="E487" s="16"/>
      <c r="F487" s="14" t="s">
        <v>3830</v>
      </c>
      <c r="G487" s="14"/>
      <c r="H487" s="14" t="s">
        <v>3832</v>
      </c>
      <c r="I487" s="15">
        <v>35</v>
      </c>
      <c r="J487" s="77">
        <v>5</v>
      </c>
      <c r="K487" s="92"/>
    </row>
    <row r="488" spans="1:11" ht="31.8" customHeight="1" x14ac:dyDescent="0.25">
      <c r="A488" s="14" t="s">
        <v>1753</v>
      </c>
      <c r="B488" s="14" t="s">
        <v>3833</v>
      </c>
      <c r="C488" s="14" t="s">
        <v>3834</v>
      </c>
      <c r="D488" s="16">
        <v>45782</v>
      </c>
      <c r="E488" s="16"/>
      <c r="F488" s="14" t="s">
        <v>3830</v>
      </c>
      <c r="G488" s="14"/>
      <c r="H488" s="14" t="s">
        <v>3837</v>
      </c>
      <c r="I488" s="15">
        <v>55</v>
      </c>
      <c r="J488" s="77">
        <v>5</v>
      </c>
      <c r="K488" s="92"/>
    </row>
    <row r="489" spans="1:11" ht="31.8" customHeight="1" x14ac:dyDescent="0.25">
      <c r="A489" s="14" t="s">
        <v>1753</v>
      </c>
      <c r="B489" s="14" t="s">
        <v>3835</v>
      </c>
      <c r="C489" s="14" t="s">
        <v>3836</v>
      </c>
      <c r="D489" s="16">
        <v>45782</v>
      </c>
      <c r="E489" s="16"/>
      <c r="F489" s="14" t="s">
        <v>3830</v>
      </c>
      <c r="G489" s="14"/>
      <c r="H489" s="14" t="s">
        <v>3838</v>
      </c>
      <c r="I489" s="15">
        <v>55</v>
      </c>
      <c r="J489" s="77">
        <v>5</v>
      </c>
      <c r="K489" s="92"/>
    </row>
    <row r="490" spans="1:11" ht="32.4" customHeight="1" x14ac:dyDescent="0.25">
      <c r="A490" s="14" t="s">
        <v>1753</v>
      </c>
      <c r="B490" s="14" t="s">
        <v>3839</v>
      </c>
      <c r="C490" s="14" t="s">
        <v>3840</v>
      </c>
      <c r="D490" s="16">
        <v>45782</v>
      </c>
      <c r="E490" s="16"/>
      <c r="F490" s="14" t="s">
        <v>3830</v>
      </c>
      <c r="G490" s="14"/>
      <c r="H490" s="14" t="s">
        <v>3843</v>
      </c>
      <c r="I490" s="15">
        <v>55</v>
      </c>
      <c r="J490" s="77">
        <v>5</v>
      </c>
      <c r="K490" s="92"/>
    </row>
    <row r="491" spans="1:11" ht="36" customHeight="1" x14ac:dyDescent="0.25">
      <c r="A491" s="14" t="s">
        <v>1753</v>
      </c>
      <c r="B491" s="14" t="s">
        <v>3841</v>
      </c>
      <c r="C491" s="14" t="s">
        <v>3842</v>
      </c>
      <c r="D491" s="16">
        <v>45782</v>
      </c>
      <c r="E491" s="16"/>
      <c r="F491" s="14" t="s">
        <v>3830</v>
      </c>
      <c r="G491" s="14"/>
      <c r="H491" s="14" t="s">
        <v>3844</v>
      </c>
      <c r="I491" s="15">
        <v>55</v>
      </c>
      <c r="J491" s="77">
        <v>5</v>
      </c>
      <c r="K491" s="92"/>
    </row>
    <row r="492" spans="1:11" ht="34.200000000000003" customHeight="1" x14ac:dyDescent="0.25">
      <c r="A492" s="14" t="s">
        <v>1753</v>
      </c>
      <c r="B492" s="14" t="s">
        <v>3845</v>
      </c>
      <c r="C492" s="14" t="s">
        <v>3846</v>
      </c>
      <c r="D492" s="16">
        <v>45782</v>
      </c>
      <c r="E492" s="16"/>
      <c r="F492" s="14" t="s">
        <v>3830</v>
      </c>
      <c r="G492" s="14"/>
      <c r="H492" s="14" t="s">
        <v>3849</v>
      </c>
      <c r="I492" s="15">
        <v>55</v>
      </c>
      <c r="J492" s="77">
        <v>5</v>
      </c>
      <c r="K492" s="92"/>
    </row>
    <row r="493" spans="1:11" ht="36" customHeight="1" x14ac:dyDescent="0.25">
      <c r="A493" s="14" t="s">
        <v>1753</v>
      </c>
      <c r="B493" s="14" t="s">
        <v>3847</v>
      </c>
      <c r="C493" s="14" t="s">
        <v>3848</v>
      </c>
      <c r="D493" s="16">
        <v>45782</v>
      </c>
      <c r="E493" s="16"/>
      <c r="F493" s="14" t="s">
        <v>3830</v>
      </c>
      <c r="G493" s="14"/>
      <c r="H493" s="14" t="s">
        <v>3850</v>
      </c>
      <c r="I493" s="15">
        <v>55</v>
      </c>
      <c r="J493" s="77">
        <v>5</v>
      </c>
      <c r="K493" s="92"/>
    </row>
    <row r="494" spans="1:11" ht="35.4" customHeight="1" x14ac:dyDescent="0.25">
      <c r="A494" s="14" t="s">
        <v>1753</v>
      </c>
      <c r="B494" s="14" t="s">
        <v>3851</v>
      </c>
      <c r="C494" s="14" t="s">
        <v>3852</v>
      </c>
      <c r="D494" s="16">
        <v>45782</v>
      </c>
      <c r="E494" s="16"/>
      <c r="F494" s="14" t="s">
        <v>3830</v>
      </c>
      <c r="G494" s="14"/>
      <c r="H494" s="14" t="s">
        <v>3855</v>
      </c>
      <c r="I494" s="15">
        <v>55</v>
      </c>
      <c r="J494" s="77">
        <v>5</v>
      </c>
      <c r="K494" s="92"/>
    </row>
    <row r="495" spans="1:11" ht="37.200000000000003" customHeight="1" x14ac:dyDescent="0.25">
      <c r="A495" s="14" t="s">
        <v>1753</v>
      </c>
      <c r="B495" s="14" t="s">
        <v>3853</v>
      </c>
      <c r="C495" s="14" t="s">
        <v>3854</v>
      </c>
      <c r="D495" s="16">
        <v>45782</v>
      </c>
      <c r="E495" s="16"/>
      <c r="F495" s="14" t="s">
        <v>3830</v>
      </c>
      <c r="G495" s="14"/>
      <c r="H495" s="14" t="s">
        <v>3856</v>
      </c>
      <c r="I495" s="15">
        <v>55</v>
      </c>
      <c r="J495" s="77">
        <v>5</v>
      </c>
      <c r="K495" s="92"/>
    </row>
    <row r="496" spans="1:11" ht="29.4" customHeight="1" x14ac:dyDescent="0.25">
      <c r="A496" s="14" t="s">
        <v>1753</v>
      </c>
      <c r="B496" s="14" t="s">
        <v>3857</v>
      </c>
      <c r="C496" s="14" t="s">
        <v>3858</v>
      </c>
      <c r="D496" s="16">
        <v>45782</v>
      </c>
      <c r="E496" s="16"/>
      <c r="F496" s="14" t="s">
        <v>3830</v>
      </c>
      <c r="G496" s="14"/>
      <c r="H496" s="14" t="s">
        <v>3861</v>
      </c>
      <c r="I496" s="15">
        <v>55</v>
      </c>
      <c r="J496" s="77">
        <v>5</v>
      </c>
      <c r="K496" s="92"/>
    </row>
    <row r="497" spans="1:11" ht="29.4" customHeight="1" x14ac:dyDescent="0.25">
      <c r="A497" s="14" t="s">
        <v>1753</v>
      </c>
      <c r="B497" s="14" t="s">
        <v>3859</v>
      </c>
      <c r="C497" s="14" t="s">
        <v>3860</v>
      </c>
      <c r="D497" s="16">
        <v>45782</v>
      </c>
      <c r="E497" s="16"/>
      <c r="F497" s="14" t="s">
        <v>3830</v>
      </c>
      <c r="G497" s="14"/>
      <c r="H497" s="14" t="s">
        <v>3862</v>
      </c>
      <c r="I497" s="15">
        <v>55</v>
      </c>
      <c r="J497" s="77">
        <v>5</v>
      </c>
      <c r="K497" s="92"/>
    </row>
    <row r="498" spans="1:11" ht="35.4" customHeight="1" x14ac:dyDescent="0.25">
      <c r="A498" s="14" t="s">
        <v>1753</v>
      </c>
      <c r="B498" s="14" t="s">
        <v>3863</v>
      </c>
      <c r="C498" s="14" t="s">
        <v>3864</v>
      </c>
      <c r="D498" s="16">
        <v>45782</v>
      </c>
      <c r="E498" s="16"/>
      <c r="F498" s="14" t="s">
        <v>3830</v>
      </c>
      <c r="G498" s="14"/>
      <c r="H498" s="14" t="s">
        <v>3867</v>
      </c>
      <c r="I498" s="15">
        <v>55</v>
      </c>
      <c r="J498" s="77">
        <v>5</v>
      </c>
      <c r="K498" s="92"/>
    </row>
    <row r="499" spans="1:11" ht="31.8" customHeight="1" x14ac:dyDescent="0.25">
      <c r="A499" s="14" t="s">
        <v>1753</v>
      </c>
      <c r="B499" s="14" t="s">
        <v>3865</v>
      </c>
      <c r="C499" s="14" t="s">
        <v>3866</v>
      </c>
      <c r="D499" s="16">
        <v>45782</v>
      </c>
      <c r="E499" s="16"/>
      <c r="F499" s="14" t="s">
        <v>3830</v>
      </c>
      <c r="G499" s="14"/>
      <c r="H499" s="14" t="s">
        <v>2724</v>
      </c>
      <c r="I499" s="15">
        <v>55</v>
      </c>
      <c r="J499" s="77">
        <v>5</v>
      </c>
      <c r="K499" s="92"/>
    </row>
    <row r="500" spans="1:11" ht="34.200000000000003" customHeight="1" x14ac:dyDescent="0.25">
      <c r="A500" s="14" t="s">
        <v>1753</v>
      </c>
      <c r="B500" s="14" t="s">
        <v>3868</v>
      </c>
      <c r="C500" s="14" t="s">
        <v>3869</v>
      </c>
      <c r="D500" s="16">
        <v>45782</v>
      </c>
      <c r="E500" s="16"/>
      <c r="F500" s="14" t="s">
        <v>3830</v>
      </c>
      <c r="G500" s="14"/>
      <c r="H500" s="14" t="s">
        <v>3872</v>
      </c>
      <c r="I500" s="15">
        <v>55</v>
      </c>
      <c r="J500" s="77">
        <v>5</v>
      </c>
      <c r="K500" s="92"/>
    </row>
    <row r="501" spans="1:11" ht="34.799999999999997" customHeight="1" x14ac:dyDescent="0.25">
      <c r="A501" s="14" t="s">
        <v>1753</v>
      </c>
      <c r="B501" s="14" t="s">
        <v>3870</v>
      </c>
      <c r="C501" s="14" t="s">
        <v>3871</v>
      </c>
      <c r="D501" s="16">
        <v>45782</v>
      </c>
      <c r="E501" s="16"/>
      <c r="F501" s="14" t="s">
        <v>3830</v>
      </c>
      <c r="G501" s="14"/>
      <c r="H501" s="14" t="s">
        <v>3873</v>
      </c>
      <c r="I501" s="15">
        <v>55</v>
      </c>
      <c r="J501" s="77">
        <v>5</v>
      </c>
      <c r="K501" s="92"/>
    </row>
    <row r="502" spans="1:11" ht="34.200000000000003" customHeight="1" x14ac:dyDescent="0.25">
      <c r="A502" s="14" t="s">
        <v>1753</v>
      </c>
      <c r="B502" s="14" t="s">
        <v>3874</v>
      </c>
      <c r="C502" s="14" t="s">
        <v>3875</v>
      </c>
      <c r="D502" s="16">
        <v>45782</v>
      </c>
      <c r="E502" s="16"/>
      <c r="F502" s="14" t="s">
        <v>3830</v>
      </c>
      <c r="G502" s="14"/>
      <c r="H502" s="14" t="s">
        <v>3878</v>
      </c>
      <c r="I502" s="15">
        <v>55</v>
      </c>
      <c r="J502" s="77">
        <v>5</v>
      </c>
      <c r="K502" s="92"/>
    </row>
    <row r="503" spans="1:11" ht="31.8" customHeight="1" x14ac:dyDescent="0.25">
      <c r="A503" s="14" t="s">
        <v>1753</v>
      </c>
      <c r="B503" s="14" t="s">
        <v>3876</v>
      </c>
      <c r="C503" s="14" t="s">
        <v>3877</v>
      </c>
      <c r="D503" s="16">
        <v>45782</v>
      </c>
      <c r="E503" s="16"/>
      <c r="F503" s="14" t="s">
        <v>3830</v>
      </c>
      <c r="G503" s="14"/>
      <c r="H503" s="14" t="s">
        <v>3879</v>
      </c>
      <c r="I503" s="15">
        <v>70</v>
      </c>
      <c r="J503" s="77">
        <v>5</v>
      </c>
      <c r="K503" s="92"/>
    </row>
    <row r="504" spans="1:11" ht="31.8" customHeight="1" x14ac:dyDescent="0.25">
      <c r="A504" s="14" t="s">
        <v>1753</v>
      </c>
      <c r="B504" s="14" t="s">
        <v>3880</v>
      </c>
      <c r="C504" s="14" t="s">
        <v>3881</v>
      </c>
      <c r="D504" s="16">
        <v>45782</v>
      </c>
      <c r="E504" s="16"/>
      <c r="F504" s="14" t="s">
        <v>3830</v>
      </c>
      <c r="G504" s="14"/>
      <c r="H504" s="14" t="s">
        <v>3884</v>
      </c>
      <c r="I504" s="15">
        <v>70</v>
      </c>
      <c r="J504" s="77">
        <v>5</v>
      </c>
      <c r="K504" s="92"/>
    </row>
    <row r="505" spans="1:11" ht="32.4" customHeight="1" x14ac:dyDescent="0.25">
      <c r="A505" s="14" t="s">
        <v>1753</v>
      </c>
      <c r="B505" s="14" t="s">
        <v>3882</v>
      </c>
      <c r="C505" s="14" t="s">
        <v>3883</v>
      </c>
      <c r="D505" s="16">
        <v>45782</v>
      </c>
      <c r="E505" s="16"/>
      <c r="F505" s="14" t="s">
        <v>3830</v>
      </c>
      <c r="G505" s="14"/>
      <c r="H505" s="14" t="s">
        <v>3885</v>
      </c>
      <c r="I505" s="15">
        <v>87</v>
      </c>
      <c r="J505" s="77">
        <v>5</v>
      </c>
      <c r="K505" s="92"/>
    </row>
    <row r="506" spans="1:11" ht="35.4" customHeight="1" x14ac:dyDescent="0.25">
      <c r="A506" s="14" t="s">
        <v>1753</v>
      </c>
      <c r="B506" s="14" t="s">
        <v>3886</v>
      </c>
      <c r="C506" s="14" t="s">
        <v>3887</v>
      </c>
      <c r="D506" s="16">
        <v>45782</v>
      </c>
      <c r="E506" s="16"/>
      <c r="F506" s="14" t="s">
        <v>3830</v>
      </c>
      <c r="G506" s="14"/>
      <c r="H506" s="14" t="s">
        <v>3890</v>
      </c>
      <c r="I506" s="15">
        <v>110</v>
      </c>
      <c r="J506" s="77">
        <v>5</v>
      </c>
      <c r="K506" s="92"/>
    </row>
    <row r="507" spans="1:11" ht="37.799999999999997" customHeight="1" x14ac:dyDescent="0.25">
      <c r="A507" s="14" t="s">
        <v>1753</v>
      </c>
      <c r="B507" s="14" t="s">
        <v>3888</v>
      </c>
      <c r="C507" s="14" t="s">
        <v>3889</v>
      </c>
      <c r="D507" s="16">
        <v>45782</v>
      </c>
      <c r="E507" s="16"/>
      <c r="F507" s="14" t="s">
        <v>3830</v>
      </c>
      <c r="G507" s="14"/>
      <c r="H507" s="14" t="s">
        <v>3891</v>
      </c>
      <c r="I507" s="15">
        <v>127</v>
      </c>
      <c r="J507" s="77">
        <v>5</v>
      </c>
      <c r="K507" s="92"/>
    </row>
    <row r="508" spans="1:11" ht="46.8" customHeight="1" x14ac:dyDescent="0.25">
      <c r="A508" s="14" t="s">
        <v>1753</v>
      </c>
      <c r="B508" s="14" t="s">
        <v>2593</v>
      </c>
      <c r="C508" s="14" t="s">
        <v>2594</v>
      </c>
      <c r="D508" s="16">
        <v>45777</v>
      </c>
      <c r="E508" s="16"/>
      <c r="F508" s="14" t="s">
        <v>2595</v>
      </c>
      <c r="G508" s="14" t="s">
        <v>1845</v>
      </c>
      <c r="H508" s="14" t="s">
        <v>1846</v>
      </c>
      <c r="I508" s="15">
        <v>400</v>
      </c>
      <c r="J508" s="77">
        <v>5</v>
      </c>
      <c r="K508" s="92"/>
    </row>
    <row r="509" spans="1:11" ht="69" customHeight="1" x14ac:dyDescent="0.25">
      <c r="A509" s="14" t="s">
        <v>1753</v>
      </c>
      <c r="B509" s="14" t="s">
        <v>2593</v>
      </c>
      <c r="C509" s="14" t="s">
        <v>2594</v>
      </c>
      <c r="D509" s="16">
        <v>45777</v>
      </c>
      <c r="E509" s="16"/>
      <c r="F509" s="14" t="s">
        <v>4273</v>
      </c>
      <c r="G509" s="14" t="s">
        <v>1845</v>
      </c>
      <c r="H509" s="14" t="s">
        <v>1846</v>
      </c>
      <c r="I509" s="15">
        <v>80</v>
      </c>
      <c r="J509" s="77">
        <v>5</v>
      </c>
      <c r="K509" s="92"/>
    </row>
    <row r="510" spans="1:11" ht="64.8" customHeight="1" x14ac:dyDescent="0.25">
      <c r="A510" s="14" t="s">
        <v>1753</v>
      </c>
      <c r="B510" s="14" t="s">
        <v>2593</v>
      </c>
      <c r="C510" s="14" t="s">
        <v>2594</v>
      </c>
      <c r="D510" s="16">
        <v>45777</v>
      </c>
      <c r="E510" s="16"/>
      <c r="F510" s="14" t="s">
        <v>4272</v>
      </c>
      <c r="G510" s="14" t="s">
        <v>1845</v>
      </c>
      <c r="H510" s="14" t="s">
        <v>1846</v>
      </c>
      <c r="I510" s="15">
        <v>10</v>
      </c>
      <c r="J510" s="77">
        <v>5</v>
      </c>
      <c r="K510" s="92"/>
    </row>
    <row r="511" spans="1:11" ht="81" customHeight="1" x14ac:dyDescent="0.25">
      <c r="A511" s="14" t="s">
        <v>1753</v>
      </c>
      <c r="B511" s="14"/>
      <c r="C511" s="14"/>
      <c r="D511" s="16"/>
      <c r="E511" s="16"/>
      <c r="F511" s="14" t="s">
        <v>4246</v>
      </c>
      <c r="G511" s="14"/>
      <c r="H511" s="14"/>
      <c r="I511" s="15"/>
      <c r="J511" s="77"/>
      <c r="K511" s="92"/>
    </row>
    <row r="512" spans="1:11" ht="25.8" customHeight="1" x14ac:dyDescent="0.25">
      <c r="A512" s="14" t="s">
        <v>1753</v>
      </c>
      <c r="B512" s="14" t="s">
        <v>2588</v>
      </c>
      <c r="C512" s="14" t="s">
        <v>2589</v>
      </c>
      <c r="D512" s="16">
        <v>45777</v>
      </c>
      <c r="E512" s="16"/>
      <c r="F512" s="14" t="s">
        <v>2590</v>
      </c>
      <c r="G512" s="14" t="s">
        <v>2591</v>
      </c>
      <c r="H512" s="14" t="s">
        <v>2592</v>
      </c>
      <c r="I512" s="15">
        <v>5065.63</v>
      </c>
      <c r="J512" s="77">
        <v>5</v>
      </c>
      <c r="K512" s="92"/>
    </row>
    <row r="513" spans="1:11" ht="25.8" customHeight="1" x14ac:dyDescent="0.25">
      <c r="A513" s="14" t="s">
        <v>1753</v>
      </c>
      <c r="B513" s="14" t="s">
        <v>3901</v>
      </c>
      <c r="C513" s="14" t="s">
        <v>3902</v>
      </c>
      <c r="D513" s="16">
        <v>45791</v>
      </c>
      <c r="E513" s="16"/>
      <c r="F513" s="14" t="s">
        <v>3905</v>
      </c>
      <c r="G513" s="14"/>
      <c r="H513" s="14" t="s">
        <v>3906</v>
      </c>
      <c r="I513" s="15">
        <v>35</v>
      </c>
      <c r="J513" s="77">
        <v>5</v>
      </c>
      <c r="K513" s="92"/>
    </row>
    <row r="514" spans="1:11" ht="25.8" customHeight="1" x14ac:dyDescent="0.25">
      <c r="A514" s="14" t="s">
        <v>1753</v>
      </c>
      <c r="B514" s="14" t="s">
        <v>3903</v>
      </c>
      <c r="C514" s="14" t="s">
        <v>3904</v>
      </c>
      <c r="D514" s="16">
        <v>45791</v>
      </c>
      <c r="E514" s="16"/>
      <c r="F514" s="14" t="s">
        <v>3905</v>
      </c>
      <c r="G514" s="14"/>
      <c r="H514" s="14" t="s">
        <v>3907</v>
      </c>
      <c r="I514" s="15">
        <v>55</v>
      </c>
      <c r="J514" s="77">
        <v>5</v>
      </c>
      <c r="K514" s="92"/>
    </row>
    <row r="515" spans="1:11" ht="25.8" customHeight="1" x14ac:dyDescent="0.25">
      <c r="A515" s="14" t="s">
        <v>1753</v>
      </c>
      <c r="B515" s="14" t="s">
        <v>3908</v>
      </c>
      <c r="C515" s="14" t="s">
        <v>3909</v>
      </c>
      <c r="D515" s="16">
        <v>45791</v>
      </c>
      <c r="E515" s="16"/>
      <c r="F515" s="14" t="s">
        <v>3905</v>
      </c>
      <c r="G515" s="14"/>
      <c r="H515" s="14" t="s">
        <v>3912</v>
      </c>
      <c r="I515" s="15">
        <v>55</v>
      </c>
      <c r="J515" s="77">
        <v>5</v>
      </c>
      <c r="K515" s="92"/>
    </row>
    <row r="516" spans="1:11" ht="25.8" customHeight="1" x14ac:dyDescent="0.25">
      <c r="A516" s="14" t="s">
        <v>1753</v>
      </c>
      <c r="B516" s="14" t="s">
        <v>3910</v>
      </c>
      <c r="C516" s="14" t="s">
        <v>3911</v>
      </c>
      <c r="D516" s="16">
        <v>45791</v>
      </c>
      <c r="E516" s="16"/>
      <c r="F516" s="14" t="s">
        <v>3905</v>
      </c>
      <c r="G516" s="14"/>
      <c r="H516" s="14" t="s">
        <v>3913</v>
      </c>
      <c r="I516" s="15">
        <v>55</v>
      </c>
      <c r="J516" s="77">
        <v>5</v>
      </c>
      <c r="K516" s="92"/>
    </row>
    <row r="517" spans="1:11" ht="25.8" customHeight="1" x14ac:dyDescent="0.25">
      <c r="A517" s="14" t="s">
        <v>1753</v>
      </c>
      <c r="B517" s="14" t="s">
        <v>3914</v>
      </c>
      <c r="C517" s="14" t="s">
        <v>3915</v>
      </c>
      <c r="D517" s="16">
        <v>45791</v>
      </c>
      <c r="E517" s="16"/>
      <c r="F517" s="14" t="s">
        <v>3905</v>
      </c>
      <c r="G517" s="14"/>
      <c r="H517" s="14" t="s">
        <v>3918</v>
      </c>
      <c r="I517" s="15">
        <v>55</v>
      </c>
      <c r="J517" s="77">
        <v>5</v>
      </c>
      <c r="K517" s="92"/>
    </row>
    <row r="518" spans="1:11" ht="25.8" customHeight="1" x14ac:dyDescent="0.25">
      <c r="A518" s="14" t="s">
        <v>1753</v>
      </c>
      <c r="B518" s="14" t="s">
        <v>3916</v>
      </c>
      <c r="C518" s="14" t="s">
        <v>3917</v>
      </c>
      <c r="D518" s="16">
        <v>45791</v>
      </c>
      <c r="E518" s="16"/>
      <c r="F518" s="14" t="s">
        <v>3905</v>
      </c>
      <c r="G518" s="14"/>
      <c r="H518" s="14" t="s">
        <v>3919</v>
      </c>
      <c r="I518" s="15">
        <v>55</v>
      </c>
      <c r="J518" s="77">
        <v>5</v>
      </c>
      <c r="K518" s="92"/>
    </row>
    <row r="519" spans="1:11" ht="25.8" customHeight="1" x14ac:dyDescent="0.25">
      <c r="A519" s="14" t="s">
        <v>1753</v>
      </c>
      <c r="B519" s="14" t="s">
        <v>3920</v>
      </c>
      <c r="C519" s="14" t="s">
        <v>3921</v>
      </c>
      <c r="D519" s="16">
        <v>45791</v>
      </c>
      <c r="E519" s="16"/>
      <c r="F519" s="14" t="s">
        <v>3905</v>
      </c>
      <c r="G519" s="14"/>
      <c r="H519" s="14" t="s">
        <v>3924</v>
      </c>
      <c r="I519" s="15">
        <v>55</v>
      </c>
      <c r="J519" s="77">
        <v>5</v>
      </c>
      <c r="K519" s="92"/>
    </row>
    <row r="520" spans="1:11" ht="25.8" customHeight="1" x14ac:dyDescent="0.25">
      <c r="A520" s="14" t="s">
        <v>1753</v>
      </c>
      <c r="B520" s="14" t="s">
        <v>3922</v>
      </c>
      <c r="C520" s="14" t="s">
        <v>3923</v>
      </c>
      <c r="D520" s="16">
        <v>45791</v>
      </c>
      <c r="E520" s="16"/>
      <c r="F520" s="14" t="s">
        <v>3905</v>
      </c>
      <c r="G520" s="14"/>
      <c r="H520" s="14" t="s">
        <v>3925</v>
      </c>
      <c r="I520" s="15">
        <v>55</v>
      </c>
      <c r="J520" s="77">
        <v>5</v>
      </c>
      <c r="K520" s="92"/>
    </row>
    <row r="521" spans="1:11" ht="25.8" customHeight="1" x14ac:dyDescent="0.25">
      <c r="A521" s="14" t="s">
        <v>1753</v>
      </c>
      <c r="B521" s="14" t="s">
        <v>3926</v>
      </c>
      <c r="C521" s="14" t="s">
        <v>3927</v>
      </c>
      <c r="D521" s="16">
        <v>45791</v>
      </c>
      <c r="E521" s="16"/>
      <c r="F521" s="14" t="s">
        <v>3905</v>
      </c>
      <c r="G521" s="14"/>
      <c r="H521" s="14" t="s">
        <v>3930</v>
      </c>
      <c r="I521" s="15">
        <v>55</v>
      </c>
      <c r="J521" s="77">
        <v>5</v>
      </c>
      <c r="K521" s="92"/>
    </row>
    <row r="522" spans="1:11" ht="25.8" customHeight="1" x14ac:dyDescent="0.25">
      <c r="A522" s="14" t="s">
        <v>1753</v>
      </c>
      <c r="B522" s="14" t="s">
        <v>3928</v>
      </c>
      <c r="C522" s="14" t="s">
        <v>3929</v>
      </c>
      <c r="D522" s="16">
        <v>45791</v>
      </c>
      <c r="E522" s="16"/>
      <c r="F522" s="14" t="s">
        <v>3905</v>
      </c>
      <c r="G522" s="14"/>
      <c r="H522" s="14" t="s">
        <v>3931</v>
      </c>
      <c r="I522" s="15">
        <v>55</v>
      </c>
      <c r="J522" s="77">
        <v>5</v>
      </c>
      <c r="K522" s="92"/>
    </row>
    <row r="523" spans="1:11" ht="25.8" customHeight="1" x14ac:dyDescent="0.25">
      <c r="A523" s="14" t="s">
        <v>1753</v>
      </c>
      <c r="B523" s="14" t="s">
        <v>3932</v>
      </c>
      <c r="C523" s="14" t="s">
        <v>3933</v>
      </c>
      <c r="D523" s="16">
        <v>45791</v>
      </c>
      <c r="E523" s="16"/>
      <c r="F523" s="14" t="s">
        <v>3905</v>
      </c>
      <c r="G523" s="14"/>
      <c r="H523" s="14" t="s">
        <v>3936</v>
      </c>
      <c r="I523" s="15">
        <v>55</v>
      </c>
      <c r="J523" s="77">
        <v>5</v>
      </c>
      <c r="K523" s="92"/>
    </row>
    <row r="524" spans="1:11" ht="25.8" customHeight="1" x14ac:dyDescent="0.25">
      <c r="A524" s="14" t="s">
        <v>1753</v>
      </c>
      <c r="B524" s="14" t="s">
        <v>3934</v>
      </c>
      <c r="C524" s="14" t="s">
        <v>3935</v>
      </c>
      <c r="D524" s="16">
        <v>45791</v>
      </c>
      <c r="E524" s="16"/>
      <c r="F524" s="14" t="s">
        <v>3905</v>
      </c>
      <c r="G524" s="14"/>
      <c r="H524" s="14" t="s">
        <v>3937</v>
      </c>
      <c r="I524" s="15">
        <v>55</v>
      </c>
      <c r="J524" s="77">
        <v>5</v>
      </c>
      <c r="K524" s="92"/>
    </row>
    <row r="525" spans="1:11" ht="25.8" customHeight="1" x14ac:dyDescent="0.25">
      <c r="A525" s="14" t="s">
        <v>1753</v>
      </c>
      <c r="B525" s="14" t="s">
        <v>3938</v>
      </c>
      <c r="C525" s="14" t="s">
        <v>3939</v>
      </c>
      <c r="D525" s="16">
        <v>45791</v>
      </c>
      <c r="E525" s="16"/>
      <c r="F525" s="14" t="s">
        <v>3905</v>
      </c>
      <c r="G525" s="14"/>
      <c r="H525" s="14" t="s">
        <v>2707</v>
      </c>
      <c r="I525" s="15">
        <v>55</v>
      </c>
      <c r="J525" s="77">
        <v>5</v>
      </c>
      <c r="K525" s="92"/>
    </row>
    <row r="526" spans="1:11" ht="25.8" customHeight="1" x14ac:dyDescent="0.25">
      <c r="A526" s="14" t="s">
        <v>1753</v>
      </c>
      <c r="B526" s="14" t="s">
        <v>3940</v>
      </c>
      <c r="C526" s="14" t="s">
        <v>3941</v>
      </c>
      <c r="D526" s="16">
        <v>45791</v>
      </c>
      <c r="E526" s="16"/>
      <c r="F526" s="14" t="s">
        <v>3905</v>
      </c>
      <c r="G526" s="14"/>
      <c r="H526" s="14" t="s">
        <v>3942</v>
      </c>
      <c r="I526" s="15">
        <v>55</v>
      </c>
      <c r="J526" s="77">
        <v>5</v>
      </c>
      <c r="K526" s="92"/>
    </row>
    <row r="527" spans="1:11" ht="25.8" customHeight="1" x14ac:dyDescent="0.25">
      <c r="A527" s="14" t="s">
        <v>1753</v>
      </c>
      <c r="B527" s="14" t="s">
        <v>3943</v>
      </c>
      <c r="C527" s="14" t="s">
        <v>3944</v>
      </c>
      <c r="D527" s="16">
        <v>45791</v>
      </c>
      <c r="E527" s="16"/>
      <c r="F527" s="14" t="s">
        <v>3905</v>
      </c>
      <c r="G527" s="14"/>
      <c r="H527" s="14" t="s">
        <v>3947</v>
      </c>
      <c r="I527" s="15">
        <v>55</v>
      </c>
      <c r="J527" s="77">
        <v>5</v>
      </c>
      <c r="K527" s="92"/>
    </row>
    <row r="528" spans="1:11" ht="25.8" customHeight="1" x14ac:dyDescent="0.25">
      <c r="A528" s="14" t="s">
        <v>1753</v>
      </c>
      <c r="B528" s="14" t="s">
        <v>3945</v>
      </c>
      <c r="C528" s="14" t="s">
        <v>3946</v>
      </c>
      <c r="D528" s="16">
        <v>45791</v>
      </c>
      <c r="E528" s="16"/>
      <c r="F528" s="14" t="s">
        <v>3905</v>
      </c>
      <c r="G528" s="14"/>
      <c r="H528" s="14" t="s">
        <v>3948</v>
      </c>
      <c r="I528" s="15">
        <v>55</v>
      </c>
      <c r="J528" s="77">
        <v>5</v>
      </c>
      <c r="K528" s="92"/>
    </row>
    <row r="529" spans="1:11" ht="25.8" customHeight="1" x14ac:dyDescent="0.25">
      <c r="A529" s="14" t="s">
        <v>1753</v>
      </c>
      <c r="B529" s="14" t="s">
        <v>3949</v>
      </c>
      <c r="C529" s="14" t="s">
        <v>3950</v>
      </c>
      <c r="D529" s="16">
        <v>45791</v>
      </c>
      <c r="E529" s="16"/>
      <c r="F529" s="14" t="s">
        <v>3905</v>
      </c>
      <c r="G529" s="14"/>
      <c r="H529" s="14" t="s">
        <v>3953</v>
      </c>
      <c r="I529" s="15">
        <v>55</v>
      </c>
      <c r="J529" s="77">
        <v>5</v>
      </c>
      <c r="K529" s="92"/>
    </row>
    <row r="530" spans="1:11" ht="25.8" customHeight="1" x14ac:dyDescent="0.25">
      <c r="A530" s="14" t="s">
        <v>1753</v>
      </c>
      <c r="B530" s="14" t="s">
        <v>3951</v>
      </c>
      <c r="C530" s="14" t="s">
        <v>3952</v>
      </c>
      <c r="D530" s="16">
        <v>45791</v>
      </c>
      <c r="E530" s="16"/>
      <c r="F530" s="14" t="s">
        <v>3905</v>
      </c>
      <c r="G530" s="14"/>
      <c r="H530" s="14" t="s">
        <v>3954</v>
      </c>
      <c r="I530" s="15">
        <v>55</v>
      </c>
      <c r="J530" s="77">
        <v>5</v>
      </c>
      <c r="K530" s="92"/>
    </row>
    <row r="531" spans="1:11" ht="25.8" customHeight="1" x14ac:dyDescent="0.25">
      <c r="A531" s="14" t="s">
        <v>1753</v>
      </c>
      <c r="B531" s="14" t="s">
        <v>3955</v>
      </c>
      <c r="C531" s="14" t="s">
        <v>3956</v>
      </c>
      <c r="D531" s="16">
        <v>45791</v>
      </c>
      <c r="E531" s="16"/>
      <c r="F531" s="14" t="s">
        <v>3905</v>
      </c>
      <c r="G531" s="14"/>
      <c r="H531" s="14" t="s">
        <v>3959</v>
      </c>
      <c r="I531" s="15">
        <v>55</v>
      </c>
      <c r="J531" s="77">
        <v>5</v>
      </c>
      <c r="K531" s="92"/>
    </row>
    <row r="532" spans="1:11" ht="25.8" customHeight="1" x14ac:dyDescent="0.25">
      <c r="A532" s="14" t="s">
        <v>1753</v>
      </c>
      <c r="B532" s="14" t="s">
        <v>3957</v>
      </c>
      <c r="C532" s="14" t="s">
        <v>3958</v>
      </c>
      <c r="D532" s="16">
        <v>45791</v>
      </c>
      <c r="E532" s="16"/>
      <c r="F532" s="14" t="s">
        <v>3905</v>
      </c>
      <c r="G532" s="14"/>
      <c r="H532" s="14" t="s">
        <v>3960</v>
      </c>
      <c r="I532" s="15">
        <v>70</v>
      </c>
      <c r="J532" s="77">
        <v>5</v>
      </c>
      <c r="K532" s="92"/>
    </row>
    <row r="533" spans="1:11" ht="25.8" customHeight="1" x14ac:dyDescent="0.25">
      <c r="A533" s="14" t="s">
        <v>1753</v>
      </c>
      <c r="B533" s="14" t="s">
        <v>3961</v>
      </c>
      <c r="C533" s="14" t="s">
        <v>3962</v>
      </c>
      <c r="D533" s="16">
        <v>45791</v>
      </c>
      <c r="E533" s="16"/>
      <c r="F533" s="14" t="s">
        <v>3905</v>
      </c>
      <c r="G533" s="14"/>
      <c r="H533" s="14" t="s">
        <v>3965</v>
      </c>
      <c r="I533" s="15">
        <v>70</v>
      </c>
      <c r="J533" s="77">
        <v>5</v>
      </c>
      <c r="K533" s="92"/>
    </row>
    <row r="534" spans="1:11" ht="25.8" customHeight="1" x14ac:dyDescent="0.25">
      <c r="A534" s="14" t="s">
        <v>1753</v>
      </c>
      <c r="B534" s="14" t="s">
        <v>3963</v>
      </c>
      <c r="C534" s="14" t="s">
        <v>3964</v>
      </c>
      <c r="D534" s="16">
        <v>45791</v>
      </c>
      <c r="E534" s="16"/>
      <c r="F534" s="14" t="s">
        <v>3905</v>
      </c>
      <c r="G534" s="14"/>
      <c r="H534" s="14" t="s">
        <v>3966</v>
      </c>
      <c r="I534" s="15">
        <v>70</v>
      </c>
      <c r="J534" s="77">
        <v>5</v>
      </c>
      <c r="K534" s="92"/>
    </row>
    <row r="535" spans="1:11" ht="25.8" customHeight="1" x14ac:dyDescent="0.25">
      <c r="A535" s="14" t="s">
        <v>1753</v>
      </c>
      <c r="B535" s="14" t="s">
        <v>3967</v>
      </c>
      <c r="C535" s="14" t="s">
        <v>3968</v>
      </c>
      <c r="D535" s="16">
        <v>45791</v>
      </c>
      <c r="E535" s="16"/>
      <c r="F535" s="14" t="s">
        <v>3905</v>
      </c>
      <c r="G535" s="14"/>
      <c r="H535" s="14" t="s">
        <v>3971</v>
      </c>
      <c r="I535" s="15">
        <v>75</v>
      </c>
      <c r="J535" s="77">
        <v>5</v>
      </c>
      <c r="K535" s="92"/>
    </row>
    <row r="536" spans="1:11" ht="25.8" customHeight="1" x14ac:dyDescent="0.25">
      <c r="A536" s="14" t="s">
        <v>1753</v>
      </c>
      <c r="B536" s="14" t="s">
        <v>3969</v>
      </c>
      <c r="C536" s="14" t="s">
        <v>3970</v>
      </c>
      <c r="D536" s="16">
        <v>45791</v>
      </c>
      <c r="E536" s="16"/>
      <c r="F536" s="14" t="s">
        <v>3905</v>
      </c>
      <c r="G536" s="14"/>
      <c r="H536" s="14" t="s">
        <v>3972</v>
      </c>
      <c r="I536" s="15">
        <v>75</v>
      </c>
      <c r="J536" s="77">
        <v>5</v>
      </c>
      <c r="K536" s="92"/>
    </row>
    <row r="537" spans="1:11" ht="25.8" customHeight="1" x14ac:dyDescent="0.25">
      <c r="A537" s="14" t="s">
        <v>1753</v>
      </c>
      <c r="B537" s="14" t="s">
        <v>3973</v>
      </c>
      <c r="C537" s="14" t="s">
        <v>3974</v>
      </c>
      <c r="D537" s="16">
        <v>45791</v>
      </c>
      <c r="E537" s="16"/>
      <c r="F537" s="14" t="s">
        <v>3905</v>
      </c>
      <c r="G537" s="14"/>
      <c r="H537" s="14" t="s">
        <v>3977</v>
      </c>
      <c r="I537" s="15">
        <v>75</v>
      </c>
      <c r="J537" s="77">
        <v>5</v>
      </c>
      <c r="K537" s="92"/>
    </row>
    <row r="538" spans="1:11" ht="25.8" customHeight="1" x14ac:dyDescent="0.25">
      <c r="A538" s="14" t="s">
        <v>1753</v>
      </c>
      <c r="B538" s="14" t="s">
        <v>3975</v>
      </c>
      <c r="C538" s="14" t="s">
        <v>3976</v>
      </c>
      <c r="D538" s="16">
        <v>45791</v>
      </c>
      <c r="E538" s="16"/>
      <c r="F538" s="14" t="s">
        <v>3905</v>
      </c>
      <c r="G538" s="14"/>
      <c r="H538" s="14" t="s">
        <v>3978</v>
      </c>
      <c r="I538" s="15">
        <v>87</v>
      </c>
      <c r="J538" s="77">
        <v>5</v>
      </c>
      <c r="K538" s="92"/>
    </row>
    <row r="539" spans="1:11" ht="25.8" customHeight="1" x14ac:dyDescent="0.25">
      <c r="A539" s="14" t="s">
        <v>1753</v>
      </c>
      <c r="B539" s="14" t="s">
        <v>3979</v>
      </c>
      <c r="C539" s="14" t="s">
        <v>3980</v>
      </c>
      <c r="D539" s="16">
        <v>45791</v>
      </c>
      <c r="E539" s="16"/>
      <c r="F539" s="14" t="s">
        <v>3905</v>
      </c>
      <c r="G539" s="14"/>
      <c r="H539" s="14" t="s">
        <v>3981</v>
      </c>
      <c r="I539" s="15">
        <v>87</v>
      </c>
      <c r="J539" s="77">
        <v>5</v>
      </c>
      <c r="K539" s="92"/>
    </row>
    <row r="540" spans="1:11" ht="46.8" customHeight="1" x14ac:dyDescent="0.25">
      <c r="A540" s="14" t="s">
        <v>1753</v>
      </c>
      <c r="B540" s="14" t="s">
        <v>2550</v>
      </c>
      <c r="C540" s="14" t="s">
        <v>2551</v>
      </c>
      <c r="D540" s="16">
        <v>45772</v>
      </c>
      <c r="E540" s="16"/>
      <c r="F540" s="14" t="s">
        <v>2554</v>
      </c>
      <c r="G540" s="14" t="s">
        <v>2552</v>
      </c>
      <c r="H540" s="14" t="s">
        <v>2553</v>
      </c>
      <c r="I540" s="15">
        <v>400</v>
      </c>
      <c r="J540" s="77">
        <v>5</v>
      </c>
      <c r="K540" s="92"/>
    </row>
    <row r="541" spans="1:11" ht="70.8" customHeight="1" x14ac:dyDescent="0.25">
      <c r="A541" s="14" t="s">
        <v>1753</v>
      </c>
      <c r="B541" s="14" t="s">
        <v>2555</v>
      </c>
      <c r="C541" s="14" t="s">
        <v>2556</v>
      </c>
      <c r="D541" s="16">
        <v>45772</v>
      </c>
      <c r="E541" s="16"/>
      <c r="F541" s="14" t="s">
        <v>4270</v>
      </c>
      <c r="G541" s="14" t="s">
        <v>2552</v>
      </c>
      <c r="H541" s="14" t="s">
        <v>2553</v>
      </c>
      <c r="I541" s="15">
        <v>80</v>
      </c>
      <c r="J541" s="77">
        <v>5</v>
      </c>
      <c r="K541" s="92"/>
    </row>
    <row r="542" spans="1:11" ht="67.2" customHeight="1" x14ac:dyDescent="0.25">
      <c r="A542" s="14" t="s">
        <v>1753</v>
      </c>
      <c r="B542" s="14" t="s">
        <v>2555</v>
      </c>
      <c r="C542" s="14" t="s">
        <v>2556</v>
      </c>
      <c r="D542" s="16">
        <v>45772</v>
      </c>
      <c r="E542" s="16"/>
      <c r="F542" s="14" t="s">
        <v>4271</v>
      </c>
      <c r="G542" s="14" t="s">
        <v>2552</v>
      </c>
      <c r="H542" s="14" t="s">
        <v>2553</v>
      </c>
      <c r="I542" s="15">
        <v>9.82</v>
      </c>
      <c r="J542" s="77">
        <v>5</v>
      </c>
      <c r="K542" s="92"/>
    </row>
    <row r="543" spans="1:11" ht="100.2" customHeight="1" x14ac:dyDescent="0.25">
      <c r="A543" s="14" t="s">
        <v>1753</v>
      </c>
      <c r="B543" s="14"/>
      <c r="C543" s="14"/>
      <c r="D543" s="16"/>
      <c r="E543" s="16"/>
      <c r="F543" s="14" t="s">
        <v>3188</v>
      </c>
      <c r="G543" s="14"/>
      <c r="H543" s="14"/>
      <c r="I543" s="15"/>
      <c r="J543" s="77"/>
      <c r="K543" s="92"/>
    </row>
    <row r="544" spans="1:11" ht="30.6" x14ac:dyDescent="0.25">
      <c r="A544" s="14" t="s">
        <v>1753</v>
      </c>
      <c r="B544" s="14" t="s">
        <v>2068</v>
      </c>
      <c r="C544" s="14" t="s">
        <v>1774</v>
      </c>
      <c r="D544" s="16">
        <v>45720</v>
      </c>
      <c r="E544" s="16"/>
      <c r="F544" s="14" t="s">
        <v>2069</v>
      </c>
      <c r="G544" s="14" t="s">
        <v>1998</v>
      </c>
      <c r="H544" s="14" t="s">
        <v>1999</v>
      </c>
      <c r="I544" s="15">
        <v>305.27</v>
      </c>
      <c r="J544" s="77">
        <v>3</v>
      </c>
      <c r="K544" s="92"/>
    </row>
    <row r="545" spans="1:11" ht="30.6" x14ac:dyDescent="0.25">
      <c r="A545" s="14" t="s">
        <v>1753</v>
      </c>
      <c r="B545" s="14" t="s">
        <v>2070</v>
      </c>
      <c r="C545" s="14" t="s">
        <v>2001</v>
      </c>
      <c r="D545" s="16">
        <v>45736</v>
      </c>
      <c r="E545" s="16"/>
      <c r="F545" s="14" t="s">
        <v>2071</v>
      </c>
      <c r="G545" s="14" t="s">
        <v>1984</v>
      </c>
      <c r="H545" s="14" t="s">
        <v>1985</v>
      </c>
      <c r="I545" s="15">
        <v>240</v>
      </c>
      <c r="J545" s="77">
        <v>3</v>
      </c>
      <c r="K545" s="92"/>
    </row>
    <row r="546" spans="1:11" ht="98.4" customHeight="1" x14ac:dyDescent="0.25">
      <c r="A546" s="14" t="s">
        <v>1753</v>
      </c>
      <c r="B546" s="14"/>
      <c r="C546" s="14"/>
      <c r="D546" s="16"/>
      <c r="E546" s="16"/>
      <c r="F546" s="14" t="s">
        <v>3189</v>
      </c>
      <c r="G546" s="14"/>
      <c r="H546" s="14"/>
      <c r="I546" s="15"/>
      <c r="J546" s="77"/>
      <c r="K546" s="92"/>
    </row>
    <row r="547" spans="1:11" ht="30.6" x14ac:dyDescent="0.25">
      <c r="A547" s="14" t="s">
        <v>1753</v>
      </c>
      <c r="B547" s="14" t="s">
        <v>2072</v>
      </c>
      <c r="C547" s="14" t="s">
        <v>2073</v>
      </c>
      <c r="D547" s="16">
        <v>45726</v>
      </c>
      <c r="E547" s="16"/>
      <c r="F547" s="14" t="s">
        <v>2074</v>
      </c>
      <c r="G547" s="14" t="s">
        <v>1989</v>
      </c>
      <c r="H547" s="14" t="s">
        <v>1990</v>
      </c>
      <c r="I547" s="15">
        <v>46.14</v>
      </c>
      <c r="J547" s="77">
        <v>3</v>
      </c>
      <c r="K547" s="92"/>
    </row>
    <row r="548" spans="1:11" ht="30.6" x14ac:dyDescent="0.25">
      <c r="A548" s="14" t="s">
        <v>1753</v>
      </c>
      <c r="B548" s="14" t="s">
        <v>2075</v>
      </c>
      <c r="C548" s="14" t="s">
        <v>1961</v>
      </c>
      <c r="D548" s="16">
        <v>45726</v>
      </c>
      <c r="E548" s="16"/>
      <c r="F548" s="14" t="s">
        <v>2074</v>
      </c>
      <c r="G548" s="14" t="s">
        <v>1817</v>
      </c>
      <c r="H548" s="14" t="s">
        <v>1818</v>
      </c>
      <c r="I548" s="15">
        <v>72.3</v>
      </c>
      <c r="J548" s="77">
        <v>3</v>
      </c>
      <c r="K548" s="92"/>
    </row>
    <row r="549" spans="1:11" ht="98.4" customHeight="1" x14ac:dyDescent="0.25">
      <c r="A549" s="14" t="s">
        <v>1753</v>
      </c>
      <c r="B549" s="14"/>
      <c r="C549" s="14"/>
      <c r="D549" s="16"/>
      <c r="E549" s="16"/>
      <c r="F549" s="313" t="s">
        <v>2394</v>
      </c>
      <c r="G549" s="14"/>
      <c r="H549" s="14"/>
      <c r="I549" s="15"/>
      <c r="J549" s="77"/>
      <c r="K549" s="92"/>
    </row>
    <row r="550" spans="1:11" ht="33.6" customHeight="1" x14ac:dyDescent="0.25">
      <c r="A550" s="14" t="s">
        <v>1753</v>
      </c>
      <c r="B550" s="14" t="s">
        <v>2391</v>
      </c>
      <c r="C550" s="14" t="s">
        <v>2392</v>
      </c>
      <c r="D550" s="16">
        <v>45757</v>
      </c>
      <c r="E550" s="16"/>
      <c r="F550" s="14" t="s">
        <v>2393</v>
      </c>
      <c r="G550" s="14" t="s">
        <v>2299</v>
      </c>
      <c r="H550" s="14" t="s">
        <v>2300</v>
      </c>
      <c r="I550" s="15">
        <v>2734.56</v>
      </c>
      <c r="J550" s="77">
        <v>3</v>
      </c>
      <c r="K550" s="92"/>
    </row>
    <row r="551" spans="1:11" ht="27" customHeight="1" x14ac:dyDescent="0.25">
      <c r="A551" s="14" t="s">
        <v>1753</v>
      </c>
      <c r="B551" s="14" t="s">
        <v>2409</v>
      </c>
      <c r="C551" s="14" t="s">
        <v>2410</v>
      </c>
      <c r="D551" s="16">
        <v>45761</v>
      </c>
      <c r="E551" s="16"/>
      <c r="F551" s="14" t="s">
        <v>2411</v>
      </c>
      <c r="G551" s="14" t="s">
        <v>1994</v>
      </c>
      <c r="H551" s="14" t="s">
        <v>1995</v>
      </c>
      <c r="I551" s="15">
        <v>460.92</v>
      </c>
      <c r="J551" s="77">
        <v>3</v>
      </c>
      <c r="K551" s="92"/>
    </row>
    <row r="552" spans="1:11" ht="33.6" customHeight="1" x14ac:dyDescent="0.25">
      <c r="A552" s="14" t="s">
        <v>1753</v>
      </c>
      <c r="B552" s="14" t="s">
        <v>2492</v>
      </c>
      <c r="C552" s="14" t="s">
        <v>2488</v>
      </c>
      <c r="D552" s="16">
        <v>45763</v>
      </c>
      <c r="E552" s="16"/>
      <c r="F552" s="14" t="s">
        <v>2493</v>
      </c>
      <c r="G552" s="14" t="s">
        <v>1817</v>
      </c>
      <c r="H552" s="14" t="s">
        <v>1818</v>
      </c>
      <c r="I552" s="15">
        <v>188.96</v>
      </c>
      <c r="J552" s="77">
        <v>3</v>
      </c>
      <c r="K552" s="92"/>
    </row>
    <row r="553" spans="1:11" ht="98.4" customHeight="1" x14ac:dyDescent="0.25">
      <c r="A553" s="14" t="s">
        <v>1753</v>
      </c>
      <c r="B553" s="14"/>
      <c r="C553" s="14"/>
      <c r="D553" s="16"/>
      <c r="E553" s="16"/>
      <c r="F553" s="14" t="s">
        <v>2471</v>
      </c>
      <c r="G553" s="14"/>
      <c r="H553" s="14"/>
      <c r="I553" s="15"/>
      <c r="J553" s="77"/>
      <c r="K553" s="92"/>
    </row>
    <row r="554" spans="1:11" ht="37.799999999999997" customHeight="1" x14ac:dyDescent="0.25">
      <c r="A554" s="14" t="s">
        <v>1753</v>
      </c>
      <c r="B554" s="14" t="s">
        <v>2469</v>
      </c>
      <c r="C554" s="14" t="s">
        <v>2370</v>
      </c>
      <c r="D554" s="16">
        <v>45763</v>
      </c>
      <c r="E554" s="16"/>
      <c r="F554" s="14" t="s">
        <v>2470</v>
      </c>
      <c r="G554" s="14" t="s">
        <v>2299</v>
      </c>
      <c r="H554" s="14" t="s">
        <v>2300</v>
      </c>
      <c r="I554" s="15">
        <v>2404.5500000000002</v>
      </c>
      <c r="J554" s="77">
        <v>3</v>
      </c>
      <c r="K554" s="92"/>
    </row>
    <row r="555" spans="1:11" ht="37.799999999999997" customHeight="1" x14ac:dyDescent="0.25">
      <c r="A555" s="14" t="s">
        <v>1753</v>
      </c>
      <c r="B555" s="14" t="s">
        <v>3611</v>
      </c>
      <c r="C555" s="14" t="s">
        <v>2491</v>
      </c>
      <c r="D555" s="16">
        <v>45782</v>
      </c>
      <c r="E555" s="16"/>
      <c r="F555" s="14" t="s">
        <v>3612</v>
      </c>
      <c r="G555" s="14" t="s">
        <v>1817</v>
      </c>
      <c r="H555" s="14" t="s">
        <v>1818</v>
      </c>
      <c r="I555" s="15">
        <v>148.83000000000001</v>
      </c>
      <c r="J555" s="77">
        <v>3</v>
      </c>
      <c r="K555" s="92"/>
    </row>
    <row r="556" spans="1:11" ht="28.2" customHeight="1" x14ac:dyDescent="0.25">
      <c r="A556" s="14" t="s">
        <v>1753</v>
      </c>
      <c r="B556" s="14" t="s">
        <v>3613</v>
      </c>
      <c r="C556" s="14" t="s">
        <v>3614</v>
      </c>
      <c r="D556" s="16">
        <v>45782</v>
      </c>
      <c r="E556" s="16"/>
      <c r="F556" s="14" t="s">
        <v>3615</v>
      </c>
      <c r="G556" s="14" t="s">
        <v>1994</v>
      </c>
      <c r="H556" s="14" t="s">
        <v>1995</v>
      </c>
      <c r="I556" s="15">
        <v>400.47</v>
      </c>
      <c r="J556" s="77">
        <v>3</v>
      </c>
      <c r="K556" s="92"/>
    </row>
    <row r="557" spans="1:11" ht="96" customHeight="1" x14ac:dyDescent="0.25">
      <c r="A557" s="14" t="s">
        <v>1753</v>
      </c>
      <c r="B557" s="14"/>
      <c r="C557" s="14"/>
      <c r="D557" s="16"/>
      <c r="E557" s="16"/>
      <c r="F557" s="14" t="s">
        <v>2398</v>
      </c>
      <c r="G557" s="14"/>
      <c r="H557" s="14"/>
      <c r="I557" s="15"/>
      <c r="J557" s="77"/>
      <c r="K557" s="92"/>
    </row>
    <row r="558" spans="1:11" ht="33.6" customHeight="1" x14ac:dyDescent="0.25">
      <c r="A558" s="14" t="s">
        <v>1753</v>
      </c>
      <c r="B558" s="14" t="s">
        <v>2395</v>
      </c>
      <c r="C558" s="14" t="s">
        <v>2396</v>
      </c>
      <c r="D558" s="16">
        <v>45757</v>
      </c>
      <c r="E558" s="16"/>
      <c r="F558" s="14" t="s">
        <v>2397</v>
      </c>
      <c r="G558" s="14" t="s">
        <v>2299</v>
      </c>
      <c r="H558" s="14" t="s">
        <v>2300</v>
      </c>
      <c r="I558" s="15">
        <v>1091.58</v>
      </c>
      <c r="J558" s="77">
        <v>2</v>
      </c>
      <c r="K558" s="92"/>
    </row>
    <row r="559" spans="1:11" ht="108" customHeight="1" x14ac:dyDescent="0.25">
      <c r="A559" s="14" t="s">
        <v>1753</v>
      </c>
      <c r="B559" s="14"/>
      <c r="C559" s="14"/>
      <c r="D559" s="16"/>
      <c r="E559" s="16"/>
      <c r="F559" s="14" t="s">
        <v>2076</v>
      </c>
      <c r="G559" s="14"/>
      <c r="H559" s="14"/>
      <c r="I559" s="15"/>
      <c r="J559" s="77"/>
      <c r="K559" s="92"/>
    </row>
    <row r="560" spans="1:11" ht="56.4" customHeight="1" x14ac:dyDescent="0.25">
      <c r="A560" s="14" t="s">
        <v>1753</v>
      </c>
      <c r="B560" s="14" t="s">
        <v>2077</v>
      </c>
      <c r="C560" s="14" t="s">
        <v>2078</v>
      </c>
      <c r="D560" s="16">
        <v>45733</v>
      </c>
      <c r="E560" s="16"/>
      <c r="F560" s="14" t="s">
        <v>2079</v>
      </c>
      <c r="G560" s="14"/>
      <c r="H560" s="14" t="s">
        <v>2080</v>
      </c>
      <c r="I560" s="15">
        <v>105.83</v>
      </c>
      <c r="J560" s="77">
        <v>2</v>
      </c>
      <c r="K560" s="92"/>
    </row>
    <row r="561" spans="1:11" ht="23.4" customHeight="1" x14ac:dyDescent="0.25">
      <c r="A561" s="14" t="s">
        <v>1753</v>
      </c>
      <c r="B561" s="14" t="s">
        <v>2010</v>
      </c>
      <c r="C561" s="14"/>
      <c r="D561" s="16">
        <v>45733</v>
      </c>
      <c r="E561" s="16"/>
      <c r="F561" s="14" t="s">
        <v>2081</v>
      </c>
      <c r="G561" s="14"/>
      <c r="H561" s="14" t="s">
        <v>1760</v>
      </c>
      <c r="I561" s="15">
        <v>10</v>
      </c>
      <c r="J561" s="77">
        <v>2</v>
      </c>
      <c r="K561" s="92"/>
    </row>
    <row r="562" spans="1:11" ht="33.6" customHeight="1" x14ac:dyDescent="0.25">
      <c r="A562" s="14" t="s">
        <v>1753</v>
      </c>
      <c r="B562" s="14" t="s">
        <v>2082</v>
      </c>
      <c r="C562" s="14" t="s">
        <v>2083</v>
      </c>
      <c r="D562" s="16">
        <v>45740</v>
      </c>
      <c r="E562" s="16"/>
      <c r="F562" s="14" t="s">
        <v>2084</v>
      </c>
      <c r="G562" s="14" t="s">
        <v>2085</v>
      </c>
      <c r="H562" s="14" t="s">
        <v>2086</v>
      </c>
      <c r="I562" s="15">
        <v>49.82</v>
      </c>
      <c r="J562" s="77">
        <v>2</v>
      </c>
      <c r="K562" s="92"/>
    </row>
    <row r="563" spans="1:11" ht="27" customHeight="1" x14ac:dyDescent="0.25">
      <c r="A563" s="14" t="s">
        <v>1753</v>
      </c>
      <c r="B563" s="14" t="s">
        <v>2087</v>
      </c>
      <c r="C563" s="14" t="s">
        <v>2088</v>
      </c>
      <c r="D563" s="16">
        <v>45715</v>
      </c>
      <c r="E563" s="16"/>
      <c r="F563" s="14" t="s">
        <v>2089</v>
      </c>
      <c r="G563" s="14"/>
      <c r="H563" s="14" t="s">
        <v>2090</v>
      </c>
      <c r="I563" s="15">
        <v>1009.88</v>
      </c>
      <c r="J563" s="77">
        <v>2</v>
      </c>
      <c r="K563" s="92"/>
    </row>
    <row r="564" spans="1:11" ht="37.200000000000003" customHeight="1" x14ac:dyDescent="0.25">
      <c r="A564" s="14" t="s">
        <v>1753</v>
      </c>
      <c r="B564" s="14" t="s">
        <v>2091</v>
      </c>
      <c r="C564" s="14" t="s">
        <v>2092</v>
      </c>
      <c r="D564" s="16">
        <v>45740</v>
      </c>
      <c r="E564" s="16"/>
      <c r="F564" s="14" t="s">
        <v>2093</v>
      </c>
      <c r="G564" s="14"/>
      <c r="H564" s="14" t="s">
        <v>2090</v>
      </c>
      <c r="I564" s="15">
        <v>0</v>
      </c>
      <c r="J564" s="77">
        <v>2</v>
      </c>
      <c r="K564" s="92"/>
    </row>
    <row r="565" spans="1:11" ht="108" customHeight="1" x14ac:dyDescent="0.25">
      <c r="A565" s="14" t="s">
        <v>1753</v>
      </c>
      <c r="B565" s="14"/>
      <c r="C565" s="14"/>
      <c r="D565" s="16"/>
      <c r="E565" s="16"/>
      <c r="F565" s="14" t="s">
        <v>3190</v>
      </c>
      <c r="G565" s="14"/>
      <c r="H565" s="14"/>
      <c r="I565" s="15"/>
      <c r="J565" s="77"/>
      <c r="K565" s="92"/>
    </row>
    <row r="566" spans="1:11" ht="34.200000000000003" customHeight="1" x14ac:dyDescent="0.25">
      <c r="A566" s="14" t="s">
        <v>1753</v>
      </c>
      <c r="B566" s="14" t="s">
        <v>2404</v>
      </c>
      <c r="C566" s="14" t="s">
        <v>2405</v>
      </c>
      <c r="D566" s="16">
        <v>45761</v>
      </c>
      <c r="E566" s="16"/>
      <c r="F566" s="14" t="s">
        <v>2406</v>
      </c>
      <c r="G566" s="14" t="s">
        <v>2407</v>
      </c>
      <c r="H566" s="14" t="s">
        <v>2408</v>
      </c>
      <c r="I566" s="15">
        <v>360</v>
      </c>
      <c r="J566" s="77">
        <v>3</v>
      </c>
      <c r="K566" s="92"/>
    </row>
    <row r="567" spans="1:11" ht="97.8" customHeight="1" x14ac:dyDescent="0.25">
      <c r="A567" s="14" t="s">
        <v>1753</v>
      </c>
      <c r="B567" s="14"/>
      <c r="C567" s="14"/>
      <c r="D567" s="16"/>
      <c r="E567" s="16"/>
      <c r="F567" s="14" t="s">
        <v>3448</v>
      </c>
      <c r="G567" s="14"/>
      <c r="H567" s="14"/>
      <c r="I567" s="15"/>
      <c r="J567" s="77"/>
      <c r="K567" s="92"/>
    </row>
    <row r="568" spans="1:11" ht="35.4" customHeight="1" x14ac:dyDescent="0.25">
      <c r="A568" s="14" t="s">
        <v>1753</v>
      </c>
      <c r="B568" s="14" t="s">
        <v>2094</v>
      </c>
      <c r="C568" s="14" t="s">
        <v>2095</v>
      </c>
      <c r="D568" s="16">
        <v>45735</v>
      </c>
      <c r="E568" s="16"/>
      <c r="F568" s="14" t="s">
        <v>2096</v>
      </c>
      <c r="G568" s="14"/>
      <c r="H568" s="14" t="s">
        <v>1798</v>
      </c>
      <c r="I568" s="15">
        <v>1995</v>
      </c>
      <c r="J568" s="77">
        <v>3</v>
      </c>
      <c r="K568" s="92"/>
    </row>
    <row r="569" spans="1:11" ht="20.399999999999999" x14ac:dyDescent="0.25">
      <c r="A569" s="14" t="s">
        <v>1753</v>
      </c>
      <c r="B569" s="14" t="s">
        <v>2010</v>
      </c>
      <c r="C569" s="14"/>
      <c r="D569" s="16">
        <v>45735</v>
      </c>
      <c r="E569" s="16"/>
      <c r="F569" s="14" t="s">
        <v>2097</v>
      </c>
      <c r="G569" s="14"/>
      <c r="H569" s="14" t="s">
        <v>1760</v>
      </c>
      <c r="I569" s="15">
        <v>20</v>
      </c>
      <c r="J569" s="77">
        <v>3</v>
      </c>
      <c r="K569" s="92"/>
    </row>
    <row r="570" spans="1:11" ht="20.399999999999999" x14ac:dyDescent="0.25">
      <c r="A570" s="14" t="s">
        <v>1753</v>
      </c>
      <c r="B570" s="14" t="s">
        <v>2010</v>
      </c>
      <c r="C570" s="14"/>
      <c r="D570" s="16">
        <v>45735</v>
      </c>
      <c r="E570" s="16"/>
      <c r="F570" s="14" t="s">
        <v>2097</v>
      </c>
      <c r="G570" s="14"/>
      <c r="H570" s="14" t="s">
        <v>1760</v>
      </c>
      <c r="I570" s="15">
        <v>3</v>
      </c>
      <c r="J570" s="77">
        <v>3</v>
      </c>
      <c r="K570" s="92"/>
    </row>
    <row r="571" spans="1:11" ht="35.4" customHeight="1" x14ac:dyDescent="0.25">
      <c r="A571" s="14" t="s">
        <v>1753</v>
      </c>
      <c r="B571" s="14" t="s">
        <v>2538</v>
      </c>
      <c r="C571" s="14" t="s">
        <v>2539</v>
      </c>
      <c r="D571" s="16">
        <v>45771</v>
      </c>
      <c r="E571" s="16"/>
      <c r="F571" s="14" t="s">
        <v>2540</v>
      </c>
      <c r="G571" s="14"/>
      <c r="H571" s="14" t="s">
        <v>1798</v>
      </c>
      <c r="I571" s="15">
        <v>1995</v>
      </c>
      <c r="J571" s="77">
        <v>3</v>
      </c>
      <c r="K571" s="92"/>
    </row>
    <row r="572" spans="1:11" ht="25.8" customHeight="1" x14ac:dyDescent="0.25">
      <c r="A572" s="14" t="s">
        <v>1753</v>
      </c>
      <c r="B572" s="14" t="s">
        <v>2566</v>
      </c>
      <c r="C572" s="14" t="s">
        <v>2567</v>
      </c>
      <c r="D572" s="16">
        <v>45772</v>
      </c>
      <c r="E572" s="16"/>
      <c r="F572" s="14" t="s">
        <v>2568</v>
      </c>
      <c r="G572" s="14" t="s">
        <v>1968</v>
      </c>
      <c r="H572" s="14" t="s">
        <v>1776</v>
      </c>
      <c r="I572" s="15">
        <v>2052</v>
      </c>
      <c r="J572" s="77">
        <v>3</v>
      </c>
      <c r="K572" s="92"/>
    </row>
    <row r="573" spans="1:11" ht="25.8" customHeight="1" x14ac:dyDescent="0.25">
      <c r="A573" s="14" t="s">
        <v>1753</v>
      </c>
      <c r="B573" s="14" t="s">
        <v>2139</v>
      </c>
      <c r="C573" s="14"/>
      <c r="D573" s="16">
        <v>45777</v>
      </c>
      <c r="E573" s="16"/>
      <c r="F573" s="14" t="s">
        <v>3366</v>
      </c>
      <c r="G573" s="14"/>
      <c r="H573" s="14" t="s">
        <v>2335</v>
      </c>
      <c r="I573" s="15">
        <v>1000</v>
      </c>
      <c r="J573" s="77">
        <v>3</v>
      </c>
      <c r="K573" s="92"/>
    </row>
    <row r="574" spans="1:11" ht="48" customHeight="1" x14ac:dyDescent="0.25">
      <c r="A574" s="14" t="s">
        <v>1753</v>
      </c>
      <c r="B574" s="14" t="s">
        <v>3346</v>
      </c>
      <c r="C574" s="14" t="s">
        <v>3347</v>
      </c>
      <c r="D574" s="16">
        <v>45805</v>
      </c>
      <c r="E574" s="16"/>
      <c r="F574" s="14" t="s">
        <v>3361</v>
      </c>
      <c r="G574" s="14"/>
      <c r="H574" s="14" t="s">
        <v>3350</v>
      </c>
      <c r="I574" s="15">
        <v>0</v>
      </c>
      <c r="J574" s="77">
        <v>3</v>
      </c>
      <c r="K574" s="92"/>
    </row>
    <row r="575" spans="1:11" ht="39.6" customHeight="1" x14ac:dyDescent="0.25">
      <c r="A575" s="14" t="s">
        <v>1753</v>
      </c>
      <c r="B575" s="14" t="s">
        <v>3348</v>
      </c>
      <c r="C575" s="14" t="s">
        <v>3349</v>
      </c>
      <c r="D575" s="16">
        <v>45805</v>
      </c>
      <c r="E575" s="16"/>
      <c r="F575" s="14" t="s">
        <v>3362</v>
      </c>
      <c r="G575" s="14"/>
      <c r="H575" s="14" t="s">
        <v>3351</v>
      </c>
      <c r="I575" s="15">
        <v>0</v>
      </c>
      <c r="J575" s="77">
        <v>3</v>
      </c>
      <c r="K575" s="92"/>
    </row>
    <row r="576" spans="1:11" ht="35.4" customHeight="1" x14ac:dyDescent="0.25">
      <c r="A576" s="14" t="s">
        <v>1753</v>
      </c>
      <c r="B576" s="14" t="s">
        <v>3352</v>
      </c>
      <c r="C576" s="14" t="s">
        <v>3353</v>
      </c>
      <c r="D576" s="16">
        <v>45805</v>
      </c>
      <c r="E576" s="16"/>
      <c r="F576" s="14" t="s">
        <v>3363</v>
      </c>
      <c r="G576" s="14"/>
      <c r="H576" s="14" t="s">
        <v>3356</v>
      </c>
      <c r="I576" s="15">
        <v>0</v>
      </c>
      <c r="J576" s="77">
        <v>3</v>
      </c>
      <c r="K576" s="92"/>
    </row>
    <row r="577" spans="1:11" ht="39.6" customHeight="1" x14ac:dyDescent="0.25">
      <c r="A577" s="14" t="s">
        <v>1753</v>
      </c>
      <c r="B577" s="14" t="s">
        <v>3354</v>
      </c>
      <c r="C577" s="14" t="s">
        <v>3355</v>
      </c>
      <c r="D577" s="16">
        <v>45805</v>
      </c>
      <c r="E577" s="16"/>
      <c r="F577" s="14" t="s">
        <v>3365</v>
      </c>
      <c r="G577" s="14"/>
      <c r="H577" s="14" t="s">
        <v>3357</v>
      </c>
      <c r="I577" s="15">
        <v>0</v>
      </c>
      <c r="J577" s="77">
        <v>3</v>
      </c>
      <c r="K577" s="92"/>
    </row>
    <row r="578" spans="1:11" ht="37.799999999999997" customHeight="1" x14ac:dyDescent="0.25">
      <c r="A578" s="14" t="s">
        <v>1753</v>
      </c>
      <c r="B578" s="14" t="s">
        <v>3358</v>
      </c>
      <c r="C578" s="14" t="s">
        <v>3359</v>
      </c>
      <c r="D578" s="16">
        <v>45805</v>
      </c>
      <c r="E578" s="16"/>
      <c r="F578" s="14" t="s">
        <v>3364</v>
      </c>
      <c r="G578" s="14"/>
      <c r="H578" s="14" t="s">
        <v>3360</v>
      </c>
      <c r="I578" s="15">
        <v>0</v>
      </c>
      <c r="J578" s="77">
        <v>3</v>
      </c>
      <c r="K578" s="92"/>
    </row>
    <row r="579" spans="1:11" ht="46.2" customHeight="1" x14ac:dyDescent="0.25">
      <c r="A579" s="14" t="s">
        <v>1753</v>
      </c>
      <c r="B579" s="14" t="s">
        <v>3453</v>
      </c>
      <c r="C579" s="14" t="s">
        <v>3454</v>
      </c>
      <c r="D579" s="16">
        <v>45805</v>
      </c>
      <c r="E579" s="16"/>
      <c r="F579" s="14" t="s">
        <v>3460</v>
      </c>
      <c r="G579" s="14" t="s">
        <v>3455</v>
      </c>
      <c r="H579" s="14" t="s">
        <v>3456</v>
      </c>
      <c r="I579" s="15">
        <v>0</v>
      </c>
      <c r="J579" s="77">
        <v>3</v>
      </c>
      <c r="K579" s="92"/>
    </row>
    <row r="580" spans="1:11" ht="47.4" customHeight="1" x14ac:dyDescent="0.25">
      <c r="A580" s="14" t="s">
        <v>1753</v>
      </c>
      <c r="B580" s="14" t="s">
        <v>3457</v>
      </c>
      <c r="C580" s="14" t="s">
        <v>3458</v>
      </c>
      <c r="D580" s="16">
        <v>45805</v>
      </c>
      <c r="E580" s="16"/>
      <c r="F580" s="14" t="s">
        <v>3461</v>
      </c>
      <c r="G580" s="14"/>
      <c r="H580" s="14" t="s">
        <v>3459</v>
      </c>
      <c r="I580" s="15">
        <v>0</v>
      </c>
      <c r="J580" s="77">
        <v>3</v>
      </c>
      <c r="K580" s="92"/>
    </row>
    <row r="581" spans="1:11" ht="37.799999999999997" customHeight="1" x14ac:dyDescent="0.25">
      <c r="A581" s="14" t="s">
        <v>1753</v>
      </c>
      <c r="B581" s="14" t="s">
        <v>3202</v>
      </c>
      <c r="C581" s="14"/>
      <c r="D581" s="16">
        <v>45803</v>
      </c>
      <c r="E581" s="16"/>
      <c r="F581" s="14" t="s">
        <v>3447</v>
      </c>
      <c r="G581" s="14"/>
      <c r="H581" s="14" t="s">
        <v>2335</v>
      </c>
      <c r="I581" s="15">
        <v>-730.67</v>
      </c>
      <c r="J581" s="77">
        <v>3</v>
      </c>
      <c r="K581" s="92"/>
    </row>
    <row r="582" spans="1:11" ht="26.4" customHeight="1" x14ac:dyDescent="0.25">
      <c r="A582" s="14" t="s">
        <v>1753</v>
      </c>
      <c r="B582" s="14" t="s">
        <v>3516</v>
      </c>
      <c r="C582" s="14" t="s">
        <v>3517</v>
      </c>
      <c r="D582" s="16">
        <v>45792</v>
      </c>
      <c r="E582" s="16"/>
      <c r="F582" s="14" t="s">
        <v>3518</v>
      </c>
      <c r="G582" s="14" t="s">
        <v>2334</v>
      </c>
      <c r="H582" s="14" t="s">
        <v>2335</v>
      </c>
      <c r="I582" s="15">
        <v>240</v>
      </c>
      <c r="J582" s="77">
        <v>3</v>
      </c>
      <c r="K582" s="92"/>
    </row>
    <row r="583" spans="1:11" ht="26.4" customHeight="1" x14ac:dyDescent="0.25">
      <c r="A583" s="14" t="s">
        <v>1753</v>
      </c>
      <c r="B583" s="14" t="s">
        <v>3589</v>
      </c>
      <c r="C583" s="14" t="s">
        <v>3590</v>
      </c>
      <c r="D583" s="16">
        <v>45786</v>
      </c>
      <c r="E583" s="16"/>
      <c r="F583" s="14" t="s">
        <v>3591</v>
      </c>
      <c r="G583" s="14" t="s">
        <v>2575</v>
      </c>
      <c r="H583" s="14" t="s">
        <v>2576</v>
      </c>
      <c r="I583" s="15">
        <v>240</v>
      </c>
      <c r="J583" s="77">
        <v>3</v>
      </c>
      <c r="K583" s="92"/>
    </row>
    <row r="584" spans="1:11" ht="109.8" customHeight="1" x14ac:dyDescent="0.25">
      <c r="A584" s="14" t="s">
        <v>1753</v>
      </c>
      <c r="B584" s="14"/>
      <c r="C584" s="14"/>
      <c r="D584" s="16"/>
      <c r="E584" s="16"/>
      <c r="F584" s="14" t="s">
        <v>2530</v>
      </c>
      <c r="G584" s="14"/>
      <c r="H584" s="14"/>
      <c r="I584" s="15"/>
      <c r="J584" s="77"/>
      <c r="K584" s="92"/>
    </row>
    <row r="585" spans="1:11" ht="47.4" customHeight="1" x14ac:dyDescent="0.25">
      <c r="A585" s="14" t="s">
        <v>1753</v>
      </c>
      <c r="B585" s="14" t="s">
        <v>2525</v>
      </c>
      <c r="C585" s="14" t="s">
        <v>2526</v>
      </c>
      <c r="D585" s="16">
        <v>45769</v>
      </c>
      <c r="E585" s="16"/>
      <c r="F585" s="14" t="s">
        <v>2529</v>
      </c>
      <c r="G585" s="14" t="s">
        <v>2527</v>
      </c>
      <c r="H585" s="14" t="s">
        <v>2528</v>
      </c>
      <c r="I585" s="15">
        <v>16</v>
      </c>
      <c r="J585" s="77">
        <v>2</v>
      </c>
      <c r="K585" s="92"/>
    </row>
    <row r="586" spans="1:11" ht="34.799999999999997" customHeight="1" x14ac:dyDescent="0.25">
      <c r="A586" s="14" t="s">
        <v>1753</v>
      </c>
      <c r="B586" s="14" t="s">
        <v>2139</v>
      </c>
      <c r="C586" s="14"/>
      <c r="D586" s="16">
        <v>45771</v>
      </c>
      <c r="E586" s="16"/>
      <c r="F586" s="14" t="s">
        <v>3341</v>
      </c>
      <c r="G586" s="14"/>
      <c r="H586" s="14" t="s">
        <v>2020</v>
      </c>
      <c r="I586" s="15">
        <v>100</v>
      </c>
      <c r="J586" s="77">
        <v>2</v>
      </c>
      <c r="K586" s="92"/>
    </row>
    <row r="587" spans="1:11" ht="57" customHeight="1" x14ac:dyDescent="0.25">
      <c r="A587" s="14" t="s">
        <v>1753</v>
      </c>
      <c r="B587" s="14" t="s">
        <v>3336</v>
      </c>
      <c r="C587" s="14" t="s">
        <v>3337</v>
      </c>
      <c r="D587" s="16">
        <v>45784</v>
      </c>
      <c r="E587" s="16"/>
      <c r="F587" s="14" t="s">
        <v>3340</v>
      </c>
      <c r="G587" s="14" t="s">
        <v>3338</v>
      </c>
      <c r="H587" s="14" t="s">
        <v>3339</v>
      </c>
      <c r="I587" s="15">
        <v>0</v>
      </c>
      <c r="J587" s="77">
        <v>2</v>
      </c>
      <c r="K587" s="92"/>
    </row>
    <row r="588" spans="1:11" ht="39" customHeight="1" x14ac:dyDescent="0.25">
      <c r="A588" s="14" t="s">
        <v>1753</v>
      </c>
      <c r="B588" s="14" t="s">
        <v>3202</v>
      </c>
      <c r="C588" s="14"/>
      <c r="D588" s="16">
        <v>45782</v>
      </c>
      <c r="E588" s="16"/>
      <c r="F588" s="14" t="s">
        <v>3445</v>
      </c>
      <c r="G588" s="14"/>
      <c r="H588" s="14" t="s">
        <v>2020</v>
      </c>
      <c r="I588" s="15">
        <v>-81.2</v>
      </c>
      <c r="J588" s="77">
        <v>2</v>
      </c>
      <c r="K588" s="92"/>
    </row>
    <row r="589" spans="1:11" ht="48" customHeight="1" x14ac:dyDescent="0.25">
      <c r="A589" s="14" t="s">
        <v>1753</v>
      </c>
      <c r="B589" s="14" t="s">
        <v>3602</v>
      </c>
      <c r="C589" s="14" t="s">
        <v>3603</v>
      </c>
      <c r="D589" s="16">
        <v>45784</v>
      </c>
      <c r="E589" s="16"/>
      <c r="F589" s="14" t="s">
        <v>3604</v>
      </c>
      <c r="G589" s="14" t="s">
        <v>3338</v>
      </c>
      <c r="H589" s="14" t="s">
        <v>3339</v>
      </c>
      <c r="I589" s="15">
        <v>142.52000000000001</v>
      </c>
      <c r="J589" s="77">
        <v>2</v>
      </c>
      <c r="K589" s="92"/>
    </row>
    <row r="590" spans="1:11" ht="27.6" customHeight="1" x14ac:dyDescent="0.25">
      <c r="A590" s="14" t="s">
        <v>1753</v>
      </c>
      <c r="B590" s="14" t="s">
        <v>3202</v>
      </c>
      <c r="C590" s="14"/>
      <c r="D590" s="16">
        <v>45784</v>
      </c>
      <c r="E590" s="16"/>
      <c r="F590" s="14" t="s">
        <v>3605</v>
      </c>
      <c r="G590" s="14"/>
      <c r="H590" s="14" t="s">
        <v>1760</v>
      </c>
      <c r="I590" s="15">
        <v>10</v>
      </c>
      <c r="J590" s="77">
        <v>2</v>
      </c>
      <c r="K590" s="92"/>
    </row>
    <row r="591" spans="1:11" ht="36" customHeight="1" x14ac:dyDescent="0.25">
      <c r="A591" s="14" t="s">
        <v>1753</v>
      </c>
      <c r="B591" s="14" t="s">
        <v>3892</v>
      </c>
      <c r="C591" s="14" t="s">
        <v>3893</v>
      </c>
      <c r="D591" s="16">
        <v>45791</v>
      </c>
      <c r="E591" s="16"/>
      <c r="F591" s="14" t="s">
        <v>3894</v>
      </c>
      <c r="G591" s="14"/>
      <c r="H591" s="14" t="s">
        <v>3097</v>
      </c>
      <c r="I591" s="15">
        <v>160.08000000000001</v>
      </c>
      <c r="J591" s="77">
        <v>3</v>
      </c>
      <c r="K591" s="92"/>
    </row>
    <row r="592" spans="1:11" ht="108" customHeight="1" x14ac:dyDescent="0.25">
      <c r="A592" s="14" t="s">
        <v>1753</v>
      </c>
      <c r="B592" s="14"/>
      <c r="C592" s="14"/>
      <c r="D592" s="16"/>
      <c r="E592" s="16"/>
      <c r="F592" s="14" t="s">
        <v>2379</v>
      </c>
      <c r="G592" s="14"/>
      <c r="H592" s="14"/>
      <c r="I592" s="15"/>
      <c r="J592" s="77"/>
      <c r="K592" s="92"/>
    </row>
    <row r="593" spans="1:11" ht="33.6" customHeight="1" x14ac:dyDescent="0.25">
      <c r="A593" s="14" t="s">
        <v>1753</v>
      </c>
      <c r="B593" s="14" t="s">
        <v>2374</v>
      </c>
      <c r="C593" s="14" t="s">
        <v>2375</v>
      </c>
      <c r="D593" s="16">
        <v>45755</v>
      </c>
      <c r="E593" s="16"/>
      <c r="F593" s="14" t="s">
        <v>2376</v>
      </c>
      <c r="G593" s="14" t="s">
        <v>2377</v>
      </c>
      <c r="H593" s="14" t="s">
        <v>2378</v>
      </c>
      <c r="I593" s="15">
        <v>2300</v>
      </c>
      <c r="J593" s="77">
        <v>2</v>
      </c>
      <c r="K593" s="92"/>
    </row>
    <row r="594" spans="1:11" ht="47.4" customHeight="1" x14ac:dyDescent="0.25">
      <c r="A594" s="14" t="s">
        <v>1753</v>
      </c>
      <c r="B594" s="14" t="s">
        <v>3267</v>
      </c>
      <c r="C594" s="14" t="s">
        <v>3268</v>
      </c>
      <c r="D594" s="16">
        <v>45797</v>
      </c>
      <c r="E594" s="16"/>
      <c r="F594" s="14" t="s">
        <v>3269</v>
      </c>
      <c r="G594" s="14" t="s">
        <v>2507</v>
      </c>
      <c r="H594" s="14" t="s">
        <v>2508</v>
      </c>
      <c r="I594" s="15">
        <v>301.5</v>
      </c>
      <c r="J594" s="77">
        <v>2</v>
      </c>
      <c r="K594" s="92"/>
    </row>
    <row r="595" spans="1:11" ht="47.4" customHeight="1" x14ac:dyDescent="0.25">
      <c r="A595" s="14" t="s">
        <v>1753</v>
      </c>
      <c r="B595" s="14" t="s">
        <v>3267</v>
      </c>
      <c r="C595" s="14" t="s">
        <v>3268</v>
      </c>
      <c r="D595" s="16">
        <v>45797</v>
      </c>
      <c r="E595" s="16"/>
      <c r="F595" s="14" t="s">
        <v>3269</v>
      </c>
      <c r="G595" s="14" t="s">
        <v>2507</v>
      </c>
      <c r="H595" s="14" t="s">
        <v>2508</v>
      </c>
      <c r="I595" s="15">
        <v>44</v>
      </c>
      <c r="J595" s="77">
        <v>3</v>
      </c>
      <c r="K595" s="92"/>
    </row>
    <row r="596" spans="1:11" ht="96" customHeight="1" x14ac:dyDescent="0.25">
      <c r="A596" s="14" t="s">
        <v>1753</v>
      </c>
      <c r="B596" s="14"/>
      <c r="C596" s="14"/>
      <c r="D596" s="16"/>
      <c r="E596" s="16"/>
      <c r="F596" s="14" t="s">
        <v>2463</v>
      </c>
      <c r="G596" s="14"/>
      <c r="H596" s="14"/>
      <c r="I596" s="15"/>
      <c r="J596" s="77"/>
      <c r="K596" s="92"/>
    </row>
    <row r="597" spans="1:11" ht="33.6" customHeight="1" x14ac:dyDescent="0.25">
      <c r="A597" s="14" t="s">
        <v>1753</v>
      </c>
      <c r="B597" s="14" t="s">
        <v>2365</v>
      </c>
      <c r="C597" s="14" t="s">
        <v>2366</v>
      </c>
      <c r="D597" s="16">
        <v>45755</v>
      </c>
      <c r="E597" s="16"/>
      <c r="F597" s="14" t="s">
        <v>2367</v>
      </c>
      <c r="G597" s="14"/>
      <c r="H597" s="14" t="s">
        <v>2368</v>
      </c>
      <c r="I597" s="15">
        <v>484</v>
      </c>
      <c r="J597" s="77">
        <v>3</v>
      </c>
      <c r="K597" s="92"/>
    </row>
    <row r="598" spans="1:11" ht="23.4" customHeight="1" x14ac:dyDescent="0.25">
      <c r="A598" s="14" t="s">
        <v>1753</v>
      </c>
      <c r="B598" s="14" t="s">
        <v>2464</v>
      </c>
      <c r="C598" s="14" t="s">
        <v>2465</v>
      </c>
      <c r="D598" s="16">
        <v>45763</v>
      </c>
      <c r="E598" s="16"/>
      <c r="F598" s="14" t="s">
        <v>2466</v>
      </c>
      <c r="G598" s="14" t="s">
        <v>2467</v>
      </c>
      <c r="H598" s="14" t="s">
        <v>2468</v>
      </c>
      <c r="I598" s="15">
        <v>330</v>
      </c>
      <c r="J598" s="77">
        <v>3</v>
      </c>
      <c r="K598" s="92"/>
    </row>
    <row r="599" spans="1:11" ht="25.8" customHeight="1" x14ac:dyDescent="0.25">
      <c r="A599" s="14" t="s">
        <v>1753</v>
      </c>
      <c r="B599" s="14" t="s">
        <v>2776</v>
      </c>
      <c r="C599" s="14" t="s">
        <v>2777</v>
      </c>
      <c r="D599" s="16">
        <v>45755</v>
      </c>
      <c r="E599" s="16"/>
      <c r="F599" s="14" t="s">
        <v>2778</v>
      </c>
      <c r="G599" s="14"/>
      <c r="H599" s="14" t="s">
        <v>2779</v>
      </c>
      <c r="I599" s="15">
        <v>92</v>
      </c>
      <c r="J599" s="77">
        <v>3</v>
      </c>
      <c r="K599" s="92"/>
    </row>
    <row r="600" spans="1:11" ht="86.4" customHeight="1" x14ac:dyDescent="0.25">
      <c r="A600" s="14" t="s">
        <v>1753</v>
      </c>
      <c r="B600" s="14"/>
      <c r="C600" s="14"/>
      <c r="D600" s="16"/>
      <c r="E600" s="16"/>
      <c r="F600" s="14" t="s">
        <v>3687</v>
      </c>
      <c r="G600" s="14"/>
      <c r="H600" s="14"/>
      <c r="I600" s="15"/>
      <c r="J600" s="77"/>
      <c r="K600" s="92"/>
    </row>
    <row r="601" spans="1:11" ht="36.6" customHeight="1" x14ac:dyDescent="0.25">
      <c r="A601" s="14" t="s">
        <v>1753</v>
      </c>
      <c r="B601" s="14" t="s">
        <v>2369</v>
      </c>
      <c r="C601" s="14" t="s">
        <v>2370</v>
      </c>
      <c r="D601" s="16">
        <v>45755</v>
      </c>
      <c r="E601" s="16"/>
      <c r="F601" s="14" t="s">
        <v>2371</v>
      </c>
      <c r="G601" s="14" t="s">
        <v>2372</v>
      </c>
      <c r="H601" s="14" t="s">
        <v>2373</v>
      </c>
      <c r="I601" s="15">
        <v>1760</v>
      </c>
      <c r="J601" s="77">
        <v>2</v>
      </c>
      <c r="K601" s="92"/>
    </row>
    <row r="602" spans="1:11" ht="44.4" customHeight="1" x14ac:dyDescent="0.25">
      <c r="A602" s="14" t="s">
        <v>1753</v>
      </c>
      <c r="B602" s="14" t="s">
        <v>2428</v>
      </c>
      <c r="C602" s="14" t="s">
        <v>2369</v>
      </c>
      <c r="D602" s="16">
        <v>45772</v>
      </c>
      <c r="E602" s="16"/>
      <c r="F602" s="14" t="s">
        <v>2429</v>
      </c>
      <c r="G602" s="14"/>
      <c r="H602" s="14" t="s">
        <v>1813</v>
      </c>
      <c r="I602" s="15">
        <v>404.8</v>
      </c>
      <c r="J602" s="77">
        <v>2</v>
      </c>
      <c r="K602" s="92"/>
    </row>
    <row r="603" spans="1:11" ht="46.8" customHeight="1" x14ac:dyDescent="0.25">
      <c r="A603" s="14" t="s">
        <v>1753</v>
      </c>
      <c r="B603" s="14" t="s">
        <v>2412</v>
      </c>
      <c r="C603" s="14" t="s">
        <v>2413</v>
      </c>
      <c r="D603" s="16">
        <v>45761</v>
      </c>
      <c r="E603" s="16"/>
      <c r="F603" s="14" t="s">
        <v>2414</v>
      </c>
      <c r="G603" s="14" t="s">
        <v>2299</v>
      </c>
      <c r="H603" s="14" t="s">
        <v>2300</v>
      </c>
      <c r="I603" s="15">
        <v>504</v>
      </c>
      <c r="J603" s="77">
        <v>2</v>
      </c>
      <c r="K603" s="92"/>
    </row>
    <row r="604" spans="1:11" ht="26.4" customHeight="1" x14ac:dyDescent="0.25">
      <c r="A604" s="14" t="s">
        <v>1753</v>
      </c>
      <c r="B604" s="14" t="s">
        <v>2910</v>
      </c>
      <c r="C604" s="14" t="s">
        <v>2911</v>
      </c>
      <c r="D604" s="16">
        <v>45761</v>
      </c>
      <c r="E604" s="16"/>
      <c r="F604" s="14" t="s">
        <v>2914</v>
      </c>
      <c r="G604" s="14" t="s">
        <v>2915</v>
      </c>
      <c r="H604" s="14" t="s">
        <v>2917</v>
      </c>
      <c r="I604" s="15">
        <v>41.26</v>
      </c>
      <c r="J604" s="77">
        <v>2</v>
      </c>
      <c r="K604" s="92"/>
    </row>
    <row r="605" spans="1:11" ht="27" customHeight="1" x14ac:dyDescent="0.25">
      <c r="A605" s="14" t="s">
        <v>1753</v>
      </c>
      <c r="B605" s="14" t="s">
        <v>2912</v>
      </c>
      <c r="C605" s="14" t="s">
        <v>2913</v>
      </c>
      <c r="D605" s="16">
        <v>45762</v>
      </c>
      <c r="E605" s="16"/>
      <c r="F605" s="14" t="s">
        <v>2916</v>
      </c>
      <c r="G605" s="14" t="s">
        <v>2915</v>
      </c>
      <c r="H605" s="14" t="s">
        <v>2917</v>
      </c>
      <c r="I605" s="15">
        <v>44</v>
      </c>
      <c r="J605" s="77">
        <v>2</v>
      </c>
      <c r="K605" s="92"/>
    </row>
    <row r="606" spans="1:11" ht="36.6" customHeight="1" x14ac:dyDescent="0.25">
      <c r="A606" s="14" t="s">
        <v>1753</v>
      </c>
      <c r="B606" s="14" t="s">
        <v>3637</v>
      </c>
      <c r="C606" s="14" t="s">
        <v>2302</v>
      </c>
      <c r="D606" s="16">
        <v>45792</v>
      </c>
      <c r="E606" s="16"/>
      <c r="F606" s="14" t="s">
        <v>3638</v>
      </c>
      <c r="G606" s="14" t="s">
        <v>1984</v>
      </c>
      <c r="H606" s="14" t="s">
        <v>1985</v>
      </c>
      <c r="I606" s="15">
        <v>480</v>
      </c>
      <c r="J606" s="77">
        <v>3</v>
      </c>
      <c r="K606" s="92"/>
    </row>
    <row r="607" spans="1:11" ht="91.8" customHeight="1" x14ac:dyDescent="0.25">
      <c r="A607" s="14" t="s">
        <v>1753</v>
      </c>
      <c r="B607" s="14"/>
      <c r="C607" s="14"/>
      <c r="D607" s="16"/>
      <c r="E607" s="16"/>
      <c r="F607" s="14" t="s">
        <v>4247</v>
      </c>
      <c r="G607" s="14"/>
      <c r="H607" s="14"/>
      <c r="I607" s="15"/>
      <c r="J607" s="77"/>
      <c r="K607" s="92"/>
    </row>
    <row r="608" spans="1:11" ht="36.6" customHeight="1" x14ac:dyDescent="0.25">
      <c r="A608" s="14" t="s">
        <v>1753</v>
      </c>
      <c r="B608" s="14" t="s">
        <v>3684</v>
      </c>
      <c r="C608" s="14" t="s">
        <v>3685</v>
      </c>
      <c r="D608" s="16">
        <v>45807</v>
      </c>
      <c r="E608" s="16"/>
      <c r="F608" s="14" t="s">
        <v>3686</v>
      </c>
      <c r="G608" s="14" t="s">
        <v>2299</v>
      </c>
      <c r="H608" s="14" t="s">
        <v>2300</v>
      </c>
      <c r="I608" s="15">
        <v>7200.14</v>
      </c>
      <c r="J608" s="77">
        <v>3</v>
      </c>
      <c r="K608" s="92"/>
    </row>
    <row r="609" spans="1:11" ht="89.4" customHeight="1" x14ac:dyDescent="0.25">
      <c r="A609" s="14" t="s">
        <v>1753</v>
      </c>
      <c r="B609" s="14"/>
      <c r="C609" s="14"/>
      <c r="D609" s="16"/>
      <c r="E609" s="16"/>
      <c r="F609" s="14" t="s">
        <v>4367</v>
      </c>
      <c r="G609" s="14"/>
      <c r="H609" s="14"/>
      <c r="I609" s="15"/>
      <c r="J609" s="77"/>
      <c r="K609" s="92"/>
    </row>
    <row r="610" spans="1:11" ht="36.6" customHeight="1" x14ac:dyDescent="0.25">
      <c r="A610" s="14" t="s">
        <v>1753</v>
      </c>
      <c r="B610" s="14" t="s">
        <v>2399</v>
      </c>
      <c r="C610" s="14" t="s">
        <v>2400</v>
      </c>
      <c r="D610" s="16">
        <v>45757</v>
      </c>
      <c r="E610" s="16"/>
      <c r="F610" s="14" t="s">
        <v>2401</v>
      </c>
      <c r="G610" s="14" t="s">
        <v>2402</v>
      </c>
      <c r="H610" s="14" t="s">
        <v>2403</v>
      </c>
      <c r="I610" s="15">
        <v>183.27</v>
      </c>
      <c r="J610" s="77">
        <v>5</v>
      </c>
      <c r="K610" s="92"/>
    </row>
    <row r="611" spans="1:11" ht="36.6" customHeight="1" x14ac:dyDescent="0.25">
      <c r="A611" s="14" t="s">
        <v>1753</v>
      </c>
      <c r="B611" s="14" t="s">
        <v>2561</v>
      </c>
      <c r="C611" s="14" t="s">
        <v>2562</v>
      </c>
      <c r="D611" s="16">
        <v>45772</v>
      </c>
      <c r="E611" s="16"/>
      <c r="F611" s="14" t="s">
        <v>2563</v>
      </c>
      <c r="G611" s="14" t="s">
        <v>2564</v>
      </c>
      <c r="H611" s="14" t="s">
        <v>2565</v>
      </c>
      <c r="I611" s="15">
        <v>3330</v>
      </c>
      <c r="J611" s="77">
        <v>5</v>
      </c>
      <c r="K611" s="92"/>
    </row>
    <row r="612" spans="1:11" ht="36.6" customHeight="1" x14ac:dyDescent="0.25">
      <c r="A612" s="14" t="s">
        <v>1753</v>
      </c>
      <c r="B612" s="14" t="s">
        <v>2605</v>
      </c>
      <c r="C612" s="14" t="s">
        <v>2606</v>
      </c>
      <c r="D612" s="16">
        <v>45750</v>
      </c>
      <c r="E612" s="16"/>
      <c r="F612" s="14" t="s">
        <v>2609</v>
      </c>
      <c r="G612" s="14" t="s">
        <v>2610</v>
      </c>
      <c r="H612" s="14" t="s">
        <v>2612</v>
      </c>
      <c r="I612" s="15">
        <v>81.61</v>
      </c>
      <c r="J612" s="77">
        <v>5</v>
      </c>
      <c r="K612" s="92"/>
    </row>
    <row r="613" spans="1:11" ht="36.6" customHeight="1" x14ac:dyDescent="0.25">
      <c r="A613" s="14" t="s">
        <v>1753</v>
      </c>
      <c r="B613" s="14" t="s">
        <v>2607</v>
      </c>
      <c r="C613" s="14" t="s">
        <v>2608</v>
      </c>
      <c r="D613" s="16">
        <v>45750</v>
      </c>
      <c r="E613" s="16"/>
      <c r="F613" s="14" t="s">
        <v>2609</v>
      </c>
      <c r="G613" s="14" t="s">
        <v>2611</v>
      </c>
      <c r="H613" s="14" t="s">
        <v>2613</v>
      </c>
      <c r="I613" s="15">
        <v>17.95</v>
      </c>
      <c r="J613" s="77">
        <v>5</v>
      </c>
      <c r="K613" s="92"/>
    </row>
    <row r="614" spans="1:11" ht="36.6" customHeight="1" x14ac:dyDescent="0.25">
      <c r="A614" s="14" t="s">
        <v>1753</v>
      </c>
      <c r="B614" s="14" t="s">
        <v>2614</v>
      </c>
      <c r="C614" s="14" t="s">
        <v>2615</v>
      </c>
      <c r="D614" s="16">
        <v>45750</v>
      </c>
      <c r="E614" s="16"/>
      <c r="F614" s="14" t="s">
        <v>2609</v>
      </c>
      <c r="G614" s="14" t="s">
        <v>2618</v>
      </c>
      <c r="H614" s="14" t="s">
        <v>2620</v>
      </c>
      <c r="I614" s="15">
        <v>5.6</v>
      </c>
      <c r="J614" s="77">
        <v>5</v>
      </c>
      <c r="K614" s="92"/>
    </row>
    <row r="615" spans="1:11" ht="48" customHeight="1" x14ac:dyDescent="0.25">
      <c r="A615" s="14" t="s">
        <v>1753</v>
      </c>
      <c r="B615" s="14" t="s">
        <v>2616</v>
      </c>
      <c r="C615" s="14" t="s">
        <v>2617</v>
      </c>
      <c r="D615" s="16">
        <v>45750</v>
      </c>
      <c r="E615" s="16"/>
      <c r="F615" s="14" t="s">
        <v>2619</v>
      </c>
      <c r="G615" s="14"/>
      <c r="H615" s="14" t="s">
        <v>2621</v>
      </c>
      <c r="I615" s="15">
        <v>18.100000000000001</v>
      </c>
      <c r="J615" s="77">
        <v>5</v>
      </c>
      <c r="K615" s="92"/>
    </row>
    <row r="616" spans="1:11" ht="36.6" customHeight="1" x14ac:dyDescent="0.25">
      <c r="A616" s="14" t="s">
        <v>1753</v>
      </c>
      <c r="B616" s="14" t="s">
        <v>2622</v>
      </c>
      <c r="C616" s="14" t="s">
        <v>2623</v>
      </c>
      <c r="D616" s="16">
        <v>45750</v>
      </c>
      <c r="E616" s="16"/>
      <c r="F616" s="14" t="s">
        <v>2624</v>
      </c>
      <c r="G616" s="14" t="s">
        <v>2625</v>
      </c>
      <c r="H616" s="14" t="s">
        <v>2626</v>
      </c>
      <c r="I616" s="15">
        <v>6.5</v>
      </c>
      <c r="J616" s="77">
        <v>5</v>
      </c>
      <c r="K616" s="92"/>
    </row>
    <row r="617" spans="1:11" ht="36.6" customHeight="1" x14ac:dyDescent="0.25">
      <c r="A617" s="14" t="s">
        <v>1753</v>
      </c>
      <c r="B617" s="14" t="s">
        <v>3027</v>
      </c>
      <c r="C617" s="14" t="s">
        <v>3028</v>
      </c>
      <c r="D617" s="16">
        <v>45777</v>
      </c>
      <c r="E617" s="16"/>
      <c r="F617" s="14" t="s">
        <v>3077</v>
      </c>
      <c r="G617" s="14"/>
      <c r="H617" s="14" t="s">
        <v>3078</v>
      </c>
      <c r="I617" s="15">
        <v>36</v>
      </c>
      <c r="J617" s="77">
        <v>5</v>
      </c>
      <c r="K617" s="92"/>
    </row>
    <row r="618" spans="1:11" ht="36.6" customHeight="1" x14ac:dyDescent="0.25">
      <c r="A618" s="14" t="s">
        <v>1753</v>
      </c>
      <c r="B618" s="14" t="s">
        <v>3029</v>
      </c>
      <c r="C618" s="14" t="s">
        <v>3030</v>
      </c>
      <c r="D618" s="16">
        <v>45777</v>
      </c>
      <c r="E618" s="16"/>
      <c r="F618" s="14" t="s">
        <v>3077</v>
      </c>
      <c r="G618" s="14"/>
      <c r="H618" s="14" t="s">
        <v>3079</v>
      </c>
      <c r="I618" s="15">
        <v>36</v>
      </c>
      <c r="J618" s="77">
        <v>5</v>
      </c>
      <c r="K618" s="92"/>
    </row>
    <row r="619" spans="1:11" ht="36.6" customHeight="1" x14ac:dyDescent="0.25">
      <c r="A619" s="14" t="s">
        <v>1753</v>
      </c>
      <c r="B619" s="14" t="s">
        <v>3031</v>
      </c>
      <c r="C619" s="14" t="s">
        <v>3032</v>
      </c>
      <c r="D619" s="16">
        <v>45777</v>
      </c>
      <c r="E619" s="16"/>
      <c r="F619" s="14" t="s">
        <v>3077</v>
      </c>
      <c r="G619" s="14"/>
      <c r="H619" s="14" t="s">
        <v>2891</v>
      </c>
      <c r="I619" s="15">
        <v>72</v>
      </c>
      <c r="J619" s="77">
        <v>5</v>
      </c>
      <c r="K619" s="92"/>
    </row>
    <row r="620" spans="1:11" ht="36.6" customHeight="1" x14ac:dyDescent="0.25">
      <c r="A620" s="14" t="s">
        <v>1753</v>
      </c>
      <c r="B620" s="14" t="s">
        <v>3033</v>
      </c>
      <c r="C620" s="14" t="s">
        <v>3034</v>
      </c>
      <c r="D620" s="16">
        <v>45777</v>
      </c>
      <c r="E620" s="16"/>
      <c r="F620" s="14" t="s">
        <v>3077</v>
      </c>
      <c r="G620" s="14"/>
      <c r="H620" s="14" t="s">
        <v>3080</v>
      </c>
      <c r="I620" s="15">
        <v>61</v>
      </c>
      <c r="J620" s="77">
        <v>5</v>
      </c>
      <c r="K620" s="92"/>
    </row>
    <row r="621" spans="1:11" ht="36.6" customHeight="1" x14ac:dyDescent="0.25">
      <c r="A621" s="14" t="s">
        <v>1753</v>
      </c>
      <c r="B621" s="14" t="s">
        <v>3035</v>
      </c>
      <c r="C621" s="14" t="s">
        <v>3036</v>
      </c>
      <c r="D621" s="16">
        <v>45777</v>
      </c>
      <c r="E621" s="16"/>
      <c r="F621" s="14" t="s">
        <v>3077</v>
      </c>
      <c r="G621" s="14"/>
      <c r="H621" s="14" t="s">
        <v>3081</v>
      </c>
      <c r="I621" s="15">
        <v>61</v>
      </c>
      <c r="J621" s="77">
        <v>5</v>
      </c>
      <c r="K621" s="92"/>
    </row>
    <row r="622" spans="1:11" ht="36.6" customHeight="1" x14ac:dyDescent="0.25">
      <c r="A622" s="14" t="s">
        <v>1753</v>
      </c>
      <c r="B622" s="14" t="s">
        <v>3037</v>
      </c>
      <c r="C622" s="14" t="s">
        <v>3038</v>
      </c>
      <c r="D622" s="16">
        <v>45777</v>
      </c>
      <c r="E622" s="16"/>
      <c r="F622" s="14" t="s">
        <v>3077</v>
      </c>
      <c r="G622" s="14"/>
      <c r="H622" s="14" t="s">
        <v>3082</v>
      </c>
      <c r="I622" s="15">
        <v>61</v>
      </c>
      <c r="J622" s="77">
        <v>5</v>
      </c>
      <c r="K622" s="92"/>
    </row>
    <row r="623" spans="1:11" ht="36.6" customHeight="1" x14ac:dyDescent="0.25">
      <c r="A623" s="14" t="s">
        <v>1753</v>
      </c>
      <c r="B623" s="14" t="s">
        <v>3039</v>
      </c>
      <c r="C623" s="14" t="s">
        <v>3040</v>
      </c>
      <c r="D623" s="16">
        <v>45777</v>
      </c>
      <c r="E623" s="16"/>
      <c r="F623" s="14" t="s">
        <v>3077</v>
      </c>
      <c r="G623" s="14"/>
      <c r="H623" s="14" t="s">
        <v>3083</v>
      </c>
      <c r="I623" s="15">
        <v>61</v>
      </c>
      <c r="J623" s="77">
        <v>5</v>
      </c>
      <c r="K623" s="92"/>
    </row>
    <row r="624" spans="1:11" ht="36.6" customHeight="1" x14ac:dyDescent="0.25">
      <c r="A624" s="14" t="s">
        <v>1753</v>
      </c>
      <c r="B624" s="14" t="s">
        <v>3041</v>
      </c>
      <c r="C624" s="14" t="s">
        <v>3042</v>
      </c>
      <c r="D624" s="16">
        <v>45777</v>
      </c>
      <c r="E624" s="16"/>
      <c r="F624" s="14" t="s">
        <v>3077</v>
      </c>
      <c r="G624" s="14"/>
      <c r="H624" s="14" t="s">
        <v>3084</v>
      </c>
      <c r="I624" s="15">
        <v>61</v>
      </c>
      <c r="J624" s="77">
        <v>5</v>
      </c>
      <c r="K624" s="92"/>
    </row>
    <row r="625" spans="1:11" ht="36.6" customHeight="1" x14ac:dyDescent="0.25">
      <c r="A625" s="14" t="s">
        <v>1753</v>
      </c>
      <c r="B625" s="14" t="s">
        <v>3043</v>
      </c>
      <c r="C625" s="14" t="s">
        <v>3044</v>
      </c>
      <c r="D625" s="16">
        <v>45777</v>
      </c>
      <c r="E625" s="16"/>
      <c r="F625" s="14" t="s">
        <v>3077</v>
      </c>
      <c r="G625" s="14"/>
      <c r="H625" s="14" t="s">
        <v>3085</v>
      </c>
      <c r="I625" s="15">
        <v>61</v>
      </c>
      <c r="J625" s="77">
        <v>5</v>
      </c>
      <c r="K625" s="92"/>
    </row>
    <row r="626" spans="1:11" ht="36.6" customHeight="1" x14ac:dyDescent="0.25">
      <c r="A626" s="14" t="s">
        <v>1753</v>
      </c>
      <c r="B626" s="14" t="s">
        <v>3045</v>
      </c>
      <c r="C626" s="14" t="s">
        <v>3046</v>
      </c>
      <c r="D626" s="16">
        <v>45777</v>
      </c>
      <c r="E626" s="16"/>
      <c r="F626" s="14" t="s">
        <v>3077</v>
      </c>
      <c r="G626" s="14"/>
      <c r="H626" s="14" t="s">
        <v>3086</v>
      </c>
      <c r="I626" s="15">
        <v>61</v>
      </c>
      <c r="J626" s="77">
        <v>5</v>
      </c>
      <c r="K626" s="92"/>
    </row>
    <row r="627" spans="1:11" ht="36.6" customHeight="1" x14ac:dyDescent="0.25">
      <c r="A627" s="14" t="s">
        <v>1753</v>
      </c>
      <c r="B627" s="14" t="s">
        <v>3047</v>
      </c>
      <c r="C627" s="14" t="s">
        <v>3048</v>
      </c>
      <c r="D627" s="16">
        <v>45777</v>
      </c>
      <c r="E627" s="16"/>
      <c r="F627" s="14" t="s">
        <v>3077</v>
      </c>
      <c r="G627" s="14"/>
      <c r="H627" s="14" t="s">
        <v>2353</v>
      </c>
      <c r="I627" s="15">
        <v>88</v>
      </c>
      <c r="J627" s="77">
        <v>5</v>
      </c>
      <c r="K627" s="92"/>
    </row>
    <row r="628" spans="1:11" ht="36.6" customHeight="1" x14ac:dyDescent="0.25">
      <c r="A628" s="14" t="s">
        <v>1753</v>
      </c>
      <c r="B628" s="14" t="s">
        <v>3049</v>
      </c>
      <c r="C628" s="14" t="s">
        <v>3050</v>
      </c>
      <c r="D628" s="16">
        <v>45777</v>
      </c>
      <c r="E628" s="16"/>
      <c r="F628" s="14" t="s">
        <v>3077</v>
      </c>
      <c r="G628" s="14"/>
      <c r="H628" s="14" t="s">
        <v>3087</v>
      </c>
      <c r="I628" s="15">
        <v>113</v>
      </c>
      <c r="J628" s="77">
        <v>5</v>
      </c>
      <c r="K628" s="92"/>
    </row>
    <row r="629" spans="1:11" ht="36.6" customHeight="1" x14ac:dyDescent="0.25">
      <c r="A629" s="14" t="s">
        <v>1753</v>
      </c>
      <c r="B629" s="14" t="s">
        <v>3051</v>
      </c>
      <c r="C629" s="14" t="s">
        <v>3052</v>
      </c>
      <c r="D629" s="16">
        <v>45777</v>
      </c>
      <c r="E629" s="16"/>
      <c r="F629" s="14" t="s">
        <v>3077</v>
      </c>
      <c r="G629" s="14"/>
      <c r="H629" s="14" t="s">
        <v>3088</v>
      </c>
      <c r="I629" s="15">
        <v>113</v>
      </c>
      <c r="J629" s="77">
        <v>5</v>
      </c>
      <c r="K629" s="92"/>
    </row>
    <row r="630" spans="1:11" ht="36.6" customHeight="1" x14ac:dyDescent="0.25">
      <c r="A630" s="14" t="s">
        <v>1753</v>
      </c>
      <c r="B630" s="14" t="s">
        <v>3053</v>
      </c>
      <c r="C630" s="14" t="s">
        <v>3054</v>
      </c>
      <c r="D630" s="16">
        <v>45777</v>
      </c>
      <c r="E630" s="16"/>
      <c r="F630" s="14" t="s">
        <v>3077</v>
      </c>
      <c r="G630" s="14"/>
      <c r="H630" s="14" t="s">
        <v>3089</v>
      </c>
      <c r="I630" s="15">
        <v>61</v>
      </c>
      <c r="J630" s="77">
        <v>5</v>
      </c>
      <c r="K630" s="92"/>
    </row>
    <row r="631" spans="1:11" ht="36.6" customHeight="1" x14ac:dyDescent="0.25">
      <c r="A631" s="14" t="s">
        <v>1753</v>
      </c>
      <c r="B631" s="14" t="s">
        <v>3055</v>
      </c>
      <c r="C631" s="14" t="s">
        <v>3056</v>
      </c>
      <c r="D631" s="16">
        <v>45777</v>
      </c>
      <c r="E631" s="16"/>
      <c r="F631" s="14" t="s">
        <v>3077</v>
      </c>
      <c r="G631" s="14"/>
      <c r="H631" s="14" t="s">
        <v>3090</v>
      </c>
      <c r="I631" s="15">
        <v>113</v>
      </c>
      <c r="J631" s="77">
        <v>5</v>
      </c>
      <c r="K631" s="92"/>
    </row>
    <row r="632" spans="1:11" ht="36.6" customHeight="1" x14ac:dyDescent="0.25">
      <c r="A632" s="14" t="s">
        <v>1753</v>
      </c>
      <c r="B632" s="14" t="s">
        <v>3057</v>
      </c>
      <c r="C632" s="14" t="s">
        <v>3058</v>
      </c>
      <c r="D632" s="16">
        <v>45777</v>
      </c>
      <c r="E632" s="16"/>
      <c r="F632" s="14" t="s">
        <v>3077</v>
      </c>
      <c r="G632" s="14"/>
      <c r="H632" s="14" t="s">
        <v>3091</v>
      </c>
      <c r="I632" s="15">
        <v>113</v>
      </c>
      <c r="J632" s="77">
        <v>5</v>
      </c>
      <c r="K632" s="92"/>
    </row>
    <row r="633" spans="1:11" ht="36.6" customHeight="1" x14ac:dyDescent="0.25">
      <c r="A633" s="14" t="s">
        <v>1753</v>
      </c>
      <c r="B633" s="14" t="s">
        <v>3059</v>
      </c>
      <c r="C633" s="14" t="s">
        <v>3060</v>
      </c>
      <c r="D633" s="16">
        <v>45777</v>
      </c>
      <c r="E633" s="16"/>
      <c r="F633" s="14" t="s">
        <v>3077</v>
      </c>
      <c r="G633" s="14"/>
      <c r="H633" s="14" t="s">
        <v>3092</v>
      </c>
      <c r="I633" s="15">
        <v>113</v>
      </c>
      <c r="J633" s="77">
        <v>5</v>
      </c>
      <c r="K633" s="92"/>
    </row>
    <row r="634" spans="1:11" ht="36.6" customHeight="1" x14ac:dyDescent="0.25">
      <c r="A634" s="14" t="s">
        <v>1753</v>
      </c>
      <c r="B634" s="14" t="s">
        <v>3061</v>
      </c>
      <c r="C634" s="14" t="s">
        <v>3062</v>
      </c>
      <c r="D634" s="16">
        <v>45777</v>
      </c>
      <c r="E634" s="16"/>
      <c r="F634" s="14" t="s">
        <v>3077</v>
      </c>
      <c r="G634" s="14"/>
      <c r="H634" s="14" t="s">
        <v>3093</v>
      </c>
      <c r="I634" s="15">
        <v>113</v>
      </c>
      <c r="J634" s="77">
        <v>5</v>
      </c>
      <c r="K634" s="92"/>
    </row>
    <row r="635" spans="1:11" ht="36.6" customHeight="1" x14ac:dyDescent="0.25">
      <c r="A635" s="14" t="s">
        <v>1753</v>
      </c>
      <c r="B635" s="14" t="s">
        <v>3063</v>
      </c>
      <c r="C635" s="14" t="s">
        <v>3064</v>
      </c>
      <c r="D635" s="16">
        <v>45777</v>
      </c>
      <c r="E635" s="16"/>
      <c r="F635" s="14" t="s">
        <v>3077</v>
      </c>
      <c r="G635" s="14"/>
      <c r="H635" s="14" t="s">
        <v>3094</v>
      </c>
      <c r="I635" s="15">
        <v>131</v>
      </c>
      <c r="J635" s="77">
        <v>5</v>
      </c>
      <c r="K635" s="92"/>
    </row>
    <row r="636" spans="1:11" ht="36.6" customHeight="1" x14ac:dyDescent="0.25">
      <c r="A636" s="14" t="s">
        <v>1753</v>
      </c>
      <c r="B636" s="14" t="s">
        <v>3065</v>
      </c>
      <c r="C636" s="14" t="s">
        <v>3066</v>
      </c>
      <c r="D636" s="16">
        <v>45777</v>
      </c>
      <c r="E636" s="16"/>
      <c r="F636" s="14" t="s">
        <v>3077</v>
      </c>
      <c r="G636" s="14"/>
      <c r="H636" s="14" t="s">
        <v>3095</v>
      </c>
      <c r="I636" s="15">
        <v>147</v>
      </c>
      <c r="J636" s="77">
        <v>5</v>
      </c>
      <c r="K636" s="92"/>
    </row>
    <row r="637" spans="1:11" ht="36.6" customHeight="1" x14ac:dyDescent="0.25">
      <c r="A637" s="14" t="s">
        <v>1753</v>
      </c>
      <c r="B637" s="14" t="s">
        <v>3067</v>
      </c>
      <c r="C637" s="14" t="s">
        <v>3068</v>
      </c>
      <c r="D637" s="16">
        <v>45777</v>
      </c>
      <c r="E637" s="16"/>
      <c r="F637" s="14" t="s">
        <v>3077</v>
      </c>
      <c r="G637" s="14"/>
      <c r="H637" s="14" t="s">
        <v>3096</v>
      </c>
      <c r="I637" s="15">
        <v>154</v>
      </c>
      <c r="J637" s="77">
        <v>5</v>
      </c>
      <c r="K637" s="92"/>
    </row>
    <row r="638" spans="1:11" ht="36.6" customHeight="1" x14ac:dyDescent="0.25">
      <c r="A638" s="14" t="s">
        <v>1753</v>
      </c>
      <c r="B638" s="14" t="s">
        <v>3069</v>
      </c>
      <c r="C638" s="14" t="s">
        <v>3070</v>
      </c>
      <c r="D638" s="16">
        <v>45777</v>
      </c>
      <c r="E638" s="16"/>
      <c r="F638" s="14" t="s">
        <v>3077</v>
      </c>
      <c r="G638" s="14"/>
      <c r="H638" s="14" t="s">
        <v>2347</v>
      </c>
      <c r="I638" s="15">
        <v>192</v>
      </c>
      <c r="J638" s="77">
        <v>5</v>
      </c>
      <c r="K638" s="92"/>
    </row>
    <row r="639" spans="1:11" ht="36.6" customHeight="1" x14ac:dyDescent="0.25">
      <c r="A639" s="14" t="s">
        <v>1753</v>
      </c>
      <c r="B639" s="14" t="s">
        <v>3071</v>
      </c>
      <c r="C639" s="14" t="s">
        <v>3072</v>
      </c>
      <c r="D639" s="16">
        <v>45777</v>
      </c>
      <c r="E639" s="16"/>
      <c r="F639" s="14" t="s">
        <v>3077</v>
      </c>
      <c r="G639" s="14"/>
      <c r="H639" s="14" t="s">
        <v>3097</v>
      </c>
      <c r="I639" s="15">
        <v>192</v>
      </c>
      <c r="J639" s="77">
        <v>5</v>
      </c>
      <c r="K639" s="92"/>
    </row>
    <row r="640" spans="1:11" ht="36.6" customHeight="1" x14ac:dyDescent="0.25">
      <c r="A640" s="14" t="s">
        <v>1753</v>
      </c>
      <c r="B640" s="14" t="s">
        <v>3073</v>
      </c>
      <c r="C640" s="14" t="s">
        <v>3074</v>
      </c>
      <c r="D640" s="16">
        <v>45777</v>
      </c>
      <c r="E640" s="16"/>
      <c r="F640" s="14" t="s">
        <v>3077</v>
      </c>
      <c r="G640" s="14"/>
      <c r="H640" s="14" t="s">
        <v>3098</v>
      </c>
      <c r="I640" s="15">
        <v>328</v>
      </c>
      <c r="J640" s="77">
        <v>5</v>
      </c>
      <c r="K640" s="92"/>
    </row>
    <row r="641" spans="1:11" ht="36.6" customHeight="1" x14ac:dyDescent="0.25">
      <c r="A641" s="14" t="s">
        <v>1753</v>
      </c>
      <c r="B641" s="14" t="s">
        <v>3075</v>
      </c>
      <c r="C641" s="14" t="s">
        <v>3076</v>
      </c>
      <c r="D641" s="16">
        <v>45777</v>
      </c>
      <c r="E641" s="16"/>
      <c r="F641" s="14" t="s">
        <v>3077</v>
      </c>
      <c r="G641" s="14"/>
      <c r="H641" s="14" t="s">
        <v>2352</v>
      </c>
      <c r="I641" s="15">
        <v>328</v>
      </c>
      <c r="J641" s="77">
        <v>5</v>
      </c>
      <c r="K641" s="92"/>
    </row>
    <row r="642" spans="1:11" ht="88.2" customHeight="1" x14ac:dyDescent="0.25">
      <c r="A642" s="14" t="s">
        <v>1753</v>
      </c>
      <c r="B642" s="14"/>
      <c r="C642" s="14"/>
      <c r="D642" s="16"/>
      <c r="E642" s="16"/>
      <c r="F642" s="14" t="s">
        <v>2648</v>
      </c>
      <c r="G642" s="14"/>
      <c r="H642" s="14"/>
      <c r="I642" s="15"/>
      <c r="J642" s="77"/>
      <c r="K642" s="92"/>
    </row>
    <row r="643" spans="1:11" ht="45" customHeight="1" x14ac:dyDescent="0.25">
      <c r="A643" s="14" t="s">
        <v>1753</v>
      </c>
      <c r="B643" s="14" t="s">
        <v>2415</v>
      </c>
      <c r="C643" s="14" t="s">
        <v>2416</v>
      </c>
      <c r="D643" s="16">
        <v>45762</v>
      </c>
      <c r="E643" s="16"/>
      <c r="F643" s="14" t="s">
        <v>2417</v>
      </c>
      <c r="G643" s="14"/>
      <c r="H643" s="14" t="s">
        <v>2418</v>
      </c>
      <c r="I643" s="15">
        <v>2819.86</v>
      </c>
      <c r="J643" s="77">
        <v>2</v>
      </c>
      <c r="K643" s="92"/>
    </row>
    <row r="644" spans="1:11" ht="43.8" customHeight="1" x14ac:dyDescent="0.25">
      <c r="A644" s="14" t="s">
        <v>1753</v>
      </c>
      <c r="B644" s="14" t="s">
        <v>2415</v>
      </c>
      <c r="C644" s="14" t="s">
        <v>2416</v>
      </c>
      <c r="D644" s="16">
        <v>45762</v>
      </c>
      <c r="E644" s="16"/>
      <c r="F644" s="14" t="s">
        <v>2417</v>
      </c>
      <c r="G644" s="14"/>
      <c r="H644" s="14" t="s">
        <v>2418</v>
      </c>
      <c r="I644" s="15">
        <v>7518.74</v>
      </c>
      <c r="J644" s="77">
        <v>3</v>
      </c>
      <c r="K644" s="92"/>
    </row>
    <row r="645" spans="1:11" ht="28.8" customHeight="1" x14ac:dyDescent="0.25">
      <c r="A645" s="14" t="s">
        <v>1753</v>
      </c>
      <c r="B645" s="14" t="s">
        <v>2139</v>
      </c>
      <c r="C645" s="14" t="s">
        <v>2415</v>
      </c>
      <c r="D645" s="16">
        <v>45762</v>
      </c>
      <c r="E645" s="16"/>
      <c r="F645" s="14" t="s">
        <v>3183</v>
      </c>
      <c r="G645" s="14"/>
      <c r="H645" s="14" t="s">
        <v>1760</v>
      </c>
      <c r="I645" s="15">
        <v>20</v>
      </c>
      <c r="J645" s="77">
        <v>3</v>
      </c>
      <c r="K645" s="92"/>
    </row>
    <row r="646" spans="1:11" ht="25.2" customHeight="1" x14ac:dyDescent="0.25">
      <c r="A646" s="14" t="s">
        <v>1753</v>
      </c>
      <c r="B646" s="14" t="s">
        <v>2139</v>
      </c>
      <c r="C646" s="14" t="s">
        <v>2415</v>
      </c>
      <c r="D646" s="16">
        <v>45762</v>
      </c>
      <c r="E646" s="16"/>
      <c r="F646" s="14" t="s">
        <v>3183</v>
      </c>
      <c r="G646" s="14"/>
      <c r="H646" s="14" t="s">
        <v>1760</v>
      </c>
      <c r="I646" s="15">
        <v>11.74</v>
      </c>
      <c r="J646" s="77">
        <v>2</v>
      </c>
      <c r="K646" s="92"/>
    </row>
    <row r="647" spans="1:11" ht="76.8" customHeight="1" x14ac:dyDescent="0.25">
      <c r="A647" s="14" t="s">
        <v>1753</v>
      </c>
      <c r="B647" s="14"/>
      <c r="C647" s="14"/>
      <c r="D647" s="16"/>
      <c r="E647" s="16"/>
      <c r="F647" s="14" t="s">
        <v>2633</v>
      </c>
      <c r="G647" s="14"/>
      <c r="H647" s="14"/>
      <c r="I647" s="15"/>
      <c r="J647" s="77"/>
      <c r="K647" s="92"/>
    </row>
    <row r="648" spans="1:11" ht="20.399999999999999" x14ac:dyDescent="0.25">
      <c r="A648" s="14" t="s">
        <v>1753</v>
      </c>
      <c r="B648" s="14" t="s">
        <v>2098</v>
      </c>
      <c r="C648" s="14" t="s">
        <v>2099</v>
      </c>
      <c r="D648" s="16">
        <v>45744</v>
      </c>
      <c r="E648" s="16"/>
      <c r="F648" s="14" t="s">
        <v>2100</v>
      </c>
      <c r="G648" s="14"/>
      <c r="H648" s="14" t="s">
        <v>1829</v>
      </c>
      <c r="I648" s="15">
        <v>71</v>
      </c>
      <c r="J648" s="77">
        <v>5</v>
      </c>
      <c r="K648" s="92"/>
    </row>
    <row r="649" spans="1:11" ht="20.399999999999999" x14ac:dyDescent="0.25">
      <c r="A649" s="14" t="s">
        <v>1753</v>
      </c>
      <c r="B649" s="14" t="s">
        <v>2663</v>
      </c>
      <c r="C649" s="14" t="s">
        <v>2664</v>
      </c>
      <c r="D649" s="16">
        <v>45750</v>
      </c>
      <c r="E649" s="16"/>
      <c r="F649" s="14" t="s">
        <v>2669</v>
      </c>
      <c r="G649" s="14"/>
      <c r="H649" s="14" t="s">
        <v>2670</v>
      </c>
      <c r="I649" s="15">
        <v>91</v>
      </c>
      <c r="J649" s="77">
        <v>5</v>
      </c>
      <c r="K649" s="92"/>
    </row>
    <row r="650" spans="1:11" ht="20.399999999999999" x14ac:dyDescent="0.25">
      <c r="A650" s="14" t="s">
        <v>1753</v>
      </c>
      <c r="B650" s="14" t="s">
        <v>2665</v>
      </c>
      <c r="C650" s="14" t="s">
        <v>2666</v>
      </c>
      <c r="D650" s="16">
        <v>45750</v>
      </c>
      <c r="E650" s="16"/>
      <c r="F650" s="14" t="s">
        <v>2669</v>
      </c>
      <c r="G650" s="14"/>
      <c r="H650" s="14" t="s">
        <v>1893</v>
      </c>
      <c r="I650" s="15">
        <v>123</v>
      </c>
      <c r="J650" s="77">
        <v>5</v>
      </c>
      <c r="K650" s="92"/>
    </row>
    <row r="651" spans="1:11" ht="20.399999999999999" x14ac:dyDescent="0.25">
      <c r="A651" s="14" t="s">
        <v>1753</v>
      </c>
      <c r="B651" s="14" t="s">
        <v>2667</v>
      </c>
      <c r="C651" s="14" t="s">
        <v>2668</v>
      </c>
      <c r="D651" s="16">
        <v>45750</v>
      </c>
      <c r="E651" s="16"/>
      <c r="F651" s="14" t="s">
        <v>2669</v>
      </c>
      <c r="G651" s="14"/>
      <c r="H651" s="14" t="s">
        <v>1901</v>
      </c>
      <c r="I651" s="15">
        <v>162</v>
      </c>
      <c r="J651" s="77">
        <v>5</v>
      </c>
      <c r="K651" s="92"/>
    </row>
    <row r="652" spans="1:11" ht="81" customHeight="1" x14ac:dyDescent="0.25">
      <c r="A652" s="14" t="s">
        <v>1753</v>
      </c>
      <c r="B652" s="14"/>
      <c r="C652" s="14"/>
      <c r="D652" s="16"/>
      <c r="E652" s="16"/>
      <c r="F652" s="14" t="s">
        <v>2758</v>
      </c>
      <c r="G652" s="14"/>
      <c r="H652" s="14"/>
      <c r="I652" s="15"/>
      <c r="J652" s="77"/>
      <c r="K652" s="92"/>
    </row>
    <row r="653" spans="1:11" ht="24.6" customHeight="1" x14ac:dyDescent="0.25">
      <c r="A653" s="14" t="s">
        <v>1753</v>
      </c>
      <c r="B653" s="14" t="s">
        <v>2752</v>
      </c>
      <c r="C653" s="14" t="s">
        <v>2753</v>
      </c>
      <c r="D653" s="16">
        <v>45750</v>
      </c>
      <c r="E653" s="16"/>
      <c r="F653" s="14" t="s">
        <v>2756</v>
      </c>
      <c r="G653" s="14"/>
      <c r="H653" s="14" t="s">
        <v>2757</v>
      </c>
      <c r="I653" s="15">
        <v>162</v>
      </c>
      <c r="J653" s="77">
        <v>5</v>
      </c>
      <c r="K653" s="92"/>
    </row>
    <row r="654" spans="1:11" ht="25.2" customHeight="1" x14ac:dyDescent="0.25">
      <c r="A654" s="14" t="s">
        <v>1753</v>
      </c>
      <c r="B654" s="14" t="s">
        <v>2754</v>
      </c>
      <c r="C654" s="14" t="s">
        <v>2755</v>
      </c>
      <c r="D654" s="16">
        <v>45750</v>
      </c>
      <c r="E654" s="16"/>
      <c r="F654" s="14" t="s">
        <v>2756</v>
      </c>
      <c r="G654" s="14"/>
      <c r="H654" s="14" t="s">
        <v>1901</v>
      </c>
      <c r="I654" s="15">
        <v>162</v>
      </c>
      <c r="J654" s="77">
        <v>5</v>
      </c>
      <c r="K654" s="92"/>
    </row>
    <row r="655" spans="1:11" ht="25.2" customHeight="1" x14ac:dyDescent="0.25">
      <c r="A655" s="14" t="s">
        <v>1753</v>
      </c>
      <c r="B655" s="14" t="s">
        <v>2767</v>
      </c>
      <c r="C655" s="14" t="s">
        <v>2768</v>
      </c>
      <c r="D655" s="16">
        <v>45750</v>
      </c>
      <c r="E655" s="16"/>
      <c r="F655" s="14" t="s">
        <v>2769</v>
      </c>
      <c r="G655" s="14" t="s">
        <v>1828</v>
      </c>
      <c r="H655" s="14" t="s">
        <v>1829</v>
      </c>
      <c r="I655" s="15">
        <v>71</v>
      </c>
      <c r="J655" s="77">
        <v>5</v>
      </c>
      <c r="K655" s="92"/>
    </row>
    <row r="656" spans="1:11" ht="81.599999999999994" customHeight="1" x14ac:dyDescent="0.25">
      <c r="A656" s="14" t="s">
        <v>1753</v>
      </c>
      <c r="B656" s="14"/>
      <c r="C656" s="14"/>
      <c r="D656" s="16"/>
      <c r="E656" s="16"/>
      <c r="F656" s="14" t="s">
        <v>4248</v>
      </c>
      <c r="G656" s="14"/>
      <c r="H656" s="14"/>
      <c r="I656" s="15"/>
      <c r="J656" s="77"/>
      <c r="K656" s="92"/>
    </row>
    <row r="657" spans="1:11" ht="25.2" customHeight="1" x14ac:dyDescent="0.25">
      <c r="A657" s="14" t="s">
        <v>1753</v>
      </c>
      <c r="B657" s="14" t="s">
        <v>3676</v>
      </c>
      <c r="C657" s="14" t="s">
        <v>3677</v>
      </c>
      <c r="D657" s="16">
        <v>45807</v>
      </c>
      <c r="E657" s="16"/>
      <c r="F657" s="14" t="s">
        <v>3678</v>
      </c>
      <c r="G657" s="14" t="s">
        <v>3679</v>
      </c>
      <c r="H657" s="14" t="s">
        <v>3680</v>
      </c>
      <c r="I657" s="15">
        <v>80</v>
      </c>
      <c r="J657" s="77">
        <v>5</v>
      </c>
      <c r="K657" s="92"/>
    </row>
    <row r="658" spans="1:11" ht="78" customHeight="1" x14ac:dyDescent="0.25">
      <c r="A658" s="14" t="s">
        <v>1753</v>
      </c>
      <c r="B658" s="14"/>
      <c r="C658" s="14"/>
      <c r="D658" s="16"/>
      <c r="E658" s="16"/>
      <c r="F658" s="14" t="s">
        <v>2656</v>
      </c>
      <c r="G658" s="14"/>
      <c r="H658" s="14"/>
      <c r="I658" s="15"/>
      <c r="J658" s="77"/>
      <c r="K658" s="92"/>
    </row>
    <row r="659" spans="1:11" ht="24" customHeight="1" x14ac:dyDescent="0.25">
      <c r="A659" s="14" t="s">
        <v>1753</v>
      </c>
      <c r="B659" s="14" t="s">
        <v>2657</v>
      </c>
      <c r="C659" s="14" t="s">
        <v>2658</v>
      </c>
      <c r="D659" s="16">
        <v>45750</v>
      </c>
      <c r="E659" s="16"/>
      <c r="F659" s="14" t="s">
        <v>2661</v>
      </c>
      <c r="G659" s="14"/>
      <c r="H659" s="14" t="s">
        <v>1912</v>
      </c>
      <c r="I659" s="15">
        <v>162</v>
      </c>
      <c r="J659" s="77">
        <v>5</v>
      </c>
      <c r="K659" s="92"/>
    </row>
    <row r="660" spans="1:11" ht="22.8" customHeight="1" x14ac:dyDescent="0.25">
      <c r="A660" s="14" t="s">
        <v>1753</v>
      </c>
      <c r="B660" s="14" t="s">
        <v>2659</v>
      </c>
      <c r="C660" s="14" t="s">
        <v>2660</v>
      </c>
      <c r="D660" s="16">
        <v>45750</v>
      </c>
      <c r="E660" s="16"/>
      <c r="F660" s="14" t="s">
        <v>2661</v>
      </c>
      <c r="G660" s="14"/>
      <c r="H660" s="14" t="s">
        <v>2662</v>
      </c>
      <c r="I660" s="15">
        <v>162</v>
      </c>
      <c r="J660" s="77">
        <v>5</v>
      </c>
      <c r="K660" s="92"/>
    </row>
    <row r="661" spans="1:11" ht="78.599999999999994" customHeight="1" x14ac:dyDescent="0.25">
      <c r="A661" s="14" t="s">
        <v>1753</v>
      </c>
      <c r="B661" s="14"/>
      <c r="C661" s="14"/>
      <c r="D661" s="16"/>
      <c r="E661" s="16"/>
      <c r="F661" s="14" t="s">
        <v>4249</v>
      </c>
      <c r="G661" s="14"/>
      <c r="H661" s="14"/>
      <c r="I661" s="15"/>
      <c r="J661" s="77"/>
      <c r="K661" s="92"/>
    </row>
    <row r="662" spans="1:11" ht="22.8" customHeight="1" x14ac:dyDescent="0.25">
      <c r="A662" s="14" t="s">
        <v>1753</v>
      </c>
      <c r="B662" s="14" t="s">
        <v>3639</v>
      </c>
      <c r="C662" s="14" t="s">
        <v>3640</v>
      </c>
      <c r="D662" s="16">
        <v>45796</v>
      </c>
      <c r="E662" s="16"/>
      <c r="F662" s="14" t="s">
        <v>3641</v>
      </c>
      <c r="G662" s="14" t="s">
        <v>2291</v>
      </c>
      <c r="H662" s="14" t="s">
        <v>2292</v>
      </c>
      <c r="I662" s="15">
        <v>83</v>
      </c>
      <c r="J662" s="77">
        <v>5</v>
      </c>
      <c r="K662" s="92"/>
    </row>
    <row r="663" spans="1:11" ht="76.8" customHeight="1" x14ac:dyDescent="0.25">
      <c r="A663" s="14" t="s">
        <v>1753</v>
      </c>
      <c r="B663" s="14"/>
      <c r="C663" s="14"/>
      <c r="D663" s="16"/>
      <c r="E663" s="16"/>
      <c r="F663" s="14" t="s">
        <v>2634</v>
      </c>
      <c r="G663" s="14"/>
      <c r="H663" s="14"/>
      <c r="I663" s="15"/>
      <c r="J663" s="77"/>
      <c r="K663" s="92"/>
    </row>
    <row r="664" spans="1:11" ht="20.399999999999999" x14ac:dyDescent="0.25">
      <c r="A664" s="14" t="s">
        <v>1753</v>
      </c>
      <c r="B664" s="14" t="s">
        <v>2296</v>
      </c>
      <c r="C664" s="14" t="s">
        <v>2297</v>
      </c>
      <c r="D664" s="16">
        <v>45750</v>
      </c>
      <c r="E664" s="16"/>
      <c r="F664" s="14" t="s">
        <v>2298</v>
      </c>
      <c r="G664" s="14" t="s">
        <v>2299</v>
      </c>
      <c r="H664" s="14" t="s">
        <v>2300</v>
      </c>
      <c r="I664" s="15">
        <v>30</v>
      </c>
      <c r="J664" s="77">
        <v>5</v>
      </c>
      <c r="K664" s="92"/>
    </row>
    <row r="665" spans="1:11" ht="78" customHeight="1" x14ac:dyDescent="0.25">
      <c r="A665" s="14" t="s">
        <v>1753</v>
      </c>
      <c r="B665" s="14"/>
      <c r="C665" s="14"/>
      <c r="D665" s="16"/>
      <c r="E665" s="16"/>
      <c r="F665" s="14" t="s">
        <v>3015</v>
      </c>
      <c r="G665" s="14"/>
      <c r="H665" s="14"/>
      <c r="I665" s="15"/>
      <c r="J665" s="77"/>
      <c r="K665" s="92"/>
    </row>
    <row r="666" spans="1:11" ht="20.399999999999999" x14ac:dyDescent="0.25">
      <c r="A666" s="14" t="s">
        <v>1753</v>
      </c>
      <c r="B666" s="14" t="s">
        <v>3009</v>
      </c>
      <c r="C666" s="14" t="s">
        <v>3010</v>
      </c>
      <c r="D666" s="16">
        <v>45777</v>
      </c>
      <c r="E666" s="16"/>
      <c r="F666" s="14" t="s">
        <v>3016</v>
      </c>
      <c r="G666" s="14"/>
      <c r="H666" s="14" t="s">
        <v>3017</v>
      </c>
      <c r="I666" s="15">
        <v>123</v>
      </c>
      <c r="J666" s="77">
        <v>5</v>
      </c>
      <c r="K666" s="92"/>
    </row>
    <row r="667" spans="1:11" ht="20.399999999999999" x14ac:dyDescent="0.25">
      <c r="A667" s="14" t="s">
        <v>1753</v>
      </c>
      <c r="B667" s="14" t="s">
        <v>3011</v>
      </c>
      <c r="C667" s="14" t="s">
        <v>3012</v>
      </c>
      <c r="D667" s="16">
        <v>45777</v>
      </c>
      <c r="E667" s="16"/>
      <c r="F667" s="14" t="s">
        <v>3016</v>
      </c>
      <c r="G667" s="14"/>
      <c r="H667" s="14" t="s">
        <v>2679</v>
      </c>
      <c r="I667" s="15">
        <v>123</v>
      </c>
      <c r="J667" s="77">
        <v>5</v>
      </c>
      <c r="K667" s="92"/>
    </row>
    <row r="668" spans="1:11" ht="20.399999999999999" x14ac:dyDescent="0.25">
      <c r="A668" s="14" t="s">
        <v>1753</v>
      </c>
      <c r="B668" s="14" t="s">
        <v>3013</v>
      </c>
      <c r="C668" s="14" t="s">
        <v>3014</v>
      </c>
      <c r="D668" s="16">
        <v>45777</v>
      </c>
      <c r="E668" s="16"/>
      <c r="F668" s="14" t="s">
        <v>3016</v>
      </c>
      <c r="G668" s="14"/>
      <c r="H668" s="14" t="s">
        <v>3018</v>
      </c>
      <c r="I668" s="15">
        <v>123</v>
      </c>
      <c r="J668" s="77">
        <v>5</v>
      </c>
      <c r="K668" s="92"/>
    </row>
    <row r="669" spans="1:11" ht="79.2" customHeight="1" x14ac:dyDescent="0.25">
      <c r="A669" s="14" t="s">
        <v>1753</v>
      </c>
      <c r="B669" s="14"/>
      <c r="C669" s="14"/>
      <c r="D669" s="16"/>
      <c r="E669" s="16"/>
      <c r="F669" s="14" t="s">
        <v>4250</v>
      </c>
      <c r="G669" s="14"/>
      <c r="H669" s="14"/>
      <c r="I669" s="15"/>
      <c r="J669" s="77"/>
      <c r="K669" s="92"/>
    </row>
    <row r="670" spans="1:11" ht="20.399999999999999" x14ac:dyDescent="0.25">
      <c r="A670" s="14" t="s">
        <v>1753</v>
      </c>
      <c r="B670" s="14" t="s">
        <v>3898</v>
      </c>
      <c r="C670" s="14" t="s">
        <v>3899</v>
      </c>
      <c r="D670" s="16">
        <v>45791</v>
      </c>
      <c r="E670" s="16"/>
      <c r="F670" s="14" t="s">
        <v>3900</v>
      </c>
      <c r="G670" s="14" t="s">
        <v>1828</v>
      </c>
      <c r="H670" s="14" t="s">
        <v>1829</v>
      </c>
      <c r="I670" s="15">
        <v>71</v>
      </c>
      <c r="J670" s="77">
        <v>5</v>
      </c>
      <c r="K670" s="92"/>
    </row>
    <row r="671" spans="1:11" ht="23.4" customHeight="1" x14ac:dyDescent="0.25">
      <c r="A671" s="14" t="s">
        <v>1753</v>
      </c>
      <c r="B671" s="14" t="s">
        <v>4006</v>
      </c>
      <c r="C671" s="14" t="s">
        <v>4007</v>
      </c>
      <c r="D671" s="16">
        <v>45796</v>
      </c>
      <c r="E671" s="16"/>
      <c r="F671" s="14" t="s">
        <v>4010</v>
      </c>
      <c r="G671" s="14"/>
      <c r="H671" s="14" t="s">
        <v>2743</v>
      </c>
      <c r="I671" s="15">
        <v>162</v>
      </c>
      <c r="J671" s="77">
        <v>5</v>
      </c>
      <c r="K671" s="92"/>
    </row>
    <row r="672" spans="1:11" ht="25.2" customHeight="1" x14ac:dyDescent="0.25">
      <c r="A672" s="14" t="s">
        <v>1753</v>
      </c>
      <c r="B672" s="14" t="s">
        <v>4008</v>
      </c>
      <c r="C672" s="14" t="s">
        <v>4009</v>
      </c>
      <c r="D672" s="16">
        <v>45796</v>
      </c>
      <c r="E672" s="16"/>
      <c r="F672" s="14" t="s">
        <v>4010</v>
      </c>
      <c r="G672" s="14"/>
      <c r="H672" s="14" t="s">
        <v>1877</v>
      </c>
      <c r="I672" s="15">
        <v>162</v>
      </c>
      <c r="J672" s="77">
        <v>5</v>
      </c>
      <c r="K672" s="92"/>
    </row>
    <row r="673" spans="1:11" ht="78" customHeight="1" x14ac:dyDescent="0.25">
      <c r="A673" s="14" t="s">
        <v>1753</v>
      </c>
      <c r="B673" s="14"/>
      <c r="C673" s="14"/>
      <c r="D673" s="16"/>
      <c r="E673" s="16"/>
      <c r="F673" s="14" t="s">
        <v>2635</v>
      </c>
      <c r="G673" s="14"/>
      <c r="H673" s="14"/>
      <c r="I673" s="15"/>
      <c r="J673" s="77"/>
      <c r="K673" s="92"/>
    </row>
    <row r="674" spans="1:11" ht="20.399999999999999" x14ac:dyDescent="0.25">
      <c r="A674" s="14" t="s">
        <v>1753</v>
      </c>
      <c r="B674" s="14" t="s">
        <v>2627</v>
      </c>
      <c r="C674" s="14" t="s">
        <v>2628</v>
      </c>
      <c r="D674" s="16">
        <v>45750</v>
      </c>
      <c r="E674" s="16"/>
      <c r="F674" s="14" t="s">
        <v>2629</v>
      </c>
      <c r="G674" s="14"/>
      <c r="H674" s="14" t="s">
        <v>1917</v>
      </c>
      <c r="I674" s="15">
        <v>109</v>
      </c>
      <c r="J674" s="77">
        <v>5</v>
      </c>
      <c r="K674" s="92"/>
    </row>
    <row r="675" spans="1:11" ht="22.2" customHeight="1" x14ac:dyDescent="0.25">
      <c r="A675" s="14" t="s">
        <v>1753</v>
      </c>
      <c r="B675" s="14" t="s">
        <v>2630</v>
      </c>
      <c r="C675" s="14" t="s">
        <v>2631</v>
      </c>
      <c r="D675" s="16">
        <v>45750</v>
      </c>
      <c r="E675" s="16"/>
      <c r="F675" s="14" t="s">
        <v>2629</v>
      </c>
      <c r="G675" s="14"/>
      <c r="H675" s="14" t="s">
        <v>2632</v>
      </c>
      <c r="I675" s="15">
        <v>109</v>
      </c>
      <c r="J675" s="77">
        <v>5</v>
      </c>
      <c r="K675" s="92"/>
    </row>
    <row r="676" spans="1:11" ht="81" customHeight="1" x14ac:dyDescent="0.25">
      <c r="A676" s="14" t="s">
        <v>1753</v>
      </c>
      <c r="B676" s="14"/>
      <c r="C676" s="14"/>
      <c r="D676" s="16"/>
      <c r="E676" s="16"/>
      <c r="F676" s="14" t="s">
        <v>2655</v>
      </c>
      <c r="G676" s="14"/>
      <c r="H676" s="14"/>
      <c r="I676" s="15"/>
      <c r="J676" s="77"/>
      <c r="K676" s="92"/>
    </row>
    <row r="677" spans="1:11" ht="22.2" customHeight="1" x14ac:dyDescent="0.25">
      <c r="A677" s="14" t="s">
        <v>1753</v>
      </c>
      <c r="B677" s="14" t="s">
        <v>2649</v>
      </c>
      <c r="C677" s="14" t="s">
        <v>2650</v>
      </c>
      <c r="D677" s="16">
        <v>45750</v>
      </c>
      <c r="E677" s="16"/>
      <c r="F677" s="14" t="s">
        <v>2653</v>
      </c>
      <c r="G677" s="14"/>
      <c r="H677" s="14" t="s">
        <v>1922</v>
      </c>
      <c r="I677" s="15">
        <v>162</v>
      </c>
      <c r="J677" s="77">
        <v>5</v>
      </c>
      <c r="K677" s="92"/>
    </row>
    <row r="678" spans="1:11" ht="22.2" customHeight="1" x14ac:dyDescent="0.25">
      <c r="A678" s="14" t="s">
        <v>1753</v>
      </c>
      <c r="B678" s="14" t="s">
        <v>2651</v>
      </c>
      <c r="C678" s="14" t="s">
        <v>2652</v>
      </c>
      <c r="D678" s="16">
        <v>45750</v>
      </c>
      <c r="E678" s="16"/>
      <c r="F678" s="14" t="s">
        <v>2653</v>
      </c>
      <c r="G678" s="14"/>
      <c r="H678" s="14" t="s">
        <v>2654</v>
      </c>
      <c r="I678" s="15">
        <v>162</v>
      </c>
      <c r="J678" s="77">
        <v>5</v>
      </c>
      <c r="K678" s="92"/>
    </row>
    <row r="679" spans="1:11" ht="79.2" customHeight="1" x14ac:dyDescent="0.25">
      <c r="A679" s="14" t="s">
        <v>1753</v>
      </c>
      <c r="B679" s="14"/>
      <c r="C679" s="14"/>
      <c r="D679" s="16"/>
      <c r="E679" s="16"/>
      <c r="F679" s="14" t="s">
        <v>2817</v>
      </c>
      <c r="G679" s="14"/>
      <c r="H679" s="14"/>
      <c r="I679" s="15"/>
      <c r="J679" s="77"/>
      <c r="K679" s="92"/>
    </row>
    <row r="680" spans="1:11" ht="25.2" customHeight="1" x14ac:dyDescent="0.25">
      <c r="A680" s="14" t="s">
        <v>1753</v>
      </c>
      <c r="B680" s="14" t="s">
        <v>2812</v>
      </c>
      <c r="C680" s="14" t="s">
        <v>2813</v>
      </c>
      <c r="D680" s="16">
        <v>45757</v>
      </c>
      <c r="E680" s="16"/>
      <c r="F680" s="14" t="s">
        <v>2816</v>
      </c>
      <c r="G680" s="14"/>
      <c r="H680" s="14" t="s">
        <v>1917</v>
      </c>
      <c r="I680" s="15">
        <v>162</v>
      </c>
      <c r="J680" s="77">
        <v>5</v>
      </c>
      <c r="K680" s="92"/>
    </row>
    <row r="681" spans="1:11" ht="28.2" customHeight="1" x14ac:dyDescent="0.25">
      <c r="A681" s="14" t="s">
        <v>1753</v>
      </c>
      <c r="B681" s="14" t="s">
        <v>2814</v>
      </c>
      <c r="C681" s="14" t="s">
        <v>2815</v>
      </c>
      <c r="D681" s="16">
        <v>45757</v>
      </c>
      <c r="E681" s="16"/>
      <c r="F681" s="14" t="s">
        <v>2816</v>
      </c>
      <c r="G681" s="14"/>
      <c r="H681" s="14" t="s">
        <v>1890</v>
      </c>
      <c r="I681" s="15">
        <v>162</v>
      </c>
      <c r="J681" s="77">
        <v>5</v>
      </c>
      <c r="K681" s="92"/>
    </row>
    <row r="682" spans="1:11" ht="79.8" customHeight="1" x14ac:dyDescent="0.25">
      <c r="A682" s="14" t="s">
        <v>1753</v>
      </c>
      <c r="B682" s="14"/>
      <c r="C682" s="14"/>
      <c r="D682" s="16"/>
      <c r="E682" s="16"/>
      <c r="F682" s="14" t="s">
        <v>3008</v>
      </c>
      <c r="G682" s="14"/>
      <c r="H682" s="14"/>
      <c r="I682" s="15"/>
      <c r="J682" s="77"/>
      <c r="K682" s="92"/>
    </row>
    <row r="683" spans="1:11" ht="28.2" customHeight="1" x14ac:dyDescent="0.25">
      <c r="A683" s="14" t="s">
        <v>1753</v>
      </c>
      <c r="B683" s="14" t="s">
        <v>3002</v>
      </c>
      <c r="C683" s="14" t="s">
        <v>3003</v>
      </c>
      <c r="D683" s="16">
        <v>45777</v>
      </c>
      <c r="E683" s="16"/>
      <c r="F683" s="14" t="s">
        <v>3006</v>
      </c>
      <c r="G683" s="14"/>
      <c r="H683" s="14" t="s">
        <v>2783</v>
      </c>
      <c r="I683" s="15">
        <v>162</v>
      </c>
      <c r="J683" s="77">
        <v>5</v>
      </c>
      <c r="K683" s="92"/>
    </row>
    <row r="684" spans="1:11" ht="28.2" customHeight="1" x14ac:dyDescent="0.25">
      <c r="A684" s="14" t="s">
        <v>1753</v>
      </c>
      <c r="B684" s="14" t="s">
        <v>3004</v>
      </c>
      <c r="C684" s="14" t="s">
        <v>3005</v>
      </c>
      <c r="D684" s="16">
        <v>45777</v>
      </c>
      <c r="E684" s="16"/>
      <c r="F684" s="14" t="s">
        <v>3006</v>
      </c>
      <c r="G684" s="14"/>
      <c r="H684" s="14" t="s">
        <v>3007</v>
      </c>
      <c r="I684" s="15">
        <v>162</v>
      </c>
      <c r="J684" s="77">
        <v>5</v>
      </c>
      <c r="K684" s="92"/>
    </row>
    <row r="685" spans="1:11" ht="81.599999999999994" customHeight="1" x14ac:dyDescent="0.25">
      <c r="A685" s="14" t="s">
        <v>1753</v>
      </c>
      <c r="B685" s="14"/>
      <c r="C685" s="14"/>
      <c r="D685" s="16"/>
      <c r="E685" s="16"/>
      <c r="F685" s="14" t="s">
        <v>3821</v>
      </c>
      <c r="G685" s="14"/>
      <c r="H685" s="14"/>
      <c r="I685" s="15"/>
      <c r="J685" s="77"/>
      <c r="K685" s="92"/>
    </row>
    <row r="686" spans="1:11" ht="27.6" customHeight="1" x14ac:dyDescent="0.25">
      <c r="A686" s="14" t="s">
        <v>1753</v>
      </c>
      <c r="B686" s="14" t="s">
        <v>3816</v>
      </c>
      <c r="C686" s="14" t="s">
        <v>3817</v>
      </c>
      <c r="D686" s="16">
        <v>45784</v>
      </c>
      <c r="E686" s="16"/>
      <c r="F686" s="14" t="s">
        <v>3818</v>
      </c>
      <c r="G686" s="14"/>
      <c r="H686" s="14" t="s">
        <v>1922</v>
      </c>
      <c r="I686" s="15">
        <v>109</v>
      </c>
      <c r="J686" s="77">
        <v>5</v>
      </c>
      <c r="K686" s="92"/>
    </row>
    <row r="687" spans="1:11" ht="26.4" customHeight="1" x14ac:dyDescent="0.25">
      <c r="A687" s="14" t="s">
        <v>1753</v>
      </c>
      <c r="B687" s="14" t="s">
        <v>3819</v>
      </c>
      <c r="C687" s="14" t="s">
        <v>3820</v>
      </c>
      <c r="D687" s="16">
        <v>45784</v>
      </c>
      <c r="E687" s="16"/>
      <c r="F687" s="14" t="s">
        <v>3818</v>
      </c>
      <c r="G687" s="14"/>
      <c r="H687" s="14" t="s">
        <v>3018</v>
      </c>
      <c r="I687" s="15">
        <v>109</v>
      </c>
      <c r="J687" s="77">
        <v>5</v>
      </c>
      <c r="K687" s="92"/>
    </row>
    <row r="688" spans="1:11" ht="78" customHeight="1" x14ac:dyDescent="0.25">
      <c r="A688" s="14" t="s">
        <v>1753</v>
      </c>
      <c r="B688" s="14"/>
      <c r="C688" s="14"/>
      <c r="D688" s="16"/>
      <c r="E688" s="16"/>
      <c r="F688" s="14" t="s">
        <v>2671</v>
      </c>
      <c r="G688" s="14"/>
      <c r="H688" s="14"/>
      <c r="I688" s="15"/>
      <c r="J688" s="77"/>
      <c r="K688" s="92"/>
    </row>
    <row r="689" spans="1:11" ht="22.2" customHeight="1" x14ac:dyDescent="0.25">
      <c r="A689" s="14" t="s">
        <v>1753</v>
      </c>
      <c r="B689" s="14" t="s">
        <v>2672</v>
      </c>
      <c r="C689" s="14" t="s">
        <v>2673</v>
      </c>
      <c r="D689" s="16">
        <v>45750</v>
      </c>
      <c r="E689" s="16"/>
      <c r="F689" s="14" t="s">
        <v>2678</v>
      </c>
      <c r="G689" s="14"/>
      <c r="H689" s="14" t="s">
        <v>2679</v>
      </c>
      <c r="I689" s="15">
        <v>123</v>
      </c>
      <c r="J689" s="77">
        <v>5</v>
      </c>
      <c r="K689" s="92"/>
    </row>
    <row r="690" spans="1:11" ht="22.2" customHeight="1" x14ac:dyDescent="0.25">
      <c r="A690" s="14" t="s">
        <v>1753</v>
      </c>
      <c r="B690" s="14" t="s">
        <v>2674</v>
      </c>
      <c r="C690" s="14" t="s">
        <v>2675</v>
      </c>
      <c r="D690" s="16">
        <v>45750</v>
      </c>
      <c r="E690" s="16"/>
      <c r="F690" s="14" t="s">
        <v>2678</v>
      </c>
      <c r="G690" s="14"/>
      <c r="H690" s="14" t="s">
        <v>1907</v>
      </c>
      <c r="I690" s="15">
        <v>123</v>
      </c>
      <c r="J690" s="77">
        <v>5</v>
      </c>
      <c r="K690" s="92"/>
    </row>
    <row r="691" spans="1:11" ht="22.2" customHeight="1" x14ac:dyDescent="0.25">
      <c r="A691" s="14" t="s">
        <v>1753</v>
      </c>
      <c r="B691" s="14" t="s">
        <v>2676</v>
      </c>
      <c r="C691" s="14" t="s">
        <v>2677</v>
      </c>
      <c r="D691" s="16">
        <v>45750</v>
      </c>
      <c r="E691" s="16"/>
      <c r="F691" s="14" t="s">
        <v>2678</v>
      </c>
      <c r="G691" s="14"/>
      <c r="H691" s="14" t="s">
        <v>1922</v>
      </c>
      <c r="I691" s="15">
        <v>123</v>
      </c>
      <c r="J691" s="77">
        <v>5</v>
      </c>
      <c r="K691" s="92"/>
    </row>
    <row r="692" spans="1:11" ht="79.8" customHeight="1" x14ac:dyDescent="0.25">
      <c r="A692" s="14" t="s">
        <v>1753</v>
      </c>
      <c r="B692" s="14"/>
      <c r="C692" s="14"/>
      <c r="D692" s="16"/>
      <c r="E692" s="16"/>
      <c r="F692" s="14" t="s">
        <v>4251</v>
      </c>
      <c r="G692" s="14"/>
      <c r="H692" s="14"/>
      <c r="I692" s="15"/>
      <c r="J692" s="77"/>
      <c r="K692" s="92"/>
    </row>
    <row r="693" spans="1:11" ht="22.8" customHeight="1" x14ac:dyDescent="0.25">
      <c r="A693" s="14" t="s">
        <v>1753</v>
      </c>
      <c r="B693" s="14" t="s">
        <v>3669</v>
      </c>
      <c r="C693" s="14" t="s">
        <v>3670</v>
      </c>
      <c r="D693" s="16">
        <v>45798</v>
      </c>
      <c r="E693" s="16"/>
      <c r="F693" s="14" t="s">
        <v>3671</v>
      </c>
      <c r="G693" s="14" t="s">
        <v>3667</v>
      </c>
      <c r="H693" s="14" t="s">
        <v>3668</v>
      </c>
      <c r="I693" s="15">
        <v>62</v>
      </c>
      <c r="J693" s="77">
        <v>5</v>
      </c>
      <c r="K693" s="92"/>
    </row>
    <row r="694" spans="1:11" ht="22.8" customHeight="1" x14ac:dyDescent="0.25">
      <c r="A694" s="14" t="s">
        <v>1753</v>
      </c>
      <c r="B694" s="14" t="s">
        <v>4033</v>
      </c>
      <c r="C694" s="14" t="s">
        <v>4034</v>
      </c>
      <c r="D694" s="16">
        <v>45804</v>
      </c>
      <c r="E694" s="16"/>
      <c r="F694" s="14" t="s">
        <v>4037</v>
      </c>
      <c r="G694" s="14"/>
      <c r="H694" s="14" t="s">
        <v>2632</v>
      </c>
      <c r="I694" s="15">
        <v>162</v>
      </c>
      <c r="J694" s="77">
        <v>5</v>
      </c>
      <c r="K694" s="92"/>
    </row>
    <row r="695" spans="1:11" ht="22.8" customHeight="1" x14ac:dyDescent="0.25">
      <c r="A695" s="14" t="s">
        <v>1753</v>
      </c>
      <c r="B695" s="14" t="s">
        <v>4035</v>
      </c>
      <c r="C695" s="14" t="s">
        <v>4036</v>
      </c>
      <c r="D695" s="16">
        <v>45804</v>
      </c>
      <c r="E695" s="16"/>
      <c r="F695" s="14" t="s">
        <v>4037</v>
      </c>
      <c r="G695" s="14"/>
      <c r="H695" s="14" t="s">
        <v>1917</v>
      </c>
      <c r="I695" s="15">
        <v>162</v>
      </c>
      <c r="J695" s="77">
        <v>5</v>
      </c>
      <c r="K695" s="92"/>
    </row>
    <row r="696" spans="1:11" ht="78.599999999999994" customHeight="1" x14ac:dyDescent="0.25">
      <c r="A696" s="14" t="s">
        <v>1753</v>
      </c>
      <c r="B696" s="14"/>
      <c r="C696" s="14"/>
      <c r="D696" s="16"/>
      <c r="E696" s="16"/>
      <c r="F696" s="14" t="s">
        <v>4252</v>
      </c>
      <c r="G696" s="14"/>
      <c r="H696" s="14"/>
      <c r="I696" s="15"/>
      <c r="J696" s="77"/>
      <c r="K696" s="92"/>
    </row>
    <row r="697" spans="1:11" ht="36" customHeight="1" x14ac:dyDescent="0.25">
      <c r="A697" s="14" t="s">
        <v>1753</v>
      </c>
      <c r="B697" s="14" t="s">
        <v>3796</v>
      </c>
      <c r="C697" s="14" t="s">
        <v>3797</v>
      </c>
      <c r="D697" s="16">
        <v>45784</v>
      </c>
      <c r="E697" s="16"/>
      <c r="F697" s="14" t="s">
        <v>3798</v>
      </c>
      <c r="G697" s="14"/>
      <c r="H697" s="14" t="s">
        <v>1917</v>
      </c>
      <c r="I697" s="15">
        <v>162</v>
      </c>
      <c r="J697" s="77">
        <v>5</v>
      </c>
      <c r="K697" s="92"/>
    </row>
    <row r="698" spans="1:11" ht="35.4" customHeight="1" x14ac:dyDescent="0.25">
      <c r="A698" s="14" t="s">
        <v>1753</v>
      </c>
      <c r="B698" s="14" t="s">
        <v>3799</v>
      </c>
      <c r="C698" s="14" t="s">
        <v>3800</v>
      </c>
      <c r="D698" s="16">
        <v>45784</v>
      </c>
      <c r="E698" s="16"/>
      <c r="F698" s="14" t="s">
        <v>3798</v>
      </c>
      <c r="G698" s="14"/>
      <c r="H698" s="14" t="s">
        <v>3007</v>
      </c>
      <c r="I698" s="15">
        <v>162</v>
      </c>
      <c r="J698" s="77">
        <v>5</v>
      </c>
      <c r="K698" s="92"/>
    </row>
    <row r="699" spans="1:11" ht="35.4" customHeight="1" x14ac:dyDescent="0.25">
      <c r="A699" s="14" t="s">
        <v>1753</v>
      </c>
      <c r="B699" s="14" t="s">
        <v>3801</v>
      </c>
      <c r="C699" s="14" t="s">
        <v>3802</v>
      </c>
      <c r="D699" s="16">
        <v>45784</v>
      </c>
      <c r="E699" s="16"/>
      <c r="F699" s="14" t="s">
        <v>3798</v>
      </c>
      <c r="G699" s="14"/>
      <c r="H699" s="14" t="s">
        <v>2783</v>
      </c>
      <c r="I699" s="15">
        <v>162</v>
      </c>
      <c r="J699" s="77">
        <v>5</v>
      </c>
      <c r="K699" s="92"/>
    </row>
    <row r="700" spans="1:11" ht="34.200000000000003" customHeight="1" x14ac:dyDescent="0.25">
      <c r="A700" s="14" t="s">
        <v>1753</v>
      </c>
      <c r="B700" s="14" t="s">
        <v>3803</v>
      </c>
      <c r="C700" s="14" t="s">
        <v>3804</v>
      </c>
      <c r="D700" s="16">
        <v>45784</v>
      </c>
      <c r="E700" s="16"/>
      <c r="F700" s="14" t="s">
        <v>3798</v>
      </c>
      <c r="G700" s="14"/>
      <c r="H700" s="14" t="s">
        <v>1874</v>
      </c>
      <c r="I700" s="15">
        <v>162</v>
      </c>
      <c r="J700" s="77">
        <v>5</v>
      </c>
      <c r="K700" s="92"/>
    </row>
    <row r="701" spans="1:11" ht="76.8" customHeight="1" x14ac:dyDescent="0.25">
      <c r="A701" s="14" t="s">
        <v>1753</v>
      </c>
      <c r="B701" s="14"/>
      <c r="C701" s="14"/>
      <c r="D701" s="16"/>
      <c r="E701" s="16"/>
      <c r="F701" s="14" t="s">
        <v>4253</v>
      </c>
      <c r="G701" s="14"/>
      <c r="H701" s="14"/>
      <c r="I701" s="15"/>
      <c r="J701" s="77"/>
      <c r="K701" s="92"/>
    </row>
    <row r="702" spans="1:11" ht="22.8" customHeight="1" x14ac:dyDescent="0.25">
      <c r="A702" s="14" t="s">
        <v>1753</v>
      </c>
      <c r="B702" s="14" t="s">
        <v>3691</v>
      </c>
      <c r="C702" s="14" t="s">
        <v>3692</v>
      </c>
      <c r="D702" s="16">
        <v>45807</v>
      </c>
      <c r="E702" s="16"/>
      <c r="F702" s="14" t="s">
        <v>3693</v>
      </c>
      <c r="G702" s="14" t="s">
        <v>3667</v>
      </c>
      <c r="H702" s="14" t="s">
        <v>3668</v>
      </c>
      <c r="I702" s="15">
        <v>62</v>
      </c>
      <c r="J702" s="77">
        <v>5</v>
      </c>
      <c r="K702" s="92"/>
    </row>
    <row r="703" spans="1:11" ht="79.2" customHeight="1" x14ac:dyDescent="0.25">
      <c r="A703" s="14" t="s">
        <v>1753</v>
      </c>
      <c r="B703" s="14"/>
      <c r="C703" s="14"/>
      <c r="D703" s="16"/>
      <c r="E703" s="16"/>
      <c r="F703" s="14" t="s">
        <v>2636</v>
      </c>
      <c r="G703" s="14"/>
      <c r="H703" s="14"/>
      <c r="I703" s="15"/>
      <c r="J703" s="77"/>
      <c r="K703" s="92"/>
    </row>
    <row r="704" spans="1:11" ht="22.2" customHeight="1" x14ac:dyDescent="0.25">
      <c r="A704" s="14" t="s">
        <v>1753</v>
      </c>
      <c r="B704" s="14" t="s">
        <v>2558</v>
      </c>
      <c r="C704" s="14" t="s">
        <v>2559</v>
      </c>
      <c r="D704" s="16">
        <v>45772</v>
      </c>
      <c r="E704" s="16"/>
      <c r="F704" s="14" t="s">
        <v>2560</v>
      </c>
      <c r="G704" s="14" t="s">
        <v>2299</v>
      </c>
      <c r="H704" s="14" t="s">
        <v>2300</v>
      </c>
      <c r="I704" s="15">
        <v>119.99</v>
      </c>
      <c r="J704" s="77">
        <v>5</v>
      </c>
      <c r="K704" s="92"/>
    </row>
    <row r="705" spans="1:11" ht="22.2" customHeight="1" x14ac:dyDescent="0.25">
      <c r="A705" s="14" t="s">
        <v>1753</v>
      </c>
      <c r="B705" s="14" t="s">
        <v>3805</v>
      </c>
      <c r="C705" s="14" t="s">
        <v>3806</v>
      </c>
      <c r="D705" s="16">
        <v>45784</v>
      </c>
      <c r="E705" s="16"/>
      <c r="F705" s="14" t="s">
        <v>3807</v>
      </c>
      <c r="G705" s="14"/>
      <c r="H705" s="14" t="s">
        <v>2670</v>
      </c>
      <c r="I705" s="15">
        <v>218</v>
      </c>
      <c r="J705" s="77">
        <v>5</v>
      </c>
      <c r="K705" s="92"/>
    </row>
    <row r="706" spans="1:11" ht="22.2" customHeight="1" x14ac:dyDescent="0.25">
      <c r="A706" s="14" t="s">
        <v>1753</v>
      </c>
      <c r="B706" s="14" t="s">
        <v>3808</v>
      </c>
      <c r="C706" s="14" t="s">
        <v>3809</v>
      </c>
      <c r="D706" s="16">
        <v>45784</v>
      </c>
      <c r="E706" s="16"/>
      <c r="F706" s="14" t="s">
        <v>3807</v>
      </c>
      <c r="G706" s="14"/>
      <c r="H706" s="14" t="s">
        <v>2757</v>
      </c>
      <c r="I706" s="15">
        <v>218</v>
      </c>
      <c r="J706" s="77">
        <v>5</v>
      </c>
      <c r="K706" s="92"/>
    </row>
    <row r="707" spans="1:11" ht="22.2" customHeight="1" x14ac:dyDescent="0.25">
      <c r="A707" s="14" t="s">
        <v>1753</v>
      </c>
      <c r="B707" s="14" t="s">
        <v>3810</v>
      </c>
      <c r="C707" s="14" t="s">
        <v>3811</v>
      </c>
      <c r="D707" s="16">
        <v>45784</v>
      </c>
      <c r="E707" s="16"/>
      <c r="F707" s="14" t="s">
        <v>3807</v>
      </c>
      <c r="G707" s="14"/>
      <c r="H707" s="14" t="s">
        <v>2632</v>
      </c>
      <c r="I707" s="15">
        <v>218</v>
      </c>
      <c r="J707" s="77">
        <v>5</v>
      </c>
      <c r="K707" s="92"/>
    </row>
    <row r="708" spans="1:11" ht="22.2" customHeight="1" x14ac:dyDescent="0.25">
      <c r="A708" s="14" t="s">
        <v>1753</v>
      </c>
      <c r="B708" s="14" t="s">
        <v>3812</v>
      </c>
      <c r="C708" s="14" t="s">
        <v>3813</v>
      </c>
      <c r="D708" s="16">
        <v>45784</v>
      </c>
      <c r="E708" s="16"/>
      <c r="F708" s="14" t="s">
        <v>3807</v>
      </c>
      <c r="G708" s="14"/>
      <c r="H708" s="14" t="s">
        <v>2743</v>
      </c>
      <c r="I708" s="15">
        <v>218</v>
      </c>
      <c r="J708" s="77">
        <v>5</v>
      </c>
      <c r="K708" s="92"/>
    </row>
    <row r="709" spans="1:11" ht="22.2" customHeight="1" x14ac:dyDescent="0.25">
      <c r="A709" s="14" t="s">
        <v>1753</v>
      </c>
      <c r="B709" s="14" t="s">
        <v>3814</v>
      </c>
      <c r="C709" s="14" t="s">
        <v>3815</v>
      </c>
      <c r="D709" s="16">
        <v>45784</v>
      </c>
      <c r="E709" s="16"/>
      <c r="F709" s="14" t="s">
        <v>3807</v>
      </c>
      <c r="G709" s="14"/>
      <c r="H709" s="14" t="s">
        <v>1922</v>
      </c>
      <c r="I709" s="15">
        <v>238</v>
      </c>
      <c r="J709" s="77">
        <v>5</v>
      </c>
      <c r="K709" s="92"/>
    </row>
    <row r="710" spans="1:11" ht="80.400000000000006" customHeight="1" x14ac:dyDescent="0.25">
      <c r="A710" s="14" t="s">
        <v>1753</v>
      </c>
      <c r="B710" s="14"/>
      <c r="C710" s="14"/>
      <c r="D710" s="16"/>
      <c r="E710" s="16"/>
      <c r="F710" s="14" t="s">
        <v>4254</v>
      </c>
      <c r="G710" s="14"/>
      <c r="H710" s="14"/>
      <c r="I710" s="15"/>
      <c r="J710" s="77"/>
      <c r="K710" s="92"/>
    </row>
    <row r="711" spans="1:11" ht="22.2" customHeight="1" x14ac:dyDescent="0.25">
      <c r="A711" s="14" t="s">
        <v>1753</v>
      </c>
      <c r="B711" s="14" t="s">
        <v>3982</v>
      </c>
      <c r="C711" s="14" t="s">
        <v>3983</v>
      </c>
      <c r="D711" s="16">
        <v>45793</v>
      </c>
      <c r="E711" s="16"/>
      <c r="F711" s="14" t="s">
        <v>3986</v>
      </c>
      <c r="G711" s="14"/>
      <c r="H711" s="14" t="s">
        <v>1893</v>
      </c>
      <c r="I711" s="15">
        <v>88</v>
      </c>
      <c r="J711" s="77">
        <v>5</v>
      </c>
      <c r="K711" s="92"/>
    </row>
    <row r="712" spans="1:11" ht="22.2" customHeight="1" x14ac:dyDescent="0.25">
      <c r="A712" s="14" t="s">
        <v>1753</v>
      </c>
      <c r="B712" s="14" t="s">
        <v>3984</v>
      </c>
      <c r="C712" s="14" t="s">
        <v>3985</v>
      </c>
      <c r="D712" s="16">
        <v>45793</v>
      </c>
      <c r="E712" s="16"/>
      <c r="F712" s="14" t="s">
        <v>3986</v>
      </c>
      <c r="G712" s="14"/>
      <c r="H712" s="14" t="s">
        <v>1917</v>
      </c>
      <c r="I712" s="15">
        <v>88</v>
      </c>
      <c r="J712" s="77">
        <v>5</v>
      </c>
      <c r="K712" s="92"/>
    </row>
    <row r="713" spans="1:11" ht="79.2" customHeight="1" x14ac:dyDescent="0.25">
      <c r="A713" s="14" t="s">
        <v>1753</v>
      </c>
      <c r="B713" s="14"/>
      <c r="C713" s="14"/>
      <c r="D713" s="16"/>
      <c r="E713" s="16"/>
      <c r="F713" s="14" t="s">
        <v>4255</v>
      </c>
      <c r="G713" s="14"/>
      <c r="H713" s="14"/>
      <c r="I713" s="15"/>
      <c r="J713" s="77"/>
      <c r="K713" s="92"/>
    </row>
    <row r="714" spans="1:11" ht="22.2" customHeight="1" x14ac:dyDescent="0.25">
      <c r="A714" s="14" t="s">
        <v>1753</v>
      </c>
      <c r="B714" s="14" t="s">
        <v>4028</v>
      </c>
      <c r="C714" s="14" t="s">
        <v>4029</v>
      </c>
      <c r="D714" s="16">
        <v>45804</v>
      </c>
      <c r="E714" s="16"/>
      <c r="F714" s="14" t="s">
        <v>4032</v>
      </c>
      <c r="G714" s="14"/>
      <c r="H714" s="14" t="s">
        <v>1922</v>
      </c>
      <c r="I714" s="15">
        <v>116</v>
      </c>
      <c r="J714" s="77">
        <v>5</v>
      </c>
      <c r="K714" s="92"/>
    </row>
    <row r="715" spans="1:11" ht="22.2" customHeight="1" x14ac:dyDescent="0.25">
      <c r="A715" s="14" t="s">
        <v>1753</v>
      </c>
      <c r="B715" s="14" t="s">
        <v>4030</v>
      </c>
      <c r="C715" s="14" t="s">
        <v>4031</v>
      </c>
      <c r="D715" s="16">
        <v>45804</v>
      </c>
      <c r="E715" s="16"/>
      <c r="F715" s="14" t="s">
        <v>4032</v>
      </c>
      <c r="G715" s="14"/>
      <c r="H715" s="14" t="s">
        <v>3018</v>
      </c>
      <c r="I715" s="15">
        <v>116</v>
      </c>
      <c r="J715" s="77">
        <v>5</v>
      </c>
      <c r="K715" s="92"/>
    </row>
    <row r="716" spans="1:11" ht="88.2" customHeight="1" x14ac:dyDescent="0.25">
      <c r="A716" s="14" t="s">
        <v>1753</v>
      </c>
      <c r="B716" s="14"/>
      <c r="C716" s="14"/>
      <c r="D716" s="16"/>
      <c r="E716" s="16"/>
      <c r="F716" s="14" t="s">
        <v>2637</v>
      </c>
      <c r="G716" s="14"/>
      <c r="H716" s="14"/>
      <c r="I716" s="15"/>
      <c r="J716" s="77"/>
      <c r="K716" s="92"/>
    </row>
    <row r="717" spans="1:11" ht="35.4" customHeight="1" x14ac:dyDescent="0.25">
      <c r="A717" s="14" t="s">
        <v>1753</v>
      </c>
      <c r="B717" s="14" t="s">
        <v>2101</v>
      </c>
      <c r="C717" s="14" t="s">
        <v>1848</v>
      </c>
      <c r="D717" s="16">
        <v>45741</v>
      </c>
      <c r="E717" s="16"/>
      <c r="F717" s="14" t="s">
        <v>2102</v>
      </c>
      <c r="G717" s="14" t="s">
        <v>2103</v>
      </c>
      <c r="H717" s="14" t="s">
        <v>2104</v>
      </c>
      <c r="I717" s="15">
        <v>183.46</v>
      </c>
      <c r="J717" s="77">
        <v>5</v>
      </c>
      <c r="K717" s="92"/>
    </row>
    <row r="718" spans="1:11" ht="26.4" customHeight="1" x14ac:dyDescent="0.25">
      <c r="A718" s="14" t="s">
        <v>1753</v>
      </c>
      <c r="B718" s="14" t="s">
        <v>2105</v>
      </c>
      <c r="C718" s="14" t="s">
        <v>2106</v>
      </c>
      <c r="D718" s="16">
        <v>45740</v>
      </c>
      <c r="E718" s="16"/>
      <c r="F718" s="14" t="s">
        <v>2107</v>
      </c>
      <c r="G718" s="14" t="s">
        <v>2108</v>
      </c>
      <c r="H718" s="14" t="s">
        <v>2109</v>
      </c>
      <c r="I718" s="15">
        <v>101</v>
      </c>
      <c r="J718" s="77">
        <v>5</v>
      </c>
      <c r="K718" s="92"/>
    </row>
    <row r="719" spans="1:11" ht="31.8" customHeight="1" x14ac:dyDescent="0.25">
      <c r="A719" s="14" t="s">
        <v>1753</v>
      </c>
      <c r="B719" s="14" t="s">
        <v>2110</v>
      </c>
      <c r="C719" s="14" t="s">
        <v>2111</v>
      </c>
      <c r="D719" s="16">
        <v>45737</v>
      </c>
      <c r="E719" s="16"/>
      <c r="F719" s="14" t="s">
        <v>2112</v>
      </c>
      <c r="G719" s="14"/>
      <c r="H719" s="14" t="s">
        <v>2113</v>
      </c>
      <c r="I719" s="15">
        <v>70.87</v>
      </c>
      <c r="J719" s="77">
        <v>5</v>
      </c>
      <c r="K719" s="92"/>
    </row>
    <row r="720" spans="1:11" ht="30.6" x14ac:dyDescent="0.25">
      <c r="A720" s="14" t="s">
        <v>1753</v>
      </c>
      <c r="B720" s="14" t="s">
        <v>2680</v>
      </c>
      <c r="C720" s="14" t="s">
        <v>2681</v>
      </c>
      <c r="D720" s="16">
        <v>45750</v>
      </c>
      <c r="E720" s="16"/>
      <c r="F720" s="14" t="s">
        <v>2686</v>
      </c>
      <c r="G720" s="14"/>
      <c r="H720" s="14" t="s">
        <v>2687</v>
      </c>
      <c r="I720" s="15">
        <v>72</v>
      </c>
      <c r="J720" s="77">
        <v>5</v>
      </c>
      <c r="K720" s="92"/>
    </row>
    <row r="721" spans="1:11" ht="30.6" x14ac:dyDescent="0.25">
      <c r="A721" s="14" t="s">
        <v>1753</v>
      </c>
      <c r="B721" s="14" t="s">
        <v>2682</v>
      </c>
      <c r="C721" s="14" t="s">
        <v>2683</v>
      </c>
      <c r="D721" s="16">
        <v>45750</v>
      </c>
      <c r="E721" s="16"/>
      <c r="F721" s="14" t="s">
        <v>2686</v>
      </c>
      <c r="G721" s="14"/>
      <c r="H721" s="14" t="s">
        <v>2688</v>
      </c>
      <c r="I721" s="15">
        <v>72</v>
      </c>
      <c r="J721" s="77">
        <v>5</v>
      </c>
      <c r="K721" s="92"/>
    </row>
    <row r="722" spans="1:11" ht="30.6" x14ac:dyDescent="0.25">
      <c r="A722" s="14" t="s">
        <v>1753</v>
      </c>
      <c r="B722" s="14" t="s">
        <v>2684</v>
      </c>
      <c r="C722" s="14" t="s">
        <v>2685</v>
      </c>
      <c r="D722" s="16">
        <v>45750</v>
      </c>
      <c r="E722" s="16"/>
      <c r="F722" s="14" t="s">
        <v>2686</v>
      </c>
      <c r="G722" s="14"/>
      <c r="H722" s="14" t="s">
        <v>2689</v>
      </c>
      <c r="I722" s="15">
        <v>72</v>
      </c>
      <c r="J722" s="77">
        <v>5</v>
      </c>
      <c r="K722" s="92"/>
    </row>
    <row r="723" spans="1:11" ht="30.6" x14ac:dyDescent="0.25">
      <c r="A723" s="14" t="s">
        <v>1753</v>
      </c>
      <c r="B723" s="14" t="s">
        <v>2690</v>
      </c>
      <c r="C723" s="14" t="s">
        <v>2691</v>
      </c>
      <c r="D723" s="16">
        <v>45750</v>
      </c>
      <c r="E723" s="16"/>
      <c r="F723" s="14" t="s">
        <v>2686</v>
      </c>
      <c r="G723" s="14"/>
      <c r="H723" s="14" t="s">
        <v>2696</v>
      </c>
      <c r="I723" s="15">
        <v>72</v>
      </c>
      <c r="J723" s="77">
        <v>5</v>
      </c>
      <c r="K723" s="92"/>
    </row>
    <row r="724" spans="1:11" ht="30.6" x14ac:dyDescent="0.25">
      <c r="A724" s="14" t="s">
        <v>1753</v>
      </c>
      <c r="B724" s="14" t="s">
        <v>2692</v>
      </c>
      <c r="C724" s="14" t="s">
        <v>2693</v>
      </c>
      <c r="D724" s="16">
        <v>45750</v>
      </c>
      <c r="E724" s="16"/>
      <c r="F724" s="14" t="s">
        <v>2686</v>
      </c>
      <c r="G724" s="14"/>
      <c r="H724" s="14" t="s">
        <v>2697</v>
      </c>
      <c r="I724" s="15">
        <v>72</v>
      </c>
      <c r="J724" s="77">
        <v>5</v>
      </c>
      <c r="K724" s="92"/>
    </row>
    <row r="725" spans="1:11" ht="30.6" x14ac:dyDescent="0.25">
      <c r="A725" s="14" t="s">
        <v>1753</v>
      </c>
      <c r="B725" s="14" t="s">
        <v>2694</v>
      </c>
      <c r="C725" s="14" t="s">
        <v>2695</v>
      </c>
      <c r="D725" s="16">
        <v>45750</v>
      </c>
      <c r="E725" s="16"/>
      <c r="F725" s="14" t="s">
        <v>2686</v>
      </c>
      <c r="G725" s="14"/>
      <c r="H725" s="14" t="s">
        <v>2698</v>
      </c>
      <c r="I725" s="15">
        <v>72</v>
      </c>
      <c r="J725" s="77">
        <v>5</v>
      </c>
      <c r="K725" s="92"/>
    </row>
    <row r="726" spans="1:11" ht="30.6" x14ac:dyDescent="0.25">
      <c r="A726" s="14" t="s">
        <v>1753</v>
      </c>
      <c r="B726" s="14" t="s">
        <v>2699</v>
      </c>
      <c r="C726" s="14" t="s">
        <v>2700</v>
      </c>
      <c r="D726" s="16">
        <v>45750</v>
      </c>
      <c r="E726" s="16"/>
      <c r="F726" s="14" t="s">
        <v>2686</v>
      </c>
      <c r="G726" s="14"/>
      <c r="H726" s="14" t="s">
        <v>2705</v>
      </c>
      <c r="I726" s="15">
        <v>72</v>
      </c>
      <c r="J726" s="77">
        <v>5</v>
      </c>
      <c r="K726" s="92"/>
    </row>
    <row r="727" spans="1:11" ht="30.6" x14ac:dyDescent="0.25">
      <c r="A727" s="14" t="s">
        <v>1753</v>
      </c>
      <c r="B727" s="14" t="s">
        <v>2701</v>
      </c>
      <c r="C727" s="14" t="s">
        <v>2702</v>
      </c>
      <c r="D727" s="16">
        <v>45750</v>
      </c>
      <c r="E727" s="16"/>
      <c r="F727" s="14" t="s">
        <v>2686</v>
      </c>
      <c r="G727" s="14"/>
      <c r="H727" s="14" t="s">
        <v>2706</v>
      </c>
      <c r="I727" s="15">
        <v>72</v>
      </c>
      <c r="J727" s="77">
        <v>5</v>
      </c>
      <c r="K727" s="92"/>
    </row>
    <row r="728" spans="1:11" ht="30.6" x14ac:dyDescent="0.25">
      <c r="A728" s="14" t="s">
        <v>1753</v>
      </c>
      <c r="B728" s="14" t="s">
        <v>2703</v>
      </c>
      <c r="C728" s="14" t="s">
        <v>2704</v>
      </c>
      <c r="D728" s="16">
        <v>45750</v>
      </c>
      <c r="E728" s="16"/>
      <c r="F728" s="14" t="s">
        <v>2686</v>
      </c>
      <c r="G728" s="14"/>
      <c r="H728" s="14" t="s">
        <v>2707</v>
      </c>
      <c r="I728" s="15">
        <v>72</v>
      </c>
      <c r="J728" s="77">
        <v>5</v>
      </c>
      <c r="K728" s="92"/>
    </row>
    <row r="729" spans="1:11" ht="30.6" x14ac:dyDescent="0.25">
      <c r="A729" s="14" t="s">
        <v>1753</v>
      </c>
      <c r="B729" s="14" t="s">
        <v>2708</v>
      </c>
      <c r="C729" s="14" t="s">
        <v>2709</v>
      </c>
      <c r="D729" s="16">
        <v>45750</v>
      </c>
      <c r="E729" s="16"/>
      <c r="F729" s="14" t="s">
        <v>2686</v>
      </c>
      <c r="G729" s="14"/>
      <c r="H729" s="14" t="s">
        <v>2714</v>
      </c>
      <c r="I729" s="15">
        <v>72</v>
      </c>
      <c r="J729" s="77">
        <v>5</v>
      </c>
      <c r="K729" s="92"/>
    </row>
    <row r="730" spans="1:11" ht="30.6" x14ac:dyDescent="0.25">
      <c r="A730" s="14" t="s">
        <v>1753</v>
      </c>
      <c r="B730" s="14" t="s">
        <v>2710</v>
      </c>
      <c r="C730" s="14" t="s">
        <v>2711</v>
      </c>
      <c r="D730" s="16">
        <v>45750</v>
      </c>
      <c r="E730" s="16"/>
      <c r="F730" s="14" t="s">
        <v>2686</v>
      </c>
      <c r="G730" s="14"/>
      <c r="H730" s="14" t="s">
        <v>2715</v>
      </c>
      <c r="I730" s="15">
        <v>72</v>
      </c>
      <c r="J730" s="77">
        <v>5</v>
      </c>
      <c r="K730" s="92"/>
    </row>
    <row r="731" spans="1:11" ht="30.6" x14ac:dyDescent="0.25">
      <c r="A731" s="14" t="s">
        <v>1753</v>
      </c>
      <c r="B731" s="14" t="s">
        <v>2712</v>
      </c>
      <c r="C731" s="14" t="s">
        <v>2713</v>
      </c>
      <c r="D731" s="16">
        <v>45750</v>
      </c>
      <c r="E731" s="16"/>
      <c r="F731" s="14" t="s">
        <v>2686</v>
      </c>
      <c r="G731" s="14"/>
      <c r="H731" s="14" t="s">
        <v>2716</v>
      </c>
      <c r="I731" s="15">
        <v>72</v>
      </c>
      <c r="J731" s="77">
        <v>5</v>
      </c>
      <c r="K731" s="92"/>
    </row>
    <row r="732" spans="1:11" ht="30.6" x14ac:dyDescent="0.25">
      <c r="A732" s="14" t="s">
        <v>1753</v>
      </c>
      <c r="B732" s="14" t="s">
        <v>2717</v>
      </c>
      <c r="C732" s="14" t="s">
        <v>2718</v>
      </c>
      <c r="D732" s="16">
        <v>45750</v>
      </c>
      <c r="E732" s="16"/>
      <c r="F732" s="14" t="s">
        <v>2686</v>
      </c>
      <c r="G732" s="14"/>
      <c r="H732" s="14" t="s">
        <v>2723</v>
      </c>
      <c r="I732" s="15">
        <v>72</v>
      </c>
      <c r="J732" s="77">
        <v>5</v>
      </c>
      <c r="K732" s="92"/>
    </row>
    <row r="733" spans="1:11" ht="30.6" x14ac:dyDescent="0.25">
      <c r="A733" s="14" t="s">
        <v>1753</v>
      </c>
      <c r="B733" s="14" t="s">
        <v>2719</v>
      </c>
      <c r="C733" s="14" t="s">
        <v>2720</v>
      </c>
      <c r="D733" s="16">
        <v>45750</v>
      </c>
      <c r="E733" s="16"/>
      <c r="F733" s="14" t="s">
        <v>2686</v>
      </c>
      <c r="G733" s="14"/>
      <c r="H733" s="14" t="s">
        <v>2724</v>
      </c>
      <c r="I733" s="15">
        <v>90</v>
      </c>
      <c r="J733" s="77">
        <v>5</v>
      </c>
      <c r="K733" s="92"/>
    </row>
    <row r="734" spans="1:11" ht="30.6" x14ac:dyDescent="0.25">
      <c r="A734" s="14" t="s">
        <v>1753</v>
      </c>
      <c r="B734" s="14" t="s">
        <v>2721</v>
      </c>
      <c r="C734" s="14" t="s">
        <v>2722</v>
      </c>
      <c r="D734" s="16">
        <v>45750</v>
      </c>
      <c r="E734" s="16"/>
      <c r="F734" s="14" t="s">
        <v>2686</v>
      </c>
      <c r="G734" s="14"/>
      <c r="H734" s="14" t="s">
        <v>2725</v>
      </c>
      <c r="I734" s="15">
        <v>90</v>
      </c>
      <c r="J734" s="77">
        <v>5</v>
      </c>
      <c r="K734" s="92"/>
    </row>
    <row r="735" spans="1:11" ht="30.6" x14ac:dyDescent="0.25">
      <c r="A735" s="14" t="s">
        <v>1753</v>
      </c>
      <c r="B735" s="14" t="s">
        <v>2726</v>
      </c>
      <c r="C735" s="14" t="s">
        <v>2727</v>
      </c>
      <c r="D735" s="16">
        <v>45750</v>
      </c>
      <c r="E735" s="16"/>
      <c r="F735" s="14" t="s">
        <v>2686</v>
      </c>
      <c r="G735" s="14"/>
      <c r="H735" s="14" t="s">
        <v>2732</v>
      </c>
      <c r="I735" s="15">
        <v>90</v>
      </c>
      <c r="J735" s="77">
        <v>5</v>
      </c>
      <c r="K735" s="92"/>
    </row>
    <row r="736" spans="1:11" ht="30.6" x14ac:dyDescent="0.25">
      <c r="A736" s="14" t="s">
        <v>1753</v>
      </c>
      <c r="B736" s="14" t="s">
        <v>2728</v>
      </c>
      <c r="C736" s="14" t="s">
        <v>2729</v>
      </c>
      <c r="D736" s="16">
        <v>45750</v>
      </c>
      <c r="E736" s="16"/>
      <c r="F736" s="14" t="s">
        <v>2686</v>
      </c>
      <c r="G736" s="14"/>
      <c r="H736" s="14" t="s">
        <v>2733</v>
      </c>
      <c r="I736" s="15">
        <v>101</v>
      </c>
      <c r="J736" s="77">
        <v>5</v>
      </c>
      <c r="K736" s="92"/>
    </row>
    <row r="737" spans="1:11" ht="30.6" x14ac:dyDescent="0.25">
      <c r="A737" s="14" t="s">
        <v>1753</v>
      </c>
      <c r="B737" s="14" t="s">
        <v>2730</v>
      </c>
      <c r="C737" s="14" t="s">
        <v>2731</v>
      </c>
      <c r="D737" s="16">
        <v>45750</v>
      </c>
      <c r="E737" s="16"/>
      <c r="F737" s="14" t="s">
        <v>2686</v>
      </c>
      <c r="G737" s="14"/>
      <c r="H737" s="14" t="s">
        <v>2335</v>
      </c>
      <c r="I737" s="15">
        <v>101</v>
      </c>
      <c r="J737" s="77">
        <v>5</v>
      </c>
      <c r="K737" s="92"/>
    </row>
    <row r="738" spans="1:11" ht="78" customHeight="1" x14ac:dyDescent="0.25">
      <c r="A738" s="14" t="s">
        <v>1753</v>
      </c>
      <c r="B738" s="14"/>
      <c r="C738" s="14"/>
      <c r="D738" s="16"/>
      <c r="E738" s="16"/>
      <c r="F738" s="14" t="s">
        <v>2638</v>
      </c>
      <c r="G738" s="14"/>
      <c r="H738" s="14"/>
      <c r="I738" s="15"/>
      <c r="J738" s="77"/>
      <c r="K738" s="92"/>
    </row>
    <row r="739" spans="1:11" ht="25.8" customHeight="1" x14ac:dyDescent="0.25">
      <c r="A739" s="14" t="s">
        <v>1753</v>
      </c>
      <c r="B739" s="14" t="s">
        <v>2114</v>
      </c>
      <c r="C739" s="14" t="s">
        <v>2115</v>
      </c>
      <c r="D739" s="16">
        <v>45722</v>
      </c>
      <c r="E739" s="16"/>
      <c r="F739" s="14" t="s">
        <v>2116</v>
      </c>
      <c r="G739" s="14"/>
      <c r="H739" s="14" t="s">
        <v>1940</v>
      </c>
      <c r="I739" s="15">
        <v>2214</v>
      </c>
      <c r="J739" s="77">
        <v>5</v>
      </c>
      <c r="K739" s="92"/>
    </row>
    <row r="740" spans="1:11" ht="34.200000000000003" customHeight="1" x14ac:dyDescent="0.25">
      <c r="A740" s="14" t="s">
        <v>1753</v>
      </c>
      <c r="B740" s="14" t="s">
        <v>2117</v>
      </c>
      <c r="C740" s="14" t="s">
        <v>2118</v>
      </c>
      <c r="D740" s="16">
        <v>45737</v>
      </c>
      <c r="E740" s="16"/>
      <c r="F740" s="14" t="s">
        <v>2119</v>
      </c>
      <c r="G740" s="14" t="s">
        <v>1944</v>
      </c>
      <c r="H740" s="14" t="s">
        <v>1940</v>
      </c>
      <c r="I740" s="15">
        <v>0</v>
      </c>
      <c r="J740" s="77">
        <v>5</v>
      </c>
      <c r="K740" s="92"/>
    </row>
    <row r="741" spans="1:11" ht="108.6" customHeight="1" x14ac:dyDescent="0.25">
      <c r="A741" s="14" t="s">
        <v>1753</v>
      </c>
      <c r="B741" s="14"/>
      <c r="C741" s="14"/>
      <c r="D741" s="16"/>
      <c r="E741" s="16"/>
      <c r="F741" s="14" t="s">
        <v>2120</v>
      </c>
      <c r="G741" s="14"/>
      <c r="H741" s="14"/>
      <c r="I741" s="15"/>
      <c r="J741" s="77"/>
      <c r="K741" s="92"/>
    </row>
    <row r="742" spans="1:11" ht="48.6" customHeight="1" x14ac:dyDescent="0.25">
      <c r="A742" s="14" t="s">
        <v>1753</v>
      </c>
      <c r="B742" s="14" t="s">
        <v>2121</v>
      </c>
      <c r="C742" s="14" t="s">
        <v>2122</v>
      </c>
      <c r="D742" s="16">
        <v>45735</v>
      </c>
      <c r="E742" s="16"/>
      <c r="F742" s="14" t="s">
        <v>2123</v>
      </c>
      <c r="G742" s="14"/>
      <c r="H742" s="14" t="s">
        <v>2124</v>
      </c>
      <c r="I742" s="15">
        <v>10680</v>
      </c>
      <c r="J742" s="77">
        <v>3</v>
      </c>
      <c r="K742" s="92"/>
    </row>
    <row r="743" spans="1:11" ht="56.4" customHeight="1" x14ac:dyDescent="0.25">
      <c r="A743" s="14" t="s">
        <v>1753</v>
      </c>
      <c r="B743" s="14" t="s">
        <v>2168</v>
      </c>
      <c r="C743" s="14" t="s">
        <v>2169</v>
      </c>
      <c r="D743" s="16">
        <v>45777</v>
      </c>
      <c r="E743" s="16"/>
      <c r="F743" s="14" t="s">
        <v>2170</v>
      </c>
      <c r="G743" s="14"/>
      <c r="H743" s="14" t="s">
        <v>2124</v>
      </c>
      <c r="I743" s="15">
        <v>0</v>
      </c>
      <c r="J743" s="77">
        <v>3</v>
      </c>
      <c r="K743" s="92"/>
    </row>
    <row r="744" spans="1:11" ht="38.4" customHeight="1" x14ac:dyDescent="0.25">
      <c r="A744" s="14" t="s">
        <v>1753</v>
      </c>
      <c r="B744" s="14" t="s">
        <v>2125</v>
      </c>
      <c r="C744" s="14" t="s">
        <v>2126</v>
      </c>
      <c r="D744" s="16">
        <v>45742</v>
      </c>
      <c r="E744" s="16"/>
      <c r="F744" s="14" t="s">
        <v>2127</v>
      </c>
      <c r="G744" s="14"/>
      <c r="H744" s="14" t="s">
        <v>2124</v>
      </c>
      <c r="I744" s="15">
        <v>1080</v>
      </c>
      <c r="J744" s="77">
        <v>3</v>
      </c>
      <c r="K744" s="92"/>
    </row>
    <row r="745" spans="1:11" ht="47.4" customHeight="1" x14ac:dyDescent="0.25">
      <c r="A745" s="14" t="s">
        <v>1753</v>
      </c>
      <c r="B745" s="14" t="s">
        <v>2171</v>
      </c>
      <c r="C745" s="14" t="s">
        <v>2172</v>
      </c>
      <c r="D745" s="16">
        <v>45777</v>
      </c>
      <c r="E745" s="16"/>
      <c r="F745" s="14" t="s">
        <v>2173</v>
      </c>
      <c r="G745" s="14"/>
      <c r="H745" s="14" t="s">
        <v>2124</v>
      </c>
      <c r="I745" s="15">
        <v>0</v>
      </c>
      <c r="J745" s="77">
        <v>3</v>
      </c>
      <c r="K745" s="92"/>
    </row>
    <row r="746" spans="1:11" ht="26.4" customHeight="1" x14ac:dyDescent="0.25">
      <c r="A746" s="14" t="s">
        <v>1753</v>
      </c>
      <c r="B746" s="14" t="s">
        <v>2010</v>
      </c>
      <c r="C746" s="14"/>
      <c r="D746" s="16">
        <v>45742</v>
      </c>
      <c r="E746" s="16"/>
      <c r="F746" s="14" t="s">
        <v>2128</v>
      </c>
      <c r="G746" s="14"/>
      <c r="H746" s="14" t="s">
        <v>1760</v>
      </c>
      <c r="I746" s="15">
        <v>3</v>
      </c>
      <c r="J746" s="77">
        <v>3</v>
      </c>
      <c r="K746" s="92"/>
    </row>
    <row r="747" spans="1:11" ht="25.8" customHeight="1" x14ac:dyDescent="0.25">
      <c r="A747" s="14" t="s">
        <v>1753</v>
      </c>
      <c r="B747" s="14" t="s">
        <v>2010</v>
      </c>
      <c r="C747" s="14"/>
      <c r="D747" s="16">
        <v>45742</v>
      </c>
      <c r="E747" s="16"/>
      <c r="F747" s="14" t="s">
        <v>2128</v>
      </c>
      <c r="G747" s="14"/>
      <c r="H747" s="14" t="s">
        <v>1760</v>
      </c>
      <c r="I747" s="15">
        <v>10</v>
      </c>
      <c r="J747" s="77">
        <v>3</v>
      </c>
      <c r="K747" s="92"/>
    </row>
    <row r="748" spans="1:11" ht="46.8" customHeight="1" x14ac:dyDescent="0.25">
      <c r="A748" s="14" t="s">
        <v>1753</v>
      </c>
      <c r="B748" s="14" t="s">
        <v>2129</v>
      </c>
      <c r="C748" s="14" t="s">
        <v>2130</v>
      </c>
      <c r="D748" s="16">
        <v>45743</v>
      </c>
      <c r="E748" s="16"/>
      <c r="F748" s="14" t="s">
        <v>2131</v>
      </c>
      <c r="G748" s="14" t="s">
        <v>2132</v>
      </c>
      <c r="H748" s="14" t="s">
        <v>2133</v>
      </c>
      <c r="I748" s="15">
        <v>6372</v>
      </c>
      <c r="J748" s="77">
        <v>3</v>
      </c>
      <c r="K748" s="92"/>
    </row>
    <row r="749" spans="1:11" ht="38.4" customHeight="1" x14ac:dyDescent="0.25">
      <c r="A749" s="14" t="s">
        <v>1753</v>
      </c>
      <c r="B749" s="14" t="s">
        <v>2139</v>
      </c>
      <c r="C749" s="14"/>
      <c r="D749" s="16">
        <v>45755</v>
      </c>
      <c r="E749" s="16"/>
      <c r="F749" s="14" t="s">
        <v>2174</v>
      </c>
      <c r="G749" s="14"/>
      <c r="H749" s="14" t="s">
        <v>2179</v>
      </c>
      <c r="I749" s="15">
        <v>1700</v>
      </c>
      <c r="J749" s="77">
        <v>3</v>
      </c>
      <c r="K749" s="92"/>
    </row>
    <row r="750" spans="1:11" ht="61.8" customHeight="1" x14ac:dyDescent="0.25">
      <c r="A750" s="14" t="s">
        <v>1753</v>
      </c>
      <c r="B750" s="14" t="s">
        <v>2160</v>
      </c>
      <c r="C750" s="14" t="s">
        <v>2161</v>
      </c>
      <c r="D750" s="16">
        <v>45770</v>
      </c>
      <c r="E750" s="16"/>
      <c r="F750" s="14" t="s">
        <v>2166</v>
      </c>
      <c r="G750" s="14"/>
      <c r="H750" s="14" t="s">
        <v>2164</v>
      </c>
      <c r="I750" s="15">
        <v>0</v>
      </c>
      <c r="J750" s="77">
        <v>3</v>
      </c>
      <c r="K750" s="92"/>
    </row>
    <row r="751" spans="1:11" ht="55.8" customHeight="1" x14ac:dyDescent="0.25">
      <c r="A751" s="14" t="s">
        <v>1753</v>
      </c>
      <c r="B751" s="14" t="s">
        <v>2162</v>
      </c>
      <c r="C751" s="14" t="s">
        <v>2163</v>
      </c>
      <c r="D751" s="16">
        <v>45770</v>
      </c>
      <c r="E751" s="16"/>
      <c r="F751" s="14" t="s">
        <v>2167</v>
      </c>
      <c r="G751" s="14"/>
      <c r="H751" s="14" t="s">
        <v>2165</v>
      </c>
      <c r="I751" s="15">
        <v>0</v>
      </c>
      <c r="J751" s="77">
        <v>3</v>
      </c>
      <c r="K751" s="92"/>
    </row>
    <row r="752" spans="1:11" ht="55.8" customHeight="1" x14ac:dyDescent="0.25">
      <c r="A752" s="14" t="s">
        <v>1753</v>
      </c>
      <c r="B752" s="14" t="s">
        <v>2175</v>
      </c>
      <c r="C752" s="14" t="s">
        <v>2172</v>
      </c>
      <c r="D752" s="16">
        <v>45777</v>
      </c>
      <c r="E752" s="16"/>
      <c r="F752" s="14" t="s">
        <v>2176</v>
      </c>
      <c r="G752" s="14"/>
      <c r="H752" s="14" t="s">
        <v>2124</v>
      </c>
      <c r="I752" s="15">
        <v>0</v>
      </c>
      <c r="J752" s="77">
        <v>3</v>
      </c>
      <c r="K752" s="92"/>
    </row>
    <row r="753" spans="1:11" ht="39.6" customHeight="1" x14ac:dyDescent="0.25">
      <c r="A753" s="14" t="s">
        <v>1753</v>
      </c>
      <c r="B753" s="14" t="s">
        <v>2139</v>
      </c>
      <c r="C753" s="14"/>
      <c r="D753" s="16">
        <v>45769</v>
      </c>
      <c r="E753" s="16"/>
      <c r="F753" s="14" t="s">
        <v>2201</v>
      </c>
      <c r="G753" s="14"/>
      <c r="H753" s="14" t="s">
        <v>2179</v>
      </c>
      <c r="I753" s="15">
        <v>-891.94</v>
      </c>
      <c r="J753" s="77">
        <v>3</v>
      </c>
      <c r="K753" s="92"/>
    </row>
    <row r="754" spans="1:11" ht="48" customHeight="1" x14ac:dyDescent="0.25">
      <c r="A754" s="14" t="s">
        <v>1753</v>
      </c>
      <c r="B754" s="14" t="s">
        <v>2139</v>
      </c>
      <c r="C754" s="14"/>
      <c r="D754" s="16">
        <v>45769</v>
      </c>
      <c r="E754" s="16"/>
      <c r="F754" s="14" t="s">
        <v>2200</v>
      </c>
      <c r="G754" s="14"/>
      <c r="H754" s="14" t="s">
        <v>2199</v>
      </c>
      <c r="I754" s="15">
        <v>-9.8000000000000007</v>
      </c>
      <c r="J754" s="77">
        <v>3</v>
      </c>
      <c r="K754" s="92"/>
    </row>
    <row r="755" spans="1:11" ht="39" customHeight="1" x14ac:dyDescent="0.25">
      <c r="A755" s="14" t="s">
        <v>1753</v>
      </c>
      <c r="B755" s="14" t="s">
        <v>2924</v>
      </c>
      <c r="C755" s="14" t="s">
        <v>2925</v>
      </c>
      <c r="D755" s="16">
        <v>45754</v>
      </c>
      <c r="E755" s="16"/>
      <c r="F755" s="14" t="s">
        <v>2926</v>
      </c>
      <c r="G755" s="14"/>
      <c r="H755" s="14" t="s">
        <v>2927</v>
      </c>
      <c r="I755" s="15">
        <v>282.94</v>
      </c>
      <c r="J755" s="77">
        <v>3</v>
      </c>
      <c r="K755" s="92"/>
    </row>
    <row r="756" spans="1:11" ht="21" customHeight="1" x14ac:dyDescent="0.25">
      <c r="A756" s="14" t="s">
        <v>1753</v>
      </c>
      <c r="B756" s="14" t="s">
        <v>2139</v>
      </c>
      <c r="C756" s="14" t="s">
        <v>2924</v>
      </c>
      <c r="D756" s="16">
        <v>45754</v>
      </c>
      <c r="E756" s="16"/>
      <c r="F756" s="14" t="s">
        <v>3181</v>
      </c>
      <c r="G756" s="14"/>
      <c r="H756" s="14" t="s">
        <v>1760</v>
      </c>
      <c r="I756" s="15">
        <v>9</v>
      </c>
      <c r="J756" s="77">
        <v>3</v>
      </c>
      <c r="K756" s="92"/>
    </row>
    <row r="757" spans="1:11" ht="39.6" customHeight="1" x14ac:dyDescent="0.25">
      <c r="A757" s="14" t="s">
        <v>1753</v>
      </c>
      <c r="B757" s="14" t="s">
        <v>3290</v>
      </c>
      <c r="C757" s="14" t="s">
        <v>3291</v>
      </c>
      <c r="D757" s="16">
        <v>45804</v>
      </c>
      <c r="E757" s="16"/>
      <c r="F757" s="14" t="s">
        <v>3293</v>
      </c>
      <c r="G757" s="14" t="s">
        <v>2507</v>
      </c>
      <c r="H757" s="14" t="s">
        <v>2508</v>
      </c>
      <c r="I757" s="15">
        <v>95.4</v>
      </c>
      <c r="J757" s="77">
        <v>3</v>
      </c>
      <c r="K757" s="92"/>
    </row>
    <row r="758" spans="1:11" ht="102" customHeight="1" x14ac:dyDescent="0.25">
      <c r="A758" s="14" t="s">
        <v>1753</v>
      </c>
      <c r="B758" s="14"/>
      <c r="C758" s="14"/>
      <c r="D758" s="16"/>
      <c r="E758" s="16"/>
      <c r="F758" s="14" t="s">
        <v>3439</v>
      </c>
      <c r="G758" s="14"/>
      <c r="H758" s="14"/>
      <c r="I758" s="15"/>
      <c r="J758" s="77"/>
      <c r="K758" s="92"/>
    </row>
    <row r="759" spans="1:11" ht="30" customHeight="1" x14ac:dyDescent="0.25">
      <c r="A759" s="14" t="s">
        <v>1753</v>
      </c>
      <c r="B759" s="14" t="s">
        <v>2580</v>
      </c>
      <c r="C759" s="14" t="s">
        <v>2581</v>
      </c>
      <c r="D759" s="16">
        <v>45777</v>
      </c>
      <c r="E759" s="16"/>
      <c r="F759" s="14" t="s">
        <v>2582</v>
      </c>
      <c r="G759" s="14" t="s">
        <v>2132</v>
      </c>
      <c r="H759" s="14" t="s">
        <v>2133</v>
      </c>
      <c r="I759" s="15">
        <v>230.78</v>
      </c>
      <c r="J759" s="77">
        <v>3</v>
      </c>
      <c r="K759" s="92"/>
    </row>
    <row r="760" spans="1:11" ht="37.799999999999997" customHeight="1" x14ac:dyDescent="0.25">
      <c r="A760" s="14" t="s">
        <v>1753</v>
      </c>
      <c r="B760" s="14" t="s">
        <v>3435</v>
      </c>
      <c r="C760" s="14" t="s">
        <v>3436</v>
      </c>
      <c r="D760" s="16">
        <v>45797</v>
      </c>
      <c r="E760" s="16"/>
      <c r="F760" s="14" t="s">
        <v>3437</v>
      </c>
      <c r="G760" s="14"/>
      <c r="H760" s="14" t="s">
        <v>3438</v>
      </c>
      <c r="I760" s="15">
        <v>17760</v>
      </c>
      <c r="J760" s="77">
        <v>2</v>
      </c>
      <c r="K760" s="92"/>
    </row>
    <row r="761" spans="1:11" ht="102" customHeight="1" x14ac:dyDescent="0.25">
      <c r="A761" s="14" t="s">
        <v>1753</v>
      </c>
      <c r="B761" s="14"/>
      <c r="C761" s="14"/>
      <c r="D761" s="16"/>
      <c r="E761" s="16"/>
      <c r="F761" s="14" t="s">
        <v>2639</v>
      </c>
      <c r="G761" s="14"/>
      <c r="H761" s="14"/>
      <c r="I761" s="15"/>
      <c r="J761" s="77"/>
      <c r="K761" s="92"/>
    </row>
    <row r="762" spans="1:11" ht="45.6" customHeight="1" x14ac:dyDescent="0.25">
      <c r="A762" s="14" t="s">
        <v>1753</v>
      </c>
      <c r="B762" s="14" t="s">
        <v>2596</v>
      </c>
      <c r="C762" s="14" t="s">
        <v>2597</v>
      </c>
      <c r="D762" s="16">
        <v>45777</v>
      </c>
      <c r="E762" s="16"/>
      <c r="F762" s="14" t="s">
        <v>2598</v>
      </c>
      <c r="G762" s="14" t="s">
        <v>2599</v>
      </c>
      <c r="H762" s="14" t="s">
        <v>2600</v>
      </c>
      <c r="I762" s="15">
        <v>2007.03</v>
      </c>
      <c r="J762" s="77">
        <v>3</v>
      </c>
      <c r="K762" s="92"/>
    </row>
    <row r="763" spans="1:11" ht="98.4" customHeight="1" x14ac:dyDescent="0.25">
      <c r="A763" s="14" t="s">
        <v>1753</v>
      </c>
      <c r="B763" s="14"/>
      <c r="C763" s="14"/>
      <c r="D763" s="16"/>
      <c r="E763" s="16"/>
      <c r="F763" s="14" t="s">
        <v>2134</v>
      </c>
      <c r="G763" s="14"/>
      <c r="H763" s="14"/>
      <c r="I763" s="15"/>
      <c r="J763" s="77"/>
      <c r="K763" s="92"/>
    </row>
    <row r="764" spans="1:11" ht="30.6" x14ac:dyDescent="0.25">
      <c r="A764" s="14" t="s">
        <v>1753</v>
      </c>
      <c r="B764" s="14" t="s">
        <v>2135</v>
      </c>
      <c r="C764" s="14" t="s">
        <v>2136</v>
      </c>
      <c r="D764" s="16">
        <v>45700</v>
      </c>
      <c r="E764" s="16">
        <v>45744</v>
      </c>
      <c r="F764" s="14" t="s">
        <v>2137</v>
      </c>
      <c r="G764" s="14"/>
      <c r="H764" s="14" t="s">
        <v>2138</v>
      </c>
      <c r="I764" s="15">
        <v>45.1</v>
      </c>
      <c r="J764" s="77">
        <v>3</v>
      </c>
      <c r="K764" s="92"/>
    </row>
    <row r="765" spans="1:11" ht="107.4" customHeight="1" x14ac:dyDescent="0.25">
      <c r="A765" s="14" t="s">
        <v>1753</v>
      </c>
      <c r="B765" s="14"/>
      <c r="C765" s="14"/>
      <c r="D765" s="16"/>
      <c r="E765" s="16"/>
      <c r="F765" s="14" t="s">
        <v>2450</v>
      </c>
      <c r="G765" s="14"/>
      <c r="H765" s="14"/>
      <c r="I765" s="15"/>
      <c r="J765" s="77"/>
      <c r="K765" s="92"/>
    </row>
    <row r="766" spans="1:11" ht="35.4" customHeight="1" x14ac:dyDescent="0.25">
      <c r="A766" s="14" t="s">
        <v>1753</v>
      </c>
      <c r="B766" s="14" t="s">
        <v>2432</v>
      </c>
      <c r="C766" s="14" t="s">
        <v>2433</v>
      </c>
      <c r="D766" s="16">
        <v>45755</v>
      </c>
      <c r="E766" s="16"/>
      <c r="F766" s="14" t="s">
        <v>2434</v>
      </c>
      <c r="G766" s="14" t="s">
        <v>2435</v>
      </c>
      <c r="H766" s="14" t="s">
        <v>2436</v>
      </c>
      <c r="I766" s="15">
        <v>5810</v>
      </c>
      <c r="J766" s="77">
        <v>3</v>
      </c>
      <c r="K766" s="92"/>
    </row>
    <row r="767" spans="1:11" ht="109.2" customHeight="1" x14ac:dyDescent="0.25">
      <c r="A767" s="14" t="s">
        <v>1753</v>
      </c>
      <c r="B767" s="14"/>
      <c r="C767" s="14"/>
      <c r="D767" s="16"/>
      <c r="E767" s="16"/>
      <c r="F767" s="14" t="s">
        <v>3191</v>
      </c>
      <c r="G767" s="14"/>
      <c r="H767" s="14"/>
      <c r="I767" s="15"/>
      <c r="J767" s="77"/>
      <c r="K767" s="92"/>
    </row>
    <row r="768" spans="1:11" ht="35.4" customHeight="1" x14ac:dyDescent="0.25">
      <c r="A768" s="14" t="s">
        <v>1753</v>
      </c>
      <c r="B768" s="14" t="s">
        <v>2437</v>
      </c>
      <c r="C768" s="14" t="s">
        <v>2438</v>
      </c>
      <c r="D768" s="16">
        <v>45758</v>
      </c>
      <c r="E768" s="16"/>
      <c r="F768" s="14" t="s">
        <v>2439</v>
      </c>
      <c r="G768" s="14"/>
      <c r="H768" s="14" t="s">
        <v>2440</v>
      </c>
      <c r="I768" s="15">
        <v>4116.91</v>
      </c>
      <c r="J768" s="77">
        <v>3</v>
      </c>
      <c r="K768" s="92"/>
    </row>
    <row r="769" spans="1:11" ht="28.8" customHeight="1" x14ac:dyDescent="0.25">
      <c r="A769" s="14" t="s">
        <v>1753</v>
      </c>
      <c r="B769" s="14" t="s">
        <v>2139</v>
      </c>
      <c r="C769" s="14" t="s">
        <v>2437</v>
      </c>
      <c r="D769" s="16">
        <v>45758</v>
      </c>
      <c r="E769" s="16"/>
      <c r="F769" s="14" t="s">
        <v>3182</v>
      </c>
      <c r="G769" s="14"/>
      <c r="H769" s="14" t="s">
        <v>1760</v>
      </c>
      <c r="I769" s="15">
        <v>30</v>
      </c>
      <c r="J769" s="77">
        <v>3</v>
      </c>
      <c r="K769" s="92"/>
    </row>
    <row r="770" spans="1:11" ht="98.4" customHeight="1" x14ac:dyDescent="0.25">
      <c r="A770" s="14" t="s">
        <v>1753</v>
      </c>
      <c r="B770" s="14"/>
      <c r="C770" s="14"/>
      <c r="D770" s="16"/>
      <c r="E770" s="16"/>
      <c r="F770" s="14" t="s">
        <v>3192</v>
      </c>
      <c r="G770" s="14"/>
      <c r="H770" s="14"/>
      <c r="I770" s="15"/>
      <c r="J770" s="77"/>
      <c r="K770" s="92"/>
    </row>
    <row r="771" spans="1:11" ht="27" customHeight="1" x14ac:dyDescent="0.25">
      <c r="A771" s="14" t="s">
        <v>1753</v>
      </c>
      <c r="B771" s="14" t="s">
        <v>2441</v>
      </c>
      <c r="C771" s="14" t="s">
        <v>2442</v>
      </c>
      <c r="D771" s="16">
        <v>45762</v>
      </c>
      <c r="E771" s="16"/>
      <c r="F771" s="14" t="s">
        <v>2443</v>
      </c>
      <c r="G771" s="14"/>
      <c r="H771" s="14" t="s">
        <v>2444</v>
      </c>
      <c r="I771" s="15">
        <v>1680</v>
      </c>
      <c r="J771" s="77">
        <v>3</v>
      </c>
      <c r="K771" s="92"/>
    </row>
    <row r="772" spans="1:11" ht="27" customHeight="1" x14ac:dyDescent="0.25">
      <c r="A772" s="14" t="s">
        <v>1753</v>
      </c>
      <c r="B772" s="14" t="s">
        <v>3202</v>
      </c>
      <c r="C772" s="14"/>
      <c r="D772" s="16">
        <v>45803</v>
      </c>
      <c r="E772" s="16"/>
      <c r="F772" s="14" t="s">
        <v>3449</v>
      </c>
      <c r="G772" s="14"/>
      <c r="H772" s="14" t="s">
        <v>2335</v>
      </c>
      <c r="I772" s="15">
        <v>2000</v>
      </c>
      <c r="J772" s="77">
        <v>3</v>
      </c>
      <c r="K772" s="92"/>
    </row>
    <row r="773" spans="1:11" ht="101.4" customHeight="1" x14ac:dyDescent="0.25">
      <c r="A773" s="14" t="s">
        <v>1753</v>
      </c>
      <c r="B773" s="14"/>
      <c r="C773" s="14"/>
      <c r="D773" s="16"/>
      <c r="E773" s="16"/>
      <c r="F773" s="14" t="s">
        <v>2449</v>
      </c>
      <c r="G773" s="14"/>
      <c r="H773" s="14"/>
      <c r="I773" s="15"/>
      <c r="J773" s="77"/>
      <c r="K773" s="92"/>
    </row>
    <row r="774" spans="1:11" ht="47.4" customHeight="1" x14ac:dyDescent="0.25">
      <c r="A774" s="14" t="s">
        <v>1753</v>
      </c>
      <c r="B774" s="14" t="s">
        <v>2445</v>
      </c>
      <c r="C774" s="14" t="s">
        <v>2446</v>
      </c>
      <c r="D774" s="16">
        <v>45763</v>
      </c>
      <c r="E774" s="16"/>
      <c r="F774" s="14" t="s">
        <v>2447</v>
      </c>
      <c r="G774" s="14"/>
      <c r="H774" s="14" t="s">
        <v>2448</v>
      </c>
      <c r="I774" s="15">
        <v>12160</v>
      </c>
      <c r="J774" s="77">
        <v>3</v>
      </c>
      <c r="K774" s="92"/>
    </row>
    <row r="775" spans="1:11" ht="28.8" customHeight="1" x14ac:dyDescent="0.25">
      <c r="A775" s="14" t="s">
        <v>1753</v>
      </c>
      <c r="B775" s="14" t="s">
        <v>2139</v>
      </c>
      <c r="C775" s="14" t="s">
        <v>2445</v>
      </c>
      <c r="D775" s="16">
        <v>45398</v>
      </c>
      <c r="E775" s="16"/>
      <c r="F775" s="14" t="s">
        <v>3184</v>
      </c>
      <c r="G775" s="14"/>
      <c r="H775" s="14" t="s">
        <v>1760</v>
      </c>
      <c r="I775" s="15">
        <v>3</v>
      </c>
      <c r="J775" s="77">
        <v>3</v>
      </c>
      <c r="K775" s="92"/>
    </row>
    <row r="776" spans="1:11" ht="27.6" customHeight="1" x14ac:dyDescent="0.25">
      <c r="A776" s="14" t="s">
        <v>1753</v>
      </c>
      <c r="B776" s="14" t="s">
        <v>2139</v>
      </c>
      <c r="C776" s="14" t="s">
        <v>2445</v>
      </c>
      <c r="D776" s="16">
        <v>45398</v>
      </c>
      <c r="E776" s="16"/>
      <c r="F776" s="14" t="s">
        <v>3184</v>
      </c>
      <c r="G776" s="14"/>
      <c r="H776" s="14" t="s">
        <v>1760</v>
      </c>
      <c r="I776" s="15">
        <v>20</v>
      </c>
      <c r="J776" s="77">
        <v>3</v>
      </c>
      <c r="K776" s="92"/>
    </row>
    <row r="777" spans="1:11" ht="109.8" customHeight="1" x14ac:dyDescent="0.25">
      <c r="A777" s="14" t="s">
        <v>1753</v>
      </c>
      <c r="B777" s="14"/>
      <c r="C777" s="14"/>
      <c r="D777" s="16"/>
      <c r="E777" s="16"/>
      <c r="F777" s="14" t="s">
        <v>2454</v>
      </c>
      <c r="G777" s="14"/>
      <c r="H777" s="14"/>
      <c r="I777" s="15"/>
      <c r="J777" s="77"/>
      <c r="K777" s="92"/>
    </row>
    <row r="778" spans="1:11" ht="47.4" customHeight="1" x14ac:dyDescent="0.25">
      <c r="A778" s="14" t="s">
        <v>1753</v>
      </c>
      <c r="B778" s="14" t="s">
        <v>2451</v>
      </c>
      <c r="C778" s="14" t="s">
        <v>2452</v>
      </c>
      <c r="D778" s="16">
        <v>45770</v>
      </c>
      <c r="E778" s="16"/>
      <c r="F778" s="14" t="s">
        <v>2455</v>
      </c>
      <c r="G778" s="14"/>
      <c r="H778" s="14" t="s">
        <v>2453</v>
      </c>
      <c r="I778" s="15">
        <v>731.25</v>
      </c>
      <c r="J778" s="77">
        <v>2</v>
      </c>
      <c r="K778" s="92"/>
    </row>
    <row r="779" spans="1:11" ht="47.4" customHeight="1" x14ac:dyDescent="0.25">
      <c r="A779" s="14" t="s">
        <v>1753</v>
      </c>
      <c r="B779" s="14" t="s">
        <v>2451</v>
      </c>
      <c r="C779" s="14" t="s">
        <v>2452</v>
      </c>
      <c r="D779" s="16">
        <v>45770</v>
      </c>
      <c r="E779" s="16"/>
      <c r="F779" s="14" t="s">
        <v>2455</v>
      </c>
      <c r="G779" s="14"/>
      <c r="H779" s="14" t="s">
        <v>2453</v>
      </c>
      <c r="I779" s="15">
        <v>4924.75</v>
      </c>
      <c r="J779" s="77">
        <v>3</v>
      </c>
      <c r="K779" s="92"/>
    </row>
    <row r="780" spans="1:11" ht="27" customHeight="1" x14ac:dyDescent="0.25">
      <c r="A780" s="14" t="s">
        <v>1753</v>
      </c>
      <c r="B780" s="14" t="s">
        <v>2139</v>
      </c>
      <c r="C780" s="14" t="s">
        <v>2451</v>
      </c>
      <c r="D780" s="16">
        <v>45771</v>
      </c>
      <c r="E780" s="16"/>
      <c r="F780" s="14" t="s">
        <v>3185</v>
      </c>
      <c r="G780" s="14"/>
      <c r="H780" s="14" t="s">
        <v>1760</v>
      </c>
      <c r="I780" s="15">
        <v>20</v>
      </c>
      <c r="J780" s="77">
        <v>3</v>
      </c>
      <c r="K780" s="92"/>
    </row>
    <row r="781" spans="1:11" ht="39.6" customHeight="1" x14ac:dyDescent="0.25">
      <c r="A781" s="14" t="s">
        <v>1753</v>
      </c>
      <c r="B781" s="14" t="s">
        <v>2535</v>
      </c>
      <c r="C781" s="14" t="s">
        <v>2536</v>
      </c>
      <c r="D781" s="16">
        <v>45770</v>
      </c>
      <c r="E781" s="16"/>
      <c r="F781" s="14" t="s">
        <v>2537</v>
      </c>
      <c r="G781" s="14" t="s">
        <v>2132</v>
      </c>
      <c r="H781" s="14" t="s">
        <v>2133</v>
      </c>
      <c r="I781" s="15">
        <v>1800</v>
      </c>
      <c r="J781" s="77">
        <v>2</v>
      </c>
      <c r="K781" s="92"/>
    </row>
    <row r="782" spans="1:11" ht="39.6" customHeight="1" x14ac:dyDescent="0.25">
      <c r="A782" s="14" t="s">
        <v>1753</v>
      </c>
      <c r="B782" s="14" t="s">
        <v>2583</v>
      </c>
      <c r="C782" s="14" t="s">
        <v>2584</v>
      </c>
      <c r="D782" s="16">
        <v>45777</v>
      </c>
      <c r="E782" s="16"/>
      <c r="F782" s="14" t="s">
        <v>2585</v>
      </c>
      <c r="G782" s="14" t="s">
        <v>2132</v>
      </c>
      <c r="H782" s="14" t="s">
        <v>2133</v>
      </c>
      <c r="I782" s="15">
        <v>351.5</v>
      </c>
      <c r="J782" s="77">
        <v>3</v>
      </c>
      <c r="K782" s="92"/>
    </row>
    <row r="783" spans="1:11" ht="28.2" customHeight="1" x14ac:dyDescent="0.25">
      <c r="A783" s="14" t="s">
        <v>1753</v>
      </c>
      <c r="B783" s="14" t="s">
        <v>3202</v>
      </c>
      <c r="C783" s="14"/>
      <c r="D783" s="16">
        <v>45806</v>
      </c>
      <c r="E783" s="16"/>
      <c r="F783" s="14" t="s">
        <v>3450</v>
      </c>
      <c r="G783" s="14"/>
      <c r="H783" s="14" t="s">
        <v>3451</v>
      </c>
      <c r="I783" s="15">
        <v>1500</v>
      </c>
      <c r="J783" s="77">
        <v>2</v>
      </c>
      <c r="K783" s="92"/>
    </row>
    <row r="784" spans="1:11" ht="57.6" customHeight="1" x14ac:dyDescent="0.25">
      <c r="A784" s="14" t="s">
        <v>1753</v>
      </c>
      <c r="B784" s="14" t="s">
        <v>2139</v>
      </c>
      <c r="C784" s="14"/>
      <c r="D784" s="16">
        <v>45756</v>
      </c>
      <c r="E784" s="16"/>
      <c r="F784" s="14" t="s">
        <v>2177</v>
      </c>
      <c r="G784" s="14"/>
      <c r="H784" s="14" t="s">
        <v>1973</v>
      </c>
      <c r="I784" s="15">
        <v>13091.81</v>
      </c>
      <c r="J784" s="77">
        <v>4</v>
      </c>
      <c r="K784" s="92"/>
    </row>
    <row r="785" spans="1:11" ht="54" customHeight="1" x14ac:dyDescent="0.25">
      <c r="A785" s="14" t="s">
        <v>1753</v>
      </c>
      <c r="B785" s="14" t="s">
        <v>2139</v>
      </c>
      <c r="C785" s="14"/>
      <c r="D785" s="16">
        <v>45756</v>
      </c>
      <c r="E785" s="16"/>
      <c r="F785" s="14" t="s">
        <v>2419</v>
      </c>
      <c r="G785" s="14"/>
      <c r="H785" s="14" t="s">
        <v>2420</v>
      </c>
      <c r="I785" s="15">
        <v>10571.49</v>
      </c>
      <c r="J785" s="77">
        <v>3</v>
      </c>
      <c r="K785" s="92"/>
    </row>
    <row r="786" spans="1:11" ht="51" x14ac:dyDescent="0.25">
      <c r="A786" s="14" t="s">
        <v>1753</v>
      </c>
      <c r="B786" s="14" t="s">
        <v>2139</v>
      </c>
      <c r="C786" s="14"/>
      <c r="D786" s="16">
        <v>45756</v>
      </c>
      <c r="E786" s="16"/>
      <c r="F786" s="14" t="s">
        <v>2421</v>
      </c>
      <c r="G786" s="14"/>
      <c r="H786" s="14" t="s">
        <v>2422</v>
      </c>
      <c r="I786" s="15">
        <v>13127.24</v>
      </c>
      <c r="J786" s="77">
        <v>5</v>
      </c>
      <c r="K786" s="92"/>
    </row>
    <row r="787" spans="1:11" ht="20.399999999999999" x14ac:dyDescent="0.25">
      <c r="A787" s="14" t="s">
        <v>1753</v>
      </c>
      <c r="B787" s="14" t="s">
        <v>2423</v>
      </c>
      <c r="C787" s="14"/>
      <c r="D787" s="16">
        <v>45776</v>
      </c>
      <c r="E787" s="16"/>
      <c r="F787" s="14" t="s">
        <v>2178</v>
      </c>
      <c r="G787" s="14"/>
      <c r="H787" s="14" t="s">
        <v>1806</v>
      </c>
      <c r="I787" s="15">
        <v>193.6</v>
      </c>
      <c r="J787" s="77">
        <v>3</v>
      </c>
      <c r="K787" s="92"/>
    </row>
    <row r="788" spans="1:11" ht="20.399999999999999" x14ac:dyDescent="0.25">
      <c r="A788" s="14" t="s">
        <v>1753</v>
      </c>
      <c r="B788" s="14" t="s">
        <v>2423</v>
      </c>
      <c r="C788" s="14"/>
      <c r="D788" s="16">
        <v>45776</v>
      </c>
      <c r="E788" s="16"/>
      <c r="F788" s="14" t="s">
        <v>2178</v>
      </c>
      <c r="G788" s="14"/>
      <c r="H788" s="14" t="s">
        <v>1806</v>
      </c>
      <c r="I788" s="15">
        <v>469.48</v>
      </c>
      <c r="J788" s="77">
        <v>5</v>
      </c>
      <c r="K788" s="92"/>
    </row>
    <row r="789" spans="1:11" ht="20.399999999999999" x14ac:dyDescent="0.25">
      <c r="A789" s="14" t="s">
        <v>1753</v>
      </c>
      <c r="B789" s="14" t="s">
        <v>2423</v>
      </c>
      <c r="C789" s="14"/>
      <c r="D789" s="16">
        <v>45776</v>
      </c>
      <c r="E789" s="16"/>
      <c r="F789" s="14" t="s">
        <v>2178</v>
      </c>
      <c r="G789" s="14"/>
      <c r="H789" s="14" t="s">
        <v>1806</v>
      </c>
      <c r="I789" s="15">
        <v>387.2</v>
      </c>
      <c r="J789" s="77">
        <v>4</v>
      </c>
      <c r="K789" s="92"/>
    </row>
    <row r="790" spans="1:11" ht="20.399999999999999" x14ac:dyDescent="0.25">
      <c r="A790" s="14" t="s">
        <v>1753</v>
      </c>
      <c r="B790" s="14" t="s">
        <v>2202</v>
      </c>
      <c r="C790" s="14" t="s">
        <v>2203</v>
      </c>
      <c r="D790" s="16">
        <v>45750</v>
      </c>
      <c r="E790" s="16"/>
      <c r="F790" s="14" t="s">
        <v>2206</v>
      </c>
      <c r="G790" s="14" t="s">
        <v>2207</v>
      </c>
      <c r="H790" s="14" t="s">
        <v>2210</v>
      </c>
      <c r="I790" s="15">
        <v>351.1</v>
      </c>
      <c r="J790" s="77">
        <v>4</v>
      </c>
      <c r="K790" s="92"/>
    </row>
    <row r="791" spans="1:11" ht="20.399999999999999" x14ac:dyDescent="0.25">
      <c r="A791" s="14" t="s">
        <v>1753</v>
      </c>
      <c r="B791" s="14" t="s">
        <v>2204</v>
      </c>
      <c r="C791" s="14" t="s">
        <v>2205</v>
      </c>
      <c r="D791" s="16">
        <v>45750</v>
      </c>
      <c r="E791" s="16"/>
      <c r="F791" s="14" t="s">
        <v>2208</v>
      </c>
      <c r="G791" s="14" t="s">
        <v>2209</v>
      </c>
      <c r="H791" s="14" t="s">
        <v>2211</v>
      </c>
      <c r="I791" s="15">
        <v>149.09</v>
      </c>
      <c r="J791" s="77">
        <v>4</v>
      </c>
      <c r="K791" s="92"/>
    </row>
    <row r="792" spans="1:11" ht="20.399999999999999" x14ac:dyDescent="0.25">
      <c r="A792" s="14" t="s">
        <v>1753</v>
      </c>
      <c r="B792" s="14" t="s">
        <v>2204</v>
      </c>
      <c r="C792" s="14" t="s">
        <v>2205</v>
      </c>
      <c r="D792" s="16">
        <v>45769</v>
      </c>
      <c r="E792" s="16"/>
      <c r="F792" s="14" t="s">
        <v>2208</v>
      </c>
      <c r="G792" s="14" t="s">
        <v>2209</v>
      </c>
      <c r="H792" s="14" t="s">
        <v>2211</v>
      </c>
      <c r="I792" s="15">
        <v>174.96</v>
      </c>
      <c r="J792" s="77">
        <v>4</v>
      </c>
      <c r="K792" s="92"/>
    </row>
    <row r="793" spans="1:11" ht="37.799999999999997" customHeight="1" x14ac:dyDescent="0.25">
      <c r="A793" s="14" t="s">
        <v>1753</v>
      </c>
      <c r="B793" s="14" t="s">
        <v>2212</v>
      </c>
      <c r="C793" s="14" t="s">
        <v>2213</v>
      </c>
      <c r="D793" s="16">
        <v>45750</v>
      </c>
      <c r="E793" s="16"/>
      <c r="F793" s="14" t="s">
        <v>2214</v>
      </c>
      <c r="G793" s="14" t="s">
        <v>2215</v>
      </c>
      <c r="H793" s="14" t="s">
        <v>2216</v>
      </c>
      <c r="I793" s="15">
        <v>434.1</v>
      </c>
      <c r="J793" s="77">
        <v>4</v>
      </c>
      <c r="K793" s="92"/>
    </row>
    <row r="794" spans="1:11" ht="20.399999999999999" x14ac:dyDescent="0.25">
      <c r="A794" s="14" t="s">
        <v>1753</v>
      </c>
      <c r="B794" s="14" t="s">
        <v>2217</v>
      </c>
      <c r="C794" s="14" t="s">
        <v>2218</v>
      </c>
      <c r="D794" s="16">
        <v>45750</v>
      </c>
      <c r="E794" s="16"/>
      <c r="F794" s="14" t="s">
        <v>2219</v>
      </c>
      <c r="G794" s="14" t="s">
        <v>2220</v>
      </c>
      <c r="H794" s="14" t="s">
        <v>2221</v>
      </c>
      <c r="I794" s="15">
        <v>5475.3</v>
      </c>
      <c r="J794" s="77">
        <v>4</v>
      </c>
      <c r="K794" s="92"/>
    </row>
    <row r="795" spans="1:11" ht="34.200000000000003" customHeight="1" x14ac:dyDescent="0.25">
      <c r="A795" s="14" t="s">
        <v>1753</v>
      </c>
      <c r="B795" s="14" t="s">
        <v>2222</v>
      </c>
      <c r="C795" s="14" t="s">
        <v>2223</v>
      </c>
      <c r="D795" s="16">
        <v>45757</v>
      </c>
      <c r="E795" s="16"/>
      <c r="F795" s="14" t="s">
        <v>2226</v>
      </c>
      <c r="G795" s="14" t="s">
        <v>2227</v>
      </c>
      <c r="H795" s="14" t="s">
        <v>2229</v>
      </c>
      <c r="I795" s="15">
        <v>407.75</v>
      </c>
      <c r="J795" s="77">
        <v>4</v>
      </c>
      <c r="K795" s="92"/>
    </row>
    <row r="796" spans="1:11" ht="20.399999999999999" x14ac:dyDescent="0.25">
      <c r="A796" s="14" t="s">
        <v>1753</v>
      </c>
      <c r="B796" s="14" t="s">
        <v>2224</v>
      </c>
      <c r="C796" s="14" t="s">
        <v>2225</v>
      </c>
      <c r="D796" s="16">
        <v>45757</v>
      </c>
      <c r="E796" s="16"/>
      <c r="F796" s="14" t="s">
        <v>2228</v>
      </c>
      <c r="G796" s="14" t="s">
        <v>2220</v>
      </c>
      <c r="H796" s="14" t="s">
        <v>2221</v>
      </c>
      <c r="I796" s="15">
        <v>101.28</v>
      </c>
      <c r="J796" s="77">
        <v>4</v>
      </c>
      <c r="K796" s="92"/>
    </row>
    <row r="797" spans="1:11" ht="30.6" x14ac:dyDescent="0.25">
      <c r="A797" s="14" t="s">
        <v>1753</v>
      </c>
      <c r="B797" s="14" t="s">
        <v>2230</v>
      </c>
      <c r="C797" s="14" t="s">
        <v>2231</v>
      </c>
      <c r="D797" s="16">
        <v>45757</v>
      </c>
      <c r="E797" s="16"/>
      <c r="F797" s="14" t="s">
        <v>2232</v>
      </c>
      <c r="G797" s="14" t="s">
        <v>2233</v>
      </c>
      <c r="H797" s="14" t="s">
        <v>2234</v>
      </c>
      <c r="I797" s="15">
        <v>60.89</v>
      </c>
      <c r="J797" s="77">
        <v>4</v>
      </c>
      <c r="K797" s="92"/>
    </row>
    <row r="798" spans="1:11" ht="20.399999999999999" x14ac:dyDescent="0.25">
      <c r="A798" s="14" t="s">
        <v>1753</v>
      </c>
      <c r="B798" s="14" t="s">
        <v>2235</v>
      </c>
      <c r="C798" s="14" t="s">
        <v>2236</v>
      </c>
      <c r="D798" s="16">
        <v>45761</v>
      </c>
      <c r="E798" s="16"/>
      <c r="F798" s="14" t="s">
        <v>2237</v>
      </c>
      <c r="G798" s="14" t="s">
        <v>2238</v>
      </c>
      <c r="H798" s="14" t="s">
        <v>2239</v>
      </c>
      <c r="I798" s="15">
        <v>99.65</v>
      </c>
      <c r="J798" s="77">
        <v>4</v>
      </c>
      <c r="K798" s="92"/>
    </row>
    <row r="799" spans="1:11" ht="20.399999999999999" x14ac:dyDescent="0.25">
      <c r="A799" s="14" t="s">
        <v>1753</v>
      </c>
      <c r="B799" s="14" t="s">
        <v>2240</v>
      </c>
      <c r="C799" s="14" t="s">
        <v>2241</v>
      </c>
      <c r="D799" s="16">
        <v>45764</v>
      </c>
      <c r="E799" s="16"/>
      <c r="F799" s="14" t="s">
        <v>2242</v>
      </c>
      <c r="G799" s="14" t="s">
        <v>2243</v>
      </c>
      <c r="H799" s="14" t="s">
        <v>2244</v>
      </c>
      <c r="I799" s="15">
        <v>123</v>
      </c>
      <c r="J799" s="77">
        <v>4</v>
      </c>
      <c r="K799" s="92"/>
    </row>
    <row r="800" spans="1:11" ht="30.6" x14ac:dyDescent="0.25">
      <c r="A800" s="14" t="s">
        <v>1753</v>
      </c>
      <c r="B800" s="14" t="s">
        <v>2245</v>
      </c>
      <c r="C800" s="14" t="s">
        <v>2246</v>
      </c>
      <c r="D800" s="16">
        <v>45757</v>
      </c>
      <c r="E800" s="312"/>
      <c r="F800" s="14" t="s">
        <v>2247</v>
      </c>
      <c r="G800" s="14" t="s">
        <v>2248</v>
      </c>
      <c r="H800" s="14" t="s">
        <v>2249</v>
      </c>
      <c r="I800" s="15">
        <v>230.84</v>
      </c>
      <c r="J800" s="77">
        <v>4</v>
      </c>
      <c r="K800" s="92"/>
    </row>
    <row r="801" spans="1:11" ht="20.399999999999999" x14ac:dyDescent="0.25">
      <c r="A801" s="14" t="s">
        <v>1753</v>
      </c>
      <c r="B801" s="14" t="s">
        <v>2250</v>
      </c>
      <c r="C801" s="14" t="s">
        <v>2251</v>
      </c>
      <c r="D801" s="16">
        <v>45750</v>
      </c>
      <c r="E801" s="16"/>
      <c r="F801" s="14" t="s">
        <v>2254</v>
      </c>
      <c r="G801" s="14" t="s">
        <v>2255</v>
      </c>
      <c r="H801" s="14" t="s">
        <v>2257</v>
      </c>
      <c r="I801" s="15">
        <v>990.56</v>
      </c>
      <c r="J801" s="77">
        <v>4</v>
      </c>
      <c r="K801" s="92"/>
    </row>
    <row r="802" spans="1:11" ht="20.399999999999999" x14ac:dyDescent="0.25">
      <c r="A802" s="14" t="s">
        <v>1753</v>
      </c>
      <c r="B802" s="14" t="s">
        <v>2252</v>
      </c>
      <c r="C802" s="14" t="s">
        <v>2253</v>
      </c>
      <c r="D802" s="16">
        <v>45750</v>
      </c>
      <c r="E802" s="16"/>
      <c r="F802" s="14" t="s">
        <v>2256</v>
      </c>
      <c r="G802" s="14" t="s">
        <v>2255</v>
      </c>
      <c r="H802" s="14" t="s">
        <v>2257</v>
      </c>
      <c r="I802" s="15">
        <v>384.76</v>
      </c>
      <c r="J802" s="77">
        <v>4</v>
      </c>
      <c r="K802" s="92"/>
    </row>
    <row r="803" spans="1:11" ht="20.399999999999999" x14ac:dyDescent="0.25">
      <c r="A803" s="14" t="s">
        <v>1753</v>
      </c>
      <c r="B803" s="14" t="s">
        <v>2258</v>
      </c>
      <c r="C803" s="14" t="s">
        <v>2259</v>
      </c>
      <c r="D803" s="16">
        <v>45757</v>
      </c>
      <c r="E803" s="16"/>
      <c r="F803" s="14" t="s">
        <v>2260</v>
      </c>
      <c r="G803" s="14" t="s">
        <v>2261</v>
      </c>
      <c r="H803" s="14" t="s">
        <v>188</v>
      </c>
      <c r="I803" s="15">
        <v>4.5</v>
      </c>
      <c r="J803" s="77">
        <v>4</v>
      </c>
      <c r="K803" s="92"/>
    </row>
    <row r="804" spans="1:11" ht="30.6" x14ac:dyDescent="0.25">
      <c r="A804" s="14" t="s">
        <v>1753</v>
      </c>
      <c r="B804" s="14" t="s">
        <v>2262</v>
      </c>
      <c r="C804" s="14" t="s">
        <v>2263</v>
      </c>
      <c r="D804" s="16">
        <v>45764</v>
      </c>
      <c r="E804" s="16"/>
      <c r="F804" s="14" t="s">
        <v>2264</v>
      </c>
      <c r="G804" s="14" t="s">
        <v>2265</v>
      </c>
      <c r="H804" s="14" t="s">
        <v>2266</v>
      </c>
      <c r="I804" s="15">
        <v>615</v>
      </c>
      <c r="J804" s="77">
        <v>4</v>
      </c>
      <c r="K804" s="92"/>
    </row>
    <row r="805" spans="1:11" ht="20.399999999999999" x14ac:dyDescent="0.25">
      <c r="A805" s="14" t="s">
        <v>1753</v>
      </c>
      <c r="B805" s="14" t="s">
        <v>2267</v>
      </c>
      <c r="C805" s="14" t="s">
        <v>2268</v>
      </c>
      <c r="D805" s="16">
        <v>45770</v>
      </c>
      <c r="E805" s="16"/>
      <c r="F805" s="14" t="s">
        <v>2269</v>
      </c>
      <c r="G805" s="14" t="s">
        <v>2056</v>
      </c>
      <c r="H805" s="14" t="s">
        <v>1768</v>
      </c>
      <c r="I805" s="15">
        <v>90</v>
      </c>
      <c r="J805" s="77">
        <v>4</v>
      </c>
      <c r="K805" s="92"/>
    </row>
    <row r="806" spans="1:11" ht="20.399999999999999" x14ac:dyDescent="0.25">
      <c r="A806" s="14" t="s">
        <v>1753</v>
      </c>
      <c r="B806" s="14" t="s">
        <v>2270</v>
      </c>
      <c r="C806" s="14" t="s">
        <v>2271</v>
      </c>
      <c r="D806" s="16">
        <v>45772</v>
      </c>
      <c r="E806" s="16"/>
      <c r="F806" s="14" t="s">
        <v>2272</v>
      </c>
      <c r="G806" s="14" t="s">
        <v>2273</v>
      </c>
      <c r="H806" s="14" t="s">
        <v>2274</v>
      </c>
      <c r="I806" s="15">
        <v>51.66</v>
      </c>
      <c r="J806" s="77">
        <v>4</v>
      </c>
      <c r="K806" s="92"/>
    </row>
    <row r="807" spans="1:11" ht="13.2" x14ac:dyDescent="0.25">
      <c r="A807" s="14" t="s">
        <v>1753</v>
      </c>
      <c r="B807" s="14" t="s">
        <v>2275</v>
      </c>
      <c r="C807" s="14" t="s">
        <v>2276</v>
      </c>
      <c r="D807" s="16">
        <v>45772</v>
      </c>
      <c r="E807" s="16"/>
      <c r="F807" s="14" t="s">
        <v>2277</v>
      </c>
      <c r="G807" s="14" t="s">
        <v>2278</v>
      </c>
      <c r="H807" s="14" t="s">
        <v>2279</v>
      </c>
      <c r="I807" s="15">
        <v>1549.8</v>
      </c>
      <c r="J807" s="77">
        <v>4</v>
      </c>
      <c r="K807" s="92"/>
    </row>
    <row r="808" spans="1:11" ht="20.399999999999999" x14ac:dyDescent="0.25">
      <c r="A808" s="14" t="s">
        <v>1753</v>
      </c>
      <c r="B808" s="14" t="s">
        <v>2293</v>
      </c>
      <c r="C808" s="14" t="s">
        <v>2294</v>
      </c>
      <c r="D808" s="16">
        <v>45750</v>
      </c>
      <c r="E808" s="16"/>
      <c r="F808" s="14" t="s">
        <v>2295</v>
      </c>
      <c r="G808" s="14" t="s">
        <v>2033</v>
      </c>
      <c r="H808" s="14" t="s">
        <v>2034</v>
      </c>
      <c r="I808" s="15">
        <v>180</v>
      </c>
      <c r="J808" s="77">
        <v>3</v>
      </c>
      <c r="K808" s="92"/>
    </row>
    <row r="809" spans="1:11" ht="20.399999999999999" x14ac:dyDescent="0.25">
      <c r="A809" s="14" t="s">
        <v>1753</v>
      </c>
      <c r="B809" s="14" t="s">
        <v>2306</v>
      </c>
      <c r="C809" s="14" t="s">
        <v>2001</v>
      </c>
      <c r="D809" s="16">
        <v>45750</v>
      </c>
      <c r="E809" s="16"/>
      <c r="F809" s="14" t="s">
        <v>2307</v>
      </c>
      <c r="G809" s="14" t="s">
        <v>2304</v>
      </c>
      <c r="H809" s="14" t="s">
        <v>2305</v>
      </c>
      <c r="I809" s="15">
        <v>750</v>
      </c>
      <c r="J809" s="77">
        <v>5</v>
      </c>
      <c r="K809" s="92"/>
    </row>
    <row r="810" spans="1:11" ht="20.399999999999999" x14ac:dyDescent="0.25">
      <c r="A810" s="14" t="s">
        <v>1753</v>
      </c>
      <c r="B810" s="14" t="s">
        <v>2308</v>
      </c>
      <c r="C810" s="14" t="s">
        <v>2309</v>
      </c>
      <c r="D810" s="16">
        <v>45755</v>
      </c>
      <c r="E810" s="16"/>
      <c r="F810" s="14" t="s">
        <v>2310</v>
      </c>
      <c r="G810" s="14" t="s">
        <v>2311</v>
      </c>
      <c r="H810" s="14" t="s">
        <v>2312</v>
      </c>
      <c r="I810" s="15">
        <v>180</v>
      </c>
      <c r="J810" s="77">
        <v>5</v>
      </c>
      <c r="K810" s="92"/>
    </row>
    <row r="811" spans="1:11" ht="21" customHeight="1" x14ac:dyDescent="0.25">
      <c r="A811" s="14" t="s">
        <v>1753</v>
      </c>
      <c r="B811" s="14" t="s">
        <v>2426</v>
      </c>
      <c r="C811" s="14" t="s">
        <v>2308</v>
      </c>
      <c r="D811" s="16">
        <v>45772</v>
      </c>
      <c r="E811" s="16"/>
      <c r="F811" s="14" t="s">
        <v>2427</v>
      </c>
      <c r="G811" s="14"/>
      <c r="H811" s="14" t="s">
        <v>1813</v>
      </c>
      <c r="I811" s="15">
        <v>41.4</v>
      </c>
      <c r="J811" s="77">
        <v>5</v>
      </c>
      <c r="K811" s="92"/>
    </row>
    <row r="812" spans="1:11" ht="23.4" customHeight="1" x14ac:dyDescent="0.25">
      <c r="A812" s="14" t="s">
        <v>1753</v>
      </c>
      <c r="B812" s="14" t="s">
        <v>2313</v>
      </c>
      <c r="C812" s="14" t="s">
        <v>2314</v>
      </c>
      <c r="D812" s="16">
        <v>45757</v>
      </c>
      <c r="E812" s="16"/>
      <c r="F812" s="14" t="s">
        <v>2317</v>
      </c>
      <c r="G812" s="14" t="s">
        <v>2042</v>
      </c>
      <c r="H812" s="14" t="s">
        <v>2043</v>
      </c>
      <c r="I812" s="15">
        <v>957</v>
      </c>
      <c r="J812" s="77">
        <v>3</v>
      </c>
      <c r="K812" s="92"/>
    </row>
    <row r="813" spans="1:11" ht="13.2" x14ac:dyDescent="0.25">
      <c r="A813" s="14" t="s">
        <v>1753</v>
      </c>
      <c r="B813" s="14" t="s">
        <v>2315</v>
      </c>
      <c r="C813" s="14" t="s">
        <v>2316</v>
      </c>
      <c r="D813" s="16">
        <v>45757</v>
      </c>
      <c r="E813" s="16"/>
      <c r="F813" s="14" t="s">
        <v>2318</v>
      </c>
      <c r="G813" s="14" t="s">
        <v>2019</v>
      </c>
      <c r="H813" s="14" t="s">
        <v>2020</v>
      </c>
      <c r="I813" s="15">
        <v>1000</v>
      </c>
      <c r="J813" s="77">
        <v>2</v>
      </c>
      <c r="K813" s="92"/>
    </row>
    <row r="814" spans="1:11" ht="40.799999999999997" x14ac:dyDescent="0.25">
      <c r="A814" s="14" t="s">
        <v>1753</v>
      </c>
      <c r="B814" s="14" t="s">
        <v>2319</v>
      </c>
      <c r="C814" s="14" t="s">
        <v>2017</v>
      </c>
      <c r="D814" s="16">
        <v>45757</v>
      </c>
      <c r="E814" s="16"/>
      <c r="F814" s="14" t="s">
        <v>2320</v>
      </c>
      <c r="G814" s="14" t="s">
        <v>1998</v>
      </c>
      <c r="H814" s="14" t="s">
        <v>1999</v>
      </c>
      <c r="I814" s="15">
        <v>750</v>
      </c>
      <c r="J814" s="77">
        <v>3</v>
      </c>
      <c r="K814" s="92"/>
    </row>
    <row r="815" spans="1:11" ht="47.4" customHeight="1" x14ac:dyDescent="0.25">
      <c r="A815" s="14" t="s">
        <v>1753</v>
      </c>
      <c r="B815" s="14" t="s">
        <v>2321</v>
      </c>
      <c r="C815" s="14" t="s">
        <v>2322</v>
      </c>
      <c r="D815" s="16">
        <v>45758</v>
      </c>
      <c r="E815" s="16"/>
      <c r="F815" s="14" t="s">
        <v>2323</v>
      </c>
      <c r="G815" s="14" t="s">
        <v>2324</v>
      </c>
      <c r="H815" s="14" t="s">
        <v>2325</v>
      </c>
      <c r="I815" s="15">
        <v>9690</v>
      </c>
      <c r="J815" s="77">
        <v>5</v>
      </c>
      <c r="K815" s="92"/>
    </row>
    <row r="816" spans="1:11" ht="59.4" customHeight="1" x14ac:dyDescent="0.25">
      <c r="A816" s="14" t="s">
        <v>1753</v>
      </c>
      <c r="B816" s="14" t="s">
        <v>4229</v>
      </c>
      <c r="C816" s="14" t="s">
        <v>2321</v>
      </c>
      <c r="D816" s="16">
        <v>45800</v>
      </c>
      <c r="E816" s="16"/>
      <c r="F816" s="14" t="s">
        <v>4230</v>
      </c>
      <c r="G816" s="14"/>
      <c r="H816" s="14" t="s">
        <v>1813</v>
      </c>
      <c r="I816" s="15">
        <v>2228.6999999999998</v>
      </c>
      <c r="J816" s="77">
        <v>5</v>
      </c>
      <c r="K816" s="92"/>
    </row>
    <row r="817" spans="1:11" ht="25.2" customHeight="1" x14ac:dyDescent="0.25">
      <c r="A817" s="14" t="s">
        <v>1753</v>
      </c>
      <c r="B817" s="14" t="s">
        <v>2326</v>
      </c>
      <c r="C817" s="14" t="s">
        <v>2327</v>
      </c>
      <c r="D817" s="16">
        <v>45761</v>
      </c>
      <c r="E817" s="16"/>
      <c r="F817" s="14" t="s">
        <v>2328</v>
      </c>
      <c r="G817" s="14" t="s">
        <v>2329</v>
      </c>
      <c r="H817" s="14" t="s">
        <v>2330</v>
      </c>
      <c r="I817" s="15">
        <v>800</v>
      </c>
      <c r="J817" s="77">
        <v>5</v>
      </c>
      <c r="K817" s="92"/>
    </row>
    <row r="818" spans="1:11" ht="33" customHeight="1" x14ac:dyDescent="0.25">
      <c r="A818" s="14" t="s">
        <v>1753</v>
      </c>
      <c r="B818" s="14" t="s">
        <v>2331</v>
      </c>
      <c r="C818" s="14" t="s">
        <v>2332</v>
      </c>
      <c r="D818" s="16">
        <v>45764</v>
      </c>
      <c r="E818" s="16"/>
      <c r="F818" s="14" t="s">
        <v>2333</v>
      </c>
      <c r="G818" s="14" t="s">
        <v>2334</v>
      </c>
      <c r="H818" s="14" t="s">
        <v>2335</v>
      </c>
      <c r="I818" s="15">
        <v>750</v>
      </c>
      <c r="J818" s="77">
        <v>3</v>
      </c>
      <c r="K818" s="92"/>
    </row>
    <row r="819" spans="1:11" ht="36.6" customHeight="1" x14ac:dyDescent="0.25">
      <c r="A819" s="14" t="s">
        <v>1753</v>
      </c>
      <c r="B819" s="14" t="s">
        <v>2336</v>
      </c>
      <c r="C819" s="14" t="s">
        <v>2337</v>
      </c>
      <c r="D819" s="16">
        <v>45771</v>
      </c>
      <c r="E819" s="16"/>
      <c r="F819" s="14" t="s">
        <v>2338</v>
      </c>
      <c r="G819" s="14" t="s">
        <v>2339</v>
      </c>
      <c r="H819" s="14" t="s">
        <v>2340</v>
      </c>
      <c r="I819" s="15">
        <v>2010</v>
      </c>
      <c r="J819" s="77">
        <v>3</v>
      </c>
      <c r="K819" s="92"/>
    </row>
    <row r="820" spans="1:11" ht="37.799999999999997" customHeight="1" x14ac:dyDescent="0.25">
      <c r="A820" s="14" t="s">
        <v>1753</v>
      </c>
      <c r="B820" s="14" t="s">
        <v>2424</v>
      </c>
      <c r="C820" s="14" t="s">
        <v>2336</v>
      </c>
      <c r="D820" s="16">
        <v>45772</v>
      </c>
      <c r="E820" s="16"/>
      <c r="F820" s="14" t="s">
        <v>2425</v>
      </c>
      <c r="G820" s="14"/>
      <c r="H820" s="14" t="s">
        <v>1813</v>
      </c>
      <c r="I820" s="15">
        <v>462.3</v>
      </c>
      <c r="J820" s="77">
        <v>3</v>
      </c>
      <c r="K820" s="92"/>
    </row>
    <row r="821" spans="1:11" ht="45.6" customHeight="1" x14ac:dyDescent="0.25">
      <c r="A821" s="14" t="s">
        <v>1753</v>
      </c>
      <c r="B821" s="14" t="s">
        <v>2341</v>
      </c>
      <c r="C821" s="14" t="s">
        <v>2342</v>
      </c>
      <c r="D821" s="16">
        <v>45750</v>
      </c>
      <c r="E821" s="16"/>
      <c r="F821" s="14" t="s">
        <v>2345</v>
      </c>
      <c r="G821" s="14"/>
      <c r="H821" s="14" t="s">
        <v>2346</v>
      </c>
      <c r="I821" s="15">
        <v>250</v>
      </c>
      <c r="J821" s="77">
        <v>5</v>
      </c>
      <c r="K821" s="92"/>
    </row>
    <row r="822" spans="1:11" ht="44.4" customHeight="1" x14ac:dyDescent="0.25">
      <c r="A822" s="14" t="s">
        <v>1753</v>
      </c>
      <c r="B822" s="14" t="s">
        <v>2343</v>
      </c>
      <c r="C822" s="14" t="s">
        <v>2344</v>
      </c>
      <c r="D822" s="16">
        <v>45750</v>
      </c>
      <c r="E822" s="16"/>
      <c r="F822" s="14" t="s">
        <v>2345</v>
      </c>
      <c r="G822" s="14"/>
      <c r="H822" s="14" t="s">
        <v>2347</v>
      </c>
      <c r="I822" s="15">
        <v>290</v>
      </c>
      <c r="J822" s="77">
        <v>5</v>
      </c>
      <c r="K822" s="92"/>
    </row>
    <row r="823" spans="1:11" ht="46.2" customHeight="1" x14ac:dyDescent="0.25">
      <c r="A823" s="14" t="s">
        <v>1753</v>
      </c>
      <c r="B823" s="14" t="s">
        <v>2348</v>
      </c>
      <c r="C823" s="14" t="s">
        <v>2349</v>
      </c>
      <c r="D823" s="16">
        <v>45750</v>
      </c>
      <c r="E823" s="16"/>
      <c r="F823" s="14" t="s">
        <v>2345</v>
      </c>
      <c r="G823" s="14"/>
      <c r="H823" s="14" t="s">
        <v>2352</v>
      </c>
      <c r="I823" s="15">
        <v>250</v>
      </c>
      <c r="J823" s="77">
        <v>5</v>
      </c>
      <c r="K823" s="92"/>
    </row>
    <row r="824" spans="1:11" ht="46.2" customHeight="1" x14ac:dyDescent="0.25">
      <c r="A824" s="14" t="s">
        <v>1753</v>
      </c>
      <c r="B824" s="14" t="s">
        <v>2350</v>
      </c>
      <c r="C824" s="14" t="s">
        <v>2351</v>
      </c>
      <c r="D824" s="16">
        <v>45750</v>
      </c>
      <c r="E824" s="16"/>
      <c r="F824" s="14" t="s">
        <v>2345</v>
      </c>
      <c r="G824" s="14"/>
      <c r="H824" s="14" t="s">
        <v>2353</v>
      </c>
      <c r="I824" s="15">
        <v>290</v>
      </c>
      <c r="J824" s="77">
        <v>5</v>
      </c>
      <c r="K824" s="92"/>
    </row>
    <row r="825" spans="1:11" ht="15" customHeight="1" x14ac:dyDescent="0.25">
      <c r="A825" s="14" t="s">
        <v>1753</v>
      </c>
      <c r="B825" s="14" t="s">
        <v>2354</v>
      </c>
      <c r="C825" s="14" t="s">
        <v>2355</v>
      </c>
      <c r="D825" s="16">
        <v>45757</v>
      </c>
      <c r="E825" s="16"/>
      <c r="F825" s="14" t="s">
        <v>2356</v>
      </c>
      <c r="G825" s="14"/>
      <c r="H825" s="14" t="s">
        <v>2249</v>
      </c>
      <c r="I825" s="15">
        <v>92.15</v>
      </c>
      <c r="J825" s="77">
        <v>5</v>
      </c>
      <c r="K825" s="92"/>
    </row>
    <row r="826" spans="1:11" ht="15" customHeight="1" x14ac:dyDescent="0.25">
      <c r="A826" s="14" t="s">
        <v>1753</v>
      </c>
      <c r="B826" s="14" t="s">
        <v>2357</v>
      </c>
      <c r="C826" s="14" t="s">
        <v>2358</v>
      </c>
      <c r="D826" s="16">
        <v>45761</v>
      </c>
      <c r="E826" s="16"/>
      <c r="F826" s="14" t="s">
        <v>2359</v>
      </c>
      <c r="G826" s="14" t="s">
        <v>2360</v>
      </c>
      <c r="H826" s="14" t="s">
        <v>2361</v>
      </c>
      <c r="I826" s="15">
        <v>22.76</v>
      </c>
      <c r="J826" s="77">
        <v>5</v>
      </c>
      <c r="K826" s="92"/>
    </row>
    <row r="827" spans="1:11" ht="15" customHeight="1" x14ac:dyDescent="0.25">
      <c r="A827" s="14" t="s">
        <v>1753</v>
      </c>
      <c r="B827" s="14" t="s">
        <v>2456</v>
      </c>
      <c r="C827" s="14" t="s">
        <v>2457</v>
      </c>
      <c r="D827" s="16">
        <v>45771</v>
      </c>
      <c r="E827" s="16"/>
      <c r="F827" s="14" t="s">
        <v>2458</v>
      </c>
      <c r="G827" s="14" t="s">
        <v>2273</v>
      </c>
      <c r="H827" s="14" t="s">
        <v>2274</v>
      </c>
      <c r="I827" s="15">
        <v>724.47</v>
      </c>
      <c r="J827" s="77">
        <v>4</v>
      </c>
      <c r="K827" s="92"/>
    </row>
    <row r="828" spans="1:11" ht="25.2" customHeight="1" x14ac:dyDescent="0.25">
      <c r="A828" s="14" t="s">
        <v>1753</v>
      </c>
      <c r="B828" s="14" t="s">
        <v>3199</v>
      </c>
      <c r="C828" s="14" t="s">
        <v>3200</v>
      </c>
      <c r="D828" s="16">
        <v>45800</v>
      </c>
      <c r="E828" s="16"/>
      <c r="F828" s="14" t="s">
        <v>3201</v>
      </c>
      <c r="G828" s="14" t="s">
        <v>2273</v>
      </c>
      <c r="H828" s="14" t="s">
        <v>2274</v>
      </c>
      <c r="I828" s="15">
        <v>0</v>
      </c>
      <c r="J828" s="77">
        <v>4</v>
      </c>
      <c r="K828" s="92"/>
    </row>
    <row r="829" spans="1:11" ht="69" customHeight="1" x14ac:dyDescent="0.25">
      <c r="A829" s="14" t="s">
        <v>1753</v>
      </c>
      <c r="B829" s="14" t="s">
        <v>2459</v>
      </c>
      <c r="C829" s="14" t="s">
        <v>2460</v>
      </c>
      <c r="D829" s="16">
        <v>45772</v>
      </c>
      <c r="E829" s="16"/>
      <c r="F829" s="14" t="s">
        <v>2461</v>
      </c>
      <c r="G829" s="14"/>
      <c r="H829" s="14" t="s">
        <v>2462</v>
      </c>
      <c r="I829" s="15">
        <v>19076.8</v>
      </c>
      <c r="J829" s="77">
        <v>3</v>
      </c>
      <c r="K829" s="92"/>
    </row>
    <row r="830" spans="1:11" ht="13.8" customHeight="1" x14ac:dyDescent="0.25">
      <c r="A830" s="14" t="s">
        <v>1753</v>
      </c>
      <c r="B830" s="14" t="s">
        <v>2139</v>
      </c>
      <c r="C830" s="14"/>
      <c r="D830" s="16">
        <v>45777</v>
      </c>
      <c r="E830" s="16"/>
      <c r="F830" s="14" t="s">
        <v>2604</v>
      </c>
      <c r="G830" s="14"/>
      <c r="H830" s="14" t="s">
        <v>1760</v>
      </c>
      <c r="I830" s="15">
        <v>22</v>
      </c>
      <c r="J830" s="77">
        <v>4</v>
      </c>
      <c r="K830" s="92"/>
    </row>
    <row r="831" spans="1:11" ht="44.4" customHeight="1" x14ac:dyDescent="0.25">
      <c r="A831" s="14" t="s">
        <v>1753</v>
      </c>
      <c r="B831" s="14" t="s">
        <v>2586</v>
      </c>
      <c r="C831" s="14" t="s">
        <v>1774</v>
      </c>
      <c r="D831" s="16">
        <v>45777</v>
      </c>
      <c r="E831" s="16"/>
      <c r="F831" s="14" t="s">
        <v>2587</v>
      </c>
      <c r="G831" s="14" t="s">
        <v>2304</v>
      </c>
      <c r="H831" s="14" t="s">
        <v>2305</v>
      </c>
      <c r="I831" s="15">
        <v>323.44</v>
      </c>
      <c r="J831" s="77">
        <v>5</v>
      </c>
      <c r="K831" s="92"/>
    </row>
    <row r="832" spans="1:11" ht="54.6" customHeight="1" x14ac:dyDescent="0.25">
      <c r="A832" s="14" t="s">
        <v>1753</v>
      </c>
      <c r="B832" s="14" t="s">
        <v>2139</v>
      </c>
      <c r="C832" s="14"/>
      <c r="D832" s="16">
        <v>45786</v>
      </c>
      <c r="E832" s="16"/>
      <c r="F832" s="14" t="s">
        <v>3193</v>
      </c>
      <c r="G832" s="14"/>
      <c r="H832" s="14" t="s">
        <v>1973</v>
      </c>
      <c r="I832" s="15">
        <v>12554.94</v>
      </c>
      <c r="J832" s="77">
        <v>4</v>
      </c>
      <c r="K832" s="92"/>
    </row>
    <row r="833" spans="1:11" ht="54.6" customHeight="1" x14ac:dyDescent="0.25">
      <c r="A833" s="14" t="s">
        <v>1753</v>
      </c>
      <c r="B833" s="14" t="s">
        <v>2139</v>
      </c>
      <c r="C833" s="14"/>
      <c r="D833" s="16">
        <v>45786</v>
      </c>
      <c r="E833" s="16"/>
      <c r="F833" s="14" t="s">
        <v>3195</v>
      </c>
      <c r="G833" s="14"/>
      <c r="H833" s="14" t="s">
        <v>3194</v>
      </c>
      <c r="I833" s="15">
        <v>11271.86</v>
      </c>
      <c r="J833" s="77">
        <v>3</v>
      </c>
      <c r="K833" s="92"/>
    </row>
    <row r="834" spans="1:11" ht="55.8" customHeight="1" x14ac:dyDescent="0.25">
      <c r="A834" s="14" t="s">
        <v>1753</v>
      </c>
      <c r="B834" s="14" t="s">
        <v>2139</v>
      </c>
      <c r="C834" s="14"/>
      <c r="D834" s="16">
        <v>45786</v>
      </c>
      <c r="E834" s="16"/>
      <c r="F834" s="14" t="s">
        <v>3196</v>
      </c>
      <c r="G834" s="14"/>
      <c r="H834" s="14" t="s">
        <v>2422</v>
      </c>
      <c r="I834" s="15">
        <v>15645.56</v>
      </c>
      <c r="J834" s="77">
        <v>5</v>
      </c>
      <c r="K834" s="92"/>
    </row>
    <row r="835" spans="1:11" ht="20.399999999999999" x14ac:dyDescent="0.25">
      <c r="A835" s="14" t="s">
        <v>1753</v>
      </c>
      <c r="B835" s="14" t="s">
        <v>2423</v>
      </c>
      <c r="C835" s="14"/>
      <c r="D835" s="16">
        <v>45807</v>
      </c>
      <c r="E835" s="16"/>
      <c r="F835" s="14" t="s">
        <v>3197</v>
      </c>
      <c r="G835" s="14"/>
      <c r="H835" s="14" t="s">
        <v>1806</v>
      </c>
      <c r="I835" s="15">
        <v>203.28</v>
      </c>
      <c r="J835" s="77">
        <v>3</v>
      </c>
      <c r="K835" s="92"/>
    </row>
    <row r="836" spans="1:11" ht="20.399999999999999" x14ac:dyDescent="0.25">
      <c r="A836" s="14" t="s">
        <v>1753</v>
      </c>
      <c r="B836" s="14" t="s">
        <v>2423</v>
      </c>
      <c r="C836" s="14"/>
      <c r="D836" s="16">
        <v>45807</v>
      </c>
      <c r="E836" s="16"/>
      <c r="F836" s="14" t="s">
        <v>3198</v>
      </c>
      <c r="G836" s="14"/>
      <c r="H836" s="14" t="s">
        <v>1806</v>
      </c>
      <c r="I836" s="15">
        <v>508.2</v>
      </c>
      <c r="J836" s="77">
        <v>5</v>
      </c>
      <c r="K836" s="92"/>
    </row>
    <row r="837" spans="1:11" ht="20.399999999999999" x14ac:dyDescent="0.25">
      <c r="A837" s="14" t="s">
        <v>1753</v>
      </c>
      <c r="B837" s="14" t="s">
        <v>2423</v>
      </c>
      <c r="C837" s="14"/>
      <c r="D837" s="16">
        <v>45807</v>
      </c>
      <c r="E837" s="16"/>
      <c r="F837" s="14" t="s">
        <v>3198</v>
      </c>
      <c r="G837" s="14"/>
      <c r="H837" s="14" t="s">
        <v>1806</v>
      </c>
      <c r="I837" s="15">
        <v>406.56</v>
      </c>
      <c r="J837" s="77">
        <v>4</v>
      </c>
      <c r="K837" s="92"/>
    </row>
    <row r="838" spans="1:11" ht="36.6" customHeight="1" x14ac:dyDescent="0.25">
      <c r="A838" s="14" t="s">
        <v>1753</v>
      </c>
      <c r="B838" s="14" t="s">
        <v>3207</v>
      </c>
      <c r="C838" s="14" t="s">
        <v>3208</v>
      </c>
      <c r="D838" s="16">
        <v>45784</v>
      </c>
      <c r="E838" s="16"/>
      <c r="F838" s="14" t="s">
        <v>3209</v>
      </c>
      <c r="G838" s="14" t="s">
        <v>2215</v>
      </c>
      <c r="H838" s="14" t="s">
        <v>2216</v>
      </c>
      <c r="I838" s="15">
        <v>434.1</v>
      </c>
      <c r="J838" s="77">
        <v>4</v>
      </c>
      <c r="K838" s="92"/>
    </row>
    <row r="839" spans="1:11" ht="25.8" customHeight="1" x14ac:dyDescent="0.25">
      <c r="A839" s="14" t="s">
        <v>1753</v>
      </c>
      <c r="B839" s="14" t="s">
        <v>3210</v>
      </c>
      <c r="C839" s="14" t="s">
        <v>3211</v>
      </c>
      <c r="D839" s="16">
        <v>45784</v>
      </c>
      <c r="E839" s="16"/>
      <c r="F839" s="14" t="s">
        <v>3212</v>
      </c>
      <c r="G839" s="14" t="s">
        <v>2220</v>
      </c>
      <c r="H839" s="14" t="s">
        <v>2221</v>
      </c>
      <c r="I839" s="15">
        <v>5475.3</v>
      </c>
      <c r="J839" s="77">
        <v>4</v>
      </c>
      <c r="K839" s="92"/>
    </row>
    <row r="840" spans="1:11" ht="31.2" customHeight="1" x14ac:dyDescent="0.25">
      <c r="A840" s="14" t="s">
        <v>1753</v>
      </c>
      <c r="B840" s="14" t="s">
        <v>3213</v>
      </c>
      <c r="C840" s="14" t="s">
        <v>3214</v>
      </c>
      <c r="D840" s="16">
        <v>45784</v>
      </c>
      <c r="E840" s="16"/>
      <c r="F840" s="14" t="s">
        <v>3215</v>
      </c>
      <c r="G840" s="14" t="s">
        <v>3216</v>
      </c>
      <c r="H840" s="14" t="s">
        <v>3217</v>
      </c>
      <c r="I840" s="15">
        <v>2724.5</v>
      </c>
      <c r="J840" s="77">
        <v>4</v>
      </c>
      <c r="K840" s="92"/>
    </row>
    <row r="841" spans="1:11" ht="25.8" customHeight="1" x14ac:dyDescent="0.25">
      <c r="A841" s="14" t="s">
        <v>1753</v>
      </c>
      <c r="B841" s="14" t="s">
        <v>3218</v>
      </c>
      <c r="C841" s="14" t="s">
        <v>3219</v>
      </c>
      <c r="D841" s="16">
        <v>45784</v>
      </c>
      <c r="E841" s="16"/>
      <c r="F841" s="14" t="s">
        <v>3220</v>
      </c>
      <c r="G841" s="14" t="s">
        <v>2207</v>
      </c>
      <c r="H841" s="14" t="s">
        <v>2210</v>
      </c>
      <c r="I841" s="15">
        <v>307.89999999999998</v>
      </c>
      <c r="J841" s="77">
        <v>4</v>
      </c>
      <c r="K841" s="92"/>
    </row>
    <row r="842" spans="1:11" ht="20.399999999999999" x14ac:dyDescent="0.25">
      <c r="A842" s="14" t="s">
        <v>1753</v>
      </c>
      <c r="B842" s="14" t="s">
        <v>3221</v>
      </c>
      <c r="C842" s="14" t="s">
        <v>1774</v>
      </c>
      <c r="D842" s="16">
        <v>45784</v>
      </c>
      <c r="E842" s="16"/>
      <c r="F842" s="14" t="s">
        <v>3222</v>
      </c>
      <c r="G842" s="14" t="s">
        <v>3223</v>
      </c>
      <c r="H842" s="14" t="s">
        <v>3224</v>
      </c>
      <c r="I842" s="15">
        <v>462.5</v>
      </c>
      <c r="J842" s="77">
        <v>4</v>
      </c>
      <c r="K842" s="92"/>
    </row>
    <row r="843" spans="1:11" ht="36.6" customHeight="1" x14ac:dyDescent="0.25">
      <c r="A843" s="14" t="s">
        <v>1753</v>
      </c>
      <c r="B843" s="14" t="s">
        <v>3225</v>
      </c>
      <c r="C843" s="14" t="s">
        <v>3226</v>
      </c>
      <c r="D843" s="16">
        <v>45784</v>
      </c>
      <c r="E843" s="16"/>
      <c r="F843" s="14" t="s">
        <v>3227</v>
      </c>
      <c r="G843" s="14" t="s">
        <v>2227</v>
      </c>
      <c r="H843" s="14" t="s">
        <v>2229</v>
      </c>
      <c r="I843" s="15">
        <v>407.75</v>
      </c>
      <c r="J843" s="77">
        <v>4</v>
      </c>
      <c r="K843" s="92"/>
    </row>
    <row r="844" spans="1:11" ht="36.6" customHeight="1" x14ac:dyDescent="0.25">
      <c r="A844" s="14" t="s">
        <v>1753</v>
      </c>
      <c r="B844" s="14" t="s">
        <v>3228</v>
      </c>
      <c r="C844" s="14" t="s">
        <v>3229</v>
      </c>
      <c r="D844" s="16">
        <v>45784</v>
      </c>
      <c r="E844" s="16"/>
      <c r="F844" s="14" t="s">
        <v>3230</v>
      </c>
      <c r="G844" s="14" t="s">
        <v>3231</v>
      </c>
      <c r="H844" s="14" t="s">
        <v>3232</v>
      </c>
      <c r="I844" s="15">
        <v>553.5</v>
      </c>
      <c r="J844" s="77">
        <v>4</v>
      </c>
      <c r="K844" s="92"/>
    </row>
    <row r="845" spans="1:11" ht="28.2" customHeight="1" x14ac:dyDescent="0.25">
      <c r="A845" s="14" t="s">
        <v>1753</v>
      </c>
      <c r="B845" s="14" t="s">
        <v>3233</v>
      </c>
      <c r="C845" s="14" t="s">
        <v>3234</v>
      </c>
      <c r="D845" s="16">
        <v>45784</v>
      </c>
      <c r="E845" s="16"/>
      <c r="F845" s="14" t="s">
        <v>3235</v>
      </c>
      <c r="G845" s="14" t="s">
        <v>2273</v>
      </c>
      <c r="H845" s="14" t="s">
        <v>2274</v>
      </c>
      <c r="I845" s="15">
        <v>97.17</v>
      </c>
      <c r="J845" s="77">
        <v>4</v>
      </c>
      <c r="K845" s="92"/>
    </row>
    <row r="846" spans="1:11" ht="25.2" customHeight="1" x14ac:dyDescent="0.25">
      <c r="A846" s="14" t="s">
        <v>1753</v>
      </c>
      <c r="B846" s="14" t="s">
        <v>3236</v>
      </c>
      <c r="C846" s="14" t="s">
        <v>3237</v>
      </c>
      <c r="D846" s="16">
        <v>45784</v>
      </c>
      <c r="E846" s="16"/>
      <c r="F846" s="14" t="s">
        <v>3238</v>
      </c>
      <c r="G846" s="14" t="s">
        <v>2273</v>
      </c>
      <c r="H846" s="14" t="s">
        <v>2274</v>
      </c>
      <c r="I846" s="15">
        <v>109.47</v>
      </c>
      <c r="J846" s="77">
        <v>4</v>
      </c>
      <c r="K846" s="92"/>
    </row>
    <row r="847" spans="1:11" ht="34.200000000000003" customHeight="1" x14ac:dyDescent="0.25">
      <c r="A847" s="14" t="s">
        <v>1753</v>
      </c>
      <c r="B847" s="14" t="s">
        <v>3239</v>
      </c>
      <c r="C847" s="14" t="s">
        <v>3240</v>
      </c>
      <c r="D847" s="16">
        <v>45786</v>
      </c>
      <c r="E847" s="16"/>
      <c r="F847" s="14" t="s">
        <v>3241</v>
      </c>
      <c r="G847" s="14" t="s">
        <v>2233</v>
      </c>
      <c r="H847" s="14" t="s">
        <v>2234</v>
      </c>
      <c r="I847" s="15">
        <v>60.89</v>
      </c>
      <c r="J847" s="77">
        <v>4</v>
      </c>
      <c r="K847" s="92"/>
    </row>
    <row r="848" spans="1:11" ht="24" customHeight="1" x14ac:dyDescent="0.25">
      <c r="A848" s="14" t="s">
        <v>1753</v>
      </c>
      <c r="B848" s="14" t="s">
        <v>3259</v>
      </c>
      <c r="C848" s="14" t="s">
        <v>3260</v>
      </c>
      <c r="D848" s="16">
        <v>45792</v>
      </c>
      <c r="E848" s="16"/>
      <c r="F848" s="14" t="s">
        <v>3261</v>
      </c>
      <c r="G848" s="14" t="s">
        <v>3262</v>
      </c>
      <c r="H848" s="14" t="s">
        <v>3263</v>
      </c>
      <c r="I848" s="15">
        <v>3564.23</v>
      </c>
      <c r="J848" s="77">
        <v>4</v>
      </c>
      <c r="K848" s="92"/>
    </row>
    <row r="849" spans="1:11" ht="25.2" customHeight="1" x14ac:dyDescent="0.25">
      <c r="A849" s="14" t="s">
        <v>1753</v>
      </c>
      <c r="B849" s="14" t="s">
        <v>3264</v>
      </c>
      <c r="C849" s="14" t="s">
        <v>3265</v>
      </c>
      <c r="D849" s="16">
        <v>45796</v>
      </c>
      <c r="E849" s="16"/>
      <c r="F849" s="14" t="s">
        <v>3266</v>
      </c>
      <c r="G849" s="14" t="s">
        <v>2243</v>
      </c>
      <c r="H849" s="14" t="s">
        <v>2244</v>
      </c>
      <c r="I849" s="15">
        <v>123</v>
      </c>
      <c r="J849" s="77">
        <v>4</v>
      </c>
      <c r="K849" s="92"/>
    </row>
    <row r="850" spans="1:11" ht="13.2" x14ac:dyDescent="0.25">
      <c r="A850" s="14" t="s">
        <v>1753</v>
      </c>
      <c r="B850" s="14" t="s">
        <v>3270</v>
      </c>
      <c r="C850" s="14" t="s">
        <v>3271</v>
      </c>
      <c r="D850" s="16">
        <v>45798</v>
      </c>
      <c r="E850" s="16"/>
      <c r="F850" s="14" t="s">
        <v>3272</v>
      </c>
      <c r="G850" s="14" t="s">
        <v>3273</v>
      </c>
      <c r="H850" s="14" t="s">
        <v>3274</v>
      </c>
      <c r="I850" s="15">
        <v>2500</v>
      </c>
      <c r="J850" s="77">
        <v>4</v>
      </c>
      <c r="K850" s="92"/>
    </row>
    <row r="851" spans="1:11" ht="20.399999999999999" x14ac:dyDescent="0.25">
      <c r="A851" s="14" t="s">
        <v>1753</v>
      </c>
      <c r="B851" s="14" t="s">
        <v>3275</v>
      </c>
      <c r="C851" s="14" t="s">
        <v>3276</v>
      </c>
      <c r="D851" s="16">
        <v>45798</v>
      </c>
      <c r="E851" s="16"/>
      <c r="F851" s="14" t="s">
        <v>3277</v>
      </c>
      <c r="G851" s="14" t="s">
        <v>2273</v>
      </c>
      <c r="H851" s="14" t="s">
        <v>2274</v>
      </c>
      <c r="I851" s="15">
        <v>51.66</v>
      </c>
      <c r="J851" s="77">
        <v>4</v>
      </c>
      <c r="K851" s="92"/>
    </row>
    <row r="852" spans="1:11" ht="20.399999999999999" x14ac:dyDescent="0.25">
      <c r="A852" s="14" t="s">
        <v>1753</v>
      </c>
      <c r="B852" s="14" t="s">
        <v>3278</v>
      </c>
      <c r="C852" s="14" t="s">
        <v>3279</v>
      </c>
      <c r="D852" s="16">
        <v>45798</v>
      </c>
      <c r="E852" s="16"/>
      <c r="F852" s="14" t="s">
        <v>3280</v>
      </c>
      <c r="G852" s="14" t="s">
        <v>2238</v>
      </c>
      <c r="H852" s="14" t="s">
        <v>2239</v>
      </c>
      <c r="I852" s="15">
        <v>85.45</v>
      </c>
      <c r="J852" s="77">
        <v>4</v>
      </c>
      <c r="K852" s="92"/>
    </row>
    <row r="853" spans="1:11" ht="20.399999999999999" x14ac:dyDescent="0.25">
      <c r="A853" s="14" t="s">
        <v>1753</v>
      </c>
      <c r="B853" s="14" t="s">
        <v>3281</v>
      </c>
      <c r="C853" s="14" t="s">
        <v>3282</v>
      </c>
      <c r="D853" s="16">
        <v>45798</v>
      </c>
      <c r="E853" s="16"/>
      <c r="F853" s="14" t="s">
        <v>3283</v>
      </c>
      <c r="G853" s="14" t="s">
        <v>2220</v>
      </c>
      <c r="H853" s="14" t="s">
        <v>2221</v>
      </c>
      <c r="I853" s="15">
        <v>98.48</v>
      </c>
      <c r="J853" s="77">
        <v>4</v>
      </c>
      <c r="K853" s="92"/>
    </row>
    <row r="854" spans="1:11" ht="13.2" x14ac:dyDescent="0.25">
      <c r="A854" s="14" t="s">
        <v>1753</v>
      </c>
      <c r="B854" s="14" t="s">
        <v>3284</v>
      </c>
      <c r="C854" s="14" t="s">
        <v>3285</v>
      </c>
      <c r="D854" s="16">
        <v>45798</v>
      </c>
      <c r="E854" s="16"/>
      <c r="F854" s="14" t="s">
        <v>3286</v>
      </c>
      <c r="G854" s="14" t="s">
        <v>2278</v>
      </c>
      <c r="H854" s="14" t="s">
        <v>2279</v>
      </c>
      <c r="I854" s="15">
        <v>359.78</v>
      </c>
      <c r="J854" s="77">
        <v>4</v>
      </c>
      <c r="K854" s="92"/>
    </row>
    <row r="855" spans="1:11" ht="20.399999999999999" x14ac:dyDescent="0.25">
      <c r="A855" s="14" t="s">
        <v>1753</v>
      </c>
      <c r="B855" s="14" t="s">
        <v>3298</v>
      </c>
      <c r="C855" s="14" t="s">
        <v>3299</v>
      </c>
      <c r="D855" s="16">
        <v>45806</v>
      </c>
      <c r="E855" s="16"/>
      <c r="F855" s="14" t="s">
        <v>3300</v>
      </c>
      <c r="G855" s="14" t="s">
        <v>2209</v>
      </c>
      <c r="H855" s="14" t="s">
        <v>2059</v>
      </c>
      <c r="I855" s="15">
        <v>106.6</v>
      </c>
      <c r="J855" s="77">
        <v>3</v>
      </c>
      <c r="K855" s="92"/>
    </row>
    <row r="856" spans="1:11" ht="20.399999999999999" x14ac:dyDescent="0.25">
      <c r="A856" s="14" t="s">
        <v>1753</v>
      </c>
      <c r="B856" s="14" t="s">
        <v>3298</v>
      </c>
      <c r="C856" s="14" t="s">
        <v>3299</v>
      </c>
      <c r="D856" s="16">
        <v>45806</v>
      </c>
      <c r="E856" s="16"/>
      <c r="F856" s="14" t="s">
        <v>3300</v>
      </c>
      <c r="G856" s="14" t="s">
        <v>2209</v>
      </c>
      <c r="H856" s="14" t="s">
        <v>2059</v>
      </c>
      <c r="I856" s="15">
        <v>112.6</v>
      </c>
      <c r="J856" s="77">
        <v>5</v>
      </c>
      <c r="K856" s="92"/>
    </row>
    <row r="857" spans="1:11" ht="20.399999999999999" x14ac:dyDescent="0.25">
      <c r="A857" s="14" t="s">
        <v>1753</v>
      </c>
      <c r="B857" s="14" t="s">
        <v>3298</v>
      </c>
      <c r="C857" s="14" t="s">
        <v>3299</v>
      </c>
      <c r="D857" s="16">
        <v>45806</v>
      </c>
      <c r="E857" s="16"/>
      <c r="F857" s="14" t="s">
        <v>3300</v>
      </c>
      <c r="G857" s="14" t="s">
        <v>2209</v>
      </c>
      <c r="H857" s="14" t="s">
        <v>2059</v>
      </c>
      <c r="I857" s="15">
        <v>527.20000000000005</v>
      </c>
      <c r="J857" s="77">
        <v>4</v>
      </c>
      <c r="K857" s="92"/>
    </row>
    <row r="858" spans="1:11" ht="20.399999999999999" x14ac:dyDescent="0.25">
      <c r="A858" s="14" t="s">
        <v>1753</v>
      </c>
      <c r="B858" s="14" t="s">
        <v>3301</v>
      </c>
      <c r="C858" s="14" t="s">
        <v>3302</v>
      </c>
      <c r="D858" s="16">
        <v>45784</v>
      </c>
      <c r="E858" s="16"/>
      <c r="F858" s="14" t="s">
        <v>3303</v>
      </c>
      <c r="G858" s="14"/>
      <c r="H858" s="14" t="s">
        <v>3304</v>
      </c>
      <c r="I858" s="15">
        <v>6.2</v>
      </c>
      <c r="J858" s="77">
        <v>4</v>
      </c>
      <c r="K858" s="92"/>
    </row>
    <row r="859" spans="1:11" ht="20.399999999999999" x14ac:dyDescent="0.25">
      <c r="A859" s="14" t="s">
        <v>1753</v>
      </c>
      <c r="B859" s="14" t="s">
        <v>3305</v>
      </c>
      <c r="C859" s="14" t="s">
        <v>3306</v>
      </c>
      <c r="D859" s="16">
        <v>45784</v>
      </c>
      <c r="E859" s="16"/>
      <c r="F859" s="14" t="s">
        <v>3303</v>
      </c>
      <c r="G859" s="14"/>
      <c r="H859" s="14" t="s">
        <v>3307</v>
      </c>
      <c r="I859" s="15">
        <v>9.8000000000000007</v>
      </c>
      <c r="J859" s="77">
        <v>4</v>
      </c>
      <c r="K859" s="92"/>
    </row>
    <row r="860" spans="1:11" ht="20.399999999999999" x14ac:dyDescent="0.25">
      <c r="A860" s="14" t="s">
        <v>1753</v>
      </c>
      <c r="B860" s="14" t="s">
        <v>3308</v>
      </c>
      <c r="C860" s="14" t="s">
        <v>3309</v>
      </c>
      <c r="D860" s="16">
        <v>45784</v>
      </c>
      <c r="E860" s="16"/>
      <c r="F860" s="14" t="s">
        <v>3303</v>
      </c>
      <c r="G860" s="14"/>
      <c r="H860" s="14" t="s">
        <v>3310</v>
      </c>
      <c r="I860" s="15">
        <v>17.8</v>
      </c>
      <c r="J860" s="77">
        <v>4</v>
      </c>
      <c r="K860" s="92"/>
    </row>
    <row r="861" spans="1:11" ht="20.399999999999999" x14ac:dyDescent="0.25">
      <c r="A861" s="14" t="s">
        <v>1753</v>
      </c>
      <c r="B861" s="14" t="s">
        <v>3311</v>
      </c>
      <c r="C861" s="14" t="s">
        <v>3312</v>
      </c>
      <c r="D861" s="16">
        <v>45784</v>
      </c>
      <c r="E861" s="16"/>
      <c r="F861" s="14" t="s">
        <v>3303</v>
      </c>
      <c r="G861" s="14"/>
      <c r="H861" s="14" t="s">
        <v>3313</v>
      </c>
      <c r="I861" s="15">
        <v>46.3</v>
      </c>
      <c r="J861" s="77">
        <v>4</v>
      </c>
      <c r="K861" s="92"/>
    </row>
    <row r="862" spans="1:11" ht="20.399999999999999" x14ac:dyDescent="0.25">
      <c r="A862" s="14" t="s">
        <v>1753</v>
      </c>
      <c r="B862" s="14" t="s">
        <v>3314</v>
      </c>
      <c r="C862" s="14" t="s">
        <v>3315</v>
      </c>
      <c r="D862" s="16">
        <v>45784</v>
      </c>
      <c r="E862" s="16"/>
      <c r="F862" s="14" t="s">
        <v>3303</v>
      </c>
      <c r="G862" s="14"/>
      <c r="H862" s="14" t="s">
        <v>3316</v>
      </c>
      <c r="I862" s="15">
        <v>16</v>
      </c>
      <c r="J862" s="77">
        <v>4</v>
      </c>
      <c r="K862" s="92"/>
    </row>
    <row r="863" spans="1:11" ht="20.399999999999999" x14ac:dyDescent="0.25">
      <c r="A863" s="14" t="s">
        <v>1753</v>
      </c>
      <c r="B863" s="14" t="s">
        <v>3317</v>
      </c>
      <c r="C863" s="14" t="s">
        <v>3318</v>
      </c>
      <c r="D863" s="16">
        <v>45784</v>
      </c>
      <c r="E863" s="16"/>
      <c r="F863" s="14" t="s">
        <v>3303</v>
      </c>
      <c r="G863" s="14"/>
      <c r="H863" s="14" t="s">
        <v>3319</v>
      </c>
      <c r="I863" s="15">
        <v>15.4</v>
      </c>
      <c r="J863" s="77">
        <v>4</v>
      </c>
      <c r="K863" s="92"/>
    </row>
    <row r="864" spans="1:11" ht="20.399999999999999" x14ac:dyDescent="0.25">
      <c r="A864" s="14" t="s">
        <v>1753</v>
      </c>
      <c r="B864" s="14" t="s">
        <v>3320</v>
      </c>
      <c r="C864" s="14" t="s">
        <v>3321</v>
      </c>
      <c r="D864" s="16">
        <v>45784</v>
      </c>
      <c r="E864" s="16"/>
      <c r="F864" s="14" t="s">
        <v>3303</v>
      </c>
      <c r="G864" s="14"/>
      <c r="H864" s="14" t="s">
        <v>3322</v>
      </c>
      <c r="I864" s="15">
        <v>19</v>
      </c>
      <c r="J864" s="77">
        <v>4</v>
      </c>
      <c r="K864" s="92"/>
    </row>
    <row r="865" spans="1:11" ht="20.399999999999999" x14ac:dyDescent="0.25">
      <c r="A865" s="14" t="s">
        <v>1753</v>
      </c>
      <c r="B865" s="14" t="s">
        <v>3323</v>
      </c>
      <c r="C865" s="14" t="s">
        <v>3324</v>
      </c>
      <c r="D865" s="16">
        <v>45790</v>
      </c>
      <c r="E865" s="16"/>
      <c r="F865" s="14" t="s">
        <v>3303</v>
      </c>
      <c r="G865" s="14"/>
      <c r="H865" s="14" t="s">
        <v>2888</v>
      </c>
      <c r="I865" s="15">
        <v>7.8</v>
      </c>
      <c r="J865" s="77">
        <v>4</v>
      </c>
      <c r="K865" s="92"/>
    </row>
    <row r="866" spans="1:11" ht="20.399999999999999" x14ac:dyDescent="0.25">
      <c r="A866" s="14" t="s">
        <v>1753</v>
      </c>
      <c r="B866" s="14" t="s">
        <v>3325</v>
      </c>
      <c r="C866" s="14" t="s">
        <v>3326</v>
      </c>
      <c r="D866" s="16">
        <v>45790</v>
      </c>
      <c r="E866" s="16"/>
      <c r="F866" s="14" t="s">
        <v>3303</v>
      </c>
      <c r="G866" s="14"/>
      <c r="H866" s="14" t="s">
        <v>3327</v>
      </c>
      <c r="I866" s="15">
        <v>20.6</v>
      </c>
      <c r="J866" s="77">
        <v>4</v>
      </c>
      <c r="K866" s="92"/>
    </row>
    <row r="867" spans="1:11" ht="20.399999999999999" x14ac:dyDescent="0.25">
      <c r="A867" s="14" t="s">
        <v>1753</v>
      </c>
      <c r="B867" s="14" t="s">
        <v>3328</v>
      </c>
      <c r="C867" s="14" t="s">
        <v>3329</v>
      </c>
      <c r="D867" s="16">
        <v>45790</v>
      </c>
      <c r="E867" s="16"/>
      <c r="F867" s="14" t="s">
        <v>3303</v>
      </c>
      <c r="G867" s="14"/>
      <c r="H867" s="14" t="s">
        <v>3330</v>
      </c>
      <c r="I867" s="15">
        <v>25.7</v>
      </c>
      <c r="J867" s="77">
        <v>4</v>
      </c>
      <c r="K867" s="92"/>
    </row>
    <row r="868" spans="1:11" ht="20.399999999999999" x14ac:dyDescent="0.25">
      <c r="A868" s="14" t="s">
        <v>1753</v>
      </c>
      <c r="B868" s="14" t="s">
        <v>3331</v>
      </c>
      <c r="C868" s="14" t="s">
        <v>3332</v>
      </c>
      <c r="D868" s="16">
        <v>45799</v>
      </c>
      <c r="E868" s="16"/>
      <c r="F868" s="14" t="s">
        <v>3303</v>
      </c>
      <c r="G868" s="14"/>
      <c r="H868" s="14" t="s">
        <v>3333</v>
      </c>
      <c r="I868" s="15">
        <v>83.92</v>
      </c>
      <c r="J868" s="77">
        <v>4</v>
      </c>
      <c r="K868" s="92"/>
    </row>
    <row r="869" spans="1:11" ht="20.399999999999999" x14ac:dyDescent="0.25">
      <c r="A869" s="14" t="s">
        <v>1753</v>
      </c>
      <c r="B869" s="14" t="s">
        <v>3334</v>
      </c>
      <c r="C869" s="14" t="s">
        <v>3335</v>
      </c>
      <c r="D869" s="16">
        <v>45799</v>
      </c>
      <c r="E869" s="16"/>
      <c r="F869" s="14" t="s">
        <v>3303</v>
      </c>
      <c r="G869" s="14"/>
      <c r="H869" s="14" t="s">
        <v>2905</v>
      </c>
      <c r="I869" s="15">
        <v>2.8</v>
      </c>
      <c r="J869" s="77">
        <v>4</v>
      </c>
      <c r="K869" s="92"/>
    </row>
    <row r="870" spans="1:11" ht="25.8" customHeight="1" x14ac:dyDescent="0.25">
      <c r="A870" s="14" t="s">
        <v>1753</v>
      </c>
      <c r="B870" s="14" t="s">
        <v>3462</v>
      </c>
      <c r="C870" s="14" t="s">
        <v>3463</v>
      </c>
      <c r="D870" s="16">
        <v>45782</v>
      </c>
      <c r="E870" s="16"/>
      <c r="F870" s="14" t="s">
        <v>3464</v>
      </c>
      <c r="G870" s="14" t="s">
        <v>2339</v>
      </c>
      <c r="H870" s="14" t="s">
        <v>2340</v>
      </c>
      <c r="I870" s="15">
        <v>607.20000000000005</v>
      </c>
      <c r="J870" s="77">
        <v>3</v>
      </c>
      <c r="K870" s="92"/>
    </row>
    <row r="871" spans="1:11" ht="31.2" customHeight="1" x14ac:dyDescent="0.25">
      <c r="A871" s="14" t="s">
        <v>1753</v>
      </c>
      <c r="B871" s="14" t="s">
        <v>4227</v>
      </c>
      <c r="C871" s="14" t="s">
        <v>3462</v>
      </c>
      <c r="D871" s="16">
        <v>45800</v>
      </c>
      <c r="E871" s="16"/>
      <c r="F871" s="14" t="s">
        <v>4228</v>
      </c>
      <c r="G871" s="14"/>
      <c r="H871" s="14" t="s">
        <v>1813</v>
      </c>
      <c r="I871" s="15">
        <v>139.66</v>
      </c>
      <c r="J871" s="77">
        <v>3</v>
      </c>
      <c r="K871" s="92"/>
    </row>
    <row r="872" spans="1:11" ht="30.6" x14ac:dyDescent="0.25">
      <c r="A872" s="14" t="s">
        <v>1753</v>
      </c>
      <c r="B872" s="14" t="s">
        <v>3465</v>
      </c>
      <c r="C872" s="14" t="s">
        <v>3466</v>
      </c>
      <c r="D872" s="16">
        <v>45782</v>
      </c>
      <c r="E872" s="16"/>
      <c r="F872" s="14" t="s">
        <v>3467</v>
      </c>
      <c r="G872" s="14" t="s">
        <v>3468</v>
      </c>
      <c r="H872" s="14" t="s">
        <v>3469</v>
      </c>
      <c r="I872" s="15">
        <v>1614.84</v>
      </c>
      <c r="J872" s="77">
        <v>5</v>
      </c>
      <c r="K872" s="92"/>
    </row>
    <row r="873" spans="1:11" ht="20.399999999999999" x14ac:dyDescent="0.25">
      <c r="A873" s="14" t="s">
        <v>1753</v>
      </c>
      <c r="B873" s="14" t="s">
        <v>3470</v>
      </c>
      <c r="C873" s="14" t="s">
        <v>3471</v>
      </c>
      <c r="D873" s="16">
        <v>45782</v>
      </c>
      <c r="E873" s="16"/>
      <c r="F873" s="14" t="s">
        <v>3472</v>
      </c>
      <c r="G873" s="14" t="s">
        <v>2033</v>
      </c>
      <c r="H873" s="14" t="s">
        <v>2034</v>
      </c>
      <c r="I873" s="15">
        <v>135</v>
      </c>
      <c r="J873" s="77">
        <v>3</v>
      </c>
      <c r="K873" s="92"/>
    </row>
    <row r="874" spans="1:11" ht="20.399999999999999" x14ac:dyDescent="0.25">
      <c r="A874" s="14" t="s">
        <v>1753</v>
      </c>
      <c r="B874" s="14" t="s">
        <v>3473</v>
      </c>
      <c r="C874" s="14" t="s">
        <v>3474</v>
      </c>
      <c r="D874" s="16">
        <v>45784</v>
      </c>
      <c r="E874" s="16"/>
      <c r="F874" s="14" t="s">
        <v>3475</v>
      </c>
      <c r="G874" s="14" t="s">
        <v>2209</v>
      </c>
      <c r="H874" s="14" t="s">
        <v>2059</v>
      </c>
      <c r="I874" s="15">
        <v>105</v>
      </c>
      <c r="J874" s="77">
        <v>3</v>
      </c>
      <c r="K874" s="92"/>
    </row>
    <row r="875" spans="1:11" ht="20.399999999999999" x14ac:dyDescent="0.25">
      <c r="A875" s="14" t="s">
        <v>1753</v>
      </c>
      <c r="B875" s="14" t="s">
        <v>3473</v>
      </c>
      <c r="C875" s="14" t="s">
        <v>3474</v>
      </c>
      <c r="D875" s="16">
        <v>45784</v>
      </c>
      <c r="E875" s="16"/>
      <c r="F875" s="14" t="s">
        <v>3475</v>
      </c>
      <c r="G875" s="14" t="s">
        <v>2209</v>
      </c>
      <c r="H875" s="14" t="s">
        <v>2059</v>
      </c>
      <c r="I875" s="15">
        <v>136.5</v>
      </c>
      <c r="J875" s="77">
        <v>5</v>
      </c>
      <c r="K875" s="92"/>
    </row>
    <row r="876" spans="1:11" ht="20.399999999999999" x14ac:dyDescent="0.25">
      <c r="A876" s="14" t="s">
        <v>1753</v>
      </c>
      <c r="B876" s="14" t="s">
        <v>3473</v>
      </c>
      <c r="C876" s="14" t="s">
        <v>3474</v>
      </c>
      <c r="D876" s="16">
        <v>45784</v>
      </c>
      <c r="E876" s="16"/>
      <c r="F876" s="14" t="s">
        <v>3475</v>
      </c>
      <c r="G876" s="14" t="s">
        <v>2209</v>
      </c>
      <c r="H876" s="14" t="s">
        <v>2059</v>
      </c>
      <c r="I876" s="15">
        <v>447.44</v>
      </c>
      <c r="J876" s="77">
        <v>4</v>
      </c>
      <c r="K876" s="92"/>
    </row>
    <row r="877" spans="1:11" ht="13.2" x14ac:dyDescent="0.25">
      <c r="A877" s="14" t="s">
        <v>1753</v>
      </c>
      <c r="B877" s="14" t="s">
        <v>3476</v>
      </c>
      <c r="C877" s="14" t="s">
        <v>3477</v>
      </c>
      <c r="D877" s="16">
        <v>45784</v>
      </c>
      <c r="E877" s="16"/>
      <c r="F877" s="14" t="s">
        <v>2318</v>
      </c>
      <c r="G877" s="14" t="s">
        <v>2037</v>
      </c>
      <c r="H877" s="14" t="s">
        <v>2038</v>
      </c>
      <c r="I877" s="15">
        <v>400</v>
      </c>
      <c r="J877" s="77">
        <v>2</v>
      </c>
      <c r="K877" s="92"/>
    </row>
    <row r="878" spans="1:11" ht="13.2" x14ac:dyDescent="0.25">
      <c r="A878" s="14" t="s">
        <v>1753</v>
      </c>
      <c r="B878" s="14" t="s">
        <v>3478</v>
      </c>
      <c r="C878" s="14" t="s">
        <v>3479</v>
      </c>
      <c r="D878" s="16">
        <v>45784</v>
      </c>
      <c r="E878" s="16"/>
      <c r="F878" s="14" t="s">
        <v>3480</v>
      </c>
      <c r="G878" s="14" t="s">
        <v>2037</v>
      </c>
      <c r="H878" s="14" t="s">
        <v>2038</v>
      </c>
      <c r="I878" s="15">
        <v>400</v>
      </c>
      <c r="J878" s="77">
        <v>2</v>
      </c>
      <c r="K878" s="92"/>
    </row>
    <row r="879" spans="1:11" ht="30.6" x14ac:dyDescent="0.25">
      <c r="A879" s="14" t="s">
        <v>1753</v>
      </c>
      <c r="B879" s="14" t="s">
        <v>3481</v>
      </c>
      <c r="C879" s="14" t="s">
        <v>3482</v>
      </c>
      <c r="D879" s="16">
        <v>45784</v>
      </c>
      <c r="E879" s="16"/>
      <c r="F879" s="14" t="s">
        <v>3483</v>
      </c>
      <c r="G879" s="14" t="s">
        <v>2334</v>
      </c>
      <c r="H879" s="14" t="s">
        <v>2335</v>
      </c>
      <c r="I879" s="15">
        <v>750</v>
      </c>
      <c r="J879" s="77">
        <v>3</v>
      </c>
      <c r="K879" s="92"/>
    </row>
    <row r="880" spans="1:11" ht="13.2" x14ac:dyDescent="0.25">
      <c r="A880" s="14" t="s">
        <v>1753</v>
      </c>
      <c r="B880" s="14" t="s">
        <v>3484</v>
      </c>
      <c r="C880" s="14" t="s">
        <v>3485</v>
      </c>
      <c r="D880" s="16">
        <v>45784</v>
      </c>
      <c r="E880" s="16"/>
      <c r="F880" s="14" t="s">
        <v>3480</v>
      </c>
      <c r="G880" s="14" t="s">
        <v>2019</v>
      </c>
      <c r="H880" s="14" t="s">
        <v>2020</v>
      </c>
      <c r="I880" s="15">
        <v>1000</v>
      </c>
      <c r="J880" s="77">
        <v>2</v>
      </c>
      <c r="K880" s="92"/>
    </row>
    <row r="881" spans="1:11" ht="20.399999999999999" x14ac:dyDescent="0.25">
      <c r="A881" s="14" t="s">
        <v>1753</v>
      </c>
      <c r="B881" s="14" t="s">
        <v>3486</v>
      </c>
      <c r="C881" s="14" t="s">
        <v>3487</v>
      </c>
      <c r="D881" s="16">
        <v>45784</v>
      </c>
      <c r="E881" s="16"/>
      <c r="F881" s="14" t="s">
        <v>3488</v>
      </c>
      <c r="G881" s="14" t="s">
        <v>2304</v>
      </c>
      <c r="H881" s="14" t="s">
        <v>2305</v>
      </c>
      <c r="I881" s="15">
        <v>750</v>
      </c>
      <c r="J881" s="77">
        <v>5</v>
      </c>
      <c r="K881" s="92"/>
    </row>
    <row r="882" spans="1:11" ht="20.399999999999999" x14ac:dyDescent="0.25">
      <c r="A882" s="14" t="s">
        <v>1753</v>
      </c>
      <c r="B882" s="14" t="s">
        <v>3489</v>
      </c>
      <c r="C882" s="14" t="s">
        <v>2001</v>
      </c>
      <c r="D882" s="16">
        <v>45784</v>
      </c>
      <c r="E882" s="16"/>
      <c r="F882" s="14" t="s">
        <v>3490</v>
      </c>
      <c r="G882" s="14" t="s">
        <v>3491</v>
      </c>
      <c r="H882" s="14" t="s">
        <v>3492</v>
      </c>
      <c r="I882" s="15">
        <v>750</v>
      </c>
      <c r="J882" s="77">
        <v>3</v>
      </c>
      <c r="K882" s="92"/>
    </row>
    <row r="883" spans="1:11" ht="48.6" customHeight="1" x14ac:dyDescent="0.25">
      <c r="A883" s="14" t="s">
        <v>1753</v>
      </c>
      <c r="B883" s="14" t="s">
        <v>3493</v>
      </c>
      <c r="C883" s="14" t="s">
        <v>2302</v>
      </c>
      <c r="D883" s="16">
        <v>45784</v>
      </c>
      <c r="E883" s="16"/>
      <c r="F883" s="14" t="s">
        <v>3494</v>
      </c>
      <c r="G883" s="14" t="s">
        <v>3491</v>
      </c>
      <c r="H883" s="14" t="s">
        <v>3492</v>
      </c>
      <c r="I883" s="15">
        <v>681.95</v>
      </c>
      <c r="J883" s="77">
        <v>3</v>
      </c>
      <c r="K883" s="92"/>
    </row>
    <row r="884" spans="1:11" ht="20.399999999999999" x14ac:dyDescent="0.25">
      <c r="A884" s="14" t="s">
        <v>1753</v>
      </c>
      <c r="B884" s="14" t="s">
        <v>3497</v>
      </c>
      <c r="C884" s="14" t="s">
        <v>3498</v>
      </c>
      <c r="D884" s="16">
        <v>45791</v>
      </c>
      <c r="E884" s="16"/>
      <c r="F884" s="14" t="s">
        <v>3499</v>
      </c>
      <c r="G884" s="14" t="s">
        <v>2329</v>
      </c>
      <c r="H884" s="14" t="s">
        <v>2330</v>
      </c>
      <c r="I884" s="15">
        <v>60</v>
      </c>
      <c r="J884" s="77">
        <v>5</v>
      </c>
      <c r="K884" s="92"/>
    </row>
    <row r="885" spans="1:11" ht="20.399999999999999" x14ac:dyDescent="0.25">
      <c r="A885" s="14" t="s">
        <v>1753</v>
      </c>
      <c r="B885" s="14" t="s">
        <v>3513</v>
      </c>
      <c r="C885" s="14" t="s">
        <v>3514</v>
      </c>
      <c r="D885" s="16">
        <v>45792</v>
      </c>
      <c r="E885" s="16"/>
      <c r="F885" s="14" t="s">
        <v>3515</v>
      </c>
      <c r="G885" s="14" t="s">
        <v>2311</v>
      </c>
      <c r="H885" s="14" t="s">
        <v>2312</v>
      </c>
      <c r="I885" s="15">
        <v>180</v>
      </c>
      <c r="J885" s="77">
        <v>5</v>
      </c>
      <c r="K885" s="92"/>
    </row>
    <row r="886" spans="1:11" s="320" customFormat="1" ht="23.4" customHeight="1" x14ac:dyDescent="0.25">
      <c r="A886" s="315" t="s">
        <v>1753</v>
      </c>
      <c r="B886" s="315" t="s">
        <v>3659</v>
      </c>
      <c r="C886" s="315" t="s">
        <v>3513</v>
      </c>
      <c r="D886" s="316">
        <v>45800</v>
      </c>
      <c r="E886" s="316"/>
      <c r="F886" s="315" t="s">
        <v>3660</v>
      </c>
      <c r="G886" s="315"/>
      <c r="H886" s="315" t="s">
        <v>1813</v>
      </c>
      <c r="I886" s="317">
        <v>41.4</v>
      </c>
      <c r="J886" s="318">
        <v>5</v>
      </c>
      <c r="K886" s="319"/>
    </row>
    <row r="887" spans="1:11" ht="20.399999999999999" x14ac:dyDescent="0.25">
      <c r="A887" s="14" t="s">
        <v>1753</v>
      </c>
      <c r="B887" s="14" t="s">
        <v>3524</v>
      </c>
      <c r="C887" s="14" t="s">
        <v>3525</v>
      </c>
      <c r="D887" s="16">
        <v>45797</v>
      </c>
      <c r="E887" s="16"/>
      <c r="F887" s="14" t="s">
        <v>3526</v>
      </c>
      <c r="G887" s="14" t="s">
        <v>2042</v>
      </c>
      <c r="H887" s="14" t="s">
        <v>2043</v>
      </c>
      <c r="I887" s="15">
        <v>783</v>
      </c>
      <c r="J887" s="77">
        <v>3</v>
      </c>
      <c r="K887" s="92"/>
    </row>
    <row r="888" spans="1:11" ht="36" customHeight="1" x14ac:dyDescent="0.25">
      <c r="A888" s="14" t="s">
        <v>1753</v>
      </c>
      <c r="B888" s="14" t="s">
        <v>3544</v>
      </c>
      <c r="C888" s="14" t="s">
        <v>3545</v>
      </c>
      <c r="D888" s="16">
        <v>45807</v>
      </c>
      <c r="E888" s="16"/>
      <c r="F888" s="14" t="s">
        <v>3546</v>
      </c>
      <c r="G888" s="14" t="s">
        <v>2329</v>
      </c>
      <c r="H888" s="14" t="s">
        <v>2330</v>
      </c>
      <c r="I888" s="15">
        <v>243</v>
      </c>
      <c r="J888" s="77">
        <v>5</v>
      </c>
      <c r="K888" s="92"/>
    </row>
    <row r="889" spans="1:11" ht="79.2" customHeight="1" x14ac:dyDescent="0.25">
      <c r="A889" s="14" t="s">
        <v>1753</v>
      </c>
      <c r="B889" s="14" t="s">
        <v>3628</v>
      </c>
      <c r="C889" s="14" t="s">
        <v>3629</v>
      </c>
      <c r="D889" s="16">
        <v>45786</v>
      </c>
      <c r="E889" s="16"/>
      <c r="F889" s="14" t="s">
        <v>3630</v>
      </c>
      <c r="G889" s="14" t="s">
        <v>2066</v>
      </c>
      <c r="H889" s="14" t="s">
        <v>2067</v>
      </c>
      <c r="I889" s="15">
        <v>350</v>
      </c>
      <c r="J889" s="77">
        <v>5</v>
      </c>
      <c r="K889" s="92"/>
    </row>
    <row r="890" spans="1:11" ht="13.2" x14ac:dyDescent="0.25">
      <c r="A890" s="14" t="s">
        <v>1753</v>
      </c>
      <c r="B890" s="14" t="s">
        <v>3202</v>
      </c>
      <c r="C890" s="14"/>
      <c r="D890" s="16">
        <v>45808</v>
      </c>
      <c r="E890" s="16"/>
      <c r="F890" s="14" t="s">
        <v>3452</v>
      </c>
      <c r="G890" s="14"/>
      <c r="H890" s="14" t="s">
        <v>1760</v>
      </c>
      <c r="I890" s="15">
        <v>22</v>
      </c>
      <c r="J890" s="77">
        <v>4</v>
      </c>
      <c r="K890" s="92"/>
    </row>
    <row r="891" spans="1:11" ht="47.4" customHeight="1" x14ac:dyDescent="0.25">
      <c r="A891" s="14" t="s">
        <v>3248</v>
      </c>
      <c r="B891" s="14" t="s">
        <v>3246</v>
      </c>
      <c r="C891" s="14" t="s">
        <v>3247</v>
      </c>
      <c r="D891" s="16">
        <v>45791</v>
      </c>
      <c r="E891" s="16"/>
      <c r="F891" s="14" t="s">
        <v>3249</v>
      </c>
      <c r="G891" s="14" t="s">
        <v>3250</v>
      </c>
      <c r="H891" s="14" t="s">
        <v>3251</v>
      </c>
      <c r="I891" s="15">
        <v>13000</v>
      </c>
      <c r="J891" s="77">
        <v>5</v>
      </c>
      <c r="K891" s="92"/>
    </row>
    <row r="892" spans="1:11" ht="90.6" customHeight="1" x14ac:dyDescent="0.25">
      <c r="A892" s="14" t="s">
        <v>1753</v>
      </c>
      <c r="B892" s="14"/>
      <c r="C892" s="14"/>
      <c r="D892" s="16"/>
      <c r="E892" s="16"/>
      <c r="F892" s="14" t="s">
        <v>4256</v>
      </c>
      <c r="G892" s="14"/>
      <c r="H892" s="14"/>
      <c r="I892" s="15"/>
      <c r="J892" s="77"/>
      <c r="K892" s="92"/>
    </row>
    <row r="893" spans="1:11" ht="33.6" customHeight="1" x14ac:dyDescent="0.25">
      <c r="A893" s="14" t="s">
        <v>1753</v>
      </c>
      <c r="B893" s="14" t="s">
        <v>3500</v>
      </c>
      <c r="C893" s="14" t="s">
        <v>3501</v>
      </c>
      <c r="D893" s="16">
        <v>45791</v>
      </c>
      <c r="E893" s="16"/>
      <c r="F893" s="14" t="s">
        <v>3502</v>
      </c>
      <c r="G893" s="14" t="s">
        <v>2329</v>
      </c>
      <c r="H893" s="14" t="s">
        <v>2330</v>
      </c>
      <c r="I893" s="15">
        <v>300</v>
      </c>
      <c r="J893" s="77">
        <v>5</v>
      </c>
      <c r="K893" s="92"/>
    </row>
    <row r="894" spans="1:11" ht="33.6" customHeight="1" x14ac:dyDescent="0.25">
      <c r="A894" s="14" t="s">
        <v>1753</v>
      </c>
      <c r="B894" s="14" t="s">
        <v>3503</v>
      </c>
      <c r="C894" s="14" t="s">
        <v>3504</v>
      </c>
      <c r="D894" s="16">
        <v>45791</v>
      </c>
      <c r="E894" s="16"/>
      <c r="F894" s="14" t="s">
        <v>3505</v>
      </c>
      <c r="G894" s="14" t="s">
        <v>2329</v>
      </c>
      <c r="H894" s="14" t="s">
        <v>2330</v>
      </c>
      <c r="I894" s="15">
        <v>168</v>
      </c>
      <c r="J894" s="77">
        <v>5</v>
      </c>
      <c r="K894" s="92"/>
    </row>
    <row r="895" spans="1:11" ht="33.6" customHeight="1" x14ac:dyDescent="0.25">
      <c r="A895" s="14" t="s">
        <v>1753</v>
      </c>
      <c r="B895" s="14" t="s">
        <v>3506</v>
      </c>
      <c r="C895" s="14" t="s">
        <v>3507</v>
      </c>
      <c r="D895" s="16">
        <v>45791</v>
      </c>
      <c r="E895" s="16"/>
      <c r="F895" s="14" t="s">
        <v>3508</v>
      </c>
      <c r="G895" s="14" t="s">
        <v>2329</v>
      </c>
      <c r="H895" s="14" t="s">
        <v>2330</v>
      </c>
      <c r="I895" s="15">
        <v>52</v>
      </c>
      <c r="J895" s="77">
        <v>5</v>
      </c>
      <c r="K895" s="92"/>
    </row>
    <row r="896" spans="1:11" ht="33.6" customHeight="1" x14ac:dyDescent="0.25">
      <c r="A896" s="14" t="s">
        <v>1753</v>
      </c>
      <c r="B896" s="14" t="s">
        <v>3509</v>
      </c>
      <c r="C896" s="14" t="s">
        <v>3247</v>
      </c>
      <c r="D896" s="16">
        <v>45792</v>
      </c>
      <c r="E896" s="16"/>
      <c r="F896" s="14" t="s">
        <v>3510</v>
      </c>
      <c r="G896" s="14" t="s">
        <v>3511</v>
      </c>
      <c r="H896" s="14" t="s">
        <v>3512</v>
      </c>
      <c r="I896" s="15">
        <v>500</v>
      </c>
      <c r="J896" s="77">
        <v>5</v>
      </c>
      <c r="K896" s="92"/>
    </row>
    <row r="897" spans="1:11" ht="33.6" customHeight="1" x14ac:dyDescent="0.25">
      <c r="A897" s="14" t="s">
        <v>1753</v>
      </c>
      <c r="B897" s="14" t="s">
        <v>3519</v>
      </c>
      <c r="C897" s="14" t="s">
        <v>2392</v>
      </c>
      <c r="D897" s="16">
        <v>45792</v>
      </c>
      <c r="E897" s="16"/>
      <c r="F897" s="14" t="s">
        <v>3520</v>
      </c>
      <c r="G897" s="14" t="s">
        <v>2402</v>
      </c>
      <c r="H897" s="14" t="s">
        <v>2403</v>
      </c>
      <c r="I897" s="15">
        <v>298</v>
      </c>
      <c r="J897" s="77">
        <v>5</v>
      </c>
      <c r="K897" s="92"/>
    </row>
    <row r="898" spans="1:11" ht="33.6" customHeight="1" x14ac:dyDescent="0.25">
      <c r="A898" s="14" t="s">
        <v>1753</v>
      </c>
      <c r="B898" s="14" t="s">
        <v>3566</v>
      </c>
      <c r="C898" s="14" t="s">
        <v>3567</v>
      </c>
      <c r="D898" s="16">
        <v>45798</v>
      </c>
      <c r="E898" s="16"/>
      <c r="F898" s="14" t="s">
        <v>3568</v>
      </c>
      <c r="G898" s="14" t="s">
        <v>3569</v>
      </c>
      <c r="H898" s="14" t="s">
        <v>3570</v>
      </c>
      <c r="I898" s="15">
        <v>1176</v>
      </c>
      <c r="J898" s="77">
        <v>5</v>
      </c>
      <c r="K898" s="92"/>
    </row>
    <row r="899" spans="1:11" ht="36" customHeight="1" x14ac:dyDescent="0.25">
      <c r="A899" s="14" t="s">
        <v>1753</v>
      </c>
      <c r="B899" s="14" t="s">
        <v>3592</v>
      </c>
      <c r="C899" s="14" t="s">
        <v>3593</v>
      </c>
      <c r="D899" s="16">
        <v>45784</v>
      </c>
      <c r="E899" s="16"/>
      <c r="F899" s="14" t="s">
        <v>3594</v>
      </c>
      <c r="G899" s="14" t="s">
        <v>3595</v>
      </c>
      <c r="H899" s="14" t="s">
        <v>3596</v>
      </c>
      <c r="I899" s="15">
        <v>6254.55</v>
      </c>
      <c r="J899" s="77">
        <v>5</v>
      </c>
      <c r="K899" s="92"/>
    </row>
    <row r="900" spans="1:11" ht="48.6" customHeight="1" x14ac:dyDescent="0.25">
      <c r="A900" s="14" t="s">
        <v>1753</v>
      </c>
      <c r="B900" s="14" t="s">
        <v>3597</v>
      </c>
      <c r="C900" s="14" t="s">
        <v>3598</v>
      </c>
      <c r="D900" s="16">
        <v>45784</v>
      </c>
      <c r="E900" s="16"/>
      <c r="F900" s="14" t="s">
        <v>3599</v>
      </c>
      <c r="G900" s="14" t="s">
        <v>3600</v>
      </c>
      <c r="H900" s="14" t="s">
        <v>3601</v>
      </c>
      <c r="I900" s="15">
        <v>265.68</v>
      </c>
      <c r="J900" s="77">
        <v>5</v>
      </c>
      <c r="K900" s="92"/>
    </row>
    <row r="901" spans="1:11" ht="48.6" customHeight="1" x14ac:dyDescent="0.25">
      <c r="A901" s="14" t="s">
        <v>1753</v>
      </c>
      <c r="B901" s="14" t="s">
        <v>3778</v>
      </c>
      <c r="C901" s="14" t="s">
        <v>3779</v>
      </c>
      <c r="D901" s="16">
        <v>45784</v>
      </c>
      <c r="E901" s="16"/>
      <c r="F901" s="14" t="s">
        <v>3780</v>
      </c>
      <c r="G901" s="14"/>
      <c r="H901" s="14" t="s">
        <v>2621</v>
      </c>
      <c r="I901" s="15">
        <v>7.4</v>
      </c>
      <c r="J901" s="77">
        <v>5</v>
      </c>
      <c r="K901" s="92"/>
    </row>
    <row r="902" spans="1:11" ht="39" customHeight="1" x14ac:dyDescent="0.25">
      <c r="A902" s="14" t="s">
        <v>1753</v>
      </c>
      <c r="B902" s="14" t="s">
        <v>3781</v>
      </c>
      <c r="C902" s="14" t="s">
        <v>3782</v>
      </c>
      <c r="D902" s="16">
        <v>45784</v>
      </c>
      <c r="E902" s="16"/>
      <c r="F902" s="14" t="s">
        <v>3783</v>
      </c>
      <c r="G902" s="14" t="s">
        <v>2610</v>
      </c>
      <c r="H902" s="14" t="s">
        <v>2612</v>
      </c>
      <c r="I902" s="15">
        <v>81.8</v>
      </c>
      <c r="J902" s="77">
        <v>5</v>
      </c>
      <c r="K902" s="92"/>
    </row>
    <row r="903" spans="1:11" ht="39.6" customHeight="1" x14ac:dyDescent="0.25">
      <c r="A903" s="14" t="s">
        <v>1753</v>
      </c>
      <c r="B903" s="14" t="s">
        <v>3784</v>
      </c>
      <c r="C903" s="14" t="s">
        <v>3785</v>
      </c>
      <c r="D903" s="16">
        <v>45784</v>
      </c>
      <c r="E903" s="16"/>
      <c r="F903" s="14" t="s">
        <v>3783</v>
      </c>
      <c r="G903" s="14" t="s">
        <v>3786</v>
      </c>
      <c r="H903" s="14" t="s">
        <v>3787</v>
      </c>
      <c r="I903" s="15">
        <v>176.85</v>
      </c>
      <c r="J903" s="77">
        <v>5</v>
      </c>
      <c r="K903" s="92"/>
    </row>
    <row r="904" spans="1:11" ht="56.4" customHeight="1" x14ac:dyDescent="0.25">
      <c r="A904" s="14" t="s">
        <v>1753</v>
      </c>
      <c r="B904" s="14" t="s">
        <v>3654</v>
      </c>
      <c r="C904" s="14" t="s">
        <v>3655</v>
      </c>
      <c r="D904" s="16">
        <v>45800</v>
      </c>
      <c r="E904" s="16"/>
      <c r="F904" s="14" t="s">
        <v>3656</v>
      </c>
      <c r="G904" s="14" t="s">
        <v>3657</v>
      </c>
      <c r="H904" s="14" t="s">
        <v>3658</v>
      </c>
      <c r="I904" s="15">
        <v>1000</v>
      </c>
      <c r="J904" s="77">
        <v>5</v>
      </c>
      <c r="K904" s="92"/>
    </row>
    <row r="905" spans="1:11" ht="100.8" customHeight="1" x14ac:dyDescent="0.25">
      <c r="A905" s="14" t="s">
        <v>1753</v>
      </c>
      <c r="B905" s="14"/>
      <c r="C905" s="14"/>
      <c r="D905" s="16"/>
      <c r="E905" s="16"/>
      <c r="F905" s="14" t="s">
        <v>4257</v>
      </c>
      <c r="G905" s="14"/>
      <c r="H905" s="14"/>
      <c r="I905" s="15"/>
      <c r="J905" s="77"/>
      <c r="K905" s="92"/>
    </row>
    <row r="906" spans="1:11" ht="39" customHeight="1" x14ac:dyDescent="0.25">
      <c r="A906" s="14" t="s">
        <v>3245</v>
      </c>
      <c r="B906" s="14" t="s">
        <v>3428</v>
      </c>
      <c r="C906" s="14" t="s">
        <v>3429</v>
      </c>
      <c r="D906" s="16">
        <v>45791</v>
      </c>
      <c r="E906" s="16"/>
      <c r="F906" s="14" t="s">
        <v>3430</v>
      </c>
      <c r="G906" s="14"/>
      <c r="H906" s="14" t="s">
        <v>3431</v>
      </c>
      <c r="I906" s="15">
        <v>3728</v>
      </c>
      <c r="J906" s="77"/>
      <c r="K906" s="92"/>
    </row>
    <row r="907" spans="1:11" ht="27.6" customHeight="1" x14ac:dyDescent="0.25">
      <c r="A907" s="14" t="s">
        <v>3245</v>
      </c>
      <c r="B907" s="14" t="s">
        <v>3202</v>
      </c>
      <c r="C907" s="14"/>
      <c r="D907" s="16">
        <v>45791</v>
      </c>
      <c r="E907" s="16"/>
      <c r="F907" s="14" t="s">
        <v>3444</v>
      </c>
      <c r="G907" s="14"/>
      <c r="H907" s="14" t="s">
        <v>1760</v>
      </c>
      <c r="I907" s="15">
        <v>3</v>
      </c>
      <c r="J907" s="77"/>
      <c r="K907" s="92"/>
    </row>
    <row r="908" spans="1:11" ht="39" customHeight="1" x14ac:dyDescent="0.25">
      <c r="A908" s="14" t="s">
        <v>1753</v>
      </c>
      <c r="B908" s="14" t="s">
        <v>3428</v>
      </c>
      <c r="C908" s="14" t="s">
        <v>3429</v>
      </c>
      <c r="D908" s="16">
        <v>45791</v>
      </c>
      <c r="E908" s="16"/>
      <c r="F908" s="14" t="s">
        <v>3430</v>
      </c>
      <c r="G908" s="14"/>
      <c r="H908" s="14" t="s">
        <v>3431</v>
      </c>
      <c r="I908" s="15">
        <v>3728</v>
      </c>
      <c r="J908" s="77">
        <v>3</v>
      </c>
      <c r="K908" s="92"/>
    </row>
    <row r="909" spans="1:11" ht="26.4" customHeight="1" x14ac:dyDescent="0.25">
      <c r="A909" s="14" t="s">
        <v>1753</v>
      </c>
      <c r="B909" s="14" t="s">
        <v>3202</v>
      </c>
      <c r="C909" s="14"/>
      <c r="D909" s="16">
        <v>45791</v>
      </c>
      <c r="E909" s="16"/>
      <c r="F909" s="14" t="s">
        <v>3444</v>
      </c>
      <c r="G909" s="14"/>
      <c r="H909" s="14" t="s">
        <v>1760</v>
      </c>
      <c r="I909" s="15">
        <v>20</v>
      </c>
      <c r="J909" s="77">
        <v>3</v>
      </c>
      <c r="K909" s="92"/>
    </row>
    <row r="910" spans="1:11" ht="46.2" customHeight="1" x14ac:dyDescent="0.25">
      <c r="A910" s="14" t="s">
        <v>1753</v>
      </c>
      <c r="B910" s="14" t="s">
        <v>3242</v>
      </c>
      <c r="C910" s="14" t="s">
        <v>3243</v>
      </c>
      <c r="D910" s="16">
        <v>45790</v>
      </c>
      <c r="E910" s="16"/>
      <c r="F910" s="14" t="s">
        <v>3244</v>
      </c>
      <c r="G910" s="14" t="s">
        <v>1968</v>
      </c>
      <c r="H910" s="14" t="s">
        <v>1776</v>
      </c>
      <c r="I910" s="15">
        <v>650.85</v>
      </c>
      <c r="J910" s="77">
        <v>3</v>
      </c>
      <c r="K910" s="92"/>
    </row>
    <row r="911" spans="1:11" ht="44.4" customHeight="1" x14ac:dyDescent="0.25">
      <c r="A911" s="14" t="s">
        <v>3245</v>
      </c>
      <c r="B911" s="14" t="s">
        <v>3242</v>
      </c>
      <c r="C911" s="14" t="s">
        <v>3243</v>
      </c>
      <c r="D911" s="16">
        <v>45790</v>
      </c>
      <c r="E911" s="16"/>
      <c r="F911" s="14" t="s">
        <v>3244</v>
      </c>
      <c r="G911" s="14" t="s">
        <v>1968</v>
      </c>
      <c r="H911" s="14" t="s">
        <v>1776</v>
      </c>
      <c r="I911" s="15">
        <v>650.85</v>
      </c>
      <c r="J911" s="77"/>
      <c r="K911" s="92"/>
    </row>
    <row r="912" spans="1:11" ht="108" customHeight="1" x14ac:dyDescent="0.25">
      <c r="A912" s="14" t="s">
        <v>1753</v>
      </c>
      <c r="B912" s="14"/>
      <c r="C912" s="14"/>
      <c r="D912" s="16"/>
      <c r="E912" s="16"/>
      <c r="F912" s="14" t="s">
        <v>3289</v>
      </c>
      <c r="G912" s="14"/>
      <c r="H912" s="14"/>
      <c r="I912" s="15"/>
      <c r="J912" s="77"/>
      <c r="K912" s="92"/>
    </row>
    <row r="913" spans="1:11" ht="37.200000000000003" customHeight="1" x14ac:dyDescent="0.25">
      <c r="A913" s="14" t="s">
        <v>1753</v>
      </c>
      <c r="B913" s="14" t="s">
        <v>3202</v>
      </c>
      <c r="C913" s="14"/>
      <c r="D913" s="16">
        <v>45786</v>
      </c>
      <c r="E913" s="16"/>
      <c r="F913" s="14" t="s">
        <v>4354</v>
      </c>
      <c r="G913" s="14"/>
      <c r="H913" s="14" t="s">
        <v>2335</v>
      </c>
      <c r="I913" s="15">
        <v>1000</v>
      </c>
      <c r="J913" s="77">
        <v>2</v>
      </c>
      <c r="K913" s="92"/>
    </row>
    <row r="914" spans="1:11" ht="49.2" customHeight="1" x14ac:dyDescent="0.25">
      <c r="A914" s="14" t="s">
        <v>1753</v>
      </c>
      <c r="B914" s="14" t="s">
        <v>3203</v>
      </c>
      <c r="C914" s="14" t="s">
        <v>3204</v>
      </c>
      <c r="D914" s="16">
        <v>45806</v>
      </c>
      <c r="E914" s="16"/>
      <c r="F914" s="14" t="s">
        <v>4355</v>
      </c>
      <c r="G914" s="14" t="s">
        <v>3205</v>
      </c>
      <c r="H914" s="14" t="s">
        <v>3206</v>
      </c>
      <c r="I914" s="15">
        <v>0</v>
      </c>
      <c r="J914" s="77">
        <v>2</v>
      </c>
      <c r="K914" s="92"/>
    </row>
    <row r="915" spans="1:11" ht="57.6" customHeight="1" x14ac:dyDescent="0.25">
      <c r="A915" s="14" t="s">
        <v>1753</v>
      </c>
      <c r="B915" s="14" t="s">
        <v>3378</v>
      </c>
      <c r="C915" s="14" t="s">
        <v>3379</v>
      </c>
      <c r="D915" s="16">
        <v>45806</v>
      </c>
      <c r="E915" s="16"/>
      <c r="F915" s="14" t="s">
        <v>4356</v>
      </c>
      <c r="G915" s="14"/>
      <c r="H915" s="14" t="s">
        <v>3382</v>
      </c>
      <c r="I915" s="15">
        <v>0</v>
      </c>
      <c r="J915" s="77">
        <v>2</v>
      </c>
      <c r="K915" s="92"/>
    </row>
    <row r="916" spans="1:11" ht="60" customHeight="1" x14ac:dyDescent="0.25">
      <c r="A916" s="14" t="s">
        <v>1753</v>
      </c>
      <c r="B916" s="14" t="s">
        <v>3380</v>
      </c>
      <c r="C916" s="14" t="s">
        <v>3381</v>
      </c>
      <c r="D916" s="16">
        <v>45806</v>
      </c>
      <c r="E916" s="16"/>
      <c r="F916" s="14" t="s">
        <v>4357</v>
      </c>
      <c r="G916" s="14"/>
      <c r="H916" s="14" t="s">
        <v>3383</v>
      </c>
      <c r="I916" s="15">
        <v>0</v>
      </c>
      <c r="J916" s="77">
        <v>2</v>
      </c>
      <c r="K916" s="92"/>
    </row>
    <row r="917" spans="1:11" ht="60" customHeight="1" x14ac:dyDescent="0.25">
      <c r="A917" s="14" t="s">
        <v>1753</v>
      </c>
      <c r="B917" s="14" t="s">
        <v>3384</v>
      </c>
      <c r="C917" s="14" t="s">
        <v>3385</v>
      </c>
      <c r="D917" s="16">
        <v>45806</v>
      </c>
      <c r="E917" s="16"/>
      <c r="F917" s="14" t="s">
        <v>4358</v>
      </c>
      <c r="G917" s="14"/>
      <c r="H917" s="14" t="s">
        <v>3386</v>
      </c>
      <c r="I917" s="15">
        <v>0</v>
      </c>
      <c r="J917" s="77">
        <v>2</v>
      </c>
      <c r="K917" s="92"/>
    </row>
    <row r="918" spans="1:11" ht="48" customHeight="1" x14ac:dyDescent="0.25">
      <c r="A918" s="14" t="s">
        <v>1753</v>
      </c>
      <c r="B918" s="14" t="s">
        <v>3202</v>
      </c>
      <c r="C918" s="14"/>
      <c r="D918" s="16">
        <v>45803</v>
      </c>
      <c r="E918" s="16"/>
      <c r="F918" s="14" t="s">
        <v>4359</v>
      </c>
      <c r="G918" s="14"/>
      <c r="H918" s="14" t="s">
        <v>2335</v>
      </c>
      <c r="I918" s="15">
        <v>-134.91</v>
      </c>
      <c r="J918" s="77">
        <v>2</v>
      </c>
      <c r="K918" s="92"/>
    </row>
    <row r="919" spans="1:11" ht="37.799999999999997" customHeight="1" x14ac:dyDescent="0.25">
      <c r="A919" s="14" t="s">
        <v>1753</v>
      </c>
      <c r="B919" s="14" t="s">
        <v>3287</v>
      </c>
      <c r="C919" s="14" t="s">
        <v>3288</v>
      </c>
      <c r="D919" s="16">
        <v>45804</v>
      </c>
      <c r="E919" s="16"/>
      <c r="F919" s="14" t="s">
        <v>4360</v>
      </c>
      <c r="G919" s="14" t="s">
        <v>1968</v>
      </c>
      <c r="H919" s="14" t="s">
        <v>1776</v>
      </c>
      <c r="I919" s="15">
        <v>3856</v>
      </c>
      <c r="J919" s="77">
        <v>2</v>
      </c>
      <c r="K919" s="92"/>
    </row>
    <row r="920" spans="1:11" ht="58.8" customHeight="1" x14ac:dyDescent="0.25">
      <c r="A920" s="14" t="s">
        <v>1753</v>
      </c>
      <c r="B920" s="14" t="s">
        <v>3398</v>
      </c>
      <c r="C920" s="14" t="s">
        <v>3399</v>
      </c>
      <c r="D920" s="16">
        <v>45784</v>
      </c>
      <c r="E920" s="16"/>
      <c r="F920" s="14" t="s">
        <v>4361</v>
      </c>
      <c r="G920" s="14"/>
      <c r="H920" s="14" t="s">
        <v>3400</v>
      </c>
      <c r="I920" s="15">
        <v>11450</v>
      </c>
      <c r="J920" s="77">
        <v>2</v>
      </c>
      <c r="K920" s="92"/>
    </row>
    <row r="921" spans="1:11" ht="58.8" customHeight="1" x14ac:dyDescent="0.25">
      <c r="A921" s="14" t="s">
        <v>1753</v>
      </c>
      <c r="B921" s="14" t="s">
        <v>3401</v>
      </c>
      <c r="C921" s="14" t="s">
        <v>3402</v>
      </c>
      <c r="D921" s="16">
        <v>45784</v>
      </c>
      <c r="E921" s="16"/>
      <c r="F921" s="14" t="s">
        <v>4362</v>
      </c>
      <c r="G921" s="14"/>
      <c r="H921" s="14" t="s">
        <v>3403</v>
      </c>
      <c r="I921" s="15">
        <v>963</v>
      </c>
      <c r="J921" s="77">
        <v>2</v>
      </c>
      <c r="K921" s="92"/>
    </row>
    <row r="922" spans="1:11" ht="39" customHeight="1" x14ac:dyDescent="0.25">
      <c r="A922" s="14" t="s">
        <v>1753</v>
      </c>
      <c r="B922" s="14" t="s">
        <v>3527</v>
      </c>
      <c r="C922" s="14" t="s">
        <v>3528</v>
      </c>
      <c r="D922" s="16">
        <v>45803</v>
      </c>
      <c r="E922" s="16"/>
      <c r="F922" s="14" t="s">
        <v>4363</v>
      </c>
      <c r="G922" s="14" t="s">
        <v>1968</v>
      </c>
      <c r="H922" s="14" t="s">
        <v>1776</v>
      </c>
      <c r="I922" s="15">
        <v>150</v>
      </c>
      <c r="J922" s="77">
        <v>2</v>
      </c>
      <c r="K922" s="92"/>
    </row>
    <row r="923" spans="1:11" ht="37.799999999999997" customHeight="1" x14ac:dyDescent="0.25">
      <c r="A923" s="14" t="s">
        <v>1753</v>
      </c>
      <c r="B923" s="14" t="s">
        <v>3529</v>
      </c>
      <c r="C923" s="14" t="s">
        <v>3530</v>
      </c>
      <c r="D923" s="16">
        <v>45803</v>
      </c>
      <c r="E923" s="16"/>
      <c r="F923" s="14" t="s">
        <v>4364</v>
      </c>
      <c r="G923" s="14" t="s">
        <v>1968</v>
      </c>
      <c r="H923" s="14" t="s">
        <v>1776</v>
      </c>
      <c r="I923" s="15">
        <v>650</v>
      </c>
      <c r="J923" s="77">
        <v>2</v>
      </c>
      <c r="K923" s="92"/>
    </row>
    <row r="924" spans="1:11" ht="39" customHeight="1" x14ac:dyDescent="0.25">
      <c r="A924" s="14" t="s">
        <v>1753</v>
      </c>
      <c r="B924" s="14" t="s">
        <v>3531</v>
      </c>
      <c r="C924" s="14" t="s">
        <v>3532</v>
      </c>
      <c r="D924" s="16">
        <v>45804</v>
      </c>
      <c r="E924" s="16"/>
      <c r="F924" s="14" t="s">
        <v>4365</v>
      </c>
      <c r="G924" s="14" t="s">
        <v>1968</v>
      </c>
      <c r="H924" s="14" t="s">
        <v>1776</v>
      </c>
      <c r="I924" s="15">
        <v>252.99</v>
      </c>
      <c r="J924" s="77">
        <v>2</v>
      </c>
      <c r="K924" s="92"/>
    </row>
    <row r="925" spans="1:11" ht="39" customHeight="1" x14ac:dyDescent="0.25">
      <c r="A925" s="14" t="s">
        <v>1753</v>
      </c>
      <c r="B925" s="14" t="s">
        <v>3533</v>
      </c>
      <c r="C925" s="14" t="s">
        <v>3534</v>
      </c>
      <c r="D925" s="16">
        <v>45804</v>
      </c>
      <c r="E925" s="16"/>
      <c r="F925" s="14" t="s">
        <v>4366</v>
      </c>
      <c r="G925" s="14" t="s">
        <v>2377</v>
      </c>
      <c r="H925" s="14" t="s">
        <v>2378</v>
      </c>
      <c r="I925" s="15">
        <v>860</v>
      </c>
      <c r="J925" s="77">
        <v>2</v>
      </c>
      <c r="K925" s="92"/>
    </row>
    <row r="926" spans="1:11" ht="99" customHeight="1" x14ac:dyDescent="0.25">
      <c r="A926" s="14" t="s">
        <v>1753</v>
      </c>
      <c r="B926"/>
      <c r="C926"/>
      <c r="D926" s="314"/>
      <c r="E926" s="16"/>
      <c r="F926" s="14" t="s">
        <v>4353</v>
      </c>
      <c r="G926" s="14"/>
      <c r="H926" s="14"/>
      <c r="I926" s="15"/>
      <c r="J926" s="77"/>
      <c r="K926" s="92"/>
    </row>
    <row r="927" spans="1:11" ht="37.200000000000003" customHeight="1" x14ac:dyDescent="0.25">
      <c r="A927" s="14" t="s">
        <v>1753</v>
      </c>
      <c r="B927" s="14" t="s">
        <v>3252</v>
      </c>
      <c r="C927" s="14" t="s">
        <v>3253</v>
      </c>
      <c r="D927" s="16">
        <v>45792</v>
      </c>
      <c r="E927" s="16"/>
      <c r="F927" s="14" t="s">
        <v>3254</v>
      </c>
      <c r="G927" s="14" t="s">
        <v>1968</v>
      </c>
      <c r="H927" s="14" t="s">
        <v>1776</v>
      </c>
      <c r="I927" s="15">
        <v>5031.7299999999996</v>
      </c>
      <c r="J927" s="77">
        <v>3</v>
      </c>
      <c r="K927" s="92"/>
    </row>
    <row r="928" spans="1:11" ht="97.2" customHeight="1" x14ac:dyDescent="0.25">
      <c r="A928" s="14" t="s">
        <v>1753</v>
      </c>
      <c r="B928" s="14"/>
      <c r="C928" s="14"/>
      <c r="D928" s="16"/>
      <c r="E928" s="16"/>
      <c r="F928" s="14" t="s">
        <v>3255</v>
      </c>
      <c r="G928" s="14"/>
      <c r="H928" s="14"/>
      <c r="I928" s="15"/>
      <c r="J928" s="77"/>
      <c r="K928" s="92"/>
    </row>
    <row r="929" spans="1:11" ht="35.4" customHeight="1" x14ac:dyDescent="0.25">
      <c r="A929" s="14" t="s">
        <v>1753</v>
      </c>
      <c r="B929" s="14" t="s">
        <v>3256</v>
      </c>
      <c r="C929" s="14" t="s">
        <v>3257</v>
      </c>
      <c r="D929" s="16">
        <v>45792</v>
      </c>
      <c r="E929" s="16"/>
      <c r="F929" s="14" t="s">
        <v>3258</v>
      </c>
      <c r="G929" s="14" t="s">
        <v>2132</v>
      </c>
      <c r="H929" s="14" t="s">
        <v>2133</v>
      </c>
      <c r="I929" s="15">
        <v>3060.75</v>
      </c>
      <c r="J929" s="77">
        <v>3</v>
      </c>
      <c r="K929" s="92"/>
    </row>
    <row r="930" spans="1:11" ht="36" customHeight="1" x14ac:dyDescent="0.25">
      <c r="A930" s="14" t="s">
        <v>1753</v>
      </c>
      <c r="B930" s="14" t="s">
        <v>3256</v>
      </c>
      <c r="C930" s="14" t="s">
        <v>3257</v>
      </c>
      <c r="D930" s="16">
        <v>45792</v>
      </c>
      <c r="E930" s="16"/>
      <c r="F930" s="14" t="s">
        <v>3258</v>
      </c>
      <c r="G930" s="14" t="s">
        <v>2132</v>
      </c>
      <c r="H930" s="14" t="s">
        <v>2133</v>
      </c>
      <c r="I930" s="15">
        <v>179.25</v>
      </c>
      <c r="J930" s="77">
        <v>2</v>
      </c>
      <c r="K930" s="92"/>
    </row>
    <row r="931" spans="1:11" ht="122.4" customHeight="1" x14ac:dyDescent="0.25">
      <c r="A931" s="14" t="s">
        <v>1753</v>
      </c>
      <c r="B931" s="14"/>
      <c r="C931" s="14"/>
      <c r="D931" s="16"/>
      <c r="E931" s="16"/>
      <c r="F931" s="14" t="s">
        <v>3297</v>
      </c>
      <c r="G931" s="14"/>
      <c r="H931" s="14"/>
      <c r="I931" s="15"/>
      <c r="J931" s="77"/>
      <c r="K931" s="92"/>
    </row>
    <row r="932" spans="1:11" ht="37.200000000000003" customHeight="1" x14ac:dyDescent="0.25">
      <c r="A932" s="14" t="s">
        <v>1753</v>
      </c>
      <c r="B932" s="14" t="s">
        <v>3294</v>
      </c>
      <c r="C932" s="14" t="s">
        <v>3295</v>
      </c>
      <c r="D932" s="16">
        <v>45805</v>
      </c>
      <c r="E932" s="16"/>
      <c r="F932" s="14" t="s">
        <v>3296</v>
      </c>
      <c r="G932" s="14" t="s">
        <v>1968</v>
      </c>
      <c r="H932" s="14" t="s">
        <v>1776</v>
      </c>
      <c r="I932" s="15">
        <v>2554.66</v>
      </c>
      <c r="J932" s="77">
        <v>2</v>
      </c>
      <c r="K932" s="92"/>
    </row>
    <row r="933" spans="1:11" ht="108.6" customHeight="1" x14ac:dyDescent="0.25">
      <c r="A933" s="14" t="s">
        <v>1753</v>
      </c>
      <c r="B933" s="14"/>
      <c r="C933" s="14"/>
      <c r="D933" s="16"/>
      <c r="E933" s="16"/>
      <c r="F933" s="14" t="s">
        <v>3404</v>
      </c>
      <c r="G933" s="14"/>
      <c r="H933" s="14"/>
      <c r="I933" s="15"/>
      <c r="J933" s="77"/>
      <c r="K933" s="92"/>
    </row>
    <row r="934" spans="1:11" ht="48.6" customHeight="1" x14ac:dyDescent="0.25">
      <c r="A934" s="14" t="s">
        <v>1753</v>
      </c>
      <c r="B934" s="14" t="s">
        <v>3202</v>
      </c>
      <c r="C934" s="14"/>
      <c r="D934" s="16">
        <v>45783</v>
      </c>
      <c r="E934" s="16"/>
      <c r="F934" s="14" t="s">
        <v>3446</v>
      </c>
      <c r="G934" s="14"/>
      <c r="H934" s="14" t="s">
        <v>2534</v>
      </c>
      <c r="I934" s="15">
        <v>1000</v>
      </c>
      <c r="J934" s="77">
        <v>2</v>
      </c>
      <c r="K934" s="92"/>
    </row>
    <row r="935" spans="1:11" ht="59.4" customHeight="1" x14ac:dyDescent="0.25">
      <c r="A935" s="14" t="s">
        <v>1753</v>
      </c>
      <c r="B935" s="14" t="s">
        <v>3342</v>
      </c>
      <c r="C935" s="14" t="s">
        <v>3343</v>
      </c>
      <c r="D935" s="16">
        <v>45791</v>
      </c>
      <c r="E935" s="16"/>
      <c r="F935" s="14" t="s">
        <v>4288</v>
      </c>
      <c r="G935" s="14" t="s">
        <v>3344</v>
      </c>
      <c r="H935" s="14" t="s">
        <v>3345</v>
      </c>
      <c r="I935" s="15">
        <v>0</v>
      </c>
      <c r="J935" s="77">
        <v>2</v>
      </c>
      <c r="K935" s="92"/>
    </row>
    <row r="936" spans="1:11" ht="60" customHeight="1" x14ac:dyDescent="0.25">
      <c r="A936" s="14" t="s">
        <v>1753</v>
      </c>
      <c r="B936" s="14" t="s">
        <v>3202</v>
      </c>
      <c r="C936" s="14"/>
      <c r="D936" s="16">
        <v>45789</v>
      </c>
      <c r="E936" s="16"/>
      <c r="F936" s="14" t="s">
        <v>4289</v>
      </c>
      <c r="G936" s="14"/>
      <c r="H936" s="14" t="s">
        <v>2534</v>
      </c>
      <c r="I936" s="15">
        <v>-752.43</v>
      </c>
      <c r="J936" s="77">
        <v>2</v>
      </c>
      <c r="K936" s="92"/>
    </row>
    <row r="937" spans="1:11" ht="37.200000000000003" customHeight="1" x14ac:dyDescent="0.25">
      <c r="A937" s="14" t="s">
        <v>1753</v>
      </c>
      <c r="B937" s="14" t="s">
        <v>3521</v>
      </c>
      <c r="C937" s="14" t="s">
        <v>3522</v>
      </c>
      <c r="D937" s="16">
        <v>45796</v>
      </c>
      <c r="E937" s="16"/>
      <c r="F937" s="14" t="s">
        <v>3523</v>
      </c>
      <c r="G937" s="14" t="s">
        <v>2533</v>
      </c>
      <c r="H937" s="14" t="s">
        <v>2534</v>
      </c>
      <c r="I937" s="15">
        <v>216</v>
      </c>
      <c r="J937" s="77">
        <v>2</v>
      </c>
      <c r="K937" s="92"/>
    </row>
    <row r="938" spans="1:11" ht="37.200000000000003" customHeight="1" x14ac:dyDescent="0.25">
      <c r="A938" s="14" t="s">
        <v>1753</v>
      </c>
      <c r="B938" s="14" t="s">
        <v>3547</v>
      </c>
      <c r="C938" s="14" t="s">
        <v>3548</v>
      </c>
      <c r="D938" s="16">
        <v>45807</v>
      </c>
      <c r="E938" s="16"/>
      <c r="F938" s="14" t="s">
        <v>3549</v>
      </c>
      <c r="G938" s="14" t="s">
        <v>2334</v>
      </c>
      <c r="H938" s="14" t="s">
        <v>2335</v>
      </c>
      <c r="I938" s="15">
        <v>180</v>
      </c>
      <c r="J938" s="77">
        <v>2</v>
      </c>
      <c r="K938" s="92"/>
    </row>
    <row r="939" spans="1:11" ht="37.200000000000003" customHeight="1" x14ac:dyDescent="0.25">
      <c r="A939" s="14" t="s">
        <v>1753</v>
      </c>
      <c r="B939" s="14" t="s">
        <v>3550</v>
      </c>
      <c r="C939" s="14" t="s">
        <v>3551</v>
      </c>
      <c r="D939" s="16">
        <v>45807</v>
      </c>
      <c r="E939" s="16"/>
      <c r="F939" s="14" t="s">
        <v>3549</v>
      </c>
      <c r="G939" s="14" t="s">
        <v>3552</v>
      </c>
      <c r="H939" s="14" t="s">
        <v>3553</v>
      </c>
      <c r="I939" s="15">
        <v>180</v>
      </c>
      <c r="J939" s="77">
        <v>2</v>
      </c>
      <c r="K939" s="92"/>
    </row>
    <row r="940" spans="1:11" ht="37.200000000000003" customHeight="1" x14ac:dyDescent="0.25">
      <c r="A940" s="14" t="s">
        <v>1753</v>
      </c>
      <c r="B940" s="14" t="s">
        <v>3558</v>
      </c>
      <c r="C940" s="14" t="s">
        <v>3559</v>
      </c>
      <c r="D940" s="16">
        <v>45800</v>
      </c>
      <c r="E940" s="16"/>
      <c r="F940" s="14" t="s">
        <v>3560</v>
      </c>
      <c r="G940" s="14" t="s">
        <v>2377</v>
      </c>
      <c r="H940" s="14" t="s">
        <v>2378</v>
      </c>
      <c r="I940" s="15">
        <v>2200</v>
      </c>
      <c r="J940" s="77">
        <v>2</v>
      </c>
      <c r="K940" s="92"/>
    </row>
    <row r="941" spans="1:11" ht="100.8" customHeight="1" x14ac:dyDescent="0.25">
      <c r="A941" s="14" t="s">
        <v>1753</v>
      </c>
      <c r="B941"/>
      <c r="C941"/>
      <c r="D941" s="314"/>
      <c r="E941" s="16"/>
      <c r="F941" s="14" t="s">
        <v>3391</v>
      </c>
      <c r="G941" s="14"/>
      <c r="H941" s="14"/>
      <c r="I941" s="15"/>
      <c r="J941" s="77"/>
      <c r="K941" s="92"/>
    </row>
    <row r="942" spans="1:11" ht="37.200000000000003" customHeight="1" x14ac:dyDescent="0.25">
      <c r="A942" s="14" t="s">
        <v>1753</v>
      </c>
      <c r="B942" s="14" t="s">
        <v>3387</v>
      </c>
      <c r="C942" s="14" t="s">
        <v>3388</v>
      </c>
      <c r="D942" s="16">
        <v>45782</v>
      </c>
      <c r="E942" s="16"/>
      <c r="F942" s="14" t="s">
        <v>3389</v>
      </c>
      <c r="G942" s="14"/>
      <c r="H942" s="14" t="s">
        <v>3390</v>
      </c>
      <c r="I942" s="15">
        <v>10480</v>
      </c>
      <c r="J942" s="77">
        <v>2</v>
      </c>
      <c r="K942" s="92"/>
    </row>
    <row r="943" spans="1:11" ht="37.200000000000003" customHeight="1" x14ac:dyDescent="0.25">
      <c r="A943" s="14" t="s">
        <v>1753</v>
      </c>
      <c r="B943" s="14" t="s">
        <v>3577</v>
      </c>
      <c r="C943" s="14" t="s">
        <v>3578</v>
      </c>
      <c r="D943" s="16">
        <v>45792</v>
      </c>
      <c r="E943" s="16"/>
      <c r="F943" s="14" t="s">
        <v>3579</v>
      </c>
      <c r="G943" s="14" t="s">
        <v>1968</v>
      </c>
      <c r="H943" s="14" t="s">
        <v>1776</v>
      </c>
      <c r="I943" s="15">
        <v>6276</v>
      </c>
      <c r="J943" s="77">
        <v>2</v>
      </c>
      <c r="K943" s="92"/>
    </row>
    <row r="944" spans="1:11" ht="97.8" customHeight="1" x14ac:dyDescent="0.25">
      <c r="A944" s="14" t="s">
        <v>1753</v>
      </c>
      <c r="B944" s="14"/>
      <c r="C944" s="14"/>
      <c r="D944" s="16"/>
      <c r="E944" s="16"/>
      <c r="F944" s="14" t="s">
        <v>3392</v>
      </c>
      <c r="G944" s="14"/>
      <c r="H944" s="14"/>
      <c r="I944" s="15"/>
      <c r="J944" s="77"/>
      <c r="K944" s="92"/>
    </row>
    <row r="945" spans="1:11" ht="35.4" customHeight="1" x14ac:dyDescent="0.25">
      <c r="A945" s="14" t="s">
        <v>1753</v>
      </c>
      <c r="B945" s="14" t="s">
        <v>3393</v>
      </c>
      <c r="C945" s="14" t="s">
        <v>3394</v>
      </c>
      <c r="D945" s="16">
        <v>45782</v>
      </c>
      <c r="E945" s="16"/>
      <c r="F945" s="14" t="s">
        <v>3395</v>
      </c>
      <c r="G945" s="14"/>
      <c r="H945" s="14" t="s">
        <v>2453</v>
      </c>
      <c r="I945" s="15">
        <v>10600</v>
      </c>
      <c r="J945" s="77">
        <v>2</v>
      </c>
      <c r="K945" s="92"/>
    </row>
    <row r="946" spans="1:11" ht="35.4" customHeight="1" x14ac:dyDescent="0.25">
      <c r="A946" s="14" t="s">
        <v>1753</v>
      </c>
      <c r="B946" s="14" t="s">
        <v>3393</v>
      </c>
      <c r="C946" s="14" t="s">
        <v>3394</v>
      </c>
      <c r="D946" s="16">
        <v>45783</v>
      </c>
      <c r="E946" s="16"/>
      <c r="F946" s="14" t="s">
        <v>3395</v>
      </c>
      <c r="G946" s="14"/>
      <c r="H946" s="14" t="s">
        <v>2453</v>
      </c>
      <c r="I946" s="15">
        <v>1325</v>
      </c>
      <c r="J946" s="77">
        <v>2</v>
      </c>
      <c r="K946" s="92"/>
    </row>
    <row r="947" spans="1:11" ht="33.6" customHeight="1" x14ac:dyDescent="0.25">
      <c r="A947" s="14" t="s">
        <v>1753</v>
      </c>
      <c r="B947" s="14" t="s">
        <v>3396</v>
      </c>
      <c r="C947" s="14" t="s">
        <v>3394</v>
      </c>
      <c r="D947" s="16">
        <v>45782</v>
      </c>
      <c r="E947" s="16"/>
      <c r="F947" s="14" t="s">
        <v>3397</v>
      </c>
      <c r="G947" s="14"/>
      <c r="H947" s="14" t="s">
        <v>2453</v>
      </c>
      <c r="I947" s="15">
        <v>840</v>
      </c>
      <c r="J947" s="77">
        <v>2</v>
      </c>
      <c r="K947" s="92"/>
    </row>
    <row r="948" spans="1:11" ht="33.6" customHeight="1" x14ac:dyDescent="0.25">
      <c r="A948" s="14" t="s">
        <v>1753</v>
      </c>
      <c r="B948" s="14" t="s">
        <v>3396</v>
      </c>
      <c r="C948" s="14" t="s">
        <v>3394</v>
      </c>
      <c r="D948" s="16">
        <v>45783</v>
      </c>
      <c r="E948" s="16"/>
      <c r="F948" s="14" t="s">
        <v>3397</v>
      </c>
      <c r="G948" s="14"/>
      <c r="H948" s="14" t="s">
        <v>2453</v>
      </c>
      <c r="I948" s="15">
        <v>105</v>
      </c>
      <c r="J948" s="77">
        <v>2</v>
      </c>
      <c r="K948" s="92"/>
    </row>
    <row r="949" spans="1:11" ht="37.200000000000003" customHeight="1" x14ac:dyDescent="0.25">
      <c r="A949" s="14" t="s">
        <v>1753</v>
      </c>
      <c r="B949" s="14" t="s">
        <v>3580</v>
      </c>
      <c r="C949" s="14" t="s">
        <v>3581</v>
      </c>
      <c r="D949" s="16">
        <v>45792</v>
      </c>
      <c r="E949" s="16"/>
      <c r="F949" s="14" t="s">
        <v>3582</v>
      </c>
      <c r="G949" s="14" t="s">
        <v>1968</v>
      </c>
      <c r="H949" s="14" t="s">
        <v>1776</v>
      </c>
      <c r="I949" s="15">
        <v>9252</v>
      </c>
      <c r="J949" s="77">
        <v>2</v>
      </c>
      <c r="K949" s="92"/>
    </row>
    <row r="950" spans="1:11" ht="100.8" customHeight="1" x14ac:dyDescent="0.25">
      <c r="A950" s="14" t="s">
        <v>1753</v>
      </c>
      <c r="B950" s="14"/>
      <c r="C950" s="14"/>
      <c r="D950" s="16"/>
      <c r="E950" s="16"/>
      <c r="F950" s="14" t="s">
        <v>4258</v>
      </c>
      <c r="G950" s="14"/>
      <c r="H950" s="14"/>
      <c r="I950" s="15"/>
      <c r="J950" s="77"/>
      <c r="K950" s="92"/>
    </row>
    <row r="951" spans="1:11" ht="36.6" customHeight="1" x14ac:dyDescent="0.25">
      <c r="A951" s="14" t="s">
        <v>1753</v>
      </c>
      <c r="B951" s="14" t="s">
        <v>3405</v>
      </c>
      <c r="C951" s="14" t="s">
        <v>3406</v>
      </c>
      <c r="D951" s="16">
        <v>45790</v>
      </c>
      <c r="E951" s="16"/>
      <c r="F951" s="14" t="s">
        <v>3407</v>
      </c>
      <c r="G951" s="14"/>
      <c r="H951" s="14" t="s">
        <v>3408</v>
      </c>
      <c r="I951" s="15">
        <v>800</v>
      </c>
      <c r="J951" s="77">
        <v>3</v>
      </c>
      <c r="K951" s="92"/>
    </row>
    <row r="952" spans="1:11" ht="25.8" customHeight="1" x14ac:dyDescent="0.25">
      <c r="A952" s="14" t="s">
        <v>1753</v>
      </c>
      <c r="B952" s="14" t="s">
        <v>3202</v>
      </c>
      <c r="C952" s="14" t="s">
        <v>3405</v>
      </c>
      <c r="D952" s="16">
        <v>45790</v>
      </c>
      <c r="E952" s="16"/>
      <c r="F952" s="14" t="s">
        <v>3409</v>
      </c>
      <c r="G952" s="14"/>
      <c r="H952" s="14" t="s">
        <v>1760</v>
      </c>
      <c r="I952" s="15">
        <v>10</v>
      </c>
      <c r="J952" s="77">
        <v>3</v>
      </c>
      <c r="K952" s="92"/>
    </row>
    <row r="953" spans="1:11" ht="25.8" customHeight="1" x14ac:dyDescent="0.25">
      <c r="A953" s="14" t="s">
        <v>1753</v>
      </c>
      <c r="B953" s="14" t="s">
        <v>3574</v>
      </c>
      <c r="C953" s="14" t="s">
        <v>3575</v>
      </c>
      <c r="D953" s="16">
        <v>45792</v>
      </c>
      <c r="E953" s="16"/>
      <c r="F953" s="14" t="s">
        <v>3576</v>
      </c>
      <c r="G953" s="14" t="s">
        <v>1968</v>
      </c>
      <c r="H953" s="14" t="s">
        <v>1776</v>
      </c>
      <c r="I953" s="15">
        <v>455.41</v>
      </c>
      <c r="J953" s="77">
        <v>3</v>
      </c>
      <c r="K953" s="92"/>
    </row>
    <row r="954" spans="1:11" ht="101.4" customHeight="1" x14ac:dyDescent="0.25">
      <c r="A954" s="14" t="s">
        <v>1753</v>
      </c>
      <c r="B954" s="14"/>
      <c r="C954" s="14"/>
      <c r="D954" s="16"/>
      <c r="E954" s="16"/>
      <c r="F954" s="14" t="s">
        <v>4259</v>
      </c>
      <c r="G954" s="14"/>
      <c r="H954" s="14"/>
      <c r="I954" s="15"/>
      <c r="J954" s="77"/>
      <c r="K954" s="92"/>
    </row>
    <row r="955" spans="1:11" ht="36.6" customHeight="1" x14ac:dyDescent="0.25">
      <c r="A955" s="14" t="s">
        <v>1753</v>
      </c>
      <c r="B955" s="14" t="s">
        <v>3410</v>
      </c>
      <c r="C955" s="14" t="s">
        <v>3411</v>
      </c>
      <c r="D955" s="16">
        <v>45790</v>
      </c>
      <c r="E955" s="16"/>
      <c r="F955" s="14" t="s">
        <v>3412</v>
      </c>
      <c r="G955" s="14" t="s">
        <v>3413</v>
      </c>
      <c r="H955" s="14" t="s">
        <v>3414</v>
      </c>
      <c r="I955" s="15">
        <v>540</v>
      </c>
      <c r="J955" s="77">
        <v>3</v>
      </c>
      <c r="K955" s="92"/>
    </row>
    <row r="956" spans="1:11" ht="25.8" customHeight="1" x14ac:dyDescent="0.25">
      <c r="A956" s="14" t="s">
        <v>1753</v>
      </c>
      <c r="B956" s="14" t="s">
        <v>3202</v>
      </c>
      <c r="C956" s="14"/>
      <c r="D956" s="16">
        <v>45790</v>
      </c>
      <c r="E956" s="16"/>
      <c r="F956" s="14" t="s">
        <v>3440</v>
      </c>
      <c r="G956" s="14"/>
      <c r="H956" s="14" t="s">
        <v>1760</v>
      </c>
      <c r="I956" s="15">
        <v>5</v>
      </c>
      <c r="J956" s="77">
        <v>3</v>
      </c>
      <c r="K956" s="92"/>
    </row>
    <row r="957" spans="1:11" ht="24.6" customHeight="1" x14ac:dyDescent="0.25">
      <c r="A957" s="14" t="s">
        <v>1753</v>
      </c>
      <c r="B957" s="14" t="s">
        <v>3202</v>
      </c>
      <c r="C957" s="14"/>
      <c r="D957" s="16">
        <v>45790</v>
      </c>
      <c r="E957" s="16"/>
      <c r="F957" s="14" t="s">
        <v>3440</v>
      </c>
      <c r="G957" s="14"/>
      <c r="H957" s="14" t="s">
        <v>1760</v>
      </c>
      <c r="I957" s="15">
        <v>10</v>
      </c>
      <c r="J957" s="77">
        <v>3</v>
      </c>
      <c r="K957" s="92"/>
    </row>
    <row r="958" spans="1:11" ht="24.6" customHeight="1" x14ac:dyDescent="0.25">
      <c r="A958" s="14" t="s">
        <v>1753</v>
      </c>
      <c r="B958" s="14" t="s">
        <v>3561</v>
      </c>
      <c r="C958" s="14" t="s">
        <v>3562</v>
      </c>
      <c r="D958" s="16">
        <v>45798</v>
      </c>
      <c r="E958" s="16"/>
      <c r="F958" s="14" t="s">
        <v>3563</v>
      </c>
      <c r="G958" s="14" t="s">
        <v>3564</v>
      </c>
      <c r="H958" s="14" t="s">
        <v>3565</v>
      </c>
      <c r="I958" s="15">
        <v>54.12</v>
      </c>
      <c r="J958" s="77">
        <v>3</v>
      </c>
      <c r="K958" s="92"/>
    </row>
    <row r="959" spans="1:11" ht="33.6" customHeight="1" x14ac:dyDescent="0.25">
      <c r="A959" s="14" t="s">
        <v>1753</v>
      </c>
      <c r="B959" s="14" t="s">
        <v>3586</v>
      </c>
      <c r="C959" s="14" t="s">
        <v>3587</v>
      </c>
      <c r="D959" s="16">
        <v>45789</v>
      </c>
      <c r="E959" s="16"/>
      <c r="F959" s="14" t="s">
        <v>3588</v>
      </c>
      <c r="G959" s="14" t="s">
        <v>1968</v>
      </c>
      <c r="H959" s="14" t="s">
        <v>1776</v>
      </c>
      <c r="I959" s="15">
        <v>491.16</v>
      </c>
      <c r="J959" s="77">
        <v>3</v>
      </c>
      <c r="K959" s="92"/>
    </row>
    <row r="960" spans="1:11" ht="106.8" customHeight="1" x14ac:dyDescent="0.25">
      <c r="A960" s="14" t="s">
        <v>1753</v>
      </c>
      <c r="B960" s="14"/>
      <c r="C960" s="14"/>
      <c r="D960" s="16"/>
      <c r="E960" s="16"/>
      <c r="F960" s="14" t="s">
        <v>3418</v>
      </c>
      <c r="G960" s="14"/>
      <c r="H960" s="14"/>
      <c r="I960" s="15"/>
      <c r="J960" s="77"/>
      <c r="K960" s="92"/>
    </row>
    <row r="961" spans="1:11" ht="46.2" customHeight="1" x14ac:dyDescent="0.25">
      <c r="A961" s="14" t="s">
        <v>1753</v>
      </c>
      <c r="B961" s="14" t="s">
        <v>3416</v>
      </c>
      <c r="C961" s="14" t="s">
        <v>3417</v>
      </c>
      <c r="D961" s="16">
        <v>45790</v>
      </c>
      <c r="E961" s="16"/>
      <c r="F961" s="14" t="s">
        <v>3415</v>
      </c>
      <c r="G961" s="14" t="s">
        <v>1968</v>
      </c>
      <c r="H961" s="14" t="s">
        <v>1776</v>
      </c>
      <c r="I961" s="15">
        <v>2400</v>
      </c>
      <c r="J961" s="77">
        <v>2</v>
      </c>
      <c r="K961" s="92"/>
    </row>
    <row r="962" spans="1:11" ht="36" customHeight="1" x14ac:dyDescent="0.25">
      <c r="A962" s="14" t="s">
        <v>1753</v>
      </c>
      <c r="B962" s="14" t="s">
        <v>3419</v>
      </c>
      <c r="C962" s="14" t="s">
        <v>2446</v>
      </c>
      <c r="D962" s="16">
        <v>45790</v>
      </c>
      <c r="E962" s="16"/>
      <c r="F962" s="14" t="s">
        <v>3420</v>
      </c>
      <c r="G962" s="14"/>
      <c r="H962" s="14" t="s">
        <v>2448</v>
      </c>
      <c r="I962" s="15">
        <v>2000</v>
      </c>
      <c r="J962" s="77">
        <v>2</v>
      </c>
      <c r="K962" s="92"/>
    </row>
    <row r="963" spans="1:11" ht="25.2" customHeight="1" x14ac:dyDescent="0.25">
      <c r="A963" s="14" t="s">
        <v>1753</v>
      </c>
      <c r="B963" s="14" t="s">
        <v>3202</v>
      </c>
      <c r="C963" s="14"/>
      <c r="D963" s="16">
        <v>45790</v>
      </c>
      <c r="E963" s="16"/>
      <c r="F963" s="14" t="s">
        <v>3441</v>
      </c>
      <c r="G963" s="14"/>
      <c r="H963" s="14" t="s">
        <v>1760</v>
      </c>
      <c r="I963" s="15">
        <v>20</v>
      </c>
      <c r="J963" s="77">
        <v>2</v>
      </c>
      <c r="K963" s="92"/>
    </row>
    <row r="964" spans="1:11" ht="38.4" customHeight="1" x14ac:dyDescent="0.25">
      <c r="A964" s="14" t="s">
        <v>1753</v>
      </c>
      <c r="B964" s="14" t="s">
        <v>3421</v>
      </c>
      <c r="C964" s="14" t="s">
        <v>2446</v>
      </c>
      <c r="D964" s="16">
        <v>45790</v>
      </c>
      <c r="E964" s="16"/>
      <c r="F964" s="14" t="s">
        <v>3425</v>
      </c>
      <c r="G964" s="14"/>
      <c r="H964" s="14" t="s">
        <v>2448</v>
      </c>
      <c r="I964" s="15">
        <v>10450</v>
      </c>
      <c r="J964" s="77">
        <v>2</v>
      </c>
      <c r="K964" s="92"/>
    </row>
    <row r="965" spans="1:11" ht="24.6" customHeight="1" x14ac:dyDescent="0.25">
      <c r="A965" s="14" t="s">
        <v>1753</v>
      </c>
      <c r="B965" s="14" t="s">
        <v>3202</v>
      </c>
      <c r="C965" s="14"/>
      <c r="D965" s="16">
        <v>45790</v>
      </c>
      <c r="E965" s="16"/>
      <c r="F965" s="14" t="s">
        <v>3442</v>
      </c>
      <c r="G965" s="14"/>
      <c r="H965" s="14" t="s">
        <v>1760</v>
      </c>
      <c r="I965" s="15">
        <v>20</v>
      </c>
      <c r="J965" s="77">
        <v>2</v>
      </c>
      <c r="K965" s="92"/>
    </row>
    <row r="966" spans="1:11" ht="100.8" customHeight="1" x14ac:dyDescent="0.25">
      <c r="A966" s="14" t="s">
        <v>1753</v>
      </c>
      <c r="B966" s="14"/>
      <c r="C966" s="14"/>
      <c r="D966" s="16"/>
      <c r="E966" s="16"/>
      <c r="F966" s="14" t="s">
        <v>3426</v>
      </c>
      <c r="G966" s="14"/>
      <c r="H966" s="14"/>
      <c r="I966" s="15"/>
      <c r="J966" s="77"/>
      <c r="K966" s="92"/>
    </row>
    <row r="967" spans="1:11" ht="38.4" customHeight="1" x14ac:dyDescent="0.25">
      <c r="A967" s="14" t="s">
        <v>1753</v>
      </c>
      <c r="B967" s="14" t="s">
        <v>3422</v>
      </c>
      <c r="C967" s="14" t="s">
        <v>3423</v>
      </c>
      <c r="D967" s="16">
        <v>45790</v>
      </c>
      <c r="E967" s="16"/>
      <c r="F967" s="14" t="s">
        <v>3427</v>
      </c>
      <c r="G967" s="14"/>
      <c r="H967" s="14" t="s">
        <v>3424</v>
      </c>
      <c r="I967" s="15">
        <v>6608</v>
      </c>
      <c r="J967" s="77">
        <v>2</v>
      </c>
      <c r="K967" s="92"/>
    </row>
    <row r="968" spans="1:11" ht="27.6" customHeight="1" x14ac:dyDescent="0.25">
      <c r="A968" s="14" t="s">
        <v>1753</v>
      </c>
      <c r="B968" s="14" t="s">
        <v>3571</v>
      </c>
      <c r="C968" s="14" t="s">
        <v>3572</v>
      </c>
      <c r="D968" s="16">
        <v>45796</v>
      </c>
      <c r="E968" s="16"/>
      <c r="F968" s="14" t="s">
        <v>3573</v>
      </c>
      <c r="G968" s="14"/>
      <c r="H968" s="14" t="s">
        <v>3424</v>
      </c>
      <c r="I968" s="15">
        <v>1771.91</v>
      </c>
      <c r="J968" s="77">
        <v>2</v>
      </c>
      <c r="K968" s="92"/>
    </row>
    <row r="969" spans="1:11" ht="109.2" customHeight="1" x14ac:dyDescent="0.25">
      <c r="A969" s="14" t="s">
        <v>1753</v>
      </c>
      <c r="B969" s="14"/>
      <c r="C969" s="14"/>
      <c r="D969" s="16"/>
      <c r="E969" s="16"/>
      <c r="F969" s="14" t="s">
        <v>4260</v>
      </c>
      <c r="G969" s="14"/>
      <c r="H969" s="14"/>
      <c r="I969" s="15"/>
      <c r="J969" s="77"/>
      <c r="K969" s="92"/>
    </row>
    <row r="970" spans="1:11" ht="39.6" customHeight="1" x14ac:dyDescent="0.25">
      <c r="A970" s="14" t="s">
        <v>1753</v>
      </c>
      <c r="B970" s="14" t="s">
        <v>3583</v>
      </c>
      <c r="C970" s="14" t="s">
        <v>3584</v>
      </c>
      <c r="D970" s="16">
        <v>45789</v>
      </c>
      <c r="E970" s="16"/>
      <c r="F970" s="14" t="s">
        <v>4352</v>
      </c>
      <c r="G970" s="14"/>
      <c r="H970" s="14" t="s">
        <v>3585</v>
      </c>
      <c r="I970" s="15">
        <v>1376.46</v>
      </c>
      <c r="J970" s="77">
        <v>3</v>
      </c>
      <c r="K970" s="92"/>
    </row>
    <row r="971" spans="1:11" ht="25.8" customHeight="1" x14ac:dyDescent="0.25">
      <c r="A971" s="14" t="s">
        <v>1753</v>
      </c>
      <c r="B971" s="14" t="s">
        <v>3202</v>
      </c>
      <c r="C971" s="14"/>
      <c r="D971" s="16">
        <v>45789</v>
      </c>
      <c r="E971" s="16"/>
      <c r="F971" s="14" t="s">
        <v>4226</v>
      </c>
      <c r="G971" s="14"/>
      <c r="H971" s="14" t="s">
        <v>1760</v>
      </c>
      <c r="I971" s="15">
        <v>20</v>
      </c>
      <c r="J971" s="77">
        <v>3</v>
      </c>
      <c r="K971" s="92"/>
    </row>
    <row r="972" spans="1:11" ht="79.2" customHeight="1" x14ac:dyDescent="0.25">
      <c r="A972" s="14" t="s">
        <v>1753</v>
      </c>
      <c r="B972" s="14"/>
      <c r="C972" s="14"/>
      <c r="D972" s="16"/>
      <c r="E972" s="16"/>
      <c r="F972" s="14" t="s">
        <v>4261</v>
      </c>
      <c r="G972" s="14"/>
      <c r="H972" s="14"/>
      <c r="I972" s="15"/>
      <c r="J972" s="77"/>
      <c r="K972" s="92"/>
    </row>
    <row r="973" spans="1:11" ht="47.4" customHeight="1" x14ac:dyDescent="0.25">
      <c r="A973" s="14" t="s">
        <v>1753</v>
      </c>
      <c r="B973" s="14" t="s">
        <v>3432</v>
      </c>
      <c r="C973" s="14" t="s">
        <v>3433</v>
      </c>
      <c r="D973" s="16">
        <v>45792</v>
      </c>
      <c r="E973" s="16"/>
      <c r="F973" s="14" t="s">
        <v>3434</v>
      </c>
      <c r="G973" s="14" t="s">
        <v>2435</v>
      </c>
      <c r="H973" s="14" t="s">
        <v>2436</v>
      </c>
      <c r="I973" s="15">
        <v>13597</v>
      </c>
      <c r="J973" s="77">
        <v>5</v>
      </c>
      <c r="K973" s="92"/>
    </row>
    <row r="974" spans="1:11" ht="36.6" customHeight="1" x14ac:dyDescent="0.25">
      <c r="A974" s="14" t="s">
        <v>1753</v>
      </c>
      <c r="B974" s="14" t="s">
        <v>3535</v>
      </c>
      <c r="C974" s="14" t="s">
        <v>3536</v>
      </c>
      <c r="D974" s="16">
        <v>45805</v>
      </c>
      <c r="E974" s="16"/>
      <c r="F974" s="14" t="s">
        <v>3537</v>
      </c>
      <c r="G974" s="14" t="s">
        <v>2103</v>
      </c>
      <c r="H974" s="14" t="s">
        <v>2104</v>
      </c>
      <c r="I974" s="15">
        <v>1000</v>
      </c>
      <c r="J974" s="77">
        <v>5</v>
      </c>
      <c r="K974" s="92"/>
    </row>
    <row r="975" spans="1:11" ht="26.4" customHeight="1" x14ac:dyDescent="0.25">
      <c r="A975" s="14" t="s">
        <v>1753</v>
      </c>
      <c r="B975" s="14" t="s">
        <v>3538</v>
      </c>
      <c r="C975" s="14" t="s">
        <v>3539</v>
      </c>
      <c r="D975" s="16">
        <v>45806</v>
      </c>
      <c r="E975" s="16"/>
      <c r="F975" s="14" t="s">
        <v>3540</v>
      </c>
      <c r="G975" s="14" t="s">
        <v>2108</v>
      </c>
      <c r="H975" s="14" t="s">
        <v>2109</v>
      </c>
      <c r="I975" s="15">
        <v>234</v>
      </c>
      <c r="J975" s="77">
        <v>5</v>
      </c>
      <c r="K975" s="92"/>
    </row>
    <row r="976" spans="1:11" ht="27" customHeight="1" x14ac:dyDescent="0.25">
      <c r="A976" s="14" t="s">
        <v>1753</v>
      </c>
      <c r="B976" s="14" t="s">
        <v>3541</v>
      </c>
      <c r="C976" s="14" t="s">
        <v>3542</v>
      </c>
      <c r="D976" s="16">
        <v>45806</v>
      </c>
      <c r="E976" s="16"/>
      <c r="F976" s="14" t="s">
        <v>3543</v>
      </c>
      <c r="G976" s="14" t="s">
        <v>2066</v>
      </c>
      <c r="H976" s="14" t="s">
        <v>2067</v>
      </c>
      <c r="I976" s="15">
        <v>200</v>
      </c>
      <c r="J976" s="77">
        <v>5</v>
      </c>
      <c r="K976" s="92"/>
    </row>
    <row r="977" spans="1:11" ht="27" customHeight="1" x14ac:dyDescent="0.25">
      <c r="A977" s="14" t="s">
        <v>1753</v>
      </c>
      <c r="B977" s="14" t="s">
        <v>3609</v>
      </c>
      <c r="C977" s="14" t="s">
        <v>3610</v>
      </c>
      <c r="D977" s="16">
        <v>45782</v>
      </c>
      <c r="E977" s="16"/>
      <c r="F977" s="14" t="s">
        <v>4274</v>
      </c>
      <c r="G977" s="14" t="s">
        <v>3468</v>
      </c>
      <c r="H977" s="14" t="s">
        <v>3469</v>
      </c>
      <c r="I977" s="15">
        <v>68.25</v>
      </c>
      <c r="J977" s="77">
        <v>5</v>
      </c>
      <c r="K977" s="92"/>
    </row>
    <row r="978" spans="1:11" ht="55.8" customHeight="1" x14ac:dyDescent="0.25">
      <c r="A978" s="14" t="s">
        <v>1753</v>
      </c>
      <c r="B978" s="14" t="s">
        <v>3697</v>
      </c>
      <c r="C978" s="14" t="s">
        <v>3698</v>
      </c>
      <c r="D978" s="16">
        <v>45728</v>
      </c>
      <c r="E978" s="16">
        <v>45783</v>
      </c>
      <c r="F978" s="14" t="s">
        <v>4275</v>
      </c>
      <c r="G978" s="14" t="s">
        <v>2599</v>
      </c>
      <c r="H978" s="14" t="s">
        <v>2600</v>
      </c>
      <c r="I978" s="15">
        <v>4486.8</v>
      </c>
      <c r="J978" s="77">
        <v>1</v>
      </c>
      <c r="K978" s="92"/>
    </row>
    <row r="979" spans="1:11" ht="69" customHeight="1" x14ac:dyDescent="0.25">
      <c r="A979" s="14" t="s">
        <v>1753</v>
      </c>
      <c r="B979" s="14" t="s">
        <v>3699</v>
      </c>
      <c r="C979" s="14" t="s">
        <v>3700</v>
      </c>
      <c r="D979" s="16">
        <v>45763</v>
      </c>
      <c r="E979" s="16">
        <v>45783</v>
      </c>
      <c r="F979" s="14" t="s">
        <v>4277</v>
      </c>
      <c r="G979" s="14" t="s">
        <v>2599</v>
      </c>
      <c r="H979" s="14" t="s">
        <v>2600</v>
      </c>
      <c r="I979" s="15">
        <v>5389</v>
      </c>
      <c r="J979" s="77">
        <v>2</v>
      </c>
      <c r="K979" s="92"/>
    </row>
    <row r="980" spans="1:11" ht="69.599999999999994" customHeight="1" x14ac:dyDescent="0.25">
      <c r="A980" s="14" t="s">
        <v>1753</v>
      </c>
      <c r="B980" s="14" t="s">
        <v>3699</v>
      </c>
      <c r="C980" s="14" t="s">
        <v>3700</v>
      </c>
      <c r="D980" s="16">
        <v>45696</v>
      </c>
      <c r="E980" s="16">
        <v>45783</v>
      </c>
      <c r="F980" s="14" t="s">
        <v>4276</v>
      </c>
      <c r="G980" s="14" t="s">
        <v>2599</v>
      </c>
      <c r="H980" s="14" t="s">
        <v>2600</v>
      </c>
      <c r="I980" s="15">
        <v>6052</v>
      </c>
      <c r="J980" s="77">
        <v>2</v>
      </c>
      <c r="K980" s="92"/>
    </row>
    <row r="981" spans="1:11" ht="67.8" customHeight="1" x14ac:dyDescent="0.25">
      <c r="A981" s="14" t="s">
        <v>1753</v>
      </c>
      <c r="B981" s="14" t="s">
        <v>3699</v>
      </c>
      <c r="C981" s="14" t="s">
        <v>3700</v>
      </c>
      <c r="D981" s="16">
        <v>45728</v>
      </c>
      <c r="E981" s="16">
        <v>45783</v>
      </c>
      <c r="F981" s="14" t="s">
        <v>4278</v>
      </c>
      <c r="G981" s="14" t="s">
        <v>2599</v>
      </c>
      <c r="H981" s="14" t="s">
        <v>2600</v>
      </c>
      <c r="I981" s="15">
        <v>73.64</v>
      </c>
      <c r="J981" s="77">
        <v>2</v>
      </c>
      <c r="K981" s="92"/>
    </row>
    <row r="982" spans="1:11" ht="75.599999999999994" customHeight="1" x14ac:dyDescent="0.25">
      <c r="A982" s="14" t="s">
        <v>1753</v>
      </c>
      <c r="B982" s="14" t="s">
        <v>3701</v>
      </c>
      <c r="C982" s="14" t="s">
        <v>3702</v>
      </c>
      <c r="D982" s="16">
        <v>45702</v>
      </c>
      <c r="E982" s="16">
        <v>45783</v>
      </c>
      <c r="F982" s="14" t="s">
        <v>4280</v>
      </c>
      <c r="G982" s="14" t="s">
        <v>2599</v>
      </c>
      <c r="H982" s="14" t="s">
        <v>2600</v>
      </c>
      <c r="I982" s="15">
        <v>45</v>
      </c>
      <c r="J982" s="77">
        <v>2</v>
      </c>
      <c r="K982" s="92"/>
    </row>
    <row r="983" spans="1:11" ht="79.2" customHeight="1" x14ac:dyDescent="0.25">
      <c r="A983" s="14" t="s">
        <v>1753</v>
      </c>
      <c r="B983" s="14" t="s">
        <v>3701</v>
      </c>
      <c r="C983" s="14" t="s">
        <v>3702</v>
      </c>
      <c r="D983" s="16">
        <v>45702</v>
      </c>
      <c r="E983" s="16">
        <v>45783</v>
      </c>
      <c r="F983" s="14" t="s">
        <v>4281</v>
      </c>
      <c r="G983" s="14" t="s">
        <v>2599</v>
      </c>
      <c r="H983" s="14" t="s">
        <v>2600</v>
      </c>
      <c r="I983" s="15">
        <v>399.45</v>
      </c>
      <c r="J983" s="77">
        <v>2</v>
      </c>
      <c r="K983" s="92"/>
    </row>
    <row r="984" spans="1:11" ht="67.2" customHeight="1" x14ac:dyDescent="0.25">
      <c r="A984" s="14" t="s">
        <v>1753</v>
      </c>
      <c r="B984" s="14" t="s">
        <v>3701</v>
      </c>
      <c r="C984" s="14" t="s">
        <v>3702</v>
      </c>
      <c r="D984" s="16">
        <v>45705</v>
      </c>
      <c r="E984" s="16">
        <v>45783</v>
      </c>
      <c r="F984" s="14" t="s">
        <v>4279</v>
      </c>
      <c r="G984" s="14" t="s">
        <v>2599</v>
      </c>
      <c r="H984" s="14" t="s">
        <v>2600</v>
      </c>
      <c r="I984" s="15">
        <v>203.58</v>
      </c>
      <c r="J984" s="77">
        <v>2</v>
      </c>
      <c r="K984" s="92"/>
    </row>
    <row r="985" spans="1:11" ht="46.2" customHeight="1" x14ac:dyDescent="0.25">
      <c r="A985" s="14" t="s">
        <v>1753</v>
      </c>
      <c r="B985" s="14" t="s">
        <v>3703</v>
      </c>
      <c r="C985" s="14" t="s">
        <v>3704</v>
      </c>
      <c r="D985" s="16">
        <v>45699</v>
      </c>
      <c r="E985" s="16">
        <v>45792</v>
      </c>
      <c r="F985" s="14" t="s">
        <v>4287</v>
      </c>
      <c r="G985" s="14" t="s">
        <v>3705</v>
      </c>
      <c r="H985" s="14" t="s">
        <v>3706</v>
      </c>
      <c r="I985" s="15">
        <v>1852</v>
      </c>
      <c r="J985" s="77">
        <v>1</v>
      </c>
      <c r="K985" s="92"/>
    </row>
    <row r="986" spans="1:11" ht="79.2" customHeight="1" x14ac:dyDescent="0.25">
      <c r="A986" s="14" t="s">
        <v>1753</v>
      </c>
      <c r="B986" s="14" t="s">
        <v>3707</v>
      </c>
      <c r="C986" s="14" t="s">
        <v>3708</v>
      </c>
      <c r="D986" s="16">
        <v>45726</v>
      </c>
      <c r="E986" s="16">
        <v>45792</v>
      </c>
      <c r="F986" s="14" t="s">
        <v>4290</v>
      </c>
      <c r="G986" s="14" t="s">
        <v>3705</v>
      </c>
      <c r="H986" s="14" t="s">
        <v>3706</v>
      </c>
      <c r="I986" s="15">
        <v>4175</v>
      </c>
      <c r="J986" s="77">
        <v>2</v>
      </c>
      <c r="K986" s="92"/>
    </row>
    <row r="987" spans="1:11" ht="79.2" customHeight="1" x14ac:dyDescent="0.25">
      <c r="A987" s="14" t="s">
        <v>1753</v>
      </c>
      <c r="B987" s="14" t="s">
        <v>3707</v>
      </c>
      <c r="C987" s="14" t="s">
        <v>3708</v>
      </c>
      <c r="D987" s="16">
        <v>45726</v>
      </c>
      <c r="E987" s="16">
        <v>45792</v>
      </c>
      <c r="F987" s="14" t="s">
        <v>4290</v>
      </c>
      <c r="G987" s="14" t="s">
        <v>3705</v>
      </c>
      <c r="H987" s="14" t="s">
        <v>3706</v>
      </c>
      <c r="I987" s="15">
        <v>1025</v>
      </c>
      <c r="J987" s="77">
        <v>2</v>
      </c>
      <c r="K987" s="92"/>
    </row>
    <row r="988" spans="1:11" ht="79.2" customHeight="1" x14ac:dyDescent="0.25">
      <c r="A988" s="14" t="s">
        <v>1753</v>
      </c>
      <c r="B988" s="14" t="s">
        <v>3707</v>
      </c>
      <c r="C988" s="14" t="s">
        <v>3708</v>
      </c>
      <c r="D988" s="16">
        <v>45777</v>
      </c>
      <c r="E988" s="16">
        <v>45792</v>
      </c>
      <c r="F988" s="14" t="s">
        <v>4286</v>
      </c>
      <c r="G988" s="14" t="s">
        <v>3705</v>
      </c>
      <c r="H988" s="14" t="s">
        <v>3706</v>
      </c>
      <c r="I988" s="15">
        <v>1191.6300000000001</v>
      </c>
      <c r="J988" s="77">
        <v>2</v>
      </c>
      <c r="K988" s="92"/>
    </row>
    <row r="989" spans="1:11" ht="48" customHeight="1" x14ac:dyDescent="0.25">
      <c r="A989" s="14" t="s">
        <v>1753</v>
      </c>
      <c r="B989" s="14" t="s">
        <v>3709</v>
      </c>
      <c r="C989" s="14" t="s">
        <v>3710</v>
      </c>
      <c r="D989" s="16">
        <v>45750</v>
      </c>
      <c r="E989" s="16">
        <v>45792</v>
      </c>
      <c r="F989" s="14" t="s">
        <v>4285</v>
      </c>
      <c r="G989" s="14" t="s">
        <v>3711</v>
      </c>
      <c r="H989" s="14" t="s">
        <v>3712</v>
      </c>
      <c r="I989" s="15">
        <v>1100</v>
      </c>
      <c r="J989" s="77">
        <v>1</v>
      </c>
      <c r="K989" s="92"/>
    </row>
    <row r="990" spans="1:11" ht="48" customHeight="1" x14ac:dyDescent="0.25">
      <c r="A990" s="14" t="s">
        <v>1753</v>
      </c>
      <c r="B990" s="14" t="s">
        <v>3709</v>
      </c>
      <c r="C990" s="14" t="s">
        <v>3710</v>
      </c>
      <c r="D990" s="16">
        <v>45755</v>
      </c>
      <c r="E990" s="16">
        <v>45792</v>
      </c>
      <c r="F990" s="14" t="s">
        <v>4285</v>
      </c>
      <c r="G990" s="14" t="s">
        <v>3711</v>
      </c>
      <c r="H990" s="14" t="s">
        <v>3712</v>
      </c>
      <c r="I990" s="15">
        <v>909</v>
      </c>
      <c r="J990" s="77">
        <v>1</v>
      </c>
      <c r="K990" s="92"/>
    </row>
    <row r="991" spans="1:11" ht="48" customHeight="1" x14ac:dyDescent="0.25">
      <c r="A991" s="14" t="s">
        <v>1753</v>
      </c>
      <c r="B991" s="14" t="s">
        <v>3713</v>
      </c>
      <c r="C991" s="14" t="s">
        <v>3714</v>
      </c>
      <c r="D991" s="16">
        <v>45790</v>
      </c>
      <c r="E991" s="16">
        <v>45792</v>
      </c>
      <c r="F991" s="14" t="s">
        <v>4284</v>
      </c>
      <c r="G991" s="14" t="s">
        <v>2481</v>
      </c>
      <c r="H991" s="14" t="s">
        <v>2482</v>
      </c>
      <c r="I991" s="15">
        <v>2992.5</v>
      </c>
      <c r="J991" s="77">
        <v>1</v>
      </c>
      <c r="K991" s="92"/>
    </row>
    <row r="992" spans="1:11" ht="56.4" customHeight="1" x14ac:dyDescent="0.25">
      <c r="A992" s="14" t="s">
        <v>1753</v>
      </c>
      <c r="B992" s="14" t="s">
        <v>3715</v>
      </c>
      <c r="C992" s="14" t="s">
        <v>3695</v>
      </c>
      <c r="D992" s="16">
        <v>45678</v>
      </c>
      <c r="E992" s="16">
        <v>45792</v>
      </c>
      <c r="F992" s="14" t="s">
        <v>4291</v>
      </c>
      <c r="G992" s="14" t="s">
        <v>3716</v>
      </c>
      <c r="H992" s="14" t="s">
        <v>3717</v>
      </c>
      <c r="I992" s="15">
        <v>1383.4</v>
      </c>
      <c r="J992" s="77">
        <v>1</v>
      </c>
      <c r="K992" s="92"/>
    </row>
    <row r="993" spans="1:11" ht="56.4" customHeight="1" x14ac:dyDescent="0.25">
      <c r="A993" s="14" t="s">
        <v>1753</v>
      </c>
      <c r="B993" s="14" t="s">
        <v>3715</v>
      </c>
      <c r="C993" s="14" t="s">
        <v>3695</v>
      </c>
      <c r="D993" s="16">
        <v>45695</v>
      </c>
      <c r="E993" s="16">
        <v>45792</v>
      </c>
      <c r="F993" s="14" t="s">
        <v>4292</v>
      </c>
      <c r="G993" s="14" t="s">
        <v>3716</v>
      </c>
      <c r="H993" s="14" t="s">
        <v>3717</v>
      </c>
      <c r="I993" s="15">
        <v>584</v>
      </c>
      <c r="J993" s="77">
        <v>1</v>
      </c>
      <c r="K993" s="92"/>
    </row>
    <row r="994" spans="1:11" ht="58.8" customHeight="1" x14ac:dyDescent="0.25">
      <c r="A994" s="14" t="s">
        <v>1753</v>
      </c>
      <c r="B994" s="14" t="s">
        <v>3715</v>
      </c>
      <c r="C994" s="14" t="s">
        <v>3695</v>
      </c>
      <c r="D994" s="16">
        <v>45756</v>
      </c>
      <c r="E994" s="16">
        <v>45792</v>
      </c>
      <c r="F994" s="14" t="s">
        <v>4293</v>
      </c>
      <c r="G994" s="14" t="s">
        <v>3716</v>
      </c>
      <c r="H994" s="14" t="s">
        <v>3717</v>
      </c>
      <c r="I994" s="15">
        <v>1014.9</v>
      </c>
      <c r="J994" s="77">
        <v>1</v>
      </c>
      <c r="K994" s="92"/>
    </row>
    <row r="995" spans="1:11" ht="57.6" customHeight="1" x14ac:dyDescent="0.25">
      <c r="A995" s="14" t="s">
        <v>1753</v>
      </c>
      <c r="B995" s="14" t="s">
        <v>3715</v>
      </c>
      <c r="C995" s="14" t="s">
        <v>3695</v>
      </c>
      <c r="D995" s="16">
        <v>45751</v>
      </c>
      <c r="E995" s="16">
        <v>45792</v>
      </c>
      <c r="F995" s="14" t="s">
        <v>4351</v>
      </c>
      <c r="G995" s="14" t="s">
        <v>3716</v>
      </c>
      <c r="H995" s="14" t="s">
        <v>3717</v>
      </c>
      <c r="I995" s="15">
        <v>4500</v>
      </c>
      <c r="J995" s="77">
        <v>1</v>
      </c>
      <c r="K995" s="92"/>
    </row>
    <row r="996" spans="1:11" ht="57.6" customHeight="1" x14ac:dyDescent="0.25">
      <c r="A996" s="14" t="s">
        <v>1753</v>
      </c>
      <c r="B996" s="14" t="s">
        <v>3715</v>
      </c>
      <c r="C996" s="14" t="s">
        <v>3695</v>
      </c>
      <c r="D996" s="16">
        <v>45777</v>
      </c>
      <c r="E996" s="16">
        <v>45792</v>
      </c>
      <c r="F996" s="14" t="s">
        <v>4350</v>
      </c>
      <c r="G996" s="14" t="s">
        <v>3716</v>
      </c>
      <c r="H996" s="14" t="s">
        <v>3717</v>
      </c>
      <c r="I996" s="15">
        <v>1500</v>
      </c>
      <c r="J996" s="77">
        <v>1</v>
      </c>
      <c r="K996" s="92"/>
    </row>
    <row r="997" spans="1:11" ht="57" customHeight="1" x14ac:dyDescent="0.25">
      <c r="A997" s="14" t="s">
        <v>1753</v>
      </c>
      <c r="B997" s="14" t="s">
        <v>3715</v>
      </c>
      <c r="C997" s="14" t="s">
        <v>3695</v>
      </c>
      <c r="D997" s="16">
        <v>45782</v>
      </c>
      <c r="E997" s="16">
        <v>45792</v>
      </c>
      <c r="F997" s="14" t="s">
        <v>4297</v>
      </c>
      <c r="G997" s="14" t="s">
        <v>3716</v>
      </c>
      <c r="H997" s="14" t="s">
        <v>3717</v>
      </c>
      <c r="I997" s="15">
        <v>694.64</v>
      </c>
      <c r="J997" s="77">
        <v>1</v>
      </c>
      <c r="K997" s="92"/>
    </row>
    <row r="998" spans="1:11" ht="53.4" customHeight="1" x14ac:dyDescent="0.25">
      <c r="A998" s="14" t="s">
        <v>1753</v>
      </c>
      <c r="B998" s="14" t="s">
        <v>3715</v>
      </c>
      <c r="C998" s="14" t="s">
        <v>3695</v>
      </c>
      <c r="D998" s="16">
        <v>45769</v>
      </c>
      <c r="E998" s="16">
        <v>45792</v>
      </c>
      <c r="F998" s="14" t="s">
        <v>4296</v>
      </c>
      <c r="G998" s="14" t="s">
        <v>3716</v>
      </c>
      <c r="H998" s="14" t="s">
        <v>3717</v>
      </c>
      <c r="I998" s="15">
        <v>417.28</v>
      </c>
      <c r="J998" s="77">
        <v>1</v>
      </c>
      <c r="K998" s="92"/>
    </row>
    <row r="999" spans="1:11" ht="57.6" customHeight="1" x14ac:dyDescent="0.25">
      <c r="A999" s="14" t="s">
        <v>1753</v>
      </c>
      <c r="B999" s="14" t="s">
        <v>3715</v>
      </c>
      <c r="C999" s="14" t="s">
        <v>3695</v>
      </c>
      <c r="D999" s="16">
        <v>45696</v>
      </c>
      <c r="E999" s="16">
        <v>45792</v>
      </c>
      <c r="F999" s="14" t="s">
        <v>4294</v>
      </c>
      <c r="G999" s="14" t="s">
        <v>3716</v>
      </c>
      <c r="H999" s="14" t="s">
        <v>3717</v>
      </c>
      <c r="I999" s="15">
        <v>737.87</v>
      </c>
      <c r="J999" s="77">
        <v>1</v>
      </c>
      <c r="K999" s="92"/>
    </row>
    <row r="1000" spans="1:11" ht="55.8" customHeight="1" x14ac:dyDescent="0.25">
      <c r="A1000" s="14" t="s">
        <v>1753</v>
      </c>
      <c r="B1000" s="14" t="s">
        <v>3715</v>
      </c>
      <c r="C1000" s="14" t="s">
        <v>3695</v>
      </c>
      <c r="D1000" s="16">
        <v>45709</v>
      </c>
      <c r="E1000" s="16">
        <v>45792</v>
      </c>
      <c r="F1000" s="14" t="s">
        <v>4295</v>
      </c>
      <c r="G1000" s="14" t="s">
        <v>3716</v>
      </c>
      <c r="H1000" s="14" t="s">
        <v>3717</v>
      </c>
      <c r="I1000" s="15">
        <v>412.66</v>
      </c>
      <c r="J1000" s="77">
        <v>1</v>
      </c>
      <c r="K1000" s="92"/>
    </row>
    <row r="1001" spans="1:11" ht="57.6" customHeight="1" x14ac:dyDescent="0.25">
      <c r="A1001" s="14" t="s">
        <v>1753</v>
      </c>
      <c r="B1001" s="14" t="s">
        <v>3715</v>
      </c>
      <c r="C1001" s="14" t="s">
        <v>3695</v>
      </c>
      <c r="D1001" s="16">
        <v>45726</v>
      </c>
      <c r="E1001" s="16">
        <v>45792</v>
      </c>
      <c r="F1001" s="14" t="s">
        <v>4296</v>
      </c>
      <c r="G1001" s="14" t="s">
        <v>3716</v>
      </c>
      <c r="H1001" s="14" t="s">
        <v>3717</v>
      </c>
      <c r="I1001" s="15">
        <v>570.32000000000005</v>
      </c>
      <c r="J1001" s="77">
        <v>1</v>
      </c>
      <c r="K1001" s="92"/>
    </row>
    <row r="1002" spans="1:11" ht="58.8" customHeight="1" x14ac:dyDescent="0.25">
      <c r="A1002" s="14" t="s">
        <v>1753</v>
      </c>
      <c r="B1002" s="14" t="s">
        <v>3715</v>
      </c>
      <c r="C1002" s="14" t="s">
        <v>3695</v>
      </c>
      <c r="D1002" s="16">
        <v>45740</v>
      </c>
      <c r="E1002" s="16">
        <v>45792</v>
      </c>
      <c r="F1002" s="14" t="s">
        <v>4296</v>
      </c>
      <c r="G1002" s="14" t="s">
        <v>3716</v>
      </c>
      <c r="H1002" s="14" t="s">
        <v>3717</v>
      </c>
      <c r="I1002" s="15">
        <v>662.79</v>
      </c>
      <c r="J1002" s="77">
        <v>1</v>
      </c>
      <c r="K1002" s="92"/>
    </row>
    <row r="1003" spans="1:11" ht="57.6" customHeight="1" x14ac:dyDescent="0.25">
      <c r="A1003" s="14" t="s">
        <v>1753</v>
      </c>
      <c r="B1003" s="14" t="s">
        <v>3718</v>
      </c>
      <c r="C1003" s="14" t="s">
        <v>3719</v>
      </c>
      <c r="D1003" s="16">
        <v>45672</v>
      </c>
      <c r="E1003" s="16">
        <v>45793</v>
      </c>
      <c r="F1003" s="14" t="s">
        <v>4298</v>
      </c>
      <c r="G1003" s="14" t="s">
        <v>3720</v>
      </c>
      <c r="H1003" s="14" t="s">
        <v>3721</v>
      </c>
      <c r="I1003" s="15">
        <v>1709.26</v>
      </c>
      <c r="J1003" s="77">
        <v>1</v>
      </c>
      <c r="K1003" s="92"/>
    </row>
    <row r="1004" spans="1:11" ht="57" customHeight="1" x14ac:dyDescent="0.25">
      <c r="A1004" s="14" t="s">
        <v>1753</v>
      </c>
      <c r="B1004" s="14" t="s">
        <v>3722</v>
      </c>
      <c r="C1004" s="14" t="s">
        <v>3723</v>
      </c>
      <c r="D1004" s="16">
        <v>45686</v>
      </c>
      <c r="E1004" s="16">
        <v>45793</v>
      </c>
      <c r="F1004" s="14" t="s">
        <v>4299</v>
      </c>
      <c r="G1004" s="14" t="s">
        <v>3724</v>
      </c>
      <c r="H1004" s="14" t="s">
        <v>3725</v>
      </c>
      <c r="I1004" s="15">
        <v>1840</v>
      </c>
      <c r="J1004" s="77">
        <v>1</v>
      </c>
      <c r="K1004" s="92"/>
    </row>
    <row r="1005" spans="1:11" ht="54" customHeight="1" x14ac:dyDescent="0.25">
      <c r="A1005" s="14" t="s">
        <v>1753</v>
      </c>
      <c r="B1005" s="14" t="s">
        <v>3722</v>
      </c>
      <c r="C1005" s="14" t="s">
        <v>3723</v>
      </c>
      <c r="D1005" s="16">
        <v>45686</v>
      </c>
      <c r="E1005" s="16">
        <v>45793</v>
      </c>
      <c r="F1005" s="14" t="s">
        <v>4300</v>
      </c>
      <c r="G1005" s="14" t="s">
        <v>3724</v>
      </c>
      <c r="H1005" s="14" t="s">
        <v>3725</v>
      </c>
      <c r="I1005" s="15">
        <v>1700</v>
      </c>
      <c r="J1005" s="77">
        <v>1</v>
      </c>
      <c r="K1005" s="92"/>
    </row>
    <row r="1006" spans="1:11" ht="65.400000000000006" customHeight="1" x14ac:dyDescent="0.25">
      <c r="A1006" s="14" t="s">
        <v>1753</v>
      </c>
      <c r="B1006" s="14" t="s">
        <v>3726</v>
      </c>
      <c r="C1006" s="14" t="s">
        <v>3727</v>
      </c>
      <c r="D1006" s="16">
        <v>45786</v>
      </c>
      <c r="E1006" s="16">
        <v>45793</v>
      </c>
      <c r="F1006" s="14" t="s">
        <v>4301</v>
      </c>
      <c r="G1006" s="14" t="s">
        <v>3724</v>
      </c>
      <c r="H1006" s="14" t="s">
        <v>3725</v>
      </c>
      <c r="I1006" s="15">
        <v>2000</v>
      </c>
      <c r="J1006" s="77">
        <v>5</v>
      </c>
      <c r="K1006" s="92"/>
    </row>
    <row r="1007" spans="1:11" ht="75.599999999999994" customHeight="1" x14ac:dyDescent="0.25">
      <c r="A1007" s="14" t="s">
        <v>1753</v>
      </c>
      <c r="B1007" s="14" t="s">
        <v>3728</v>
      </c>
      <c r="C1007" s="14" t="s">
        <v>3729</v>
      </c>
      <c r="D1007" s="16">
        <v>45750</v>
      </c>
      <c r="E1007" s="16">
        <v>45796</v>
      </c>
      <c r="F1007" s="14" t="s">
        <v>4302</v>
      </c>
      <c r="G1007" s="14" t="s">
        <v>3730</v>
      </c>
      <c r="H1007" s="14" t="s">
        <v>3731</v>
      </c>
      <c r="I1007" s="15">
        <v>2000</v>
      </c>
      <c r="J1007" s="77">
        <v>5</v>
      </c>
      <c r="K1007" s="92"/>
    </row>
    <row r="1008" spans="1:11" ht="55.8" customHeight="1" x14ac:dyDescent="0.25">
      <c r="A1008" s="14" t="s">
        <v>1753</v>
      </c>
      <c r="B1008" s="14" t="s">
        <v>3732</v>
      </c>
      <c r="C1008" s="14" t="s">
        <v>3733</v>
      </c>
      <c r="D1008" s="16">
        <v>45666</v>
      </c>
      <c r="E1008" s="16">
        <v>45799</v>
      </c>
      <c r="F1008" s="14" t="s">
        <v>4316</v>
      </c>
      <c r="G1008" s="14" t="s">
        <v>3735</v>
      </c>
      <c r="H1008" s="14" t="s">
        <v>3734</v>
      </c>
      <c r="I1008" s="15">
        <v>55</v>
      </c>
      <c r="J1008" s="77">
        <v>1</v>
      </c>
      <c r="K1008" s="92"/>
    </row>
    <row r="1009" spans="1:11" ht="55.2" customHeight="1" x14ac:dyDescent="0.25">
      <c r="A1009" s="14" t="s">
        <v>1753</v>
      </c>
      <c r="B1009" s="14" t="s">
        <v>3732</v>
      </c>
      <c r="C1009" s="14" t="s">
        <v>3733</v>
      </c>
      <c r="D1009" s="16">
        <v>45670</v>
      </c>
      <c r="E1009" s="16">
        <v>45799</v>
      </c>
      <c r="F1009" s="14" t="s">
        <v>4316</v>
      </c>
      <c r="G1009" s="14" t="s">
        <v>3735</v>
      </c>
      <c r="H1009" s="14" t="s">
        <v>3734</v>
      </c>
      <c r="I1009" s="15">
        <v>64</v>
      </c>
      <c r="J1009" s="77">
        <v>1</v>
      </c>
      <c r="K1009" s="92"/>
    </row>
    <row r="1010" spans="1:11" ht="56.4" customHeight="1" x14ac:dyDescent="0.25">
      <c r="A1010" s="14" t="s">
        <v>1753</v>
      </c>
      <c r="B1010" s="14" t="s">
        <v>3732</v>
      </c>
      <c r="C1010" s="14" t="s">
        <v>3733</v>
      </c>
      <c r="D1010" s="16">
        <v>45671</v>
      </c>
      <c r="E1010" s="16">
        <v>45799</v>
      </c>
      <c r="F1010" s="14" t="s">
        <v>4316</v>
      </c>
      <c r="G1010" s="14" t="s">
        <v>3735</v>
      </c>
      <c r="H1010" s="14" t="s">
        <v>3734</v>
      </c>
      <c r="I1010" s="15">
        <v>33</v>
      </c>
      <c r="J1010" s="77">
        <v>1</v>
      </c>
      <c r="K1010" s="92"/>
    </row>
    <row r="1011" spans="1:11" ht="57.6" customHeight="1" x14ac:dyDescent="0.25">
      <c r="A1011" s="14" t="s">
        <v>1753</v>
      </c>
      <c r="B1011" s="14" t="s">
        <v>3732</v>
      </c>
      <c r="C1011" s="14" t="s">
        <v>3733</v>
      </c>
      <c r="D1011" s="16">
        <v>45673</v>
      </c>
      <c r="E1011" s="16">
        <v>45799</v>
      </c>
      <c r="F1011" s="14" t="s">
        <v>4316</v>
      </c>
      <c r="G1011" s="14" t="s">
        <v>3735</v>
      </c>
      <c r="H1011" s="14" t="s">
        <v>3734</v>
      </c>
      <c r="I1011" s="15">
        <v>52</v>
      </c>
      <c r="J1011" s="77">
        <v>1</v>
      </c>
      <c r="K1011" s="92"/>
    </row>
    <row r="1012" spans="1:11" ht="59.4" customHeight="1" x14ac:dyDescent="0.25">
      <c r="A1012" s="14" t="s">
        <v>1753</v>
      </c>
      <c r="B1012" s="14" t="s">
        <v>3732</v>
      </c>
      <c r="C1012" s="14" t="s">
        <v>3733</v>
      </c>
      <c r="D1012" s="16">
        <v>45677</v>
      </c>
      <c r="E1012" s="16">
        <v>45799</v>
      </c>
      <c r="F1012" s="14" t="s">
        <v>4316</v>
      </c>
      <c r="G1012" s="14" t="s">
        <v>3735</v>
      </c>
      <c r="H1012" s="14" t="s">
        <v>3734</v>
      </c>
      <c r="I1012" s="15">
        <v>55</v>
      </c>
      <c r="J1012" s="77">
        <v>1</v>
      </c>
      <c r="K1012" s="92"/>
    </row>
    <row r="1013" spans="1:11" ht="56.4" customHeight="1" x14ac:dyDescent="0.25">
      <c r="A1013" s="14" t="s">
        <v>1753</v>
      </c>
      <c r="B1013" s="14" t="s">
        <v>3732</v>
      </c>
      <c r="C1013" s="14" t="s">
        <v>3733</v>
      </c>
      <c r="D1013" s="16">
        <v>45678</v>
      </c>
      <c r="E1013" s="16">
        <v>45799</v>
      </c>
      <c r="F1013" s="14" t="s">
        <v>4316</v>
      </c>
      <c r="G1013" s="14" t="s">
        <v>3735</v>
      </c>
      <c r="H1013" s="14" t="s">
        <v>3734</v>
      </c>
      <c r="I1013" s="15">
        <v>9</v>
      </c>
      <c r="J1013" s="77">
        <v>1</v>
      </c>
      <c r="K1013" s="92"/>
    </row>
    <row r="1014" spans="1:11" ht="57.6" customHeight="1" x14ac:dyDescent="0.25">
      <c r="A1014" s="14" t="s">
        <v>1753</v>
      </c>
      <c r="B1014" s="14" t="s">
        <v>3732</v>
      </c>
      <c r="C1014" s="14" t="s">
        <v>3733</v>
      </c>
      <c r="D1014" s="16">
        <v>45680</v>
      </c>
      <c r="E1014" s="16">
        <v>45799</v>
      </c>
      <c r="F1014" s="14" t="s">
        <v>4316</v>
      </c>
      <c r="G1014" s="14" t="s">
        <v>3735</v>
      </c>
      <c r="H1014" s="14" t="s">
        <v>3734</v>
      </c>
      <c r="I1014" s="15">
        <v>52</v>
      </c>
      <c r="J1014" s="77">
        <v>1</v>
      </c>
      <c r="K1014" s="92"/>
    </row>
    <row r="1015" spans="1:11" ht="59.4" customHeight="1" x14ac:dyDescent="0.25">
      <c r="A1015" s="14" t="s">
        <v>1753</v>
      </c>
      <c r="B1015" s="14" t="s">
        <v>3732</v>
      </c>
      <c r="C1015" s="14" t="s">
        <v>3733</v>
      </c>
      <c r="D1015" s="16">
        <v>45684</v>
      </c>
      <c r="E1015" s="16">
        <v>45799</v>
      </c>
      <c r="F1015" s="14" t="s">
        <v>4316</v>
      </c>
      <c r="G1015" s="14" t="s">
        <v>3735</v>
      </c>
      <c r="H1015" s="14" t="s">
        <v>3734</v>
      </c>
      <c r="I1015" s="15">
        <v>36</v>
      </c>
      <c r="J1015" s="77">
        <v>1</v>
      </c>
      <c r="K1015" s="92"/>
    </row>
    <row r="1016" spans="1:11" ht="58.2" customHeight="1" x14ac:dyDescent="0.25">
      <c r="A1016" s="14" t="s">
        <v>1753</v>
      </c>
      <c r="B1016" s="14" t="s">
        <v>3732</v>
      </c>
      <c r="C1016" s="14" t="s">
        <v>3733</v>
      </c>
      <c r="D1016" s="16">
        <v>45685</v>
      </c>
      <c r="E1016" s="16">
        <v>45799</v>
      </c>
      <c r="F1016" s="14" t="s">
        <v>4316</v>
      </c>
      <c r="G1016" s="14" t="s">
        <v>3735</v>
      </c>
      <c r="H1016" s="14" t="s">
        <v>3734</v>
      </c>
      <c r="I1016" s="15">
        <v>39</v>
      </c>
      <c r="J1016" s="77">
        <v>1</v>
      </c>
      <c r="K1016" s="92"/>
    </row>
    <row r="1017" spans="1:11" ht="58.2" customHeight="1" x14ac:dyDescent="0.25">
      <c r="A1017" s="14" t="s">
        <v>1753</v>
      </c>
      <c r="B1017" s="14" t="s">
        <v>3732</v>
      </c>
      <c r="C1017" s="14" t="s">
        <v>3733</v>
      </c>
      <c r="D1017" s="16">
        <v>45687</v>
      </c>
      <c r="E1017" s="16">
        <v>45799</v>
      </c>
      <c r="F1017" s="14" t="s">
        <v>4316</v>
      </c>
      <c r="G1017" s="14" t="s">
        <v>3735</v>
      </c>
      <c r="H1017" s="14" t="s">
        <v>3734</v>
      </c>
      <c r="I1017" s="15">
        <v>21</v>
      </c>
      <c r="J1017" s="77">
        <v>1</v>
      </c>
      <c r="K1017" s="92"/>
    </row>
    <row r="1018" spans="1:11" ht="58.2" customHeight="1" x14ac:dyDescent="0.25">
      <c r="A1018" s="14" t="s">
        <v>1753</v>
      </c>
      <c r="B1018" s="14" t="s">
        <v>3732</v>
      </c>
      <c r="C1018" s="14" t="s">
        <v>3733</v>
      </c>
      <c r="D1018" s="16">
        <v>45691</v>
      </c>
      <c r="E1018" s="16">
        <v>45799</v>
      </c>
      <c r="F1018" s="14" t="s">
        <v>4317</v>
      </c>
      <c r="G1018" s="14" t="s">
        <v>3735</v>
      </c>
      <c r="H1018" s="14" t="s">
        <v>3734</v>
      </c>
      <c r="I1018" s="15">
        <v>64</v>
      </c>
      <c r="J1018" s="77">
        <v>1</v>
      </c>
      <c r="K1018" s="92"/>
    </row>
    <row r="1019" spans="1:11" ht="58.8" customHeight="1" x14ac:dyDescent="0.25">
      <c r="A1019" s="14" t="s">
        <v>1753</v>
      </c>
      <c r="B1019" s="14" t="s">
        <v>3732</v>
      </c>
      <c r="C1019" s="14" t="s">
        <v>3733</v>
      </c>
      <c r="D1019" s="16">
        <v>45692</v>
      </c>
      <c r="E1019" s="16">
        <v>45799</v>
      </c>
      <c r="F1019" s="14" t="s">
        <v>4317</v>
      </c>
      <c r="G1019" s="14" t="s">
        <v>3735</v>
      </c>
      <c r="H1019" s="14" t="s">
        <v>3734</v>
      </c>
      <c r="I1019" s="15">
        <v>21</v>
      </c>
      <c r="J1019" s="77">
        <v>1</v>
      </c>
      <c r="K1019" s="92"/>
    </row>
    <row r="1020" spans="1:11" ht="56.4" customHeight="1" x14ac:dyDescent="0.25">
      <c r="A1020" s="14" t="s">
        <v>1753</v>
      </c>
      <c r="B1020" s="14" t="s">
        <v>3732</v>
      </c>
      <c r="C1020" s="14" t="s">
        <v>3733</v>
      </c>
      <c r="D1020" s="16">
        <v>45694</v>
      </c>
      <c r="E1020" s="16">
        <v>45799</v>
      </c>
      <c r="F1020" s="14" t="s">
        <v>4317</v>
      </c>
      <c r="G1020" s="14" t="s">
        <v>3735</v>
      </c>
      <c r="H1020" s="14" t="s">
        <v>3734</v>
      </c>
      <c r="I1020" s="15">
        <v>58</v>
      </c>
      <c r="J1020" s="77">
        <v>1</v>
      </c>
      <c r="K1020" s="92"/>
    </row>
    <row r="1021" spans="1:11" ht="55.8" customHeight="1" x14ac:dyDescent="0.25">
      <c r="A1021" s="14" t="s">
        <v>1753</v>
      </c>
      <c r="B1021" s="14" t="s">
        <v>3732</v>
      </c>
      <c r="C1021" s="14" t="s">
        <v>3733</v>
      </c>
      <c r="D1021" s="16">
        <v>45698</v>
      </c>
      <c r="E1021" s="16">
        <v>45799</v>
      </c>
      <c r="F1021" s="14" t="s">
        <v>4317</v>
      </c>
      <c r="G1021" s="14" t="s">
        <v>3735</v>
      </c>
      <c r="H1021" s="14" t="s">
        <v>3734</v>
      </c>
      <c r="I1021" s="15">
        <v>52</v>
      </c>
      <c r="J1021" s="77">
        <v>1</v>
      </c>
      <c r="K1021" s="92"/>
    </row>
    <row r="1022" spans="1:11" ht="56.4" customHeight="1" x14ac:dyDescent="0.25">
      <c r="A1022" s="14" t="s">
        <v>1753</v>
      </c>
      <c r="B1022" s="14" t="s">
        <v>3732</v>
      </c>
      <c r="C1022" s="14" t="s">
        <v>3733</v>
      </c>
      <c r="D1022" s="16">
        <v>45699</v>
      </c>
      <c r="E1022" s="16">
        <v>45799</v>
      </c>
      <c r="F1022" s="14" t="s">
        <v>4317</v>
      </c>
      <c r="G1022" s="14" t="s">
        <v>3735</v>
      </c>
      <c r="H1022" s="14" t="s">
        <v>3734</v>
      </c>
      <c r="I1022" s="15">
        <v>30</v>
      </c>
      <c r="J1022" s="77">
        <v>1</v>
      </c>
      <c r="K1022" s="92"/>
    </row>
    <row r="1023" spans="1:11" ht="56.4" customHeight="1" x14ac:dyDescent="0.25">
      <c r="A1023" s="14" t="s">
        <v>1753</v>
      </c>
      <c r="B1023" s="14" t="s">
        <v>3732</v>
      </c>
      <c r="C1023" s="14" t="s">
        <v>3733</v>
      </c>
      <c r="D1023" s="16">
        <v>45701</v>
      </c>
      <c r="E1023" s="16">
        <v>45799</v>
      </c>
      <c r="F1023" s="14" t="s">
        <v>4317</v>
      </c>
      <c r="G1023" s="14" t="s">
        <v>3735</v>
      </c>
      <c r="H1023" s="14" t="s">
        <v>3734</v>
      </c>
      <c r="I1023" s="15">
        <v>46</v>
      </c>
      <c r="J1023" s="77">
        <v>1</v>
      </c>
      <c r="K1023" s="92"/>
    </row>
    <row r="1024" spans="1:11" ht="57.6" customHeight="1" x14ac:dyDescent="0.25">
      <c r="A1024" s="14" t="s">
        <v>1753</v>
      </c>
      <c r="B1024" s="14" t="s">
        <v>3732</v>
      </c>
      <c r="C1024" s="14" t="s">
        <v>3733</v>
      </c>
      <c r="D1024" s="16">
        <v>45712</v>
      </c>
      <c r="E1024" s="16">
        <v>45799</v>
      </c>
      <c r="F1024" s="14" t="s">
        <v>4317</v>
      </c>
      <c r="G1024" s="14" t="s">
        <v>3735</v>
      </c>
      <c r="H1024" s="14" t="s">
        <v>3734</v>
      </c>
      <c r="I1024" s="15">
        <v>61</v>
      </c>
      <c r="J1024" s="77">
        <v>1</v>
      </c>
      <c r="K1024" s="92"/>
    </row>
    <row r="1025" spans="1:11" ht="55.8" customHeight="1" x14ac:dyDescent="0.25">
      <c r="A1025" s="14" t="s">
        <v>1753</v>
      </c>
      <c r="B1025" s="14" t="s">
        <v>3732</v>
      </c>
      <c r="C1025" s="14" t="s">
        <v>3733</v>
      </c>
      <c r="D1025" s="16">
        <v>45713</v>
      </c>
      <c r="E1025" s="16">
        <v>45799</v>
      </c>
      <c r="F1025" s="14" t="s">
        <v>4317</v>
      </c>
      <c r="G1025" s="14" t="s">
        <v>3735</v>
      </c>
      <c r="H1025" s="14" t="s">
        <v>3734</v>
      </c>
      <c r="I1025" s="15">
        <v>30</v>
      </c>
      <c r="J1025" s="77">
        <v>1</v>
      </c>
      <c r="K1025" s="92"/>
    </row>
    <row r="1026" spans="1:11" ht="55.8" customHeight="1" x14ac:dyDescent="0.25">
      <c r="A1026" s="14" t="s">
        <v>1753</v>
      </c>
      <c r="B1026" s="14" t="s">
        <v>3732</v>
      </c>
      <c r="C1026" s="14" t="s">
        <v>3733</v>
      </c>
      <c r="D1026" s="16">
        <v>45715</v>
      </c>
      <c r="E1026" s="16">
        <v>45799</v>
      </c>
      <c r="F1026" s="14" t="s">
        <v>4317</v>
      </c>
      <c r="G1026" s="14" t="s">
        <v>3735</v>
      </c>
      <c r="H1026" s="14" t="s">
        <v>3734</v>
      </c>
      <c r="I1026" s="15">
        <v>55</v>
      </c>
      <c r="J1026" s="77">
        <v>1</v>
      </c>
      <c r="K1026" s="92"/>
    </row>
    <row r="1027" spans="1:11" ht="55.8" customHeight="1" x14ac:dyDescent="0.25">
      <c r="A1027" s="14" t="s">
        <v>1753</v>
      </c>
      <c r="B1027" s="14" t="s">
        <v>3732</v>
      </c>
      <c r="C1027" s="14" t="s">
        <v>3733</v>
      </c>
      <c r="D1027" s="16">
        <v>45719</v>
      </c>
      <c r="E1027" s="16">
        <v>45799</v>
      </c>
      <c r="F1027" s="14" t="s">
        <v>4318</v>
      </c>
      <c r="G1027" s="14" t="s">
        <v>3735</v>
      </c>
      <c r="H1027" s="14" t="s">
        <v>3734</v>
      </c>
      <c r="I1027" s="15">
        <v>58</v>
      </c>
      <c r="J1027" s="77">
        <v>1</v>
      </c>
      <c r="K1027" s="92"/>
    </row>
    <row r="1028" spans="1:11" ht="58.2" customHeight="1" x14ac:dyDescent="0.25">
      <c r="A1028" s="14" t="s">
        <v>1753</v>
      </c>
      <c r="B1028" s="14" t="s">
        <v>3732</v>
      </c>
      <c r="C1028" s="14" t="s">
        <v>3733</v>
      </c>
      <c r="D1028" s="16">
        <v>45720</v>
      </c>
      <c r="E1028" s="16">
        <v>45799</v>
      </c>
      <c r="F1028" s="14" t="s">
        <v>4318</v>
      </c>
      <c r="G1028" s="14" t="s">
        <v>3735</v>
      </c>
      <c r="H1028" s="14" t="s">
        <v>3734</v>
      </c>
      <c r="I1028" s="15">
        <v>42</v>
      </c>
      <c r="J1028" s="77">
        <v>1</v>
      </c>
      <c r="K1028" s="92"/>
    </row>
    <row r="1029" spans="1:11" ht="59.4" customHeight="1" x14ac:dyDescent="0.25">
      <c r="A1029" s="14" t="s">
        <v>1753</v>
      </c>
      <c r="B1029" s="14" t="s">
        <v>3732</v>
      </c>
      <c r="C1029" s="14" t="s">
        <v>3733</v>
      </c>
      <c r="D1029" s="16">
        <v>45722</v>
      </c>
      <c r="E1029" s="16">
        <v>45799</v>
      </c>
      <c r="F1029" s="14" t="s">
        <v>4318</v>
      </c>
      <c r="G1029" s="14" t="s">
        <v>3735</v>
      </c>
      <c r="H1029" s="14" t="s">
        <v>3734</v>
      </c>
      <c r="I1029" s="15">
        <v>70</v>
      </c>
      <c r="J1029" s="77">
        <v>1</v>
      </c>
      <c r="K1029" s="92"/>
    </row>
    <row r="1030" spans="1:11" ht="57.6" customHeight="1" x14ac:dyDescent="0.25">
      <c r="A1030" s="14" t="s">
        <v>1753</v>
      </c>
      <c r="B1030" s="14" t="s">
        <v>3732</v>
      </c>
      <c r="C1030" s="14" t="s">
        <v>3733</v>
      </c>
      <c r="D1030" s="16">
        <v>45726</v>
      </c>
      <c r="E1030" s="16">
        <v>45799</v>
      </c>
      <c r="F1030" s="14" t="s">
        <v>4318</v>
      </c>
      <c r="G1030" s="14" t="s">
        <v>3735</v>
      </c>
      <c r="H1030" s="14" t="s">
        <v>3734</v>
      </c>
      <c r="I1030" s="15">
        <v>52</v>
      </c>
      <c r="J1030" s="77">
        <v>1</v>
      </c>
      <c r="K1030" s="92"/>
    </row>
    <row r="1031" spans="1:11" ht="58.8" customHeight="1" x14ac:dyDescent="0.25">
      <c r="A1031" s="14" t="s">
        <v>1753</v>
      </c>
      <c r="B1031" s="14" t="s">
        <v>3732</v>
      </c>
      <c r="C1031" s="14" t="s">
        <v>3733</v>
      </c>
      <c r="D1031" s="16">
        <v>45727</v>
      </c>
      <c r="E1031" s="16">
        <v>45799</v>
      </c>
      <c r="F1031" s="14" t="s">
        <v>4318</v>
      </c>
      <c r="G1031" s="14" t="s">
        <v>3735</v>
      </c>
      <c r="H1031" s="14" t="s">
        <v>3734</v>
      </c>
      <c r="I1031" s="15">
        <v>27</v>
      </c>
      <c r="J1031" s="77">
        <v>1</v>
      </c>
      <c r="K1031" s="92"/>
    </row>
    <row r="1032" spans="1:11" ht="58.2" customHeight="1" x14ac:dyDescent="0.25">
      <c r="A1032" s="14" t="s">
        <v>1753</v>
      </c>
      <c r="B1032" s="14" t="s">
        <v>3732</v>
      </c>
      <c r="C1032" s="14" t="s">
        <v>3733</v>
      </c>
      <c r="D1032" s="16">
        <v>45729</v>
      </c>
      <c r="E1032" s="16">
        <v>45799</v>
      </c>
      <c r="F1032" s="14" t="s">
        <v>4318</v>
      </c>
      <c r="G1032" s="14" t="s">
        <v>3735</v>
      </c>
      <c r="H1032" s="14" t="s">
        <v>3734</v>
      </c>
      <c r="I1032" s="15">
        <v>49</v>
      </c>
      <c r="J1032" s="77">
        <v>1</v>
      </c>
      <c r="K1032" s="92"/>
    </row>
    <row r="1033" spans="1:11" ht="56.4" customHeight="1" x14ac:dyDescent="0.25">
      <c r="A1033" s="14" t="s">
        <v>1753</v>
      </c>
      <c r="B1033" s="14" t="s">
        <v>3732</v>
      </c>
      <c r="C1033" s="14" t="s">
        <v>3733</v>
      </c>
      <c r="D1033" s="16">
        <v>45733</v>
      </c>
      <c r="E1033" s="16">
        <v>45799</v>
      </c>
      <c r="F1033" s="14" t="s">
        <v>4318</v>
      </c>
      <c r="G1033" s="14" t="s">
        <v>3735</v>
      </c>
      <c r="H1033" s="14" t="s">
        <v>3734</v>
      </c>
      <c r="I1033" s="15">
        <v>49</v>
      </c>
      <c r="J1033" s="77">
        <v>1</v>
      </c>
      <c r="K1033" s="92"/>
    </row>
    <row r="1034" spans="1:11" ht="56.4" customHeight="1" x14ac:dyDescent="0.25">
      <c r="A1034" s="14" t="s">
        <v>1753</v>
      </c>
      <c r="B1034" s="14" t="s">
        <v>3732</v>
      </c>
      <c r="C1034" s="14" t="s">
        <v>3733</v>
      </c>
      <c r="D1034" s="16">
        <v>45734</v>
      </c>
      <c r="E1034" s="16">
        <v>45799</v>
      </c>
      <c r="F1034" s="14" t="s">
        <v>4318</v>
      </c>
      <c r="G1034" s="14" t="s">
        <v>3735</v>
      </c>
      <c r="H1034" s="14" t="s">
        <v>3734</v>
      </c>
      <c r="I1034" s="15">
        <v>21</v>
      </c>
      <c r="J1034" s="77">
        <v>1</v>
      </c>
      <c r="K1034" s="92"/>
    </row>
    <row r="1035" spans="1:11" ht="55.2" customHeight="1" x14ac:dyDescent="0.25">
      <c r="A1035" s="14" t="s">
        <v>1753</v>
      </c>
      <c r="B1035" s="14" t="s">
        <v>3732</v>
      </c>
      <c r="C1035" s="14" t="s">
        <v>3733</v>
      </c>
      <c r="D1035" s="16">
        <v>45736</v>
      </c>
      <c r="E1035" s="16">
        <v>45799</v>
      </c>
      <c r="F1035" s="14" t="s">
        <v>4318</v>
      </c>
      <c r="G1035" s="14" t="s">
        <v>3735</v>
      </c>
      <c r="H1035" s="14" t="s">
        <v>3734</v>
      </c>
      <c r="I1035" s="15">
        <v>40</v>
      </c>
      <c r="J1035" s="77">
        <v>1</v>
      </c>
      <c r="K1035" s="92"/>
    </row>
    <row r="1036" spans="1:11" ht="56.4" customHeight="1" x14ac:dyDescent="0.25">
      <c r="A1036" s="14" t="s">
        <v>1753</v>
      </c>
      <c r="B1036" s="14" t="s">
        <v>3732</v>
      </c>
      <c r="C1036" s="14" t="s">
        <v>3733</v>
      </c>
      <c r="D1036" s="16">
        <v>45740</v>
      </c>
      <c r="E1036" s="16">
        <v>45799</v>
      </c>
      <c r="F1036" s="14" t="s">
        <v>4318</v>
      </c>
      <c r="G1036" s="14" t="s">
        <v>3735</v>
      </c>
      <c r="H1036" s="14" t="s">
        <v>3734</v>
      </c>
      <c r="I1036" s="15">
        <v>43</v>
      </c>
      <c r="J1036" s="77">
        <v>1</v>
      </c>
      <c r="K1036" s="92"/>
    </row>
    <row r="1037" spans="1:11" ht="57.6" customHeight="1" x14ac:dyDescent="0.25">
      <c r="A1037" s="14" t="s">
        <v>1753</v>
      </c>
      <c r="B1037" s="14" t="s">
        <v>3732</v>
      </c>
      <c r="C1037" s="14" t="s">
        <v>3733</v>
      </c>
      <c r="D1037" s="16">
        <v>45741</v>
      </c>
      <c r="E1037" s="16">
        <v>45799</v>
      </c>
      <c r="F1037" s="14" t="s">
        <v>4318</v>
      </c>
      <c r="G1037" s="14" t="s">
        <v>3735</v>
      </c>
      <c r="H1037" s="14" t="s">
        <v>3734</v>
      </c>
      <c r="I1037" s="15">
        <v>6</v>
      </c>
      <c r="J1037" s="77">
        <v>1</v>
      </c>
      <c r="K1037" s="92"/>
    </row>
    <row r="1038" spans="1:11" ht="58.8" customHeight="1" x14ac:dyDescent="0.25">
      <c r="A1038" s="14" t="s">
        <v>1753</v>
      </c>
      <c r="B1038" s="14" t="s">
        <v>3732</v>
      </c>
      <c r="C1038" s="14" t="s">
        <v>3733</v>
      </c>
      <c r="D1038" s="16">
        <v>45744</v>
      </c>
      <c r="E1038" s="16">
        <v>45799</v>
      </c>
      <c r="F1038" s="14" t="s">
        <v>4318</v>
      </c>
      <c r="G1038" s="14" t="s">
        <v>3735</v>
      </c>
      <c r="H1038" s="14" t="s">
        <v>3734</v>
      </c>
      <c r="I1038" s="15">
        <v>43</v>
      </c>
      <c r="J1038" s="77">
        <v>1</v>
      </c>
      <c r="K1038" s="92"/>
    </row>
    <row r="1039" spans="1:11" ht="56.4" customHeight="1" x14ac:dyDescent="0.25">
      <c r="A1039" s="14" t="s">
        <v>1753</v>
      </c>
      <c r="B1039" s="14" t="s">
        <v>3732</v>
      </c>
      <c r="C1039" s="14" t="s">
        <v>3733</v>
      </c>
      <c r="D1039" s="16">
        <v>45747</v>
      </c>
      <c r="E1039" s="16">
        <v>45799</v>
      </c>
      <c r="F1039" s="14" t="s">
        <v>4318</v>
      </c>
      <c r="G1039" s="14" t="s">
        <v>3735</v>
      </c>
      <c r="H1039" s="14" t="s">
        <v>3734</v>
      </c>
      <c r="I1039" s="15">
        <v>46</v>
      </c>
      <c r="J1039" s="77">
        <v>1</v>
      </c>
      <c r="K1039" s="92"/>
    </row>
    <row r="1040" spans="1:11" ht="58.2" customHeight="1" x14ac:dyDescent="0.25">
      <c r="A1040" s="14" t="s">
        <v>1753</v>
      </c>
      <c r="B1040" s="14" t="s">
        <v>3732</v>
      </c>
      <c r="C1040" s="14" t="s">
        <v>3733</v>
      </c>
      <c r="D1040" s="16">
        <v>45750</v>
      </c>
      <c r="E1040" s="16">
        <v>45799</v>
      </c>
      <c r="F1040" s="14" t="s">
        <v>4319</v>
      </c>
      <c r="G1040" s="14" t="s">
        <v>3735</v>
      </c>
      <c r="H1040" s="14" t="s">
        <v>3734</v>
      </c>
      <c r="I1040" s="15">
        <v>52</v>
      </c>
      <c r="J1040" s="77">
        <v>1</v>
      </c>
      <c r="K1040" s="92"/>
    </row>
    <row r="1041" spans="1:11" ht="58.8" customHeight="1" x14ac:dyDescent="0.25">
      <c r="A1041" s="14" t="s">
        <v>1753</v>
      </c>
      <c r="B1041" s="14" t="s">
        <v>3732</v>
      </c>
      <c r="C1041" s="14" t="s">
        <v>3733</v>
      </c>
      <c r="D1041" s="16">
        <v>45754</v>
      </c>
      <c r="E1041" s="16">
        <v>45799</v>
      </c>
      <c r="F1041" s="14" t="s">
        <v>4319</v>
      </c>
      <c r="G1041" s="14" t="s">
        <v>3735</v>
      </c>
      <c r="H1041" s="14" t="s">
        <v>3734</v>
      </c>
      <c r="I1041" s="15">
        <v>61</v>
      </c>
      <c r="J1041" s="77">
        <v>1</v>
      </c>
      <c r="K1041" s="92"/>
    </row>
    <row r="1042" spans="1:11" ht="47.4" customHeight="1" x14ac:dyDescent="0.25">
      <c r="A1042" s="14" t="s">
        <v>1753</v>
      </c>
      <c r="B1042" s="14" t="s">
        <v>3736</v>
      </c>
      <c r="C1042" s="14" t="s">
        <v>3737</v>
      </c>
      <c r="D1042" s="16">
        <v>45756</v>
      </c>
      <c r="E1042" s="16">
        <v>45804</v>
      </c>
      <c r="F1042" s="14" t="s">
        <v>4303</v>
      </c>
      <c r="G1042" s="14" t="s">
        <v>3738</v>
      </c>
      <c r="H1042" s="14" t="s">
        <v>3739</v>
      </c>
      <c r="I1042" s="15">
        <v>1994.13</v>
      </c>
      <c r="J1042" s="77">
        <v>1</v>
      </c>
      <c r="K1042" s="92"/>
    </row>
    <row r="1043" spans="1:11" ht="46.8" customHeight="1" x14ac:dyDescent="0.25">
      <c r="A1043" s="14" t="s">
        <v>1753</v>
      </c>
      <c r="B1043" s="14" t="s">
        <v>3740</v>
      </c>
      <c r="C1043" s="14" t="s">
        <v>3741</v>
      </c>
      <c r="D1043" s="16">
        <v>45782</v>
      </c>
      <c r="E1043" s="16">
        <v>45804</v>
      </c>
      <c r="F1043" s="14" t="s">
        <v>4304</v>
      </c>
      <c r="G1043" s="14" t="s">
        <v>3633</v>
      </c>
      <c r="H1043" s="14" t="s">
        <v>3634</v>
      </c>
      <c r="I1043" s="15">
        <v>2218.5100000000002</v>
      </c>
      <c r="J1043" s="77">
        <v>1</v>
      </c>
      <c r="K1043" s="92"/>
    </row>
    <row r="1044" spans="1:11" ht="46.8" customHeight="1" x14ac:dyDescent="0.25">
      <c r="A1044" s="14" t="s">
        <v>1753</v>
      </c>
      <c r="B1044" s="14" t="s">
        <v>3742</v>
      </c>
      <c r="C1044" s="14" t="s">
        <v>3743</v>
      </c>
      <c r="D1044" s="16">
        <v>45702</v>
      </c>
      <c r="E1044" s="16">
        <v>45804</v>
      </c>
      <c r="F1044" s="14" t="s">
        <v>4305</v>
      </c>
      <c r="G1044" s="14" t="s">
        <v>3744</v>
      </c>
      <c r="H1044" s="14" t="s">
        <v>3745</v>
      </c>
      <c r="I1044" s="15">
        <v>619</v>
      </c>
      <c r="J1044" s="77">
        <v>1</v>
      </c>
      <c r="K1044" s="92"/>
    </row>
    <row r="1045" spans="1:11" ht="46.2" customHeight="1" x14ac:dyDescent="0.25">
      <c r="A1045" s="14" t="s">
        <v>1753</v>
      </c>
      <c r="B1045" s="14" t="s">
        <v>3742</v>
      </c>
      <c r="C1045" s="14" t="s">
        <v>3743</v>
      </c>
      <c r="D1045" s="16">
        <v>45702</v>
      </c>
      <c r="E1045" s="16">
        <v>45804</v>
      </c>
      <c r="F1045" s="14" t="s">
        <v>4309</v>
      </c>
      <c r="G1045" s="14" t="s">
        <v>3744</v>
      </c>
      <c r="H1045" s="14" t="s">
        <v>3745</v>
      </c>
      <c r="I1045" s="15">
        <v>300</v>
      </c>
      <c r="J1045" s="77">
        <v>1</v>
      </c>
      <c r="K1045" s="92"/>
    </row>
    <row r="1046" spans="1:11" ht="46.2" customHeight="1" x14ac:dyDescent="0.25">
      <c r="A1046" s="14" t="s">
        <v>1753</v>
      </c>
      <c r="B1046" s="14" t="s">
        <v>3742</v>
      </c>
      <c r="C1046" s="14" t="s">
        <v>3743</v>
      </c>
      <c r="D1046" s="16">
        <v>45736</v>
      </c>
      <c r="E1046" s="16">
        <v>45804</v>
      </c>
      <c r="F1046" s="14" t="s">
        <v>4306</v>
      </c>
      <c r="G1046" s="14" t="s">
        <v>3744</v>
      </c>
      <c r="H1046" s="14" t="s">
        <v>3745</v>
      </c>
      <c r="I1046" s="15">
        <v>715</v>
      </c>
      <c r="J1046" s="77">
        <v>1</v>
      </c>
      <c r="K1046" s="92"/>
    </row>
    <row r="1047" spans="1:11" ht="48" customHeight="1" x14ac:dyDescent="0.25">
      <c r="A1047" s="14" t="s">
        <v>1753</v>
      </c>
      <c r="B1047" s="14" t="s">
        <v>3742</v>
      </c>
      <c r="C1047" s="14" t="s">
        <v>3743</v>
      </c>
      <c r="D1047" s="16">
        <v>45758</v>
      </c>
      <c r="E1047" s="16">
        <v>45804</v>
      </c>
      <c r="F1047" s="14" t="s">
        <v>4307</v>
      </c>
      <c r="G1047" s="14" t="s">
        <v>3744</v>
      </c>
      <c r="H1047" s="14" t="s">
        <v>3745</v>
      </c>
      <c r="I1047" s="15">
        <v>636</v>
      </c>
      <c r="J1047" s="77">
        <v>1</v>
      </c>
      <c r="K1047" s="92"/>
    </row>
    <row r="1048" spans="1:11" ht="46.2" customHeight="1" x14ac:dyDescent="0.25">
      <c r="A1048" s="14" t="s">
        <v>1753</v>
      </c>
      <c r="B1048" s="14" t="s">
        <v>3742</v>
      </c>
      <c r="C1048" s="14" t="s">
        <v>3743</v>
      </c>
      <c r="D1048" s="16">
        <v>45789</v>
      </c>
      <c r="E1048" s="16">
        <v>45804</v>
      </c>
      <c r="F1048" s="14" t="s">
        <v>4308</v>
      </c>
      <c r="G1048" s="14" t="s">
        <v>3744</v>
      </c>
      <c r="H1048" s="14" t="s">
        <v>3745</v>
      </c>
      <c r="I1048" s="15">
        <v>715</v>
      </c>
      <c r="J1048" s="77">
        <v>1</v>
      </c>
      <c r="K1048" s="92"/>
    </row>
    <row r="1049" spans="1:11" ht="47.4" customHeight="1" x14ac:dyDescent="0.25">
      <c r="A1049" s="14" t="s">
        <v>1753</v>
      </c>
      <c r="B1049" s="14" t="s">
        <v>3746</v>
      </c>
      <c r="C1049" s="14" t="s">
        <v>3747</v>
      </c>
      <c r="D1049" s="16">
        <v>45705</v>
      </c>
      <c r="E1049" s="16">
        <v>45804</v>
      </c>
      <c r="F1049" s="14" t="s">
        <v>4305</v>
      </c>
      <c r="G1049" s="14" t="s">
        <v>3748</v>
      </c>
      <c r="H1049" s="14" t="s">
        <v>3749</v>
      </c>
      <c r="I1049" s="15">
        <v>870</v>
      </c>
      <c r="J1049" s="77">
        <v>1</v>
      </c>
      <c r="K1049" s="92"/>
    </row>
    <row r="1050" spans="1:11" ht="45" customHeight="1" x14ac:dyDescent="0.25">
      <c r="A1050" s="14" t="s">
        <v>1753</v>
      </c>
      <c r="B1050" s="14" t="s">
        <v>3746</v>
      </c>
      <c r="C1050" s="14" t="s">
        <v>3747</v>
      </c>
      <c r="D1050" s="16">
        <v>45705</v>
      </c>
      <c r="E1050" s="16">
        <v>45804</v>
      </c>
      <c r="F1050" s="14" t="s">
        <v>4305</v>
      </c>
      <c r="G1050" s="14" t="s">
        <v>3748</v>
      </c>
      <c r="H1050" s="14" t="s">
        <v>3749</v>
      </c>
      <c r="I1050" s="15">
        <v>4981</v>
      </c>
      <c r="J1050" s="77">
        <v>1</v>
      </c>
      <c r="K1050" s="92"/>
    </row>
    <row r="1051" spans="1:11" ht="45.6" customHeight="1" x14ac:dyDescent="0.25">
      <c r="A1051" s="14" t="s">
        <v>1753</v>
      </c>
      <c r="B1051" s="14" t="s">
        <v>3746</v>
      </c>
      <c r="C1051" s="14" t="s">
        <v>3747</v>
      </c>
      <c r="D1051" s="16">
        <v>45705</v>
      </c>
      <c r="E1051" s="16">
        <v>45804</v>
      </c>
      <c r="F1051" s="14" t="s">
        <v>4305</v>
      </c>
      <c r="G1051" s="14" t="s">
        <v>3748</v>
      </c>
      <c r="H1051" s="14" t="s">
        <v>3749</v>
      </c>
      <c r="I1051" s="15">
        <v>102</v>
      </c>
      <c r="J1051" s="77">
        <v>1</v>
      </c>
      <c r="K1051" s="92"/>
    </row>
    <row r="1052" spans="1:11" ht="58.8" customHeight="1" x14ac:dyDescent="0.25">
      <c r="A1052" s="14" t="s">
        <v>1753</v>
      </c>
      <c r="B1052" s="14" t="s">
        <v>3750</v>
      </c>
      <c r="C1052" s="14" t="s">
        <v>3751</v>
      </c>
      <c r="D1052" s="16">
        <v>45731</v>
      </c>
      <c r="E1052" s="16">
        <v>45798</v>
      </c>
      <c r="F1052" s="14" t="s">
        <v>4283</v>
      </c>
      <c r="G1052" s="14" t="s">
        <v>3752</v>
      </c>
      <c r="H1052" s="14" t="s">
        <v>3753</v>
      </c>
      <c r="I1052" s="15">
        <v>882</v>
      </c>
      <c r="J1052" s="77">
        <v>1</v>
      </c>
      <c r="K1052" s="92"/>
    </row>
    <row r="1053" spans="1:11" ht="58.2" customHeight="1" x14ac:dyDescent="0.25">
      <c r="A1053" s="14" t="s">
        <v>1753</v>
      </c>
      <c r="B1053" s="14" t="s">
        <v>3750</v>
      </c>
      <c r="C1053" s="14" t="s">
        <v>3751</v>
      </c>
      <c r="D1053" s="16">
        <v>45774</v>
      </c>
      <c r="E1053" s="16">
        <v>45798</v>
      </c>
      <c r="F1053" s="14" t="s">
        <v>4283</v>
      </c>
      <c r="G1053" s="14" t="s">
        <v>3752</v>
      </c>
      <c r="H1053" s="14" t="s">
        <v>3753</v>
      </c>
      <c r="I1053" s="15">
        <v>119.73</v>
      </c>
      <c r="J1053" s="77">
        <v>1</v>
      </c>
      <c r="K1053" s="92"/>
    </row>
    <row r="1054" spans="1:11" ht="58.2" customHeight="1" x14ac:dyDescent="0.25">
      <c r="A1054" s="14" t="s">
        <v>1753</v>
      </c>
      <c r="B1054" s="14" t="s">
        <v>3750</v>
      </c>
      <c r="C1054" s="14" t="s">
        <v>3751</v>
      </c>
      <c r="D1054" s="16">
        <v>45751</v>
      </c>
      <c r="E1054" s="16">
        <v>45798</v>
      </c>
      <c r="F1054" s="14" t="s">
        <v>4283</v>
      </c>
      <c r="G1054" s="14" t="s">
        <v>3752</v>
      </c>
      <c r="H1054" s="14" t="s">
        <v>3753</v>
      </c>
      <c r="I1054" s="15">
        <v>209</v>
      </c>
      <c r="J1054" s="77">
        <v>1</v>
      </c>
      <c r="K1054" s="92"/>
    </row>
    <row r="1055" spans="1:11" ht="47.4" customHeight="1" x14ac:dyDescent="0.25">
      <c r="A1055" s="14" t="s">
        <v>1753</v>
      </c>
      <c r="B1055" s="14" t="s">
        <v>3754</v>
      </c>
      <c r="C1055" s="14" t="s">
        <v>3755</v>
      </c>
      <c r="D1055" s="16">
        <v>45700</v>
      </c>
      <c r="E1055" s="16">
        <v>45798</v>
      </c>
      <c r="F1055" s="14" t="s">
        <v>4313</v>
      </c>
      <c r="G1055" s="14" t="s">
        <v>3756</v>
      </c>
      <c r="H1055" s="14" t="s">
        <v>3757</v>
      </c>
      <c r="I1055" s="15">
        <v>1231.2</v>
      </c>
      <c r="J1055" s="77">
        <v>1</v>
      </c>
      <c r="K1055" s="92"/>
    </row>
    <row r="1056" spans="1:11" ht="47.4" customHeight="1" x14ac:dyDescent="0.25">
      <c r="A1056" s="14" t="s">
        <v>1753</v>
      </c>
      <c r="B1056" s="14" t="s">
        <v>3754</v>
      </c>
      <c r="C1056" s="14" t="s">
        <v>3755</v>
      </c>
      <c r="D1056" s="16">
        <v>45726</v>
      </c>
      <c r="E1056" s="16">
        <v>45798</v>
      </c>
      <c r="F1056" s="14" t="s">
        <v>4314</v>
      </c>
      <c r="G1056" s="14" t="s">
        <v>3756</v>
      </c>
      <c r="H1056" s="14" t="s">
        <v>3757</v>
      </c>
      <c r="I1056" s="15">
        <v>1512</v>
      </c>
      <c r="J1056" s="77">
        <v>1</v>
      </c>
      <c r="K1056" s="92"/>
    </row>
    <row r="1057" spans="1:11" ht="48" customHeight="1" x14ac:dyDescent="0.25">
      <c r="A1057" s="14" t="s">
        <v>1753</v>
      </c>
      <c r="B1057" s="14" t="s">
        <v>3754</v>
      </c>
      <c r="C1057" s="14" t="s">
        <v>3755</v>
      </c>
      <c r="D1057" s="16">
        <v>45762</v>
      </c>
      <c r="E1057" s="16">
        <v>45798</v>
      </c>
      <c r="F1057" s="14" t="s">
        <v>4315</v>
      </c>
      <c r="G1057" s="14" t="s">
        <v>3756</v>
      </c>
      <c r="H1057" s="14" t="s">
        <v>3757</v>
      </c>
      <c r="I1057" s="15">
        <v>1638</v>
      </c>
      <c r="J1057" s="77">
        <v>1</v>
      </c>
      <c r="K1057" s="92"/>
    </row>
    <row r="1058" spans="1:11" ht="57.6" customHeight="1" x14ac:dyDescent="0.25">
      <c r="A1058" s="14" t="s">
        <v>1753</v>
      </c>
      <c r="B1058" s="14" t="s">
        <v>3754</v>
      </c>
      <c r="C1058" s="14" t="s">
        <v>3755</v>
      </c>
      <c r="D1058" s="16">
        <v>45339</v>
      </c>
      <c r="E1058" s="16">
        <v>45798</v>
      </c>
      <c r="F1058" s="14" t="s">
        <v>4310</v>
      </c>
      <c r="G1058" s="14" t="s">
        <v>3756</v>
      </c>
      <c r="H1058" s="14" t="s">
        <v>3757</v>
      </c>
      <c r="I1058" s="15">
        <v>680</v>
      </c>
      <c r="J1058" s="77">
        <v>1</v>
      </c>
      <c r="K1058" s="92"/>
    </row>
    <row r="1059" spans="1:11" ht="58.8" customHeight="1" x14ac:dyDescent="0.25">
      <c r="A1059" s="14" t="s">
        <v>1753</v>
      </c>
      <c r="B1059" s="14" t="s">
        <v>3754</v>
      </c>
      <c r="C1059" s="14" t="s">
        <v>3755</v>
      </c>
      <c r="D1059" s="16">
        <v>45762</v>
      </c>
      <c r="E1059" s="16">
        <v>45798</v>
      </c>
      <c r="F1059" s="14" t="s">
        <v>4311</v>
      </c>
      <c r="G1059" s="14" t="s">
        <v>3756</v>
      </c>
      <c r="H1059" s="14" t="s">
        <v>3757</v>
      </c>
      <c r="I1059" s="15">
        <v>304.39999999999998</v>
      </c>
      <c r="J1059" s="77">
        <v>1</v>
      </c>
      <c r="K1059" s="92"/>
    </row>
    <row r="1060" spans="1:11" ht="57" customHeight="1" x14ac:dyDescent="0.25">
      <c r="A1060" s="14" t="s">
        <v>1753</v>
      </c>
      <c r="B1060" s="14" t="s">
        <v>3754</v>
      </c>
      <c r="C1060" s="14" t="s">
        <v>3755</v>
      </c>
      <c r="D1060" s="16">
        <v>45769</v>
      </c>
      <c r="E1060" s="16">
        <v>45798</v>
      </c>
      <c r="F1060" s="14" t="s">
        <v>4312</v>
      </c>
      <c r="G1060" s="14" t="s">
        <v>3756</v>
      </c>
      <c r="H1060" s="14" t="s">
        <v>3757</v>
      </c>
      <c r="I1060" s="15">
        <v>759.23</v>
      </c>
      <c r="J1060" s="77">
        <v>1</v>
      </c>
      <c r="K1060" s="92"/>
    </row>
    <row r="1061" spans="1:11" ht="47.4" customHeight="1" x14ac:dyDescent="0.25">
      <c r="A1061" s="14" t="s">
        <v>1753</v>
      </c>
      <c r="B1061" s="14" t="s">
        <v>3758</v>
      </c>
      <c r="C1061" s="14" t="s">
        <v>2017</v>
      </c>
      <c r="D1061" s="16">
        <v>45755</v>
      </c>
      <c r="E1061" s="16">
        <v>45798</v>
      </c>
      <c r="F1061" s="14" t="s">
        <v>4282</v>
      </c>
      <c r="G1061" s="14" t="s">
        <v>3759</v>
      </c>
      <c r="H1061" s="14" t="s">
        <v>3760</v>
      </c>
      <c r="I1061" s="15">
        <v>2379</v>
      </c>
      <c r="J1061" s="77">
        <v>1</v>
      </c>
      <c r="K1061" s="92"/>
    </row>
    <row r="1062" spans="1:11" ht="89.4" customHeight="1" x14ac:dyDescent="0.25">
      <c r="A1062" s="14" t="s">
        <v>3763</v>
      </c>
      <c r="B1062" s="14" t="s">
        <v>3761</v>
      </c>
      <c r="C1062" s="14" t="s">
        <v>3762</v>
      </c>
      <c r="D1062" s="16">
        <v>45736</v>
      </c>
      <c r="E1062" s="16">
        <v>45798</v>
      </c>
      <c r="F1062" s="14" t="s">
        <v>4320</v>
      </c>
      <c r="G1062" s="14" t="s">
        <v>3705</v>
      </c>
      <c r="H1062" s="14" t="s">
        <v>3706</v>
      </c>
      <c r="I1062" s="15">
        <v>457</v>
      </c>
      <c r="J1062" s="77"/>
      <c r="K1062" s="92"/>
    </row>
    <row r="1063" spans="1:11" ht="89.4" customHeight="1" x14ac:dyDescent="0.25">
      <c r="A1063" s="14" t="s">
        <v>3763</v>
      </c>
      <c r="B1063" s="14" t="s">
        <v>3761</v>
      </c>
      <c r="C1063" s="14" t="s">
        <v>3762</v>
      </c>
      <c r="D1063" s="16">
        <v>45712</v>
      </c>
      <c r="E1063" s="16">
        <v>45798</v>
      </c>
      <c r="F1063" s="14" t="s">
        <v>4321</v>
      </c>
      <c r="G1063" s="14" t="s">
        <v>3705</v>
      </c>
      <c r="H1063" s="14" t="s">
        <v>3706</v>
      </c>
      <c r="I1063" s="15">
        <v>2102.5500000000002</v>
      </c>
      <c r="J1063" s="77"/>
      <c r="K1063" s="92"/>
    </row>
    <row r="1064" spans="1:11" ht="56.4" customHeight="1" x14ac:dyDescent="0.25">
      <c r="A1064" s="14" t="s">
        <v>1753</v>
      </c>
      <c r="B1064" s="14" t="s">
        <v>3764</v>
      </c>
      <c r="C1064" s="14" t="s">
        <v>3765</v>
      </c>
      <c r="D1064" s="16">
        <v>45698</v>
      </c>
      <c r="E1064" s="16">
        <v>45798</v>
      </c>
      <c r="F1064" s="14" t="s">
        <v>4322</v>
      </c>
      <c r="G1064" s="14" t="s">
        <v>3724</v>
      </c>
      <c r="H1064" s="14" t="s">
        <v>3725</v>
      </c>
      <c r="I1064" s="15">
        <v>1541.19</v>
      </c>
      <c r="J1064" s="77">
        <v>1</v>
      </c>
      <c r="K1064" s="92"/>
    </row>
    <row r="1065" spans="1:11" ht="56.4" customHeight="1" x14ac:dyDescent="0.25">
      <c r="A1065" s="14" t="s">
        <v>1753</v>
      </c>
      <c r="B1065" s="14" t="s">
        <v>3764</v>
      </c>
      <c r="C1065" s="14" t="s">
        <v>3765</v>
      </c>
      <c r="D1065" s="16">
        <v>45673</v>
      </c>
      <c r="E1065" s="16">
        <v>45798</v>
      </c>
      <c r="F1065" s="14" t="s">
        <v>4322</v>
      </c>
      <c r="G1065" s="14" t="s">
        <v>3724</v>
      </c>
      <c r="H1065" s="14" t="s">
        <v>3725</v>
      </c>
      <c r="I1065" s="15">
        <v>5559.6</v>
      </c>
      <c r="J1065" s="77">
        <v>1</v>
      </c>
      <c r="K1065" s="92"/>
    </row>
    <row r="1066" spans="1:11" ht="56.4" customHeight="1" x14ac:dyDescent="0.25">
      <c r="A1066" s="14" t="s">
        <v>1753</v>
      </c>
      <c r="B1066" s="14" t="s">
        <v>3764</v>
      </c>
      <c r="C1066" s="14" t="s">
        <v>3765</v>
      </c>
      <c r="D1066" s="16">
        <v>45707</v>
      </c>
      <c r="E1066" s="16">
        <v>45798</v>
      </c>
      <c r="F1066" s="14" t="s">
        <v>4323</v>
      </c>
      <c r="G1066" s="14" t="s">
        <v>3724</v>
      </c>
      <c r="H1066" s="14" t="s">
        <v>3725</v>
      </c>
      <c r="I1066" s="15">
        <v>4649.3999999999996</v>
      </c>
      <c r="J1066" s="77">
        <v>1</v>
      </c>
      <c r="K1066" s="92"/>
    </row>
    <row r="1067" spans="1:11" ht="56.4" customHeight="1" x14ac:dyDescent="0.25">
      <c r="A1067" s="14" t="s">
        <v>1753</v>
      </c>
      <c r="B1067" s="14" t="s">
        <v>3764</v>
      </c>
      <c r="C1067" s="14" t="s">
        <v>3765</v>
      </c>
      <c r="D1067" s="16">
        <v>45721</v>
      </c>
      <c r="E1067" s="16">
        <v>45798</v>
      </c>
      <c r="F1067" s="14" t="s">
        <v>4324</v>
      </c>
      <c r="G1067" s="14" t="s">
        <v>3724</v>
      </c>
      <c r="H1067" s="14" t="s">
        <v>3725</v>
      </c>
      <c r="I1067" s="15">
        <v>933.57</v>
      </c>
      <c r="J1067" s="77">
        <v>1</v>
      </c>
      <c r="K1067" s="92"/>
    </row>
    <row r="1068" spans="1:11" ht="68.400000000000006" customHeight="1" x14ac:dyDescent="0.25">
      <c r="A1068" s="14" t="s">
        <v>1753</v>
      </c>
      <c r="B1068" s="14" t="s">
        <v>3766</v>
      </c>
      <c r="C1068" s="14" t="s">
        <v>3767</v>
      </c>
      <c r="D1068" s="16">
        <v>45698</v>
      </c>
      <c r="E1068" s="16">
        <v>45798</v>
      </c>
      <c r="F1068" s="14" t="s">
        <v>4327</v>
      </c>
      <c r="G1068" s="14" t="s">
        <v>3724</v>
      </c>
      <c r="H1068" s="14" t="s">
        <v>3725</v>
      </c>
      <c r="I1068" s="15">
        <v>1380.06</v>
      </c>
      <c r="J1068" s="77">
        <v>2</v>
      </c>
      <c r="K1068" s="92"/>
    </row>
    <row r="1069" spans="1:11" ht="70.8" customHeight="1" x14ac:dyDescent="0.25">
      <c r="A1069" s="14" t="s">
        <v>1753</v>
      </c>
      <c r="B1069" s="14" t="s">
        <v>3766</v>
      </c>
      <c r="C1069" s="14" t="s">
        <v>3767</v>
      </c>
      <c r="D1069" s="16">
        <v>45707</v>
      </c>
      <c r="E1069" s="16">
        <v>45798</v>
      </c>
      <c r="F1069" s="14" t="s">
        <v>4326</v>
      </c>
      <c r="G1069" s="14" t="s">
        <v>3724</v>
      </c>
      <c r="H1069" s="14" t="s">
        <v>3725</v>
      </c>
      <c r="I1069" s="15">
        <v>2023.35</v>
      </c>
      <c r="J1069" s="77">
        <v>2</v>
      </c>
      <c r="K1069" s="92"/>
    </row>
    <row r="1070" spans="1:11" ht="76.8" customHeight="1" x14ac:dyDescent="0.25">
      <c r="A1070" s="14" t="s">
        <v>1753</v>
      </c>
      <c r="B1070" s="14" t="s">
        <v>3766</v>
      </c>
      <c r="C1070" s="14" t="s">
        <v>3767</v>
      </c>
      <c r="D1070" s="16">
        <v>45673</v>
      </c>
      <c r="E1070" s="16">
        <v>45798</v>
      </c>
      <c r="F1070" s="14" t="s">
        <v>4328</v>
      </c>
      <c r="G1070" s="14" t="s">
        <v>3724</v>
      </c>
      <c r="H1070" s="14" t="s">
        <v>3725</v>
      </c>
      <c r="I1070" s="15">
        <v>2576.85</v>
      </c>
      <c r="J1070" s="77">
        <v>2</v>
      </c>
      <c r="K1070" s="92"/>
    </row>
    <row r="1071" spans="1:11" ht="69.599999999999994" customHeight="1" x14ac:dyDescent="0.25">
      <c r="A1071" s="14" t="s">
        <v>1753</v>
      </c>
      <c r="B1071" s="14" t="s">
        <v>3766</v>
      </c>
      <c r="C1071" s="14" t="s">
        <v>3767</v>
      </c>
      <c r="D1071" s="16">
        <v>45721</v>
      </c>
      <c r="E1071" s="16">
        <v>45798</v>
      </c>
      <c r="F1071" s="14" t="s">
        <v>4325</v>
      </c>
      <c r="G1071" s="14" t="s">
        <v>3724</v>
      </c>
      <c r="H1071" s="14" t="s">
        <v>3725</v>
      </c>
      <c r="I1071" s="15">
        <v>892.98</v>
      </c>
      <c r="J1071" s="77">
        <v>2</v>
      </c>
      <c r="K1071" s="92"/>
    </row>
    <row r="1072" spans="1:11" ht="69" customHeight="1" x14ac:dyDescent="0.25">
      <c r="A1072" s="14" t="s">
        <v>1753</v>
      </c>
      <c r="B1072" s="14" t="s">
        <v>3768</v>
      </c>
      <c r="C1072" s="14" t="s">
        <v>3769</v>
      </c>
      <c r="D1072" s="16">
        <v>45722</v>
      </c>
      <c r="E1072" s="16">
        <v>45798</v>
      </c>
      <c r="F1072" s="14" t="s">
        <v>4329</v>
      </c>
      <c r="G1072" s="14" t="s">
        <v>2599</v>
      </c>
      <c r="H1072" s="14" t="s">
        <v>2600</v>
      </c>
      <c r="I1072" s="15">
        <v>301.60000000000002</v>
      </c>
      <c r="J1072" s="77">
        <v>3</v>
      </c>
      <c r="K1072" s="92"/>
    </row>
    <row r="1073" spans="1:11" ht="69" customHeight="1" x14ac:dyDescent="0.25">
      <c r="A1073" s="14" t="s">
        <v>1753</v>
      </c>
      <c r="B1073" s="14" t="s">
        <v>3768</v>
      </c>
      <c r="C1073" s="14" t="s">
        <v>3769</v>
      </c>
      <c r="D1073" s="16">
        <v>45722</v>
      </c>
      <c r="E1073" s="16">
        <v>45798</v>
      </c>
      <c r="F1073" s="14" t="s">
        <v>4330</v>
      </c>
      <c r="G1073" s="14" t="s">
        <v>2599</v>
      </c>
      <c r="H1073" s="14" t="s">
        <v>2600</v>
      </c>
      <c r="I1073" s="15">
        <v>39.36</v>
      </c>
      <c r="J1073" s="77">
        <v>3</v>
      </c>
      <c r="K1073" s="92"/>
    </row>
    <row r="1074" spans="1:11" ht="69" customHeight="1" x14ac:dyDescent="0.25">
      <c r="A1074" s="14" t="s">
        <v>1753</v>
      </c>
      <c r="B1074" s="14" t="s">
        <v>3768</v>
      </c>
      <c r="C1074" s="14" t="s">
        <v>3769</v>
      </c>
      <c r="D1074" s="16">
        <v>45740</v>
      </c>
      <c r="E1074" s="16">
        <v>45798</v>
      </c>
      <c r="F1074" s="14" t="s">
        <v>4331</v>
      </c>
      <c r="G1074" s="14" t="s">
        <v>2599</v>
      </c>
      <c r="H1074" s="14" t="s">
        <v>2600</v>
      </c>
      <c r="I1074" s="15">
        <v>1235</v>
      </c>
      <c r="J1074" s="77">
        <v>3</v>
      </c>
      <c r="K1074" s="92"/>
    </row>
    <row r="1075" spans="1:11" ht="69" customHeight="1" x14ac:dyDescent="0.25">
      <c r="A1075" s="14" t="s">
        <v>1753</v>
      </c>
      <c r="B1075" s="14" t="s">
        <v>3768</v>
      </c>
      <c r="C1075" s="14" t="s">
        <v>3769</v>
      </c>
      <c r="D1075" s="16">
        <v>45740</v>
      </c>
      <c r="E1075" s="16">
        <v>45798</v>
      </c>
      <c r="F1075" s="14" t="s">
        <v>4332</v>
      </c>
      <c r="G1075" s="14" t="s">
        <v>2599</v>
      </c>
      <c r="H1075" s="14" t="s">
        <v>2600</v>
      </c>
      <c r="I1075" s="15">
        <v>152.5</v>
      </c>
      <c r="J1075" s="77">
        <v>3</v>
      </c>
      <c r="K1075" s="92"/>
    </row>
    <row r="1076" spans="1:11" ht="69" customHeight="1" x14ac:dyDescent="0.25">
      <c r="A1076" s="14" t="s">
        <v>1753</v>
      </c>
      <c r="B1076" s="14" t="s">
        <v>3768</v>
      </c>
      <c r="C1076" s="14" t="s">
        <v>3769</v>
      </c>
      <c r="D1076" s="16">
        <v>45720</v>
      </c>
      <c r="E1076" s="16">
        <v>45798</v>
      </c>
      <c r="F1076" s="14" t="s">
        <v>4333</v>
      </c>
      <c r="G1076" s="14" t="s">
        <v>2599</v>
      </c>
      <c r="H1076" s="14" t="s">
        <v>2600</v>
      </c>
      <c r="I1076" s="15">
        <v>278.57</v>
      </c>
      <c r="J1076" s="77">
        <v>3</v>
      </c>
      <c r="K1076" s="92"/>
    </row>
    <row r="1077" spans="1:11" ht="37.799999999999997" customHeight="1" x14ac:dyDescent="0.25">
      <c r="A1077" s="14" t="s">
        <v>1753</v>
      </c>
      <c r="B1077" s="14" t="s">
        <v>3770</v>
      </c>
      <c r="C1077" s="14" t="s">
        <v>3771</v>
      </c>
      <c r="D1077" s="16">
        <v>45722</v>
      </c>
      <c r="E1077" s="16">
        <v>45790</v>
      </c>
      <c r="F1077" s="14" t="s">
        <v>4349</v>
      </c>
      <c r="G1077" s="14"/>
      <c r="H1077" s="14" t="s">
        <v>3772</v>
      </c>
      <c r="I1077" s="15">
        <v>178.76</v>
      </c>
      <c r="J1077" s="77">
        <v>3</v>
      </c>
      <c r="K1077" s="92"/>
    </row>
    <row r="1078" spans="1:11" ht="69" customHeight="1" x14ac:dyDescent="0.25">
      <c r="A1078" s="14" t="s">
        <v>3763</v>
      </c>
      <c r="B1078" s="14" t="s">
        <v>4078</v>
      </c>
      <c r="C1078" s="14" t="s">
        <v>4079</v>
      </c>
      <c r="D1078" s="16">
        <v>45783</v>
      </c>
      <c r="E1078" s="16">
        <v>45798</v>
      </c>
      <c r="F1078" s="14" t="s">
        <v>4113</v>
      </c>
      <c r="G1078" s="14" t="s">
        <v>4114</v>
      </c>
      <c r="H1078" s="14" t="s">
        <v>4116</v>
      </c>
      <c r="I1078" s="15">
        <v>35.979999999999997</v>
      </c>
      <c r="J1078" s="77"/>
      <c r="K1078" s="92"/>
    </row>
    <row r="1079" spans="1:11" ht="67.8" customHeight="1" x14ac:dyDescent="0.25">
      <c r="A1079" s="14" t="s">
        <v>3763</v>
      </c>
      <c r="B1079" s="14" t="s">
        <v>4080</v>
      </c>
      <c r="C1079" s="14" t="s">
        <v>4081</v>
      </c>
      <c r="D1079" s="16">
        <v>45677</v>
      </c>
      <c r="E1079" s="16">
        <v>45798</v>
      </c>
      <c r="F1079" s="14" t="s">
        <v>4334</v>
      </c>
      <c r="G1079" s="14" t="s">
        <v>4115</v>
      </c>
      <c r="H1079" s="14" t="s">
        <v>4117</v>
      </c>
      <c r="I1079" s="15">
        <v>8</v>
      </c>
      <c r="J1079" s="77"/>
      <c r="K1079" s="92"/>
    </row>
    <row r="1080" spans="1:11" ht="68.400000000000006" customHeight="1" x14ac:dyDescent="0.25">
      <c r="A1080" s="14" t="s">
        <v>3763</v>
      </c>
      <c r="B1080" s="14" t="s">
        <v>4118</v>
      </c>
      <c r="C1080" s="14" t="s">
        <v>2017</v>
      </c>
      <c r="D1080" s="16">
        <v>45695</v>
      </c>
      <c r="E1080" s="16">
        <v>45798</v>
      </c>
      <c r="F1080" s="14" t="s">
        <v>4335</v>
      </c>
      <c r="G1080" s="14" t="s">
        <v>4121</v>
      </c>
      <c r="H1080" s="14" t="s">
        <v>4122</v>
      </c>
      <c r="I1080" s="15">
        <v>70</v>
      </c>
      <c r="J1080" s="77"/>
      <c r="K1080" s="92"/>
    </row>
    <row r="1081" spans="1:11" ht="68.400000000000006" customHeight="1" x14ac:dyDescent="0.25">
      <c r="A1081" s="14" t="s">
        <v>3763</v>
      </c>
      <c r="B1081" s="14" t="s">
        <v>4119</v>
      </c>
      <c r="C1081" s="14" t="s">
        <v>4120</v>
      </c>
      <c r="D1081" s="16">
        <v>45685</v>
      </c>
      <c r="E1081" s="16">
        <v>45798</v>
      </c>
      <c r="F1081" s="14" t="s">
        <v>4113</v>
      </c>
      <c r="G1081" s="14" t="s">
        <v>3205</v>
      </c>
      <c r="H1081" s="14" t="s">
        <v>3206</v>
      </c>
      <c r="I1081" s="15">
        <v>67.63</v>
      </c>
      <c r="J1081" s="77"/>
      <c r="K1081" s="92"/>
    </row>
    <row r="1082" spans="1:11" ht="69" customHeight="1" x14ac:dyDescent="0.25">
      <c r="A1082" s="14" t="s">
        <v>3763</v>
      </c>
      <c r="B1082" s="14" t="s">
        <v>4123</v>
      </c>
      <c r="C1082" s="14" t="s">
        <v>4124</v>
      </c>
      <c r="D1082" s="16">
        <v>45686</v>
      </c>
      <c r="E1082" s="16">
        <v>45798</v>
      </c>
      <c r="F1082" s="14" t="s">
        <v>4113</v>
      </c>
      <c r="G1082" s="14" t="s">
        <v>4127</v>
      </c>
      <c r="H1082" s="14" t="s">
        <v>4130</v>
      </c>
      <c r="I1082" s="15">
        <v>71.989999999999995</v>
      </c>
      <c r="J1082" s="77"/>
      <c r="K1082" s="92"/>
    </row>
    <row r="1083" spans="1:11" ht="69.599999999999994" customHeight="1" x14ac:dyDescent="0.25">
      <c r="A1083" s="14" t="s">
        <v>3763</v>
      </c>
      <c r="B1083" s="14" t="s">
        <v>4125</v>
      </c>
      <c r="C1083" s="14" t="s">
        <v>4126</v>
      </c>
      <c r="D1083" s="16">
        <v>45692</v>
      </c>
      <c r="E1083" s="16">
        <v>45798</v>
      </c>
      <c r="F1083" s="14" t="s">
        <v>4128</v>
      </c>
      <c r="G1083" s="14" t="s">
        <v>4129</v>
      </c>
      <c r="H1083" s="14" t="s">
        <v>4131</v>
      </c>
      <c r="I1083" s="15">
        <v>32.85</v>
      </c>
      <c r="J1083" s="77"/>
      <c r="K1083" s="92"/>
    </row>
    <row r="1084" spans="1:11" ht="75" customHeight="1" x14ac:dyDescent="0.25">
      <c r="A1084" s="14" t="s">
        <v>3763</v>
      </c>
      <c r="B1084" s="14" t="s">
        <v>4132</v>
      </c>
      <c r="C1084" s="14" t="s">
        <v>4133</v>
      </c>
      <c r="D1084" s="16">
        <v>45729</v>
      </c>
      <c r="E1084" s="16">
        <v>45798</v>
      </c>
      <c r="F1084" s="14" t="s">
        <v>4336</v>
      </c>
      <c r="G1084" s="14" t="s">
        <v>4136</v>
      </c>
      <c r="H1084" s="14" t="s">
        <v>4138</v>
      </c>
      <c r="I1084" s="15">
        <v>9.4499999999999993</v>
      </c>
      <c r="J1084" s="77"/>
      <c r="K1084" s="92"/>
    </row>
    <row r="1085" spans="1:11" ht="66.599999999999994" customHeight="1" x14ac:dyDescent="0.25">
      <c r="A1085" s="14" t="s">
        <v>3763</v>
      </c>
      <c r="B1085" s="14" t="s">
        <v>4134</v>
      </c>
      <c r="C1085" s="14" t="s">
        <v>4135</v>
      </c>
      <c r="D1085" s="16">
        <v>45742</v>
      </c>
      <c r="E1085" s="16">
        <v>45798</v>
      </c>
      <c r="F1085" s="14" t="s">
        <v>4337</v>
      </c>
      <c r="G1085" s="14" t="s">
        <v>4137</v>
      </c>
      <c r="H1085" s="14" t="s">
        <v>4139</v>
      </c>
      <c r="I1085" s="15">
        <v>30</v>
      </c>
      <c r="J1085" s="77"/>
      <c r="K1085" s="92"/>
    </row>
    <row r="1086" spans="1:11" ht="66.599999999999994" customHeight="1" x14ac:dyDescent="0.25">
      <c r="A1086" s="14" t="s">
        <v>3763</v>
      </c>
      <c r="B1086" s="14" t="s">
        <v>4134</v>
      </c>
      <c r="C1086" s="14" t="s">
        <v>4135</v>
      </c>
      <c r="D1086" s="16">
        <v>45761</v>
      </c>
      <c r="E1086" s="16">
        <v>45798</v>
      </c>
      <c r="F1086" s="14" t="s">
        <v>4338</v>
      </c>
      <c r="G1086" s="14" t="s">
        <v>4137</v>
      </c>
      <c r="H1086" s="14" t="s">
        <v>4139</v>
      </c>
      <c r="I1086" s="15">
        <v>22</v>
      </c>
      <c r="J1086" s="77"/>
      <c r="K1086" s="92"/>
    </row>
    <row r="1087" spans="1:11" ht="66.599999999999994" customHeight="1" x14ac:dyDescent="0.25">
      <c r="A1087" s="14" t="s">
        <v>3763</v>
      </c>
      <c r="B1087" s="14" t="s">
        <v>4134</v>
      </c>
      <c r="C1087" s="14" t="s">
        <v>4135</v>
      </c>
      <c r="D1087" s="16">
        <v>45730</v>
      </c>
      <c r="E1087" s="16">
        <v>45798</v>
      </c>
      <c r="F1087" s="14" t="s">
        <v>4337</v>
      </c>
      <c r="G1087" s="14" t="s">
        <v>4137</v>
      </c>
      <c r="H1087" s="14" t="s">
        <v>4139</v>
      </c>
      <c r="I1087" s="15">
        <v>25</v>
      </c>
      <c r="J1087" s="77"/>
      <c r="K1087" s="92"/>
    </row>
    <row r="1088" spans="1:11" ht="67.2" customHeight="1" x14ac:dyDescent="0.25">
      <c r="A1088" s="14" t="s">
        <v>3763</v>
      </c>
      <c r="B1088" s="14" t="s">
        <v>4134</v>
      </c>
      <c r="C1088" s="14" t="s">
        <v>4135</v>
      </c>
      <c r="D1088" s="16">
        <v>45723</v>
      </c>
      <c r="E1088" s="16">
        <v>45798</v>
      </c>
      <c r="F1088" s="14" t="s">
        <v>4337</v>
      </c>
      <c r="G1088" s="14" t="s">
        <v>4137</v>
      </c>
      <c r="H1088" s="14" t="s">
        <v>4139</v>
      </c>
      <c r="I1088" s="15">
        <v>30</v>
      </c>
      <c r="J1088" s="77"/>
      <c r="K1088" s="92"/>
    </row>
    <row r="1089" spans="1:11" ht="69.599999999999994" customHeight="1" x14ac:dyDescent="0.25">
      <c r="A1089" s="14" t="s">
        <v>3763</v>
      </c>
      <c r="B1089" s="14" t="s">
        <v>4140</v>
      </c>
      <c r="C1089" s="14" t="s">
        <v>4141</v>
      </c>
      <c r="D1089" s="16">
        <v>45757</v>
      </c>
      <c r="E1089" s="16">
        <v>45798</v>
      </c>
      <c r="F1089" s="14" t="s">
        <v>4339</v>
      </c>
      <c r="G1089" s="14" t="s">
        <v>4142</v>
      </c>
      <c r="H1089" s="14" t="s">
        <v>4143</v>
      </c>
      <c r="I1089" s="15">
        <v>29.79</v>
      </c>
      <c r="J1089" s="77"/>
      <c r="K1089" s="92"/>
    </row>
    <row r="1090" spans="1:11" ht="68.400000000000006" customHeight="1" x14ac:dyDescent="0.25">
      <c r="A1090" s="14" t="s">
        <v>4144</v>
      </c>
      <c r="B1090" s="14" t="s">
        <v>4145</v>
      </c>
      <c r="C1090" s="14" t="s">
        <v>4146</v>
      </c>
      <c r="D1090" s="16">
        <v>45675</v>
      </c>
      <c r="E1090" s="16">
        <v>45798</v>
      </c>
      <c r="F1090" s="14" t="s">
        <v>4149</v>
      </c>
      <c r="G1090" s="14" t="s">
        <v>4150</v>
      </c>
      <c r="H1090" s="14" t="s">
        <v>4151</v>
      </c>
      <c r="I1090" s="15">
        <v>30.29</v>
      </c>
      <c r="J1090" s="77"/>
      <c r="K1090" s="92"/>
    </row>
    <row r="1091" spans="1:11" ht="78" customHeight="1" x14ac:dyDescent="0.25">
      <c r="A1091" s="14" t="s">
        <v>4144</v>
      </c>
      <c r="B1091" s="14" t="s">
        <v>4147</v>
      </c>
      <c r="C1091" s="14" t="s">
        <v>4148</v>
      </c>
      <c r="D1091" s="16">
        <v>45719</v>
      </c>
      <c r="E1091" s="16">
        <v>45798</v>
      </c>
      <c r="F1091" s="14" t="s">
        <v>4340</v>
      </c>
      <c r="G1091" s="14"/>
      <c r="H1091" s="14" t="s">
        <v>4152</v>
      </c>
      <c r="I1091" s="15">
        <v>50.38</v>
      </c>
      <c r="J1091" s="77"/>
      <c r="K1091" s="92"/>
    </row>
    <row r="1092" spans="1:11" ht="69" customHeight="1" x14ac:dyDescent="0.25">
      <c r="A1092" s="14" t="s">
        <v>4144</v>
      </c>
      <c r="B1092" s="14" t="s">
        <v>4153</v>
      </c>
      <c r="C1092" s="14" t="s">
        <v>4154</v>
      </c>
      <c r="D1092" s="16">
        <v>45720</v>
      </c>
      <c r="E1092" s="16">
        <v>45798</v>
      </c>
      <c r="F1092" s="14" t="s">
        <v>4343</v>
      </c>
      <c r="G1092" s="14" t="s">
        <v>4157</v>
      </c>
      <c r="H1092" s="14" t="s">
        <v>4160</v>
      </c>
      <c r="I1092" s="15">
        <v>68</v>
      </c>
      <c r="J1092" s="77"/>
      <c r="K1092" s="92"/>
    </row>
    <row r="1093" spans="1:11" ht="68.400000000000006" customHeight="1" x14ac:dyDescent="0.25">
      <c r="A1093" s="14" t="s">
        <v>4144</v>
      </c>
      <c r="B1093" s="14" t="s">
        <v>4153</v>
      </c>
      <c r="C1093" s="14" t="s">
        <v>4154</v>
      </c>
      <c r="D1093" s="16">
        <v>45772</v>
      </c>
      <c r="E1093" s="16">
        <v>45798</v>
      </c>
      <c r="F1093" s="14" t="s">
        <v>4342</v>
      </c>
      <c r="G1093" s="14" t="s">
        <v>4157</v>
      </c>
      <c r="H1093" s="14" t="s">
        <v>4160</v>
      </c>
      <c r="I1093" s="15">
        <v>75</v>
      </c>
      <c r="J1093" s="77"/>
      <c r="K1093" s="92"/>
    </row>
    <row r="1094" spans="1:11" ht="69" customHeight="1" x14ac:dyDescent="0.25">
      <c r="A1094" s="14" t="s">
        <v>4144</v>
      </c>
      <c r="B1094" s="14" t="s">
        <v>4153</v>
      </c>
      <c r="C1094" s="14" t="s">
        <v>4154</v>
      </c>
      <c r="D1094" s="16">
        <v>45742</v>
      </c>
      <c r="E1094" s="16">
        <v>45798</v>
      </c>
      <c r="F1094" s="14" t="s">
        <v>4341</v>
      </c>
      <c r="G1094" s="14" t="s">
        <v>4157</v>
      </c>
      <c r="H1094" s="14" t="s">
        <v>4160</v>
      </c>
      <c r="I1094" s="15">
        <v>100</v>
      </c>
      <c r="J1094" s="77"/>
      <c r="K1094" s="92"/>
    </row>
    <row r="1095" spans="1:11" ht="68.400000000000006" customHeight="1" x14ac:dyDescent="0.25">
      <c r="A1095" s="14" t="s">
        <v>4144</v>
      </c>
      <c r="B1095" s="14" t="s">
        <v>4155</v>
      </c>
      <c r="C1095" s="14" t="s">
        <v>4156</v>
      </c>
      <c r="D1095" s="16">
        <v>45777</v>
      </c>
      <c r="E1095" s="16">
        <v>45798</v>
      </c>
      <c r="F1095" s="14" t="s">
        <v>4158</v>
      </c>
      <c r="G1095" s="14" t="s">
        <v>4159</v>
      </c>
      <c r="H1095" s="14" t="s">
        <v>4161</v>
      </c>
      <c r="I1095" s="15">
        <v>500</v>
      </c>
      <c r="J1095" s="77"/>
      <c r="K1095" s="92"/>
    </row>
    <row r="1096" spans="1:11" ht="78.599999999999994" customHeight="1" x14ac:dyDescent="0.25">
      <c r="A1096" s="14" t="s">
        <v>4144</v>
      </c>
      <c r="B1096" s="14" t="s">
        <v>4162</v>
      </c>
      <c r="C1096" s="14" t="s">
        <v>4163</v>
      </c>
      <c r="D1096" s="16">
        <v>45701</v>
      </c>
      <c r="E1096" s="16">
        <v>45798</v>
      </c>
      <c r="F1096" s="14" t="s">
        <v>4346</v>
      </c>
      <c r="G1096" s="14" t="s">
        <v>4166</v>
      </c>
      <c r="H1096" s="14" t="s">
        <v>4167</v>
      </c>
      <c r="I1096" s="15">
        <v>395</v>
      </c>
      <c r="J1096" s="77"/>
      <c r="K1096" s="92"/>
    </row>
    <row r="1097" spans="1:11" ht="73.8" customHeight="1" x14ac:dyDescent="0.25">
      <c r="A1097" s="14" t="s">
        <v>4144</v>
      </c>
      <c r="B1097" s="14" t="s">
        <v>4164</v>
      </c>
      <c r="C1097" s="14" t="s">
        <v>4165</v>
      </c>
      <c r="D1097" s="16">
        <v>45732</v>
      </c>
      <c r="E1097" s="16">
        <v>45798</v>
      </c>
      <c r="F1097" s="14" t="s">
        <v>4340</v>
      </c>
      <c r="G1097" s="14" t="s">
        <v>2339</v>
      </c>
      <c r="H1097" s="14" t="s">
        <v>2340</v>
      </c>
      <c r="I1097" s="15">
        <v>31.99</v>
      </c>
      <c r="J1097" s="77"/>
      <c r="K1097" s="92"/>
    </row>
    <row r="1098" spans="1:11" ht="76.8" customHeight="1" x14ac:dyDescent="0.25">
      <c r="A1098" s="14" t="s">
        <v>4144</v>
      </c>
      <c r="B1098" s="14" t="s">
        <v>4168</v>
      </c>
      <c r="C1098" s="14" t="s">
        <v>4169</v>
      </c>
      <c r="D1098" s="16">
        <v>45704</v>
      </c>
      <c r="E1098" s="16">
        <v>45798</v>
      </c>
      <c r="F1098" s="14" t="s">
        <v>4340</v>
      </c>
      <c r="G1098" s="14"/>
      <c r="H1098" s="14" t="s">
        <v>4172</v>
      </c>
      <c r="I1098" s="15">
        <v>40.89</v>
      </c>
      <c r="J1098" s="77"/>
      <c r="K1098" s="92"/>
    </row>
    <row r="1099" spans="1:11" ht="78.599999999999994" customHeight="1" x14ac:dyDescent="0.25">
      <c r="A1099" s="14" t="s">
        <v>4144</v>
      </c>
      <c r="B1099" s="14" t="s">
        <v>4170</v>
      </c>
      <c r="C1099" s="14" t="s">
        <v>4171</v>
      </c>
      <c r="D1099" s="16">
        <v>45712</v>
      </c>
      <c r="E1099" s="16">
        <v>45798</v>
      </c>
      <c r="F1099" s="14" t="s">
        <v>4340</v>
      </c>
      <c r="G1099" s="14"/>
      <c r="H1099" s="14" t="s">
        <v>4173</v>
      </c>
      <c r="I1099" s="15">
        <v>125.22</v>
      </c>
      <c r="J1099" s="77"/>
      <c r="K1099" s="92"/>
    </row>
    <row r="1100" spans="1:11" ht="69" customHeight="1" x14ac:dyDescent="0.25">
      <c r="A1100" s="14" t="s">
        <v>4144</v>
      </c>
      <c r="B1100" s="14" t="s">
        <v>4174</v>
      </c>
      <c r="C1100" s="14" t="s">
        <v>4175</v>
      </c>
      <c r="D1100" s="16">
        <v>45712</v>
      </c>
      <c r="E1100" s="16">
        <v>45798</v>
      </c>
      <c r="F1100" s="14" t="s">
        <v>4178</v>
      </c>
      <c r="G1100" s="14" t="s">
        <v>4179</v>
      </c>
      <c r="H1100" s="14" t="s">
        <v>4181</v>
      </c>
      <c r="I1100" s="15">
        <v>30.6</v>
      </c>
      <c r="J1100" s="77"/>
      <c r="K1100" s="92"/>
    </row>
    <row r="1101" spans="1:11" ht="67.8" customHeight="1" x14ac:dyDescent="0.25">
      <c r="A1101" s="14" t="s">
        <v>4144</v>
      </c>
      <c r="B1101" s="14" t="s">
        <v>4174</v>
      </c>
      <c r="C1101" s="14" t="s">
        <v>4175</v>
      </c>
      <c r="D1101" s="16">
        <v>45729</v>
      </c>
      <c r="E1101" s="16">
        <v>45798</v>
      </c>
      <c r="F1101" s="14" t="s">
        <v>4149</v>
      </c>
      <c r="G1101" s="14" t="s">
        <v>4179</v>
      </c>
      <c r="H1101" s="14" t="s">
        <v>4181</v>
      </c>
      <c r="I1101" s="15">
        <v>43.4</v>
      </c>
      <c r="J1101" s="77"/>
      <c r="K1101" s="92"/>
    </row>
    <row r="1102" spans="1:11" ht="67.8" customHeight="1" x14ac:dyDescent="0.25">
      <c r="A1102" s="14" t="s">
        <v>4144</v>
      </c>
      <c r="B1102" s="14" t="s">
        <v>4176</v>
      </c>
      <c r="C1102" s="14" t="s">
        <v>4177</v>
      </c>
      <c r="D1102" s="16">
        <v>45721</v>
      </c>
      <c r="E1102" s="16">
        <v>45798</v>
      </c>
      <c r="F1102" s="14" t="s">
        <v>4178</v>
      </c>
      <c r="G1102" s="14" t="s">
        <v>4180</v>
      </c>
      <c r="H1102" s="14" t="s">
        <v>4182</v>
      </c>
      <c r="I1102" s="15">
        <v>33.880000000000003</v>
      </c>
      <c r="J1102" s="77"/>
      <c r="K1102" s="92"/>
    </row>
    <row r="1103" spans="1:11" ht="69" customHeight="1" x14ac:dyDescent="0.25">
      <c r="A1103" s="14" t="s">
        <v>4144</v>
      </c>
      <c r="B1103" s="14" t="s">
        <v>4183</v>
      </c>
      <c r="C1103" s="14" t="s">
        <v>4184</v>
      </c>
      <c r="D1103" s="16">
        <v>45748</v>
      </c>
      <c r="E1103" s="16">
        <v>45798</v>
      </c>
      <c r="F1103" s="14" t="s">
        <v>4187</v>
      </c>
      <c r="G1103" s="14"/>
      <c r="H1103" s="14" t="s">
        <v>4188</v>
      </c>
      <c r="I1103" s="15">
        <v>35</v>
      </c>
      <c r="J1103" s="77"/>
      <c r="K1103" s="92"/>
    </row>
    <row r="1104" spans="1:11" ht="76.2" customHeight="1" x14ac:dyDescent="0.25">
      <c r="A1104" s="14" t="s">
        <v>4144</v>
      </c>
      <c r="B1104" s="14" t="s">
        <v>4185</v>
      </c>
      <c r="C1104" s="14" t="s">
        <v>4186</v>
      </c>
      <c r="D1104" s="16">
        <v>45749</v>
      </c>
      <c r="E1104" s="16">
        <v>45798</v>
      </c>
      <c r="F1104" s="14" t="s">
        <v>4345</v>
      </c>
      <c r="G1104" s="14"/>
      <c r="H1104" s="14" t="s">
        <v>4189</v>
      </c>
      <c r="I1104" s="15">
        <v>25</v>
      </c>
      <c r="J1104" s="77"/>
      <c r="K1104" s="92"/>
    </row>
    <row r="1105" spans="1:11" ht="79.2" customHeight="1" x14ac:dyDescent="0.25">
      <c r="A1105" s="14" t="s">
        <v>4144</v>
      </c>
      <c r="B1105" s="14" t="s">
        <v>4190</v>
      </c>
      <c r="C1105" s="14" t="s">
        <v>4191</v>
      </c>
      <c r="D1105" s="16">
        <v>45777</v>
      </c>
      <c r="E1105" s="16">
        <v>45798</v>
      </c>
      <c r="F1105" s="14" t="s">
        <v>4344</v>
      </c>
      <c r="G1105" s="14" t="s">
        <v>4193</v>
      </c>
      <c r="H1105" s="14" t="s">
        <v>4195</v>
      </c>
      <c r="I1105" s="15">
        <v>352</v>
      </c>
      <c r="J1105" s="77"/>
      <c r="K1105" s="92"/>
    </row>
    <row r="1106" spans="1:11" ht="81.599999999999994" customHeight="1" x14ac:dyDescent="0.25">
      <c r="A1106" s="14" t="s">
        <v>4144</v>
      </c>
      <c r="B1106" s="14" t="s">
        <v>4192</v>
      </c>
      <c r="C1106" s="14" t="s">
        <v>3899</v>
      </c>
      <c r="D1106" s="16">
        <v>45780</v>
      </c>
      <c r="E1106" s="16">
        <v>45798</v>
      </c>
      <c r="F1106" s="14" t="s">
        <v>4347</v>
      </c>
      <c r="G1106" s="14" t="s">
        <v>4194</v>
      </c>
      <c r="H1106" s="14" t="s">
        <v>4196</v>
      </c>
      <c r="I1106" s="15">
        <v>47.4</v>
      </c>
      <c r="J1106" s="77"/>
      <c r="K1106" s="92"/>
    </row>
    <row r="1107" spans="1:11" ht="81.599999999999994" customHeight="1" x14ac:dyDescent="0.25">
      <c r="A1107" s="14" t="s">
        <v>3763</v>
      </c>
      <c r="B1107" s="14" t="s">
        <v>4197</v>
      </c>
      <c r="C1107" s="14" t="s">
        <v>4198</v>
      </c>
      <c r="D1107" s="16">
        <v>45719</v>
      </c>
      <c r="E1107" s="16">
        <v>45804</v>
      </c>
      <c r="F1107" s="14" t="s">
        <v>4348</v>
      </c>
      <c r="G1107" s="14" t="s">
        <v>4201</v>
      </c>
      <c r="H1107" s="14" t="s">
        <v>4202</v>
      </c>
      <c r="I1107" s="15">
        <v>103.83</v>
      </c>
      <c r="J1107" s="77"/>
      <c r="K1107" s="92"/>
    </row>
    <row r="1108" spans="1:11" ht="75.599999999999994" customHeight="1" x14ac:dyDescent="0.25">
      <c r="A1108" s="14" t="s">
        <v>3763</v>
      </c>
      <c r="B1108" s="14" t="s">
        <v>4199</v>
      </c>
      <c r="C1108" s="14" t="s">
        <v>4200</v>
      </c>
      <c r="D1108" s="16">
        <v>45716</v>
      </c>
      <c r="E1108" s="16">
        <v>45804</v>
      </c>
      <c r="F1108" s="14" t="s">
        <v>4368</v>
      </c>
      <c r="G1108" s="14"/>
      <c r="H1108" s="14" t="s">
        <v>4203</v>
      </c>
      <c r="I1108" s="15">
        <v>193.14</v>
      </c>
      <c r="J1108" s="77"/>
      <c r="K1108" s="92"/>
    </row>
    <row r="1109" spans="1:11" ht="78" customHeight="1" x14ac:dyDescent="0.25">
      <c r="A1109" s="14" t="s">
        <v>3763</v>
      </c>
      <c r="B1109" s="14" t="s">
        <v>4204</v>
      </c>
      <c r="C1109" s="14" t="s">
        <v>4205</v>
      </c>
      <c r="D1109" s="16">
        <v>45743</v>
      </c>
      <c r="E1109" s="16">
        <v>45804</v>
      </c>
      <c r="F1109" s="14" t="s">
        <v>4368</v>
      </c>
      <c r="G1109" s="14"/>
      <c r="H1109" s="14" t="s">
        <v>1347</v>
      </c>
      <c r="I1109" s="15">
        <v>34.44</v>
      </c>
      <c r="J1109" s="77"/>
      <c r="K1109" s="92"/>
    </row>
    <row r="1110" spans="1:11" ht="73.8" customHeight="1" x14ac:dyDescent="0.25">
      <c r="A1110" s="14" t="s">
        <v>3763</v>
      </c>
      <c r="B1110" s="14" t="s">
        <v>4206</v>
      </c>
      <c r="C1110" s="14" t="s">
        <v>1815</v>
      </c>
      <c r="D1110" s="16">
        <v>45786</v>
      </c>
      <c r="E1110" s="16">
        <v>45804</v>
      </c>
      <c r="F1110" s="14" t="s">
        <v>4369</v>
      </c>
      <c r="G1110" s="14" t="s">
        <v>4207</v>
      </c>
      <c r="H1110" s="14" t="s">
        <v>4208</v>
      </c>
      <c r="I1110" s="15">
        <v>150</v>
      </c>
      <c r="J1110" s="77"/>
      <c r="K1110" s="92"/>
    </row>
    <row r="1111" spans="1:11" ht="67.8" customHeight="1" x14ac:dyDescent="0.25">
      <c r="A1111" s="14" t="s">
        <v>3763</v>
      </c>
      <c r="B1111" s="14" t="s">
        <v>4209</v>
      </c>
      <c r="C1111" s="14" t="s">
        <v>2410</v>
      </c>
      <c r="D1111" s="16">
        <v>45757</v>
      </c>
      <c r="E1111" s="16">
        <v>45804</v>
      </c>
      <c r="F1111" s="14" t="s">
        <v>4370</v>
      </c>
      <c r="G1111" s="14" t="s">
        <v>4212</v>
      </c>
      <c r="H1111" s="14" t="s">
        <v>4214</v>
      </c>
      <c r="I1111" s="15">
        <v>984</v>
      </c>
      <c r="J1111" s="77"/>
      <c r="K1111" s="92"/>
    </row>
    <row r="1112" spans="1:11" ht="78" customHeight="1" x14ac:dyDescent="0.25">
      <c r="A1112" s="14" t="s">
        <v>3763</v>
      </c>
      <c r="B1112" s="14" t="s">
        <v>4210</v>
      </c>
      <c r="C1112" s="14" t="s">
        <v>4211</v>
      </c>
      <c r="D1112" s="16">
        <v>45775</v>
      </c>
      <c r="E1112" s="16">
        <v>45804</v>
      </c>
      <c r="F1112" s="14" t="s">
        <v>4372</v>
      </c>
      <c r="G1112" s="14" t="s">
        <v>4213</v>
      </c>
      <c r="H1112" s="14" t="s">
        <v>4215</v>
      </c>
      <c r="I1112" s="15">
        <v>51.84</v>
      </c>
      <c r="J1112" s="77"/>
      <c r="K1112" s="92"/>
    </row>
    <row r="1113" spans="1:11" ht="75.599999999999994" customHeight="1" x14ac:dyDescent="0.25">
      <c r="A1113" s="14" t="s">
        <v>3763</v>
      </c>
      <c r="B1113" s="14" t="s">
        <v>4216</v>
      </c>
      <c r="C1113" s="14" t="s">
        <v>4217</v>
      </c>
      <c r="D1113" s="16">
        <v>45775</v>
      </c>
      <c r="E1113" s="16">
        <v>45804</v>
      </c>
      <c r="F1113" s="14" t="s">
        <v>4373</v>
      </c>
      <c r="G1113" s="14" t="s">
        <v>4220</v>
      </c>
      <c r="H1113" s="14" t="s">
        <v>4222</v>
      </c>
      <c r="I1113" s="15">
        <v>12.99</v>
      </c>
      <c r="J1113" s="77"/>
      <c r="K1113" s="92"/>
    </row>
    <row r="1114" spans="1:11" ht="73.8" customHeight="1" x14ac:dyDescent="0.25">
      <c r="A1114" s="14" t="s">
        <v>3763</v>
      </c>
      <c r="B1114" s="14" t="s">
        <v>4218</v>
      </c>
      <c r="C1114" s="14" t="s">
        <v>4219</v>
      </c>
      <c r="D1114" s="16">
        <v>45771</v>
      </c>
      <c r="E1114" s="16">
        <v>45804</v>
      </c>
      <c r="F1114" s="14" t="s">
        <v>4371</v>
      </c>
      <c r="G1114" s="14" t="s">
        <v>4221</v>
      </c>
      <c r="H1114" s="14" t="s">
        <v>4223</v>
      </c>
      <c r="I1114" s="15">
        <v>25.96</v>
      </c>
      <c r="J1114" s="77"/>
      <c r="K1114" s="92"/>
    </row>
    <row r="1115" spans="1:11" ht="73.2" customHeight="1" x14ac:dyDescent="0.25">
      <c r="A1115" s="14" t="s">
        <v>3763</v>
      </c>
      <c r="B1115" s="14" t="s">
        <v>4224</v>
      </c>
      <c r="C1115" s="14" t="s">
        <v>4225</v>
      </c>
      <c r="D1115" s="16">
        <v>45775</v>
      </c>
      <c r="E1115" s="16">
        <v>45804</v>
      </c>
      <c r="F1115" s="14" t="s">
        <v>4374</v>
      </c>
      <c r="G1115" s="14"/>
      <c r="H1115" s="14" t="s">
        <v>1347</v>
      </c>
      <c r="I1115" s="15">
        <v>171.6</v>
      </c>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ht="13.2" x14ac:dyDescent="0.25">
      <c r="A4501" s="14"/>
      <c r="B4501" s="14"/>
      <c r="C4501" s="14"/>
      <c r="D4501" s="16"/>
      <c r="E4501" s="16"/>
      <c r="F4501" s="14"/>
      <c r="G4501" s="14"/>
      <c r="H4501" s="14"/>
      <c r="I4501" s="15"/>
      <c r="J4501" s="77"/>
      <c r="K4501" s="92"/>
    </row>
    <row r="4502" spans="1:11" ht="13.2" x14ac:dyDescent="0.25">
      <c r="A4502" s="14"/>
      <c r="B4502" s="14"/>
      <c r="C4502" s="14"/>
      <c r="D4502" s="16"/>
      <c r="E4502" s="16"/>
      <c r="F4502" s="14"/>
      <c r="G4502" s="14"/>
      <c r="H4502" s="14"/>
      <c r="I4502" s="15"/>
      <c r="J4502" s="77"/>
      <c r="K4502" s="92"/>
    </row>
    <row r="4503" spans="1:11" ht="13.2" x14ac:dyDescent="0.25">
      <c r="A4503" s="14"/>
      <c r="B4503" s="14"/>
      <c r="C4503" s="14"/>
      <c r="D4503" s="16"/>
      <c r="E4503" s="16"/>
      <c r="F4503" s="14"/>
      <c r="G4503" s="14"/>
      <c r="H4503" s="14"/>
      <c r="I4503" s="15"/>
      <c r="J4503" s="77"/>
      <c r="K4503" s="92"/>
    </row>
    <row r="4504" spans="1:11" ht="13.2" x14ac:dyDescent="0.25">
      <c r="A4504" s="14"/>
      <c r="B4504" s="14"/>
      <c r="C4504" s="14"/>
      <c r="D4504" s="16"/>
      <c r="E4504" s="16"/>
      <c r="F4504" s="14"/>
      <c r="G4504" s="14"/>
      <c r="H4504" s="14"/>
      <c r="I4504" s="15"/>
      <c r="J4504" s="77"/>
      <c r="K4504" s="92"/>
    </row>
    <row r="4505" spans="1:11" ht="13.2" x14ac:dyDescent="0.25">
      <c r="A4505" s="14"/>
      <c r="B4505" s="14"/>
      <c r="C4505" s="14"/>
      <c r="D4505" s="16"/>
      <c r="E4505" s="16"/>
      <c r="F4505" s="14"/>
      <c r="G4505" s="14"/>
      <c r="H4505" s="14"/>
      <c r="I4505" s="15"/>
      <c r="J4505" s="77"/>
      <c r="K4505" s="92"/>
    </row>
    <row r="4506" spans="1:11" ht="13.2" x14ac:dyDescent="0.25">
      <c r="A4506" s="14"/>
      <c r="B4506" s="14"/>
      <c r="C4506" s="14"/>
      <c r="D4506" s="16"/>
      <c r="E4506" s="16"/>
      <c r="F4506" s="14"/>
      <c r="G4506" s="14"/>
      <c r="H4506" s="14"/>
      <c r="I4506" s="15"/>
      <c r="J4506" s="77"/>
      <c r="K4506" s="92"/>
    </row>
    <row r="4507" spans="1:11" ht="13.2" x14ac:dyDescent="0.25">
      <c r="A4507" s="14"/>
      <c r="B4507" s="14"/>
      <c r="C4507" s="14"/>
      <c r="D4507" s="16"/>
      <c r="E4507" s="16"/>
      <c r="F4507" s="14"/>
      <c r="G4507" s="14"/>
      <c r="H4507" s="14"/>
      <c r="I4507" s="15"/>
      <c r="J4507" s="77"/>
      <c r="K4507" s="92"/>
    </row>
    <row r="4508" spans="1:11" ht="13.2" x14ac:dyDescent="0.25">
      <c r="A4508" s="14"/>
      <c r="B4508" s="14"/>
      <c r="C4508" s="14"/>
      <c r="D4508" s="16"/>
      <c r="E4508" s="16"/>
      <c r="F4508" s="14"/>
      <c r="G4508" s="14"/>
      <c r="H4508" s="14"/>
      <c r="I4508" s="15"/>
      <c r="J4508" s="77"/>
      <c r="K4508" s="92"/>
    </row>
    <row r="4509" spans="1:11" ht="13.2" x14ac:dyDescent="0.25">
      <c r="A4509" s="14"/>
      <c r="B4509" s="14"/>
      <c r="C4509" s="14"/>
      <c r="D4509" s="16"/>
      <c r="E4509" s="16"/>
      <c r="F4509" s="14"/>
      <c r="G4509" s="14"/>
      <c r="H4509" s="14"/>
      <c r="I4509" s="15"/>
      <c r="J4509" s="77"/>
      <c r="K4509" s="92"/>
    </row>
    <row r="4510" spans="1:11" ht="13.2" x14ac:dyDescent="0.25">
      <c r="A4510" s="14"/>
      <c r="B4510" s="14"/>
      <c r="C4510" s="14"/>
      <c r="D4510" s="16"/>
      <c r="E4510" s="16"/>
      <c r="F4510" s="14"/>
      <c r="G4510" s="14"/>
      <c r="H4510" s="14"/>
      <c r="I4510" s="15"/>
      <c r="J4510" s="77"/>
      <c r="K4510" s="92"/>
    </row>
    <row r="4511" spans="1:11" ht="13.2" x14ac:dyDescent="0.25">
      <c r="A4511" s="14"/>
      <c r="B4511" s="14"/>
      <c r="C4511" s="14"/>
      <c r="D4511" s="16"/>
      <c r="E4511" s="16"/>
      <c r="F4511" s="14"/>
      <c r="G4511" s="14"/>
      <c r="H4511" s="14"/>
      <c r="I4511" s="15"/>
      <c r="J4511" s="77"/>
      <c r="K4511" s="92"/>
    </row>
    <row r="4512" spans="1:11" ht="13.2" x14ac:dyDescent="0.25">
      <c r="A4512" s="14"/>
      <c r="B4512" s="14"/>
      <c r="C4512" s="14"/>
      <c r="D4512" s="16"/>
      <c r="E4512" s="16"/>
      <c r="F4512" s="14"/>
      <c r="G4512" s="14"/>
      <c r="H4512" s="14"/>
      <c r="I4512" s="15"/>
      <c r="J4512" s="77"/>
      <c r="K4512" s="92"/>
    </row>
    <row r="4513" spans="1:11" ht="13.2" x14ac:dyDescent="0.25">
      <c r="A4513" s="14"/>
      <c r="B4513" s="14"/>
      <c r="C4513" s="14"/>
      <c r="D4513" s="16"/>
      <c r="E4513" s="16"/>
      <c r="F4513" s="14"/>
      <c r="G4513" s="14"/>
      <c r="H4513" s="14"/>
      <c r="I4513" s="15"/>
      <c r="J4513" s="77"/>
      <c r="K4513" s="92"/>
    </row>
    <row r="4514" spans="1:11" ht="13.2" x14ac:dyDescent="0.25">
      <c r="A4514" s="14"/>
      <c r="B4514" s="14"/>
      <c r="C4514" s="14"/>
      <c r="D4514" s="16"/>
      <c r="E4514" s="16"/>
      <c r="F4514" s="14"/>
      <c r="G4514" s="14"/>
      <c r="H4514" s="14"/>
      <c r="I4514" s="15"/>
      <c r="J4514" s="77"/>
      <c r="K4514" s="92"/>
    </row>
    <row r="4515" spans="1:11" ht="13.2" x14ac:dyDescent="0.25">
      <c r="A4515" s="14"/>
      <c r="B4515" s="14"/>
      <c r="C4515" s="14"/>
      <c r="D4515" s="16"/>
      <c r="E4515" s="16"/>
      <c r="F4515" s="14"/>
      <c r="G4515" s="14"/>
      <c r="H4515" s="14"/>
      <c r="I4515" s="15"/>
      <c r="J4515" s="77"/>
      <c r="K4515" s="92"/>
    </row>
    <row r="4516" spans="1:11" ht="13.2" x14ac:dyDescent="0.25">
      <c r="A4516" s="14"/>
      <c r="B4516" s="14"/>
      <c r="C4516" s="14"/>
      <c r="D4516" s="16"/>
      <c r="E4516" s="16"/>
      <c r="F4516" s="14"/>
      <c r="G4516" s="14"/>
      <c r="H4516" s="14"/>
      <c r="I4516" s="15"/>
      <c r="J4516" s="77"/>
      <c r="K4516" s="92"/>
    </row>
    <row r="4517" spans="1:11" ht="13.2" x14ac:dyDescent="0.25">
      <c r="A4517" s="14"/>
      <c r="B4517" s="14"/>
      <c r="C4517" s="14"/>
      <c r="D4517" s="16"/>
      <c r="E4517" s="16"/>
      <c r="F4517" s="14"/>
      <c r="G4517" s="14"/>
      <c r="H4517" s="14"/>
      <c r="I4517" s="15"/>
      <c r="J4517" s="77"/>
      <c r="K4517" s="92"/>
    </row>
    <row r="4518" spans="1:11" ht="13.2" x14ac:dyDescent="0.25">
      <c r="A4518" s="14"/>
      <c r="B4518" s="14"/>
      <c r="C4518" s="14"/>
      <c r="D4518" s="16"/>
      <c r="E4518" s="16"/>
      <c r="F4518" s="14"/>
      <c r="G4518" s="14"/>
      <c r="H4518" s="14"/>
      <c r="I4518" s="15"/>
      <c r="J4518" s="77"/>
      <c r="K4518" s="92"/>
    </row>
    <row r="4519" spans="1:11" ht="13.2" x14ac:dyDescent="0.25">
      <c r="A4519" s="14"/>
      <c r="B4519" s="14"/>
      <c r="C4519" s="14"/>
      <c r="D4519" s="16"/>
      <c r="E4519" s="16"/>
      <c r="F4519" s="14"/>
      <c r="G4519" s="14"/>
      <c r="H4519" s="14"/>
      <c r="I4519" s="15"/>
      <c r="J4519" s="77"/>
      <c r="K4519" s="92"/>
    </row>
    <row r="4520" spans="1:11" ht="13.2" x14ac:dyDescent="0.25">
      <c r="A4520" s="14"/>
      <c r="B4520" s="14"/>
      <c r="C4520" s="14"/>
      <c r="D4520" s="16"/>
      <c r="E4520" s="16"/>
      <c r="F4520" s="14"/>
      <c r="G4520" s="14"/>
      <c r="H4520" s="14"/>
      <c r="I4520" s="15"/>
      <c r="J4520" s="77"/>
      <c r="K4520" s="92"/>
    </row>
    <row r="4521" spans="1:11" ht="13.2" x14ac:dyDescent="0.25">
      <c r="A4521" s="14"/>
      <c r="B4521" s="14"/>
      <c r="C4521" s="14"/>
      <c r="D4521" s="16"/>
      <c r="E4521" s="16"/>
      <c r="F4521" s="14"/>
      <c r="G4521" s="14"/>
      <c r="H4521" s="14"/>
      <c r="I4521" s="15"/>
      <c r="J4521" s="77"/>
      <c r="K4521" s="92"/>
    </row>
    <row r="4522" spans="1:11" ht="13.2" x14ac:dyDescent="0.25">
      <c r="A4522" s="14"/>
      <c r="B4522" s="14"/>
      <c r="C4522" s="14"/>
      <c r="D4522" s="16"/>
      <c r="E4522" s="16"/>
      <c r="F4522" s="14"/>
      <c r="G4522" s="14"/>
      <c r="H4522" s="14"/>
      <c r="I4522" s="15"/>
      <c r="J4522" s="77"/>
      <c r="K4522" s="92"/>
    </row>
    <row r="4523" spans="1:11" ht="13.2" x14ac:dyDescent="0.25">
      <c r="A4523" s="14"/>
      <c r="B4523" s="14"/>
      <c r="C4523" s="14"/>
      <c r="D4523" s="16"/>
      <c r="E4523" s="16"/>
      <c r="F4523" s="14"/>
      <c r="G4523" s="14"/>
      <c r="H4523" s="14"/>
      <c r="I4523" s="15"/>
      <c r="J4523" s="77"/>
      <c r="K4523" s="92"/>
    </row>
    <row r="4524" spans="1:11" ht="13.2" x14ac:dyDescent="0.25">
      <c r="A4524" s="14"/>
      <c r="B4524" s="14"/>
      <c r="C4524" s="14"/>
      <c r="D4524" s="16"/>
      <c r="E4524" s="16"/>
      <c r="F4524" s="14"/>
      <c r="G4524" s="14"/>
      <c r="H4524" s="14"/>
      <c r="I4524" s="15"/>
      <c r="J4524" s="77"/>
      <c r="K4524" s="92"/>
    </row>
    <row r="4525" spans="1:11" ht="13.2" x14ac:dyDescent="0.25">
      <c r="A4525" s="14"/>
      <c r="B4525" s="14"/>
      <c r="C4525" s="14"/>
      <c r="D4525" s="16"/>
      <c r="E4525" s="16"/>
      <c r="F4525" s="14"/>
      <c r="G4525" s="14"/>
      <c r="H4525" s="14"/>
      <c r="I4525" s="15"/>
      <c r="J4525" s="77"/>
      <c r="K4525" s="92"/>
    </row>
    <row r="4526" spans="1:11" ht="13.2" x14ac:dyDescent="0.25">
      <c r="A4526" s="14"/>
      <c r="B4526" s="14"/>
      <c r="C4526" s="14"/>
      <c r="D4526" s="16"/>
      <c r="E4526" s="16"/>
      <c r="F4526" s="14"/>
      <c r="G4526" s="14"/>
      <c r="H4526" s="14"/>
      <c r="I4526" s="15"/>
      <c r="J4526" s="77"/>
      <c r="K4526" s="92"/>
    </row>
    <row r="4527" spans="1:11" ht="13.2" x14ac:dyDescent="0.25">
      <c r="A4527" s="14"/>
      <c r="B4527" s="14"/>
      <c r="C4527" s="14"/>
      <c r="D4527" s="16"/>
      <c r="E4527" s="16"/>
      <c r="F4527" s="14"/>
      <c r="G4527" s="14"/>
      <c r="H4527" s="14"/>
      <c r="I4527" s="15"/>
      <c r="J4527" s="77"/>
      <c r="K4527" s="92"/>
    </row>
    <row r="4528" spans="1:11" ht="13.2" x14ac:dyDescent="0.25">
      <c r="A4528" s="14"/>
      <c r="B4528" s="14"/>
      <c r="C4528" s="14"/>
      <c r="D4528" s="16"/>
      <c r="E4528" s="16"/>
      <c r="F4528" s="14"/>
      <c r="G4528" s="14"/>
      <c r="H4528" s="14"/>
      <c r="I4528" s="15"/>
      <c r="J4528" s="77"/>
      <c r="K4528" s="92"/>
    </row>
    <row r="4529" spans="1:11" ht="13.2" x14ac:dyDescent="0.25">
      <c r="A4529" s="14"/>
      <c r="B4529" s="14"/>
      <c r="C4529" s="14"/>
      <c r="D4529" s="16"/>
      <c r="E4529" s="16"/>
      <c r="F4529" s="14"/>
      <c r="G4529" s="14"/>
      <c r="H4529" s="14"/>
      <c r="I4529" s="15"/>
      <c r="J4529" s="77"/>
      <c r="K4529" s="92"/>
    </row>
    <row r="4530" spans="1:11" ht="13.2" x14ac:dyDescent="0.25">
      <c r="A4530" s="14"/>
      <c r="B4530" s="14"/>
      <c r="C4530" s="14"/>
      <c r="D4530" s="16"/>
      <c r="E4530" s="16"/>
      <c r="F4530" s="14"/>
      <c r="G4530" s="14"/>
      <c r="H4530" s="14"/>
      <c r="I4530" s="15"/>
      <c r="J4530" s="77"/>
      <c r="K4530" s="92"/>
    </row>
    <row r="4531" spans="1:11" ht="13.2" x14ac:dyDescent="0.25">
      <c r="A4531" s="14"/>
      <c r="B4531" s="14"/>
      <c r="C4531" s="14"/>
      <c r="D4531" s="16"/>
      <c r="E4531" s="16"/>
      <c r="F4531" s="14"/>
      <c r="G4531" s="14"/>
      <c r="H4531" s="14"/>
      <c r="I4531" s="15"/>
      <c r="J4531" s="77"/>
      <c r="K4531" s="92"/>
    </row>
    <row r="4532" spans="1:11" ht="13.2" x14ac:dyDescent="0.25">
      <c r="A4532" s="14"/>
      <c r="B4532" s="14"/>
      <c r="C4532" s="14"/>
      <c r="D4532" s="16"/>
      <c r="E4532" s="16"/>
      <c r="F4532" s="14"/>
      <c r="G4532" s="14"/>
      <c r="H4532" s="14"/>
      <c r="I4532" s="15"/>
      <c r="J4532" s="77"/>
      <c r="K4532" s="92"/>
    </row>
    <row r="4533" spans="1:11" ht="13.2" x14ac:dyDescent="0.25">
      <c r="A4533" s="14"/>
      <c r="B4533" s="14"/>
      <c r="C4533" s="14"/>
      <c r="D4533" s="16"/>
      <c r="E4533" s="16"/>
      <c r="F4533" s="14"/>
      <c r="G4533" s="14"/>
      <c r="H4533" s="14"/>
      <c r="I4533" s="15"/>
      <c r="J4533" s="77"/>
      <c r="K4533" s="92"/>
    </row>
    <row r="4534" spans="1:11" ht="13.2" x14ac:dyDescent="0.25">
      <c r="A4534" s="14"/>
      <c r="B4534" s="14"/>
      <c r="C4534" s="14"/>
      <c r="D4534" s="16"/>
      <c r="E4534" s="16"/>
      <c r="F4534" s="14"/>
      <c r="G4534" s="14"/>
      <c r="H4534" s="14"/>
      <c r="I4534" s="15"/>
      <c r="J4534" s="77"/>
      <c r="K4534" s="92"/>
    </row>
    <row r="4535" spans="1:11" ht="13.2" x14ac:dyDescent="0.25">
      <c r="A4535" s="14"/>
      <c r="B4535" s="14"/>
      <c r="C4535" s="14"/>
      <c r="D4535" s="16"/>
      <c r="E4535" s="16"/>
      <c r="F4535" s="14"/>
      <c r="G4535" s="14"/>
      <c r="H4535" s="14"/>
      <c r="I4535" s="15"/>
      <c r="J4535" s="77"/>
      <c r="K4535" s="92"/>
    </row>
    <row r="4536" spans="1:11" ht="13.2" x14ac:dyDescent="0.25">
      <c r="A4536" s="14"/>
      <c r="B4536" s="14"/>
      <c r="C4536" s="14"/>
      <c r="D4536" s="16"/>
      <c r="E4536" s="16"/>
      <c r="F4536" s="14"/>
      <c r="G4536" s="14"/>
      <c r="H4536" s="14"/>
      <c r="I4536" s="15"/>
      <c r="J4536" s="77"/>
      <c r="K4536" s="92"/>
    </row>
    <row r="4537" spans="1:11" ht="13.2" x14ac:dyDescent="0.25">
      <c r="A4537" s="14"/>
      <c r="B4537" s="14"/>
      <c r="C4537" s="14"/>
      <c r="D4537" s="16"/>
      <c r="E4537" s="16"/>
      <c r="F4537" s="14"/>
      <c r="G4537" s="14"/>
      <c r="H4537" s="14"/>
      <c r="I4537" s="15"/>
      <c r="J4537" s="77"/>
      <c r="K4537" s="92"/>
    </row>
    <row r="4538" spans="1:11" ht="13.2" x14ac:dyDescent="0.25">
      <c r="A4538" s="14"/>
      <c r="B4538" s="14"/>
      <c r="C4538" s="14"/>
      <c r="D4538" s="16"/>
      <c r="E4538" s="16"/>
      <c r="F4538" s="14"/>
      <c r="G4538" s="14"/>
      <c r="H4538" s="14"/>
      <c r="I4538" s="15"/>
      <c r="J4538" s="77"/>
      <c r="K4538" s="92"/>
    </row>
    <row r="4539" spans="1:11" ht="13.2" x14ac:dyDescent="0.25">
      <c r="A4539" s="14"/>
      <c r="B4539" s="14"/>
      <c r="C4539" s="14"/>
      <c r="D4539" s="16"/>
      <c r="E4539" s="16"/>
      <c r="F4539" s="14"/>
      <c r="G4539" s="14"/>
      <c r="H4539" s="14"/>
      <c r="I4539" s="15"/>
      <c r="J4539" s="77"/>
      <c r="K4539" s="92"/>
    </row>
    <row r="4540" spans="1:11" ht="13.2" x14ac:dyDescent="0.25">
      <c r="A4540" s="14"/>
      <c r="B4540" s="14"/>
      <c r="C4540" s="14"/>
      <c r="D4540" s="16"/>
      <c r="E4540" s="16"/>
      <c r="F4540" s="14"/>
      <c r="G4540" s="14"/>
      <c r="H4540" s="14"/>
      <c r="I4540" s="15"/>
      <c r="J4540" s="77"/>
      <c r="K4540" s="92"/>
    </row>
    <row r="4541" spans="1:11" ht="13.2" x14ac:dyDescent="0.25">
      <c r="A4541" s="14"/>
      <c r="B4541" s="14"/>
      <c r="C4541" s="14"/>
      <c r="D4541" s="16"/>
      <c r="E4541" s="16"/>
      <c r="F4541" s="14"/>
      <c r="G4541" s="14"/>
      <c r="H4541" s="14"/>
      <c r="I4541" s="15"/>
      <c r="J4541" s="77"/>
      <c r="K4541" s="92"/>
    </row>
    <row r="4542" spans="1:11" ht="13.2" x14ac:dyDescent="0.25">
      <c r="A4542" s="14"/>
      <c r="B4542" s="14"/>
      <c r="C4542" s="14"/>
      <c r="D4542" s="16"/>
      <c r="E4542" s="16"/>
      <c r="F4542" s="14"/>
      <c r="G4542" s="14"/>
      <c r="H4542" s="14"/>
      <c r="I4542" s="15"/>
      <c r="J4542" s="77"/>
      <c r="K4542" s="92"/>
    </row>
    <row r="4543" spans="1:11" ht="13.2" x14ac:dyDescent="0.25">
      <c r="A4543" s="14"/>
      <c r="B4543" s="14"/>
      <c r="C4543" s="14"/>
      <c r="D4543" s="16"/>
      <c r="E4543" s="16"/>
      <c r="F4543" s="14"/>
      <c r="G4543" s="14"/>
      <c r="H4543" s="14"/>
      <c r="I4543" s="15"/>
      <c r="J4543" s="77"/>
      <c r="K4543" s="92"/>
    </row>
    <row r="4544" spans="1:11" ht="13.2" x14ac:dyDescent="0.25">
      <c r="A4544" s="14"/>
      <c r="B4544" s="14"/>
      <c r="C4544" s="14"/>
      <c r="D4544" s="16"/>
      <c r="E4544" s="16"/>
      <c r="F4544" s="14"/>
      <c r="G4544" s="14"/>
      <c r="H4544" s="14"/>
      <c r="I4544" s="15"/>
      <c r="J4544" s="77"/>
      <c r="K4544" s="92"/>
    </row>
    <row r="4545" spans="1:11" ht="13.2" x14ac:dyDescent="0.25">
      <c r="A4545" s="14"/>
      <c r="B4545" s="14"/>
      <c r="C4545" s="14"/>
      <c r="D4545" s="16"/>
      <c r="E4545" s="16"/>
      <c r="F4545" s="14"/>
      <c r="G4545" s="14"/>
      <c r="H4545" s="14"/>
      <c r="I4545" s="15"/>
      <c r="J4545" s="77"/>
      <c r="K4545" s="92"/>
    </row>
    <row r="4546" spans="1:11" ht="13.2" x14ac:dyDescent="0.25">
      <c r="A4546" s="14"/>
      <c r="B4546" s="14"/>
      <c r="C4546" s="14"/>
      <c r="D4546" s="16"/>
      <c r="E4546" s="16"/>
      <c r="F4546" s="14"/>
      <c r="G4546" s="14"/>
      <c r="H4546" s="14"/>
      <c r="I4546" s="15"/>
      <c r="J4546" s="77"/>
      <c r="K4546" s="92"/>
    </row>
    <row r="4547" spans="1:11" ht="13.2" x14ac:dyDescent="0.25">
      <c r="A4547" s="14"/>
      <c r="B4547" s="14"/>
      <c r="C4547" s="14"/>
      <c r="D4547" s="16"/>
      <c r="E4547" s="16"/>
      <c r="F4547" s="14"/>
      <c r="G4547" s="14"/>
      <c r="H4547" s="14"/>
      <c r="I4547" s="15"/>
      <c r="J4547" s="77"/>
      <c r="K4547" s="92"/>
    </row>
    <row r="4548" spans="1:11" ht="13.2" x14ac:dyDescent="0.25">
      <c r="A4548" s="14"/>
      <c r="B4548" s="14"/>
      <c r="C4548" s="14"/>
      <c r="D4548" s="16"/>
      <c r="E4548" s="16"/>
      <c r="F4548" s="14"/>
      <c r="G4548" s="14"/>
      <c r="H4548" s="14"/>
      <c r="I4548" s="15"/>
      <c r="J4548" s="77"/>
      <c r="K4548" s="92"/>
    </row>
    <row r="4549" spans="1:11" ht="13.2" x14ac:dyDescent="0.25">
      <c r="A4549" s="14"/>
      <c r="B4549" s="14"/>
      <c r="C4549" s="14"/>
      <c r="D4549" s="16"/>
      <c r="E4549" s="16"/>
      <c r="F4549" s="14"/>
      <c r="G4549" s="14"/>
      <c r="H4549" s="14"/>
      <c r="I4549" s="15"/>
      <c r="J4549" s="77"/>
      <c r="K4549" s="92"/>
    </row>
    <row r="4550" spans="1:11" ht="13.2" x14ac:dyDescent="0.25">
      <c r="A4550" s="14"/>
      <c r="B4550" s="14"/>
      <c r="C4550" s="14"/>
      <c r="D4550" s="16"/>
      <c r="E4550" s="16"/>
      <c r="F4550" s="14"/>
      <c r="G4550" s="14"/>
      <c r="H4550" s="14"/>
      <c r="I4550" s="15"/>
      <c r="J4550" s="77"/>
      <c r="K4550" s="92"/>
    </row>
    <row r="4551" spans="1:11" ht="13.2" x14ac:dyDescent="0.25">
      <c r="A4551" s="14"/>
      <c r="B4551" s="14"/>
      <c r="C4551" s="14"/>
      <c r="D4551" s="16"/>
      <c r="E4551" s="16"/>
      <c r="F4551" s="14"/>
      <c r="G4551" s="14"/>
      <c r="H4551" s="14"/>
      <c r="I4551" s="15"/>
      <c r="J4551" s="77"/>
      <c r="K4551" s="92"/>
    </row>
    <row r="4552" spans="1:11" ht="13.2" x14ac:dyDescent="0.25">
      <c r="A4552" s="14"/>
      <c r="B4552" s="14"/>
      <c r="C4552" s="14"/>
      <c r="D4552" s="16"/>
      <c r="E4552" s="16"/>
      <c r="F4552" s="14"/>
      <c r="G4552" s="14"/>
      <c r="H4552" s="14"/>
      <c r="I4552" s="15"/>
      <c r="J4552" s="77"/>
      <c r="K4552" s="92"/>
    </row>
    <row r="4553" spans="1:11" ht="13.2" x14ac:dyDescent="0.25">
      <c r="A4553" s="14"/>
      <c r="B4553" s="14"/>
      <c r="C4553" s="14"/>
      <c r="D4553" s="16"/>
      <c r="E4553" s="16"/>
      <c r="F4553" s="14"/>
      <c r="G4553" s="14"/>
      <c r="H4553" s="14"/>
      <c r="I4553" s="15"/>
      <c r="J4553" s="77"/>
      <c r="K4553" s="92"/>
    </row>
    <row r="4554" spans="1:11" ht="13.2" x14ac:dyDescent="0.25">
      <c r="A4554" s="14"/>
      <c r="B4554" s="14"/>
      <c r="C4554" s="14"/>
      <c r="D4554" s="16"/>
      <c r="E4554" s="16"/>
      <c r="F4554" s="14"/>
      <c r="G4554" s="14"/>
      <c r="H4554" s="14"/>
      <c r="I4554" s="15"/>
      <c r="J4554" s="77"/>
      <c r="K4554" s="92"/>
    </row>
    <row r="4555" spans="1:11" ht="13.2" x14ac:dyDescent="0.25">
      <c r="A4555" s="14"/>
      <c r="B4555" s="14"/>
      <c r="C4555" s="14"/>
      <c r="D4555" s="16"/>
      <c r="E4555" s="16"/>
      <c r="F4555" s="14"/>
      <c r="G4555" s="14"/>
      <c r="H4555" s="14"/>
      <c r="I4555" s="15"/>
      <c r="J4555" s="77"/>
      <c r="K4555" s="92"/>
    </row>
    <row r="4556" spans="1:11" ht="13.2" x14ac:dyDescent="0.25">
      <c r="A4556" s="14"/>
      <c r="B4556" s="14"/>
      <c r="C4556" s="14"/>
      <c r="D4556" s="16"/>
      <c r="E4556" s="16"/>
      <c r="F4556" s="14"/>
      <c r="G4556" s="14"/>
      <c r="H4556" s="14"/>
      <c r="I4556" s="15"/>
      <c r="J4556" s="77"/>
      <c r="K4556" s="92"/>
    </row>
    <row r="4557" spans="1:11" ht="13.2" x14ac:dyDescent="0.25">
      <c r="A4557" s="14"/>
      <c r="B4557" s="14"/>
      <c r="C4557" s="14"/>
      <c r="D4557" s="16"/>
      <c r="E4557" s="16"/>
      <c r="F4557" s="14"/>
      <c r="G4557" s="14"/>
      <c r="H4557" s="14"/>
      <c r="I4557" s="15"/>
      <c r="J4557" s="77"/>
      <c r="K4557" s="92"/>
    </row>
    <row r="4558" spans="1:11" ht="13.2" x14ac:dyDescent="0.25">
      <c r="A4558" s="14"/>
      <c r="B4558" s="14"/>
      <c r="C4558" s="14"/>
      <c r="D4558" s="16"/>
      <c r="E4558" s="16"/>
      <c r="F4558" s="14"/>
      <c r="G4558" s="14"/>
      <c r="H4558" s="14"/>
      <c r="I4558" s="15"/>
      <c r="J4558" s="77"/>
      <c r="K4558" s="92"/>
    </row>
    <row r="4559" spans="1:11" ht="13.2" x14ac:dyDescent="0.25">
      <c r="A4559" s="14"/>
      <c r="B4559" s="14"/>
      <c r="C4559" s="14"/>
      <c r="D4559" s="16"/>
      <c r="E4559" s="16"/>
      <c r="F4559" s="14"/>
      <c r="G4559" s="14"/>
      <c r="H4559" s="14"/>
      <c r="I4559" s="15"/>
      <c r="J4559" s="77"/>
      <c r="K4559" s="92"/>
    </row>
    <row r="4560" spans="1:11" ht="13.2" x14ac:dyDescent="0.25">
      <c r="A4560" s="14"/>
      <c r="B4560" s="14"/>
      <c r="C4560" s="14"/>
      <c r="D4560" s="16"/>
      <c r="E4560" s="16"/>
      <c r="F4560" s="14"/>
      <c r="G4560" s="14"/>
      <c r="H4560" s="14"/>
      <c r="I4560" s="15"/>
      <c r="J4560" s="77"/>
      <c r="K4560" s="92"/>
    </row>
    <row r="4561" spans="1:11" ht="13.2" x14ac:dyDescent="0.25">
      <c r="A4561" s="14"/>
      <c r="B4561" s="14"/>
      <c r="C4561" s="14"/>
      <c r="D4561" s="16"/>
      <c r="E4561" s="16"/>
      <c r="F4561" s="14"/>
      <c r="G4561" s="14"/>
      <c r="H4561" s="14"/>
      <c r="I4561" s="15"/>
      <c r="J4561" s="77"/>
      <c r="K4561" s="92"/>
    </row>
    <row r="4562" spans="1:11" ht="13.2" x14ac:dyDescent="0.25">
      <c r="A4562" s="14"/>
      <c r="B4562" s="14"/>
      <c r="C4562" s="14"/>
      <c r="D4562" s="16"/>
      <c r="E4562" s="16"/>
      <c r="F4562" s="14"/>
      <c r="G4562" s="14"/>
      <c r="H4562" s="14"/>
      <c r="I4562" s="15"/>
      <c r="J4562" s="77"/>
      <c r="K4562" s="92"/>
    </row>
    <row r="4563" spans="1:11" ht="13.2" x14ac:dyDescent="0.25">
      <c r="A4563" s="14"/>
      <c r="B4563" s="14"/>
      <c r="C4563" s="14"/>
      <c r="D4563" s="16"/>
      <c r="E4563" s="16"/>
      <c r="F4563" s="14"/>
      <c r="G4563" s="14"/>
      <c r="H4563" s="14"/>
      <c r="I4563" s="15"/>
      <c r="J4563" s="77"/>
      <c r="K4563" s="92"/>
    </row>
    <row r="4564" spans="1:11" ht="13.2" x14ac:dyDescent="0.25">
      <c r="A4564" s="14"/>
      <c r="B4564" s="14"/>
      <c r="C4564" s="14"/>
      <c r="D4564" s="16"/>
      <c r="E4564" s="16"/>
      <c r="F4564" s="14"/>
      <c r="G4564" s="14"/>
      <c r="H4564" s="14"/>
      <c r="I4564" s="15"/>
      <c r="J4564" s="77"/>
      <c r="K4564" s="92"/>
    </row>
    <row r="4565" spans="1:11" ht="13.2" x14ac:dyDescent="0.25">
      <c r="A4565" s="14"/>
      <c r="B4565" s="14"/>
      <c r="C4565" s="14"/>
      <c r="D4565" s="16"/>
      <c r="E4565" s="16"/>
      <c r="F4565" s="14"/>
      <c r="G4565" s="14"/>
      <c r="H4565" s="14"/>
      <c r="I4565" s="15"/>
      <c r="J4565" s="77"/>
      <c r="K4565" s="92"/>
    </row>
    <row r="4566" spans="1:11" ht="13.2" x14ac:dyDescent="0.25">
      <c r="A4566" s="14"/>
      <c r="B4566" s="14"/>
      <c r="C4566" s="14"/>
      <c r="D4566" s="16"/>
      <c r="E4566" s="16"/>
      <c r="F4566" s="14"/>
      <c r="G4566" s="14"/>
      <c r="H4566" s="14"/>
      <c r="I4566" s="15"/>
      <c r="J4566" s="77"/>
      <c r="K4566" s="92"/>
    </row>
    <row r="4567" spans="1:11" ht="13.2" x14ac:dyDescent="0.25">
      <c r="A4567" s="14"/>
      <c r="B4567" s="14"/>
      <c r="C4567" s="14"/>
      <c r="D4567" s="16"/>
      <c r="E4567" s="16"/>
      <c r="F4567" s="14"/>
      <c r="G4567" s="14"/>
      <c r="H4567" s="14"/>
      <c r="I4567" s="15"/>
      <c r="J4567" s="77"/>
      <c r="K4567" s="92"/>
    </row>
    <row r="4568" spans="1:11" ht="13.2" x14ac:dyDescent="0.25">
      <c r="A4568" s="14"/>
      <c r="B4568" s="14"/>
      <c r="C4568" s="14"/>
      <c r="D4568" s="16"/>
      <c r="E4568" s="16"/>
      <c r="F4568" s="14"/>
      <c r="G4568" s="14"/>
      <c r="H4568" s="14"/>
      <c r="I4568" s="15"/>
      <c r="J4568" s="77"/>
      <c r="K4568" s="92"/>
    </row>
    <row r="4569" spans="1:11" ht="13.2" x14ac:dyDescent="0.25">
      <c r="A4569" s="14"/>
      <c r="B4569" s="14"/>
      <c r="C4569" s="14"/>
      <c r="D4569" s="16"/>
      <c r="E4569" s="16"/>
      <c r="F4569" s="14"/>
      <c r="G4569" s="14"/>
      <c r="H4569" s="14"/>
      <c r="I4569" s="15"/>
      <c r="J4569" s="77"/>
      <c r="K4569" s="92"/>
    </row>
    <row r="4570" spans="1:11" ht="13.2" x14ac:dyDescent="0.25">
      <c r="A4570" s="14"/>
      <c r="B4570" s="14"/>
      <c r="C4570" s="14"/>
      <c r="D4570" s="16"/>
      <c r="E4570" s="16"/>
      <c r="F4570" s="14"/>
      <c r="G4570" s="14"/>
      <c r="H4570" s="14"/>
      <c r="I4570" s="15"/>
      <c r="J4570" s="77"/>
      <c r="K4570" s="92"/>
    </row>
    <row r="4571" spans="1:11" ht="13.2" x14ac:dyDescent="0.25">
      <c r="A4571" s="14"/>
      <c r="B4571" s="14"/>
      <c r="C4571" s="14"/>
      <c r="D4571" s="16"/>
      <c r="E4571" s="16"/>
      <c r="F4571" s="14"/>
      <c r="G4571" s="14"/>
      <c r="H4571" s="14"/>
      <c r="I4571" s="15"/>
      <c r="J4571" s="77"/>
      <c r="K4571" s="92"/>
    </row>
    <row r="4572" spans="1:11" ht="13.2" x14ac:dyDescent="0.25">
      <c r="A4572" s="14"/>
      <c r="B4572" s="14"/>
      <c r="C4572" s="14"/>
      <c r="D4572" s="16"/>
      <c r="E4572" s="16"/>
      <c r="F4572" s="14"/>
      <c r="G4572" s="14"/>
      <c r="H4572" s="14"/>
      <c r="I4572" s="15"/>
      <c r="J4572" s="77"/>
      <c r="K4572" s="92"/>
    </row>
    <row r="4573" spans="1:11" ht="13.2" x14ac:dyDescent="0.25">
      <c r="A4573" s="14"/>
      <c r="B4573" s="14"/>
      <c r="C4573" s="14"/>
      <c r="D4573" s="16"/>
      <c r="E4573" s="16"/>
      <c r="F4573" s="14"/>
      <c r="G4573" s="14"/>
      <c r="H4573" s="14"/>
      <c r="I4573" s="15"/>
      <c r="J4573" s="77"/>
      <c r="K4573" s="92"/>
    </row>
    <row r="4574" spans="1:11" ht="13.2" x14ac:dyDescent="0.25">
      <c r="A4574" s="14"/>
      <c r="B4574" s="14"/>
      <c r="C4574" s="14"/>
      <c r="D4574" s="16"/>
      <c r="E4574" s="16"/>
      <c r="F4574" s="14"/>
      <c r="G4574" s="14"/>
      <c r="H4574" s="14"/>
      <c r="I4574" s="15"/>
      <c r="J4574" s="77"/>
      <c r="K4574" s="92"/>
    </row>
    <row r="4575" spans="1:11" ht="13.2" x14ac:dyDescent="0.25">
      <c r="A4575" s="14"/>
      <c r="B4575" s="14"/>
      <c r="C4575" s="14"/>
      <c r="D4575" s="16"/>
      <c r="E4575" s="16"/>
      <c r="F4575" s="14"/>
      <c r="G4575" s="14"/>
      <c r="H4575" s="14"/>
      <c r="I4575" s="15"/>
      <c r="J4575" s="77"/>
      <c r="K4575" s="92"/>
    </row>
    <row r="4576" spans="1:11" ht="13.2" x14ac:dyDescent="0.25">
      <c r="A4576" s="14"/>
      <c r="B4576" s="14"/>
      <c r="C4576" s="14"/>
      <c r="D4576" s="16"/>
      <c r="E4576" s="16"/>
      <c r="F4576" s="14"/>
      <c r="G4576" s="14"/>
      <c r="H4576" s="14"/>
      <c r="I4576" s="15"/>
      <c r="J4576" s="77"/>
      <c r="K4576" s="92"/>
    </row>
    <row r="4577" spans="1:11" ht="13.2" x14ac:dyDescent="0.25">
      <c r="A4577" s="14"/>
      <c r="B4577" s="14"/>
      <c r="C4577" s="14"/>
      <c r="D4577" s="16"/>
      <c r="E4577" s="16"/>
      <c r="F4577" s="14"/>
      <c r="G4577" s="14"/>
      <c r="H4577" s="14"/>
      <c r="I4577" s="15"/>
      <c r="J4577" s="77"/>
      <c r="K4577" s="92"/>
    </row>
    <row r="4578" spans="1:11" ht="13.2" x14ac:dyDescent="0.25">
      <c r="A4578" s="14"/>
      <c r="B4578" s="14"/>
      <c r="C4578" s="14"/>
      <c r="D4578" s="16"/>
      <c r="E4578" s="16"/>
      <c r="F4578" s="14"/>
      <c r="G4578" s="14"/>
      <c r="H4578" s="14"/>
      <c r="I4578" s="15"/>
      <c r="J4578" s="77"/>
      <c r="K4578" s="92"/>
    </row>
    <row r="4579" spans="1:11" ht="13.2" x14ac:dyDescent="0.25">
      <c r="A4579" s="14"/>
      <c r="B4579" s="14"/>
      <c r="C4579" s="14"/>
      <c r="D4579" s="16"/>
      <c r="E4579" s="16"/>
      <c r="F4579" s="14"/>
      <c r="G4579" s="14"/>
      <c r="H4579" s="14"/>
      <c r="I4579" s="15"/>
      <c r="J4579" s="77"/>
      <c r="K4579" s="92"/>
    </row>
    <row r="4580" spans="1:11" ht="13.2" x14ac:dyDescent="0.25">
      <c r="A4580" s="14"/>
      <c r="B4580" s="14"/>
      <c r="C4580" s="14"/>
      <c r="D4580" s="16"/>
      <c r="E4580" s="16"/>
      <c r="F4580" s="14"/>
      <c r="G4580" s="14"/>
      <c r="H4580" s="14"/>
      <c r="I4580" s="15"/>
      <c r="J4580" s="77"/>
      <c r="K4580" s="92"/>
    </row>
    <row r="4581" spans="1:11" ht="13.2" x14ac:dyDescent="0.25">
      <c r="A4581" s="14"/>
      <c r="B4581" s="14"/>
      <c r="C4581" s="14"/>
      <c r="D4581" s="16"/>
      <c r="E4581" s="16"/>
      <c r="F4581" s="14"/>
      <c r="G4581" s="14"/>
      <c r="H4581" s="14"/>
      <c r="I4581" s="15"/>
      <c r="J4581" s="77"/>
      <c r="K4581" s="92"/>
    </row>
    <row r="4582" spans="1:11" ht="13.2" x14ac:dyDescent="0.25">
      <c r="A4582" s="14"/>
      <c r="B4582" s="14"/>
      <c r="C4582" s="14"/>
      <c r="D4582" s="16"/>
      <c r="E4582" s="16"/>
      <c r="F4582" s="14"/>
      <c r="G4582" s="14"/>
      <c r="H4582" s="14"/>
      <c r="I4582" s="15"/>
      <c r="J4582" s="77"/>
      <c r="K4582" s="92"/>
    </row>
    <row r="4583" spans="1:11" ht="13.2" x14ac:dyDescent="0.25">
      <c r="A4583" s="14"/>
      <c r="B4583" s="14"/>
      <c r="C4583" s="14"/>
      <c r="D4583" s="16"/>
      <c r="E4583" s="16"/>
      <c r="F4583" s="14"/>
      <c r="G4583" s="14"/>
      <c r="H4583" s="14"/>
      <c r="I4583" s="15"/>
      <c r="J4583" s="77"/>
      <c r="K4583" s="92"/>
    </row>
    <row r="4584" spans="1:11" ht="13.2" x14ac:dyDescent="0.25">
      <c r="A4584" s="14"/>
      <c r="B4584" s="14"/>
      <c r="C4584" s="14"/>
      <c r="D4584" s="16"/>
      <c r="E4584" s="16"/>
      <c r="F4584" s="14"/>
      <c r="G4584" s="14"/>
      <c r="H4584" s="14"/>
      <c r="I4584" s="15"/>
      <c r="J4584" s="77"/>
      <c r="K4584" s="92"/>
    </row>
    <row r="4585" spans="1:11" ht="13.2" x14ac:dyDescent="0.25">
      <c r="A4585" s="14"/>
      <c r="B4585" s="14"/>
      <c r="C4585" s="14"/>
      <c r="D4585" s="16"/>
      <c r="E4585" s="16"/>
      <c r="F4585" s="14"/>
      <c r="G4585" s="14"/>
      <c r="H4585" s="14"/>
      <c r="I4585" s="15"/>
      <c r="J4585" s="77"/>
      <c r="K4585" s="92"/>
    </row>
    <row r="4586" spans="1:11" ht="13.2" x14ac:dyDescent="0.25">
      <c r="A4586" s="14"/>
      <c r="B4586" s="14"/>
      <c r="C4586" s="14"/>
      <c r="D4586" s="16"/>
      <c r="E4586" s="16"/>
      <c r="F4586" s="14"/>
      <c r="G4586" s="14"/>
      <c r="H4586" s="14"/>
      <c r="I4586" s="15"/>
      <c r="J4586" s="77"/>
      <c r="K4586" s="92"/>
    </row>
    <row r="4587" spans="1:11" ht="13.2" x14ac:dyDescent="0.25">
      <c r="A4587" s="14"/>
      <c r="B4587" s="14"/>
      <c r="C4587" s="14"/>
      <c r="D4587" s="16"/>
      <c r="E4587" s="16"/>
      <c r="F4587" s="14"/>
      <c r="G4587" s="14"/>
      <c r="H4587" s="14"/>
      <c r="I4587" s="15"/>
      <c r="J4587" s="77"/>
      <c r="K4587" s="92"/>
    </row>
    <row r="4588" spans="1:11" ht="13.2" x14ac:dyDescent="0.25">
      <c r="A4588" s="14"/>
      <c r="B4588" s="14"/>
      <c r="C4588" s="14"/>
      <c r="D4588" s="16"/>
      <c r="E4588" s="16"/>
      <c r="F4588" s="14"/>
      <c r="G4588" s="14"/>
      <c r="H4588" s="14"/>
      <c r="I4588" s="15"/>
      <c r="J4588" s="77"/>
      <c r="K4588" s="92"/>
    </row>
    <row r="4589" spans="1:11" ht="13.2" x14ac:dyDescent="0.25">
      <c r="A4589" s="14"/>
      <c r="B4589" s="14"/>
      <c r="C4589" s="14"/>
      <c r="D4589" s="16"/>
      <c r="E4589" s="16"/>
      <c r="F4589" s="14"/>
      <c r="G4589" s="14"/>
      <c r="H4589" s="14"/>
      <c r="I4589" s="15"/>
      <c r="J4589" s="77"/>
      <c r="K4589" s="92"/>
    </row>
    <row r="4590" spans="1:11" ht="13.2" x14ac:dyDescent="0.25">
      <c r="A4590" s="14"/>
      <c r="B4590" s="14"/>
      <c r="C4590" s="14"/>
      <c r="D4590" s="16"/>
      <c r="E4590" s="16"/>
      <c r="F4590" s="14"/>
      <c r="G4590" s="14"/>
      <c r="H4590" s="14"/>
      <c r="I4590" s="15"/>
      <c r="J4590" s="77"/>
      <c r="K4590" s="92"/>
    </row>
    <row r="4591" spans="1:11" ht="13.2" x14ac:dyDescent="0.25">
      <c r="A4591" s="14"/>
      <c r="B4591" s="14"/>
      <c r="C4591" s="14"/>
      <c r="D4591" s="16"/>
      <c r="E4591" s="16"/>
      <c r="F4591" s="14"/>
      <c r="G4591" s="14"/>
      <c r="H4591" s="14"/>
      <c r="I4591" s="15"/>
      <c r="J4591" s="77"/>
      <c r="K4591" s="92"/>
    </row>
    <row r="4592" spans="1:11" ht="13.2" x14ac:dyDescent="0.25">
      <c r="A4592" s="14"/>
      <c r="B4592" s="14"/>
      <c r="C4592" s="14"/>
      <c r="D4592" s="16"/>
      <c r="E4592" s="16"/>
      <c r="F4592" s="14"/>
      <c r="G4592" s="14"/>
      <c r="H4592" s="14"/>
      <c r="I4592" s="15"/>
      <c r="J4592" s="77"/>
      <c r="K4592" s="92"/>
    </row>
    <row r="4593" spans="1:11" ht="13.2" x14ac:dyDescent="0.25">
      <c r="A4593" s="14"/>
      <c r="B4593" s="14"/>
      <c r="C4593" s="14"/>
      <c r="D4593" s="16"/>
      <c r="E4593" s="16"/>
      <c r="F4593" s="14"/>
      <c r="G4593" s="14"/>
      <c r="H4593" s="14"/>
      <c r="I4593" s="15"/>
      <c r="J4593" s="77"/>
      <c r="K4593" s="92"/>
    </row>
    <row r="4594" spans="1:11" ht="13.2" x14ac:dyDescent="0.25">
      <c r="A4594" s="14"/>
      <c r="B4594" s="14"/>
      <c r="C4594" s="14"/>
      <c r="D4594" s="16"/>
      <c r="E4594" s="16"/>
      <c r="F4594" s="14"/>
      <c r="G4594" s="14"/>
      <c r="H4594" s="14"/>
      <c r="I4594" s="15"/>
      <c r="J4594" s="77"/>
      <c r="K4594" s="92"/>
    </row>
    <row r="4595" spans="1:11" ht="13.2" x14ac:dyDescent="0.25">
      <c r="A4595" s="14"/>
      <c r="B4595" s="14"/>
      <c r="C4595" s="14"/>
      <c r="D4595" s="16"/>
      <c r="E4595" s="16"/>
      <c r="F4595" s="14"/>
      <c r="G4595" s="14"/>
      <c r="H4595" s="14"/>
      <c r="I4595" s="15"/>
      <c r="J4595" s="77"/>
      <c r="K4595" s="92"/>
    </row>
    <row r="4596" spans="1:11" ht="13.2" x14ac:dyDescent="0.25">
      <c r="A4596" s="14"/>
      <c r="B4596" s="14"/>
      <c r="C4596" s="14"/>
      <c r="D4596" s="16"/>
      <c r="E4596" s="16"/>
      <c r="F4596" s="14"/>
      <c r="G4596" s="14"/>
      <c r="H4596" s="14"/>
      <c r="I4596" s="15"/>
      <c r="J4596" s="77"/>
      <c r="K4596" s="92"/>
    </row>
    <row r="4597" spans="1:11" ht="13.2" x14ac:dyDescent="0.25">
      <c r="A4597" s="14"/>
      <c r="B4597" s="14"/>
      <c r="C4597" s="14"/>
      <c r="D4597" s="16"/>
      <c r="E4597" s="16"/>
      <c r="F4597" s="14"/>
      <c r="G4597" s="14"/>
      <c r="H4597" s="14"/>
      <c r="I4597" s="15"/>
      <c r="J4597" s="77"/>
      <c r="K4597" s="92"/>
    </row>
    <row r="4598" spans="1:11" ht="13.2" x14ac:dyDescent="0.25">
      <c r="A4598" s="14"/>
      <c r="B4598" s="14"/>
      <c r="C4598" s="14"/>
      <c r="D4598" s="16"/>
      <c r="E4598" s="16"/>
      <c r="F4598" s="14"/>
      <c r="G4598" s="14"/>
      <c r="H4598" s="14"/>
      <c r="I4598" s="15"/>
      <c r="J4598" s="77"/>
      <c r="K4598" s="92"/>
    </row>
    <row r="4599" spans="1:11" ht="13.2" x14ac:dyDescent="0.25">
      <c r="A4599" s="14"/>
      <c r="B4599" s="14"/>
      <c r="C4599" s="14"/>
      <c r="D4599" s="16"/>
      <c r="E4599" s="16"/>
      <c r="F4599" s="14"/>
      <c r="G4599" s="14"/>
      <c r="H4599" s="14"/>
      <c r="I4599" s="15"/>
      <c r="J4599" s="77"/>
      <c r="K4599" s="92"/>
    </row>
    <row r="4600" spans="1:11" ht="13.2" x14ac:dyDescent="0.25">
      <c r="A4600" s="14"/>
      <c r="B4600" s="14"/>
      <c r="C4600" s="14"/>
      <c r="D4600" s="16"/>
      <c r="E4600" s="16"/>
      <c r="F4600" s="14"/>
      <c r="G4600" s="14"/>
      <c r="H4600" s="14"/>
      <c r="I4600" s="15"/>
      <c r="J4600" s="77"/>
      <c r="K4600" s="92"/>
    </row>
    <row r="4601" spans="1:11" ht="13.2" x14ac:dyDescent="0.25">
      <c r="A4601" s="14"/>
      <c r="B4601" s="14"/>
      <c r="C4601" s="14"/>
      <c r="D4601" s="16"/>
      <c r="E4601" s="16"/>
      <c r="F4601" s="14"/>
      <c r="G4601" s="14"/>
      <c r="H4601" s="14"/>
      <c r="I4601" s="15"/>
      <c r="J4601" s="77"/>
      <c r="K4601" s="92"/>
    </row>
    <row r="4602" spans="1:11" ht="13.2" x14ac:dyDescent="0.25">
      <c r="A4602" s="14"/>
      <c r="B4602" s="14"/>
      <c r="C4602" s="14"/>
      <c r="D4602" s="16"/>
      <c r="E4602" s="16"/>
      <c r="F4602" s="14"/>
      <c r="G4602" s="14"/>
      <c r="H4602" s="14"/>
      <c r="I4602" s="15"/>
      <c r="J4602" s="77"/>
      <c r="K4602" s="92"/>
    </row>
    <row r="4603" spans="1:11" ht="13.2" x14ac:dyDescent="0.25">
      <c r="A4603" s="14"/>
      <c r="B4603" s="14"/>
      <c r="C4603" s="14"/>
      <c r="D4603" s="16"/>
      <c r="E4603" s="16"/>
      <c r="F4603" s="14"/>
      <c r="G4603" s="14"/>
      <c r="H4603" s="14"/>
      <c r="I4603" s="15"/>
      <c r="J4603" s="77"/>
      <c r="K4603" s="92"/>
    </row>
    <row r="4604" spans="1:11" ht="13.2" x14ac:dyDescent="0.25">
      <c r="A4604" s="14"/>
      <c r="B4604" s="14"/>
      <c r="C4604" s="14"/>
      <c r="D4604" s="16"/>
      <c r="E4604" s="16"/>
      <c r="F4604" s="14"/>
      <c r="G4604" s="14"/>
      <c r="H4604" s="14"/>
      <c r="I4604" s="15"/>
      <c r="J4604" s="77"/>
      <c r="K4604" s="92"/>
    </row>
    <row r="4605" spans="1:11" ht="13.2" x14ac:dyDescent="0.25">
      <c r="A4605" s="14"/>
      <c r="B4605" s="14"/>
      <c r="C4605" s="14"/>
      <c r="D4605" s="16"/>
      <c r="E4605" s="16"/>
      <c r="F4605" s="14"/>
      <c r="G4605" s="14"/>
      <c r="H4605" s="14"/>
      <c r="I4605" s="15"/>
      <c r="J4605" s="77"/>
      <c r="K4605" s="92"/>
    </row>
    <row r="4606" spans="1:11" ht="13.2" x14ac:dyDescent="0.25">
      <c r="A4606" s="14"/>
      <c r="B4606" s="14"/>
      <c r="C4606" s="14"/>
      <c r="D4606" s="16"/>
      <c r="E4606" s="16"/>
      <c r="F4606" s="14"/>
      <c r="G4606" s="14"/>
      <c r="H4606" s="14"/>
      <c r="I4606" s="15"/>
      <c r="J4606" s="77"/>
      <c r="K4606" s="92"/>
    </row>
    <row r="4607" spans="1:11" ht="13.2" x14ac:dyDescent="0.25">
      <c r="A4607" s="14"/>
      <c r="B4607" s="14"/>
      <c r="C4607" s="14"/>
      <c r="D4607" s="16"/>
      <c r="E4607" s="16"/>
      <c r="F4607" s="14"/>
      <c r="G4607" s="14"/>
      <c r="H4607" s="14"/>
      <c r="I4607" s="15"/>
      <c r="J4607" s="77"/>
      <c r="K4607" s="92"/>
    </row>
    <row r="4608" spans="1:11" ht="13.2" x14ac:dyDescent="0.25">
      <c r="A4608" s="14"/>
      <c r="B4608" s="14"/>
      <c r="C4608" s="14"/>
      <c r="D4608" s="16"/>
      <c r="E4608" s="16"/>
      <c r="F4608" s="14"/>
      <c r="G4608" s="14"/>
      <c r="H4608" s="14"/>
      <c r="I4608" s="15"/>
      <c r="J4608" s="77"/>
      <c r="K4608" s="92"/>
    </row>
    <row r="4609" spans="1:11" ht="13.2" x14ac:dyDescent="0.25">
      <c r="A4609" s="14"/>
      <c r="B4609" s="14"/>
      <c r="C4609" s="14"/>
      <c r="D4609" s="16"/>
      <c r="E4609" s="16"/>
      <c r="F4609" s="14"/>
      <c r="G4609" s="14"/>
      <c r="H4609" s="14"/>
      <c r="I4609" s="15"/>
      <c r="J4609" s="77"/>
      <c r="K4609" s="92"/>
    </row>
    <row r="4610" spans="1:11" ht="13.2" x14ac:dyDescent="0.25">
      <c r="A4610" s="14"/>
      <c r="B4610" s="14"/>
      <c r="C4610" s="14"/>
      <c r="D4610" s="16"/>
      <c r="E4610" s="16"/>
      <c r="F4610" s="14"/>
      <c r="G4610" s="14"/>
      <c r="H4610" s="14"/>
      <c r="I4610" s="15"/>
      <c r="J4610" s="77"/>
      <c r="K4610" s="92"/>
    </row>
    <row r="4611" spans="1:11" ht="13.2" x14ac:dyDescent="0.25">
      <c r="A4611" s="14"/>
      <c r="B4611" s="14"/>
      <c r="C4611" s="14"/>
      <c r="D4611" s="16"/>
      <c r="E4611" s="16"/>
      <c r="F4611" s="14"/>
      <c r="G4611" s="14"/>
      <c r="H4611" s="14"/>
      <c r="I4611" s="15"/>
      <c r="J4611" s="77"/>
      <c r="K4611" s="92"/>
    </row>
    <row r="4612" spans="1:11" ht="13.2" x14ac:dyDescent="0.25">
      <c r="A4612" s="14"/>
      <c r="B4612" s="14"/>
      <c r="C4612" s="14"/>
      <c r="D4612" s="16"/>
      <c r="E4612" s="16"/>
      <c r="F4612" s="14"/>
      <c r="G4612" s="14"/>
      <c r="H4612" s="14"/>
      <c r="I4612" s="15"/>
      <c r="J4612" s="77"/>
      <c r="K4612" s="92"/>
    </row>
    <row r="4613" spans="1:11" ht="13.2" x14ac:dyDescent="0.25">
      <c r="A4613" s="14"/>
      <c r="B4613" s="14"/>
      <c r="C4613" s="14"/>
      <c r="D4613" s="16"/>
      <c r="E4613" s="16"/>
      <c r="F4613" s="14"/>
      <c r="G4613" s="14"/>
      <c r="H4613" s="14"/>
      <c r="I4613" s="15"/>
      <c r="J4613" s="77"/>
      <c r="K4613" s="92"/>
    </row>
    <row r="4614" spans="1:11" ht="13.2" x14ac:dyDescent="0.25">
      <c r="A4614" s="14"/>
      <c r="B4614" s="14"/>
      <c r="C4614" s="14"/>
      <c r="D4614" s="16"/>
      <c r="E4614" s="16"/>
      <c r="F4614" s="14"/>
      <c r="G4614" s="14"/>
      <c r="H4614" s="14"/>
      <c r="I4614" s="15"/>
      <c r="J4614" s="77"/>
      <c r="K4614" s="92"/>
    </row>
    <row r="4615" spans="1:11" ht="13.2" x14ac:dyDescent="0.25">
      <c r="A4615" s="14"/>
      <c r="B4615" s="14"/>
      <c r="C4615" s="14"/>
      <c r="D4615" s="16"/>
      <c r="E4615" s="16"/>
      <c r="F4615" s="14"/>
      <c r="G4615" s="14"/>
      <c r="H4615" s="14"/>
      <c r="I4615" s="15"/>
      <c r="J4615" s="77"/>
      <c r="K4615" s="92"/>
    </row>
    <row r="4616" spans="1:11" ht="13.2" x14ac:dyDescent="0.25">
      <c r="A4616" s="14"/>
      <c r="B4616" s="14"/>
      <c r="C4616" s="14"/>
      <c r="D4616" s="16"/>
      <c r="E4616" s="16"/>
      <c r="F4616" s="14"/>
      <c r="G4616" s="14"/>
      <c r="H4616" s="14"/>
      <c r="I4616" s="15"/>
      <c r="J4616" s="77"/>
      <c r="K4616" s="92"/>
    </row>
    <row r="4617" spans="1:11" ht="13.2" x14ac:dyDescent="0.25">
      <c r="A4617" s="14"/>
      <c r="B4617" s="14"/>
      <c r="C4617" s="14"/>
      <c r="D4617" s="16"/>
      <c r="E4617" s="16"/>
      <c r="F4617" s="14"/>
      <c r="G4617" s="14"/>
      <c r="H4617" s="14"/>
      <c r="I4617" s="15"/>
      <c r="J4617" s="77"/>
      <c r="K4617" s="92"/>
    </row>
    <row r="4618" spans="1:11" ht="13.2" x14ac:dyDescent="0.25">
      <c r="A4618" s="14"/>
      <c r="B4618" s="14"/>
      <c r="C4618" s="14"/>
      <c r="D4618" s="16"/>
      <c r="E4618" s="16"/>
      <c r="F4618" s="14"/>
      <c r="G4618" s="14"/>
      <c r="H4618" s="14"/>
      <c r="I4618" s="15"/>
      <c r="J4618" s="77"/>
      <c r="K4618" s="92"/>
    </row>
    <row r="4619" spans="1:11" ht="13.2" x14ac:dyDescent="0.25">
      <c r="A4619" s="14"/>
      <c r="B4619" s="14"/>
      <c r="C4619" s="14"/>
      <c r="D4619" s="16"/>
      <c r="E4619" s="16"/>
      <c r="F4619" s="14"/>
      <c r="G4619" s="14"/>
      <c r="H4619" s="14"/>
      <c r="I4619" s="15"/>
      <c r="J4619" s="77"/>
      <c r="K4619" s="92"/>
    </row>
    <row r="4620" spans="1:11" ht="13.2" x14ac:dyDescent="0.25">
      <c r="A4620" s="14"/>
      <c r="B4620" s="14"/>
      <c r="C4620" s="14"/>
      <c r="D4620" s="16"/>
      <c r="E4620" s="16"/>
      <c r="F4620" s="14"/>
      <c r="G4620" s="14"/>
      <c r="H4620" s="14"/>
      <c r="I4620" s="15"/>
      <c r="J4620" s="77"/>
      <c r="K4620" s="92"/>
    </row>
    <row r="4621" spans="1:11" ht="13.2" x14ac:dyDescent="0.25">
      <c r="A4621" s="14"/>
      <c r="B4621" s="14"/>
      <c r="C4621" s="14"/>
      <c r="D4621" s="16"/>
      <c r="E4621" s="16"/>
      <c r="F4621" s="14"/>
      <c r="G4621" s="14"/>
      <c r="H4621" s="14"/>
      <c r="I4621" s="15"/>
      <c r="J4621" s="77"/>
      <c r="K4621" s="92"/>
    </row>
    <row r="4622" spans="1:11" ht="13.2" x14ac:dyDescent="0.25">
      <c r="A4622" s="14"/>
      <c r="B4622" s="14"/>
      <c r="C4622" s="14"/>
      <c r="D4622" s="16"/>
      <c r="E4622" s="16"/>
      <c r="F4622" s="14"/>
      <c r="G4622" s="14"/>
      <c r="H4622" s="14"/>
      <c r="I4622" s="15"/>
      <c r="J4622" s="77"/>
      <c r="K4622" s="92"/>
    </row>
    <row r="4623" spans="1:11" ht="13.2" x14ac:dyDescent="0.25">
      <c r="A4623" s="14"/>
      <c r="B4623" s="14"/>
      <c r="C4623" s="14"/>
      <c r="D4623" s="16"/>
      <c r="E4623" s="16"/>
      <c r="F4623" s="14"/>
      <c r="G4623" s="14"/>
      <c r="H4623" s="14"/>
      <c r="I4623" s="15"/>
      <c r="J4623" s="77"/>
      <c r="K4623" s="92"/>
    </row>
    <row r="4624" spans="1:11" ht="13.2" x14ac:dyDescent="0.25">
      <c r="A4624" s="14"/>
      <c r="B4624" s="14"/>
      <c r="C4624" s="14"/>
      <c r="D4624" s="16"/>
      <c r="E4624" s="16"/>
      <c r="F4624" s="14"/>
      <c r="G4624" s="14"/>
      <c r="H4624" s="14"/>
      <c r="I4624" s="15"/>
      <c r="J4624" s="77"/>
      <c r="K4624" s="92"/>
    </row>
    <row r="4625" spans="1:11" ht="13.2" x14ac:dyDescent="0.25">
      <c r="A4625" s="14"/>
      <c r="B4625" s="14"/>
      <c r="C4625" s="14"/>
      <c r="D4625" s="16"/>
      <c r="E4625" s="16"/>
      <c r="F4625" s="14"/>
      <c r="G4625" s="14"/>
      <c r="H4625" s="14"/>
      <c r="I4625" s="15"/>
      <c r="J4625" s="77"/>
      <c r="K4625" s="92"/>
    </row>
    <row r="4626" spans="1:11" ht="13.2" x14ac:dyDescent="0.25">
      <c r="A4626" s="14"/>
      <c r="B4626" s="14"/>
      <c r="C4626" s="14"/>
      <c r="D4626" s="16"/>
      <c r="E4626" s="16"/>
      <c r="F4626" s="14"/>
      <c r="G4626" s="14"/>
      <c r="H4626" s="14"/>
      <c r="I4626" s="15"/>
      <c r="J4626" s="77"/>
      <c r="K4626" s="92"/>
    </row>
    <row r="4627" spans="1:11" ht="13.2" x14ac:dyDescent="0.25">
      <c r="A4627" s="14"/>
      <c r="B4627" s="14"/>
      <c r="C4627" s="14"/>
      <c r="D4627" s="16"/>
      <c r="E4627" s="16"/>
      <c r="F4627" s="14"/>
      <c r="G4627" s="14"/>
      <c r="H4627" s="14"/>
      <c r="I4627" s="15"/>
      <c r="J4627" s="77"/>
      <c r="K4627" s="92"/>
    </row>
    <row r="4628" spans="1:11" ht="13.2" x14ac:dyDescent="0.25">
      <c r="A4628" s="14"/>
      <c r="B4628" s="14"/>
      <c r="C4628" s="14"/>
      <c r="D4628" s="16"/>
      <c r="E4628" s="16"/>
      <c r="F4628" s="14"/>
      <c r="G4628" s="14"/>
      <c r="H4628" s="14"/>
      <c r="I4628" s="15"/>
      <c r="J4628" s="77"/>
      <c r="K4628" s="92"/>
    </row>
    <row r="4629" spans="1:11" ht="13.2" x14ac:dyDescent="0.25">
      <c r="A4629" s="14"/>
      <c r="B4629" s="14"/>
      <c r="C4629" s="14"/>
      <c r="D4629" s="16"/>
      <c r="E4629" s="16"/>
      <c r="F4629" s="14"/>
      <c r="G4629" s="14"/>
      <c r="H4629" s="14"/>
      <c r="I4629" s="15"/>
      <c r="J4629" s="77"/>
      <c r="K4629" s="92"/>
    </row>
    <row r="4630" spans="1:11" ht="13.2" x14ac:dyDescent="0.25">
      <c r="A4630" s="14"/>
      <c r="B4630" s="14"/>
      <c r="C4630" s="14"/>
      <c r="D4630" s="16"/>
      <c r="E4630" s="16"/>
      <c r="F4630" s="14"/>
      <c r="G4630" s="14"/>
      <c r="H4630" s="14"/>
      <c r="I4630" s="15"/>
      <c r="J4630" s="77"/>
      <c r="K4630" s="92"/>
    </row>
    <row r="4631" spans="1:11" ht="13.2" x14ac:dyDescent="0.25">
      <c r="A4631" s="14"/>
      <c r="B4631" s="14"/>
      <c r="C4631" s="14"/>
      <c r="D4631" s="16"/>
      <c r="E4631" s="16"/>
      <c r="F4631" s="14"/>
      <c r="G4631" s="14"/>
      <c r="H4631" s="14"/>
      <c r="I4631" s="15"/>
      <c r="J4631" s="77"/>
      <c r="K4631" s="92"/>
    </row>
    <row r="4632" spans="1:11" ht="13.2" x14ac:dyDescent="0.25">
      <c r="A4632" s="14"/>
      <c r="B4632" s="14"/>
      <c r="C4632" s="14"/>
      <c r="D4632" s="16"/>
      <c r="E4632" s="16"/>
      <c r="F4632" s="14"/>
      <c r="G4632" s="14"/>
      <c r="H4632" s="14"/>
      <c r="I4632" s="15"/>
      <c r="J4632" s="77"/>
      <c r="K4632" s="92"/>
    </row>
    <row r="4633" spans="1:11" ht="13.2" x14ac:dyDescent="0.25">
      <c r="A4633" s="14"/>
      <c r="B4633" s="14"/>
      <c r="C4633" s="14"/>
      <c r="D4633" s="16"/>
      <c r="E4633" s="16"/>
      <c r="F4633" s="14"/>
      <c r="G4633" s="14"/>
      <c r="H4633" s="14"/>
      <c r="I4633" s="15"/>
      <c r="J4633" s="77"/>
      <c r="K4633" s="92"/>
    </row>
    <row r="4634" spans="1:11" ht="13.2" x14ac:dyDescent="0.25">
      <c r="A4634" s="14"/>
      <c r="B4634" s="14"/>
      <c r="C4634" s="14"/>
      <c r="D4634" s="16"/>
      <c r="E4634" s="16"/>
      <c r="F4634" s="14"/>
      <c r="G4634" s="14"/>
      <c r="H4634" s="14"/>
      <c r="I4634" s="15"/>
      <c r="J4634" s="77"/>
      <c r="K4634" s="92"/>
    </row>
    <row r="4635" spans="1:11" ht="13.2" x14ac:dyDescent="0.25">
      <c r="A4635" s="14"/>
      <c r="B4635" s="14"/>
      <c r="C4635" s="14"/>
      <c r="D4635" s="16"/>
      <c r="E4635" s="16"/>
      <c r="F4635" s="14"/>
      <c r="G4635" s="14"/>
      <c r="H4635" s="14"/>
      <c r="I4635" s="15"/>
      <c r="J4635" s="77"/>
      <c r="K4635" s="92"/>
    </row>
    <row r="4636" spans="1:11" ht="13.2" x14ac:dyDescent="0.25">
      <c r="A4636" s="14"/>
      <c r="B4636" s="14"/>
      <c r="C4636" s="14"/>
      <c r="D4636" s="16"/>
      <c r="E4636" s="16"/>
      <c r="F4636" s="14"/>
      <c r="G4636" s="14"/>
      <c r="H4636" s="14"/>
      <c r="I4636" s="15"/>
      <c r="J4636" s="77"/>
      <c r="K4636" s="92"/>
    </row>
    <row r="4637" spans="1:11" ht="13.2" x14ac:dyDescent="0.25">
      <c r="A4637" s="14"/>
      <c r="B4637" s="14"/>
      <c r="C4637" s="14"/>
      <c r="D4637" s="16"/>
      <c r="E4637" s="16"/>
      <c r="F4637" s="14"/>
      <c r="G4637" s="14"/>
      <c r="H4637" s="14"/>
      <c r="I4637" s="15"/>
      <c r="J4637" s="77"/>
      <c r="K4637" s="92"/>
    </row>
    <row r="4638" spans="1:11" ht="13.2" x14ac:dyDescent="0.25">
      <c r="A4638" s="14"/>
      <c r="B4638" s="14"/>
      <c r="C4638" s="14"/>
      <c r="D4638" s="16"/>
      <c r="E4638" s="16"/>
      <c r="F4638" s="14"/>
      <c r="G4638" s="14"/>
      <c r="H4638" s="14"/>
      <c r="I4638" s="15"/>
      <c r="J4638" s="77"/>
      <c r="K4638" s="92"/>
    </row>
    <row r="4639" spans="1:11" ht="13.2" x14ac:dyDescent="0.25">
      <c r="A4639" s="14"/>
      <c r="B4639" s="14"/>
      <c r="C4639" s="14"/>
      <c r="D4639" s="16"/>
      <c r="E4639" s="16"/>
      <c r="F4639" s="14"/>
      <c r="G4639" s="14"/>
      <c r="H4639" s="14"/>
      <c r="I4639" s="15"/>
      <c r="J4639" s="77"/>
      <c r="K4639" s="92"/>
    </row>
    <row r="4640" spans="1:11" ht="13.2" x14ac:dyDescent="0.25">
      <c r="A4640" s="14"/>
      <c r="B4640" s="14"/>
      <c r="C4640" s="14"/>
      <c r="D4640" s="16"/>
      <c r="E4640" s="16"/>
      <c r="F4640" s="14"/>
      <c r="G4640" s="14"/>
      <c r="H4640" s="14"/>
      <c r="I4640" s="15"/>
      <c r="J4640" s="77"/>
      <c r="K4640" s="92"/>
    </row>
    <row r="4641" spans="1:11" ht="13.2" x14ac:dyDescent="0.25">
      <c r="A4641" s="14"/>
      <c r="B4641" s="14"/>
      <c r="C4641" s="14"/>
      <c r="D4641" s="16"/>
      <c r="E4641" s="16"/>
      <c r="F4641" s="14"/>
      <c r="G4641" s="14"/>
      <c r="H4641" s="14"/>
      <c r="I4641" s="15"/>
      <c r="J4641" s="77"/>
      <c r="K4641" s="92"/>
    </row>
    <row r="4642" spans="1:11" ht="13.2" x14ac:dyDescent="0.25">
      <c r="A4642" s="14"/>
      <c r="B4642" s="14"/>
      <c r="C4642" s="14"/>
      <c r="D4642" s="16"/>
      <c r="E4642" s="16"/>
      <c r="F4642" s="14"/>
      <c r="G4642" s="14"/>
      <c r="H4642" s="14"/>
      <c r="I4642" s="15"/>
      <c r="J4642" s="77"/>
      <c r="K4642" s="92"/>
    </row>
    <row r="4643" spans="1:11" ht="13.2" x14ac:dyDescent="0.25">
      <c r="A4643" s="14"/>
      <c r="B4643" s="14"/>
      <c r="C4643" s="14"/>
      <c r="D4643" s="16"/>
      <c r="E4643" s="16"/>
      <c r="F4643" s="14"/>
      <c r="G4643" s="14"/>
      <c r="H4643" s="14"/>
      <c r="I4643" s="15"/>
      <c r="J4643" s="77"/>
      <c r="K4643" s="92"/>
    </row>
    <row r="4644" spans="1:11" ht="13.2" x14ac:dyDescent="0.25">
      <c r="A4644" s="14"/>
      <c r="B4644" s="14"/>
      <c r="C4644" s="14"/>
      <c r="D4644" s="16"/>
      <c r="E4644" s="16"/>
      <c r="F4644" s="14"/>
      <c r="G4644" s="14"/>
      <c r="H4644" s="14"/>
      <c r="I4644" s="15"/>
      <c r="J4644" s="77"/>
      <c r="K4644" s="92"/>
    </row>
    <row r="4645" spans="1:11" ht="13.2" x14ac:dyDescent="0.25">
      <c r="A4645" s="14"/>
      <c r="B4645" s="14"/>
      <c r="C4645" s="14"/>
      <c r="D4645" s="16"/>
      <c r="E4645" s="16"/>
      <c r="F4645" s="14"/>
      <c r="G4645" s="14"/>
      <c r="H4645" s="14"/>
      <c r="I4645" s="15"/>
      <c r="J4645" s="77"/>
      <c r="K4645" s="92"/>
    </row>
    <row r="4646" spans="1:11" ht="13.2" x14ac:dyDescent="0.25">
      <c r="A4646" s="14"/>
      <c r="B4646" s="14"/>
      <c r="C4646" s="14"/>
      <c r="D4646" s="16"/>
      <c r="E4646" s="16"/>
      <c r="F4646" s="14"/>
      <c r="G4646" s="14"/>
      <c r="H4646" s="14"/>
      <c r="I4646" s="15"/>
      <c r="J4646" s="77"/>
      <c r="K4646" s="92"/>
    </row>
    <row r="4647" spans="1:11" ht="13.2" x14ac:dyDescent="0.25">
      <c r="A4647" s="14"/>
      <c r="B4647" s="14"/>
      <c r="C4647" s="14"/>
      <c r="D4647" s="16"/>
      <c r="E4647" s="16"/>
      <c r="F4647" s="14"/>
      <c r="G4647" s="14"/>
      <c r="H4647" s="14"/>
      <c r="I4647" s="15"/>
      <c r="J4647" s="77"/>
      <c r="K4647" s="92"/>
    </row>
    <row r="4648" spans="1:11" ht="13.2" x14ac:dyDescent="0.25">
      <c r="A4648" s="14"/>
      <c r="B4648" s="14"/>
      <c r="C4648" s="14"/>
      <c r="D4648" s="16"/>
      <c r="E4648" s="16"/>
      <c r="F4648" s="14"/>
      <c r="G4648" s="14"/>
      <c r="H4648" s="14"/>
      <c r="I4648" s="15"/>
      <c r="J4648" s="77"/>
      <c r="K4648" s="92"/>
    </row>
    <row r="4649" spans="1:11" ht="13.2" x14ac:dyDescent="0.25">
      <c r="A4649" s="14"/>
      <c r="B4649" s="14"/>
      <c r="C4649" s="14"/>
      <c r="D4649" s="16"/>
      <c r="E4649" s="16"/>
      <c r="F4649" s="14"/>
      <c r="G4649" s="14"/>
      <c r="H4649" s="14"/>
      <c r="I4649" s="15"/>
      <c r="J4649" s="77"/>
      <c r="K4649" s="92"/>
    </row>
    <row r="4650" spans="1:11" ht="13.2" x14ac:dyDescent="0.25">
      <c r="A4650" s="14"/>
      <c r="B4650" s="14"/>
      <c r="C4650" s="14"/>
      <c r="D4650" s="16"/>
      <c r="E4650" s="16"/>
      <c r="F4650" s="14"/>
      <c r="G4650" s="14"/>
      <c r="H4650" s="14"/>
      <c r="I4650" s="15"/>
      <c r="J4650" s="77"/>
      <c r="K4650" s="92"/>
    </row>
    <row r="4651" spans="1:11" ht="13.2" x14ac:dyDescent="0.25">
      <c r="A4651" s="14"/>
      <c r="B4651" s="14"/>
      <c r="C4651" s="14"/>
      <c r="D4651" s="16"/>
      <c r="E4651" s="16"/>
      <c r="F4651" s="14"/>
      <c r="G4651" s="14"/>
      <c r="H4651" s="14"/>
      <c r="I4651" s="15"/>
      <c r="J4651" s="77"/>
      <c r="K4651" s="92"/>
    </row>
    <row r="4652" spans="1:11" ht="13.2" x14ac:dyDescent="0.25">
      <c r="A4652" s="14"/>
      <c r="B4652" s="14"/>
      <c r="C4652" s="14"/>
      <c r="D4652" s="16"/>
      <c r="E4652" s="16"/>
      <c r="F4652" s="14"/>
      <c r="G4652" s="14"/>
      <c r="H4652" s="14"/>
      <c r="I4652" s="15"/>
      <c r="J4652" s="77"/>
      <c r="K4652" s="92"/>
    </row>
    <row r="4653" spans="1:11" ht="13.2" x14ac:dyDescent="0.25">
      <c r="A4653" s="14"/>
      <c r="B4653" s="14"/>
      <c r="C4653" s="14"/>
      <c r="D4653" s="16"/>
      <c r="E4653" s="16"/>
      <c r="F4653" s="14"/>
      <c r="G4653" s="14"/>
      <c r="H4653" s="14"/>
      <c r="I4653" s="15"/>
      <c r="J4653" s="77"/>
      <c r="K4653" s="92"/>
    </row>
    <row r="4654" spans="1:11" ht="13.2" x14ac:dyDescent="0.25">
      <c r="A4654" s="14"/>
      <c r="B4654" s="14"/>
      <c r="C4654" s="14"/>
      <c r="D4654" s="16"/>
      <c r="E4654" s="16"/>
      <c r="F4654" s="14"/>
      <c r="G4654" s="14"/>
      <c r="H4654" s="14"/>
      <c r="I4654" s="15"/>
      <c r="J4654" s="77"/>
      <c r="K4654" s="92"/>
    </row>
    <row r="4655" spans="1:11" ht="13.2" x14ac:dyDescent="0.25">
      <c r="A4655" s="14"/>
      <c r="B4655" s="14"/>
      <c r="C4655" s="14"/>
      <c r="D4655" s="16"/>
      <c r="E4655" s="16"/>
      <c r="F4655" s="14"/>
      <c r="G4655" s="14"/>
      <c r="H4655" s="14"/>
      <c r="I4655" s="15"/>
      <c r="J4655" s="77"/>
      <c r="K4655" s="92"/>
    </row>
    <row r="4656" spans="1:11" ht="13.2" x14ac:dyDescent="0.25">
      <c r="A4656" s="14"/>
      <c r="B4656" s="14"/>
      <c r="C4656" s="14"/>
      <c r="D4656" s="16"/>
      <c r="E4656" s="16"/>
      <c r="F4656" s="14"/>
      <c r="G4656" s="14"/>
      <c r="H4656" s="14"/>
      <c r="I4656" s="15"/>
      <c r="J4656" s="77"/>
      <c r="K4656" s="92"/>
    </row>
    <row r="4657" spans="1:11" ht="13.2" x14ac:dyDescent="0.25">
      <c r="A4657" s="14"/>
      <c r="B4657" s="14"/>
      <c r="C4657" s="14"/>
      <c r="D4657" s="16"/>
      <c r="E4657" s="16"/>
      <c r="F4657" s="14"/>
      <c r="G4657" s="14"/>
      <c r="H4657" s="14"/>
      <c r="I4657" s="15"/>
      <c r="J4657" s="77"/>
      <c r="K4657" s="92"/>
    </row>
    <row r="4658" spans="1:11" ht="13.2" x14ac:dyDescent="0.25">
      <c r="A4658" s="14"/>
      <c r="B4658" s="14"/>
      <c r="C4658" s="14"/>
      <c r="D4658" s="16"/>
      <c r="E4658" s="16"/>
      <c r="F4658" s="14"/>
      <c r="G4658" s="14"/>
      <c r="H4658" s="14"/>
      <c r="I4658" s="15"/>
      <c r="J4658" s="77"/>
      <c r="K4658" s="92"/>
    </row>
    <row r="4659" spans="1:11" ht="13.2" x14ac:dyDescent="0.25">
      <c r="A4659" s="14"/>
      <c r="B4659" s="14"/>
      <c r="C4659" s="14"/>
      <c r="D4659" s="16"/>
      <c r="E4659" s="16"/>
      <c r="F4659" s="14"/>
      <c r="G4659" s="14"/>
      <c r="H4659" s="14"/>
      <c r="I4659" s="15"/>
      <c r="J4659" s="77"/>
      <c r="K4659" s="92"/>
    </row>
    <row r="4660" spans="1:11" ht="13.2" x14ac:dyDescent="0.25">
      <c r="A4660" s="14"/>
      <c r="B4660" s="14"/>
      <c r="C4660" s="14"/>
      <c r="D4660" s="16"/>
      <c r="E4660" s="16"/>
      <c r="F4660" s="14"/>
      <c r="G4660" s="14"/>
      <c r="H4660" s="14"/>
      <c r="I4660" s="15"/>
      <c r="J4660" s="77"/>
      <c r="K4660" s="92"/>
    </row>
    <row r="4661" spans="1:11" ht="13.2" x14ac:dyDescent="0.25">
      <c r="A4661" s="14"/>
      <c r="B4661" s="14"/>
      <c r="C4661" s="14"/>
      <c r="D4661" s="16"/>
      <c r="E4661" s="16"/>
      <c r="F4661" s="14"/>
      <c r="G4661" s="14"/>
      <c r="H4661" s="14"/>
      <c r="I4661" s="15"/>
      <c r="J4661" s="77"/>
      <c r="K4661" s="92"/>
    </row>
    <row r="4662" spans="1:11" ht="13.2" x14ac:dyDescent="0.25">
      <c r="A4662" s="14"/>
      <c r="B4662" s="14"/>
      <c r="C4662" s="14"/>
      <c r="D4662" s="16"/>
      <c r="E4662" s="16"/>
      <c r="F4662" s="14"/>
      <c r="G4662" s="14"/>
      <c r="H4662" s="14"/>
      <c r="I4662" s="15"/>
      <c r="J4662" s="77"/>
      <c r="K4662" s="92"/>
    </row>
    <row r="4663" spans="1:11" ht="13.2" x14ac:dyDescent="0.25">
      <c r="A4663" s="14"/>
      <c r="B4663" s="14"/>
      <c r="C4663" s="14"/>
      <c r="D4663" s="16"/>
      <c r="E4663" s="16"/>
      <c r="F4663" s="14"/>
      <c r="G4663" s="14"/>
      <c r="H4663" s="14"/>
      <c r="I4663" s="15"/>
      <c r="J4663" s="77"/>
      <c r="K4663" s="92"/>
    </row>
    <row r="4664" spans="1:11" ht="13.2" x14ac:dyDescent="0.25">
      <c r="A4664" s="14"/>
      <c r="B4664" s="14"/>
      <c r="C4664" s="14"/>
      <c r="D4664" s="16"/>
      <c r="E4664" s="16"/>
      <c r="F4664" s="14"/>
      <c r="G4664" s="14"/>
      <c r="H4664" s="14"/>
      <c r="I4664" s="15"/>
      <c r="J4664" s="77"/>
      <c r="K4664" s="92"/>
    </row>
    <row r="4665" spans="1:11" ht="13.2" x14ac:dyDescent="0.25">
      <c r="A4665" s="14"/>
      <c r="B4665" s="14"/>
      <c r="C4665" s="14"/>
      <c r="D4665" s="16"/>
      <c r="E4665" s="16"/>
      <c r="F4665" s="14"/>
      <c r="G4665" s="14"/>
      <c r="H4665" s="14"/>
      <c r="I4665" s="15"/>
      <c r="J4665" s="77"/>
      <c r="K4665" s="92"/>
    </row>
    <row r="4666" spans="1:11" ht="13.2" x14ac:dyDescent="0.25">
      <c r="A4666" s="14"/>
      <c r="B4666" s="14"/>
      <c r="C4666" s="14"/>
      <c r="D4666" s="16"/>
      <c r="E4666" s="16"/>
      <c r="F4666" s="14"/>
      <c r="G4666" s="14"/>
      <c r="H4666" s="14"/>
      <c r="I4666" s="15"/>
      <c r="J4666" s="77"/>
      <c r="K4666" s="92"/>
    </row>
    <row r="4667" spans="1:11" ht="13.2" x14ac:dyDescent="0.25">
      <c r="A4667" s="14"/>
      <c r="B4667" s="14"/>
      <c r="C4667" s="14"/>
      <c r="D4667" s="16"/>
      <c r="E4667" s="16"/>
      <c r="F4667" s="14"/>
      <c r="G4667" s="14"/>
      <c r="H4667" s="14"/>
      <c r="I4667" s="15"/>
      <c r="J4667" s="77"/>
      <c r="K4667" s="92"/>
    </row>
    <row r="4668" spans="1:11" ht="13.2" x14ac:dyDescent="0.25">
      <c r="A4668" s="14"/>
      <c r="B4668" s="14"/>
      <c r="C4668" s="14"/>
      <c r="D4668" s="16"/>
      <c r="E4668" s="16"/>
      <c r="F4668" s="14"/>
      <c r="G4668" s="14"/>
      <c r="H4668" s="14"/>
      <c r="I4668" s="15"/>
      <c r="J4668" s="77"/>
      <c r="K4668" s="92"/>
    </row>
    <row r="4669" spans="1:11" ht="13.2" x14ac:dyDescent="0.25">
      <c r="A4669" s="14"/>
      <c r="B4669" s="14"/>
      <c r="C4669" s="14"/>
      <c r="D4669" s="16"/>
      <c r="E4669" s="16"/>
      <c r="F4669" s="14"/>
      <c r="G4669" s="14"/>
      <c r="H4669" s="14"/>
      <c r="I4669" s="15"/>
      <c r="J4669" s="77"/>
      <c r="K4669" s="92"/>
    </row>
    <row r="4670" spans="1:11" ht="13.2" x14ac:dyDescent="0.25">
      <c r="A4670" s="14"/>
      <c r="B4670" s="14"/>
      <c r="C4670" s="14"/>
      <c r="D4670" s="16"/>
      <c r="E4670" s="16"/>
      <c r="F4670" s="14"/>
      <c r="G4670" s="14"/>
      <c r="H4670" s="14"/>
      <c r="I4670" s="15"/>
      <c r="J4670" s="77"/>
      <c r="K4670" s="92"/>
    </row>
    <row r="4671" spans="1:11" ht="13.2" x14ac:dyDescent="0.25">
      <c r="A4671" s="14"/>
      <c r="B4671" s="14"/>
      <c r="C4671" s="14"/>
      <c r="D4671" s="16"/>
      <c r="E4671" s="16"/>
      <c r="F4671" s="14"/>
      <c r="G4671" s="14"/>
      <c r="H4671" s="14"/>
      <c r="I4671" s="15"/>
      <c r="J4671" s="77"/>
      <c r="K4671" s="92"/>
    </row>
    <row r="4672" spans="1:11" ht="13.2" x14ac:dyDescent="0.25">
      <c r="A4672" s="14"/>
      <c r="B4672" s="14"/>
      <c r="C4672" s="14"/>
      <c r="D4672" s="16"/>
      <c r="E4672" s="16"/>
      <c r="F4672" s="14"/>
      <c r="G4672" s="14"/>
      <c r="H4672" s="14"/>
      <c r="I4672" s="15"/>
      <c r="J4672" s="77"/>
      <c r="K4672" s="92"/>
    </row>
    <row r="4673" spans="1:11" ht="13.2" x14ac:dyDescent="0.25">
      <c r="A4673" s="14"/>
      <c r="B4673" s="14"/>
      <c r="C4673" s="14"/>
      <c r="D4673" s="16"/>
      <c r="E4673" s="16"/>
      <c r="F4673" s="14"/>
      <c r="G4673" s="14"/>
      <c r="H4673" s="14"/>
      <c r="I4673" s="15"/>
      <c r="J4673" s="77"/>
      <c r="K4673" s="92"/>
    </row>
    <row r="4674" spans="1:11" ht="13.2" x14ac:dyDescent="0.25">
      <c r="A4674" s="14"/>
      <c r="B4674" s="14"/>
      <c r="C4674" s="14"/>
      <c r="D4674" s="16"/>
      <c r="E4674" s="16"/>
      <c r="F4674" s="14"/>
      <c r="G4674" s="14"/>
      <c r="H4674" s="14"/>
      <c r="I4674" s="15"/>
      <c r="J4674" s="77"/>
      <c r="K4674" s="92"/>
    </row>
    <row r="4675" spans="1:11" ht="13.2" x14ac:dyDescent="0.25">
      <c r="A4675" s="14"/>
      <c r="B4675" s="14"/>
      <c r="C4675" s="14"/>
      <c r="D4675" s="16"/>
      <c r="E4675" s="16"/>
      <c r="F4675" s="14"/>
      <c r="G4675" s="14"/>
      <c r="H4675" s="14"/>
      <c r="I4675" s="15"/>
      <c r="J4675" s="77"/>
      <c r="K4675" s="92"/>
    </row>
    <row r="4676" spans="1:11" ht="13.2" x14ac:dyDescent="0.25">
      <c r="A4676" s="14"/>
      <c r="B4676" s="14"/>
      <c r="C4676" s="14"/>
      <c r="D4676" s="16"/>
      <c r="E4676" s="16"/>
      <c r="F4676" s="14"/>
      <c r="G4676" s="14"/>
      <c r="H4676" s="14"/>
      <c r="I4676" s="15"/>
      <c r="J4676" s="77"/>
      <c r="K4676" s="92"/>
    </row>
    <row r="4677" spans="1:11" ht="13.2" x14ac:dyDescent="0.25">
      <c r="A4677" s="14"/>
      <c r="B4677" s="14"/>
      <c r="C4677" s="14"/>
      <c r="D4677" s="16"/>
      <c r="E4677" s="16"/>
      <c r="F4677" s="14"/>
      <c r="G4677" s="14"/>
      <c r="H4677" s="14"/>
      <c r="I4677" s="15"/>
      <c r="J4677" s="77"/>
      <c r="K4677" s="92"/>
    </row>
    <row r="4678" spans="1:11" ht="13.2" x14ac:dyDescent="0.25">
      <c r="A4678" s="14"/>
      <c r="B4678" s="14"/>
      <c r="C4678" s="14"/>
      <c r="D4678" s="16"/>
      <c r="E4678" s="16"/>
      <c r="F4678" s="14"/>
      <c r="G4678" s="14"/>
      <c r="H4678" s="14"/>
      <c r="I4678" s="15"/>
      <c r="J4678" s="77"/>
      <c r="K4678" s="92"/>
    </row>
    <row r="4679" spans="1:11" ht="13.2" x14ac:dyDescent="0.25">
      <c r="A4679" s="14"/>
      <c r="B4679" s="14"/>
      <c r="C4679" s="14"/>
      <c r="D4679" s="16"/>
      <c r="E4679" s="16"/>
      <c r="F4679" s="14"/>
      <c r="G4679" s="14"/>
      <c r="H4679" s="14"/>
      <c r="I4679" s="15"/>
      <c r="J4679" s="77"/>
      <c r="K4679" s="92"/>
    </row>
    <row r="4680" spans="1:11" ht="13.2" x14ac:dyDescent="0.25">
      <c r="A4680" s="14"/>
      <c r="B4680" s="14"/>
      <c r="C4680" s="14"/>
      <c r="D4680" s="16"/>
      <c r="E4680" s="16"/>
      <c r="F4680" s="14"/>
      <c r="G4680" s="14"/>
      <c r="H4680" s="14"/>
      <c r="I4680" s="15"/>
      <c r="J4680" s="77"/>
      <c r="K4680" s="92"/>
    </row>
    <row r="4681" spans="1:11" ht="13.2" x14ac:dyDescent="0.25">
      <c r="A4681" s="14"/>
      <c r="B4681" s="14"/>
      <c r="C4681" s="14"/>
      <c r="D4681" s="16"/>
      <c r="E4681" s="16"/>
      <c r="F4681" s="14"/>
      <c r="G4681" s="14"/>
      <c r="H4681" s="14"/>
      <c r="I4681" s="15"/>
      <c r="J4681" s="77"/>
      <c r="K4681" s="92"/>
    </row>
    <row r="4682" spans="1:11" ht="13.2" x14ac:dyDescent="0.25">
      <c r="A4682" s="14"/>
      <c r="B4682" s="14"/>
      <c r="C4682" s="14"/>
      <c r="D4682" s="16"/>
      <c r="E4682" s="16"/>
      <c r="F4682" s="14"/>
      <c r="G4682" s="14"/>
      <c r="H4682" s="14"/>
      <c r="I4682" s="15"/>
      <c r="J4682" s="77"/>
      <c r="K4682" s="92"/>
    </row>
    <row r="4683" spans="1:11" ht="13.2" x14ac:dyDescent="0.25">
      <c r="A4683" s="14"/>
      <c r="B4683" s="14"/>
      <c r="C4683" s="14"/>
      <c r="D4683" s="16"/>
      <c r="E4683" s="16"/>
      <c r="F4683" s="14"/>
      <c r="G4683" s="14"/>
      <c r="H4683" s="14"/>
      <c r="I4683" s="15"/>
      <c r="J4683" s="77"/>
      <c r="K4683" s="92"/>
    </row>
    <row r="4684" spans="1:11" ht="13.2" x14ac:dyDescent="0.25">
      <c r="A4684" s="14"/>
      <c r="B4684" s="14"/>
      <c r="C4684" s="14"/>
      <c r="D4684" s="16"/>
      <c r="E4684" s="16"/>
      <c r="F4684" s="14"/>
      <c r="G4684" s="14"/>
      <c r="H4684" s="14"/>
      <c r="I4684" s="15"/>
      <c r="J4684" s="77"/>
      <c r="K4684" s="92"/>
    </row>
    <row r="4685" spans="1:11" ht="13.2" x14ac:dyDescent="0.25">
      <c r="A4685" s="14"/>
      <c r="B4685" s="14"/>
      <c r="C4685" s="14"/>
      <c r="D4685" s="16"/>
      <c r="E4685" s="16"/>
      <c r="F4685" s="14"/>
      <c r="G4685" s="14"/>
      <c r="H4685" s="14"/>
      <c r="I4685" s="15"/>
      <c r="J4685" s="77"/>
      <c r="K4685" s="92"/>
    </row>
    <row r="4686" spans="1:11" ht="13.2" x14ac:dyDescent="0.25">
      <c r="A4686" s="14"/>
      <c r="B4686" s="14"/>
      <c r="C4686" s="14"/>
      <c r="D4686" s="16"/>
      <c r="E4686" s="16"/>
      <c r="F4686" s="14"/>
      <c r="G4686" s="14"/>
      <c r="H4686" s="14"/>
      <c r="I4686" s="15"/>
      <c r="J4686" s="77"/>
      <c r="K4686" s="92"/>
    </row>
    <row r="4687" spans="1:11" ht="13.2" x14ac:dyDescent="0.25">
      <c r="A4687" s="14"/>
      <c r="B4687" s="14"/>
      <c r="C4687" s="14"/>
      <c r="D4687" s="16"/>
      <c r="E4687" s="16"/>
      <c r="F4687" s="14"/>
      <c r="G4687" s="14"/>
      <c r="H4687" s="14"/>
      <c r="I4687" s="15"/>
      <c r="J4687" s="77"/>
      <c r="K4687" s="92"/>
    </row>
    <row r="4688" spans="1:11" ht="13.2" x14ac:dyDescent="0.25">
      <c r="A4688" s="14"/>
      <c r="B4688" s="14"/>
      <c r="C4688" s="14"/>
      <c r="D4688" s="16"/>
      <c r="E4688" s="16"/>
      <c r="F4688" s="14"/>
      <c r="G4688" s="14"/>
      <c r="H4688" s="14"/>
      <c r="I4688" s="15"/>
      <c r="J4688" s="77"/>
      <c r="K4688" s="92"/>
    </row>
    <row r="4689" spans="1:11" ht="13.2" x14ac:dyDescent="0.25">
      <c r="A4689" s="14"/>
      <c r="B4689" s="14"/>
      <c r="C4689" s="14"/>
      <c r="D4689" s="16"/>
      <c r="E4689" s="16"/>
      <c r="F4689" s="14"/>
      <c r="G4689" s="14"/>
      <c r="H4689" s="14"/>
      <c r="I4689" s="15"/>
      <c r="J4689" s="77"/>
      <c r="K4689" s="92"/>
    </row>
    <row r="4690" spans="1:11" ht="13.2" x14ac:dyDescent="0.25">
      <c r="A4690" s="14"/>
      <c r="B4690" s="14"/>
      <c r="C4690" s="14"/>
      <c r="D4690" s="16"/>
      <c r="E4690" s="16"/>
      <c r="F4690" s="14"/>
      <c r="G4690" s="14"/>
      <c r="H4690" s="14"/>
      <c r="I4690" s="15"/>
      <c r="J4690" s="77"/>
      <c r="K4690" s="92"/>
    </row>
    <row r="4691" spans="1:11" ht="13.2" x14ac:dyDescent="0.25">
      <c r="A4691" s="14"/>
      <c r="B4691" s="14"/>
      <c r="C4691" s="14"/>
      <c r="D4691" s="16"/>
      <c r="E4691" s="16"/>
      <c r="F4691" s="14"/>
      <c r="G4691" s="14"/>
      <c r="H4691" s="14"/>
      <c r="I4691" s="15"/>
      <c r="J4691" s="77"/>
      <c r="K4691" s="92"/>
    </row>
    <row r="4692" spans="1:11" ht="13.2" x14ac:dyDescent="0.25">
      <c r="A4692" s="14"/>
      <c r="B4692" s="14"/>
      <c r="C4692" s="14"/>
      <c r="D4692" s="16"/>
      <c r="E4692" s="16"/>
      <c r="F4692" s="14"/>
      <c r="G4692" s="14"/>
      <c r="H4692" s="14"/>
      <c r="I4692" s="15"/>
      <c r="J4692" s="77"/>
      <c r="K4692" s="92"/>
    </row>
    <row r="4693" spans="1:11" ht="13.2" x14ac:dyDescent="0.25">
      <c r="A4693" s="14"/>
      <c r="B4693" s="14"/>
      <c r="C4693" s="14"/>
      <c r="D4693" s="16"/>
      <c r="E4693" s="16"/>
      <c r="F4693" s="14"/>
      <c r="G4693" s="14"/>
      <c r="H4693" s="14"/>
      <c r="I4693" s="15"/>
      <c r="J4693" s="77"/>
      <c r="K4693" s="92"/>
    </row>
    <row r="4694" spans="1:11" ht="13.2" x14ac:dyDescent="0.25">
      <c r="A4694" s="14"/>
      <c r="B4694" s="14"/>
      <c r="C4694" s="14"/>
      <c r="D4694" s="16"/>
      <c r="E4694" s="16"/>
      <c r="F4694" s="14"/>
      <c r="G4694" s="14"/>
      <c r="H4694" s="14"/>
      <c r="I4694" s="15"/>
      <c r="J4694" s="77"/>
      <c r="K4694" s="92"/>
    </row>
    <row r="4695" spans="1:11" ht="13.2" x14ac:dyDescent="0.25">
      <c r="A4695" s="14"/>
      <c r="B4695" s="14"/>
      <c r="C4695" s="14"/>
      <c r="D4695" s="16"/>
      <c r="E4695" s="16"/>
      <c r="F4695" s="14"/>
      <c r="G4695" s="14"/>
      <c r="H4695" s="14"/>
      <c r="I4695" s="15"/>
      <c r="J4695" s="77"/>
      <c r="K4695" s="92"/>
    </row>
    <row r="4696" spans="1:11" ht="13.2" x14ac:dyDescent="0.25">
      <c r="A4696" s="14"/>
      <c r="B4696" s="14"/>
      <c r="C4696" s="14"/>
      <c r="D4696" s="16"/>
      <c r="E4696" s="16"/>
      <c r="F4696" s="14"/>
      <c r="G4696" s="14"/>
      <c r="H4696" s="14"/>
      <c r="I4696" s="15"/>
      <c r="J4696" s="77"/>
      <c r="K4696" s="92"/>
    </row>
    <row r="4697" spans="1:11" ht="13.2" x14ac:dyDescent="0.25">
      <c r="A4697" s="14"/>
      <c r="B4697" s="14"/>
      <c r="C4697" s="14"/>
      <c r="D4697" s="16"/>
      <c r="E4697" s="16"/>
      <c r="F4697" s="14"/>
      <c r="G4697" s="14"/>
      <c r="H4697" s="14"/>
      <c r="I4697" s="15"/>
      <c r="J4697" s="77"/>
      <c r="K4697" s="92"/>
    </row>
    <row r="4698" spans="1:11" ht="13.2" x14ac:dyDescent="0.25">
      <c r="A4698" s="14"/>
      <c r="B4698" s="14"/>
      <c r="C4698" s="14"/>
      <c r="D4698" s="16"/>
      <c r="E4698" s="16"/>
      <c r="F4698" s="14"/>
      <c r="G4698" s="14"/>
      <c r="H4698" s="14"/>
      <c r="I4698" s="15"/>
      <c r="J4698" s="77"/>
      <c r="K4698" s="92"/>
    </row>
    <row r="4699" spans="1:11" ht="13.2" x14ac:dyDescent="0.25">
      <c r="A4699" s="14"/>
      <c r="B4699" s="14"/>
      <c r="C4699" s="14"/>
      <c r="D4699" s="16"/>
      <c r="E4699" s="16"/>
      <c r="F4699" s="14"/>
      <c r="G4699" s="14"/>
      <c r="H4699" s="14"/>
      <c r="I4699" s="15"/>
      <c r="J4699" s="77"/>
      <c r="K4699" s="92"/>
    </row>
    <row r="4700" spans="1:11" ht="13.2" x14ac:dyDescent="0.25">
      <c r="A4700" s="14"/>
      <c r="B4700" s="14"/>
      <c r="C4700" s="14"/>
      <c r="D4700" s="16"/>
      <c r="E4700" s="16"/>
      <c r="F4700" s="14"/>
      <c r="G4700" s="14"/>
      <c r="H4700" s="14"/>
      <c r="I4700" s="15"/>
      <c r="J4700" s="77"/>
      <c r="K4700" s="92"/>
    </row>
    <row r="4701" spans="1:11" ht="13.2" x14ac:dyDescent="0.25">
      <c r="A4701" s="14"/>
      <c r="B4701" s="14"/>
      <c r="C4701" s="14"/>
      <c r="D4701" s="16"/>
      <c r="E4701" s="16"/>
      <c r="F4701" s="14"/>
      <c r="G4701" s="14"/>
      <c r="H4701" s="14"/>
      <c r="I4701" s="15"/>
      <c r="J4701" s="77"/>
      <c r="K4701" s="92"/>
    </row>
    <row r="4702" spans="1:11" ht="13.2" x14ac:dyDescent="0.25">
      <c r="A4702" s="14"/>
      <c r="B4702" s="14"/>
      <c r="C4702" s="14"/>
      <c r="D4702" s="16"/>
      <c r="E4702" s="16"/>
      <c r="F4702" s="14"/>
      <c r="G4702" s="14"/>
      <c r="H4702" s="14"/>
      <c r="I4702" s="15"/>
      <c r="J4702" s="77"/>
      <c r="K4702" s="92"/>
    </row>
    <row r="4703" spans="1:11" ht="13.2" x14ac:dyDescent="0.25">
      <c r="A4703" s="14"/>
      <c r="B4703" s="14"/>
      <c r="C4703" s="14"/>
      <c r="D4703" s="16"/>
      <c r="E4703" s="16"/>
      <c r="F4703" s="14"/>
      <c r="G4703" s="14"/>
      <c r="H4703" s="14"/>
      <c r="I4703" s="15"/>
      <c r="J4703" s="77"/>
      <c r="K4703" s="92"/>
    </row>
    <row r="4704" spans="1:11" ht="13.2" x14ac:dyDescent="0.25">
      <c r="A4704" s="14"/>
      <c r="B4704" s="14"/>
      <c r="C4704" s="14"/>
      <c r="D4704" s="16"/>
      <c r="E4704" s="16"/>
      <c r="F4704" s="14"/>
      <c r="G4704" s="14"/>
      <c r="H4704" s="14"/>
      <c r="I4704" s="15"/>
      <c r="J4704" s="77"/>
      <c r="K4704" s="92"/>
    </row>
    <row r="4705" spans="1:11" ht="13.2" x14ac:dyDescent="0.25">
      <c r="A4705" s="14"/>
      <c r="B4705" s="14"/>
      <c r="C4705" s="14"/>
      <c r="D4705" s="16"/>
      <c r="E4705" s="16"/>
      <c r="F4705" s="14"/>
      <c r="G4705" s="14"/>
      <c r="H4705" s="14"/>
      <c r="I4705" s="15"/>
      <c r="J4705" s="77"/>
      <c r="K4705" s="92"/>
    </row>
    <row r="4706" spans="1:11" ht="13.2" x14ac:dyDescent="0.25">
      <c r="A4706" s="14"/>
      <c r="B4706" s="14"/>
      <c r="C4706" s="14"/>
      <c r="D4706" s="16"/>
      <c r="E4706" s="16"/>
      <c r="F4706" s="14"/>
      <c r="G4706" s="14"/>
      <c r="H4706" s="14"/>
      <c r="I4706" s="15"/>
      <c r="J4706" s="77"/>
      <c r="K4706" s="92"/>
    </row>
    <row r="4707" spans="1:11" ht="13.2" x14ac:dyDescent="0.25">
      <c r="A4707" s="14"/>
      <c r="B4707" s="14"/>
      <c r="C4707" s="14"/>
      <c r="D4707" s="16"/>
      <c r="E4707" s="16"/>
      <c r="F4707" s="14"/>
      <c r="G4707" s="14"/>
      <c r="H4707" s="14"/>
      <c r="I4707" s="15"/>
      <c r="J4707" s="77"/>
      <c r="K4707" s="92"/>
    </row>
    <row r="4708" spans="1:11" ht="13.2" x14ac:dyDescent="0.25">
      <c r="A4708" s="14"/>
      <c r="B4708" s="14"/>
      <c r="C4708" s="14"/>
      <c r="D4708" s="16"/>
      <c r="E4708" s="16"/>
      <c r="F4708" s="14"/>
      <c r="G4708" s="14"/>
      <c r="H4708" s="14"/>
      <c r="I4708" s="15"/>
      <c r="J4708" s="77"/>
      <c r="K4708" s="92"/>
    </row>
    <row r="4709" spans="1:11" ht="13.2" x14ac:dyDescent="0.25">
      <c r="A4709" s="14"/>
      <c r="B4709" s="14"/>
      <c r="C4709" s="14"/>
      <c r="D4709" s="16"/>
      <c r="E4709" s="16"/>
      <c r="F4709" s="14"/>
      <c r="G4709" s="14"/>
      <c r="H4709" s="14"/>
      <c r="I4709" s="15"/>
      <c r="J4709" s="77"/>
      <c r="K4709" s="92"/>
    </row>
    <row r="4710" spans="1:11" ht="13.2" x14ac:dyDescent="0.25">
      <c r="A4710" s="14"/>
      <c r="B4710" s="14"/>
      <c r="C4710" s="14"/>
      <c r="D4710" s="16"/>
      <c r="E4710" s="16"/>
      <c r="F4710" s="14"/>
      <c r="G4710" s="14"/>
      <c r="H4710" s="14"/>
      <c r="I4710" s="15"/>
      <c r="J4710" s="77"/>
      <c r="K4710" s="92"/>
    </row>
    <row r="4711" spans="1:11" ht="13.2" x14ac:dyDescent="0.25">
      <c r="A4711" s="14"/>
      <c r="B4711" s="14"/>
      <c r="C4711" s="14"/>
      <c r="D4711" s="16"/>
      <c r="E4711" s="16"/>
      <c r="F4711" s="14"/>
      <c r="G4711" s="14"/>
      <c r="H4711" s="14"/>
      <c r="I4711" s="15"/>
      <c r="J4711" s="77"/>
      <c r="K4711" s="92"/>
    </row>
    <row r="4712" spans="1:11" ht="13.2" x14ac:dyDescent="0.25">
      <c r="A4712" s="14"/>
      <c r="B4712" s="14"/>
      <c r="C4712" s="14"/>
      <c r="D4712" s="16"/>
      <c r="E4712" s="16"/>
      <c r="F4712" s="14"/>
      <c r="G4712" s="14"/>
      <c r="H4712" s="14"/>
      <c r="I4712" s="15"/>
      <c r="J4712" s="77"/>
      <c r="K4712" s="92"/>
    </row>
    <row r="4713" spans="1:11" ht="13.2" x14ac:dyDescent="0.25">
      <c r="A4713" s="14"/>
      <c r="B4713" s="14"/>
      <c r="C4713" s="14"/>
      <c r="D4713" s="16"/>
      <c r="E4713" s="16"/>
      <c r="F4713" s="14"/>
      <c r="G4713" s="14"/>
      <c r="H4713" s="14"/>
      <c r="I4713" s="15"/>
      <c r="J4713" s="77"/>
      <c r="K4713" s="92"/>
    </row>
    <row r="4714" spans="1:11" ht="13.2" x14ac:dyDescent="0.25">
      <c r="A4714" s="14"/>
      <c r="B4714" s="14"/>
      <c r="C4714" s="14"/>
      <c r="D4714" s="16"/>
      <c r="E4714" s="16"/>
      <c r="F4714" s="14"/>
      <c r="G4714" s="14"/>
      <c r="H4714" s="14"/>
      <c r="I4714" s="15"/>
      <c r="J4714" s="77"/>
      <c r="K4714" s="92"/>
    </row>
    <row r="4715" spans="1:11" ht="13.2" x14ac:dyDescent="0.25">
      <c r="A4715" s="14"/>
      <c r="B4715" s="14"/>
      <c r="C4715" s="14"/>
      <c r="D4715" s="16"/>
      <c r="E4715" s="16"/>
      <c r="F4715" s="14"/>
      <c r="G4715" s="14"/>
      <c r="H4715" s="14"/>
      <c r="I4715" s="15"/>
      <c r="J4715" s="77"/>
      <c r="K4715" s="92"/>
    </row>
    <row r="4716" spans="1:11" ht="13.2" x14ac:dyDescent="0.25">
      <c r="A4716" s="14"/>
      <c r="B4716" s="14"/>
      <c r="C4716" s="14"/>
      <c r="D4716" s="16"/>
      <c r="E4716" s="16"/>
      <c r="F4716" s="14"/>
      <c r="G4716" s="14"/>
      <c r="H4716" s="14"/>
      <c r="I4716" s="15"/>
      <c r="J4716" s="77"/>
      <c r="K4716" s="92"/>
    </row>
    <row r="4717" spans="1:11" ht="13.2" x14ac:dyDescent="0.25">
      <c r="A4717" s="14"/>
      <c r="B4717" s="14"/>
      <c r="C4717" s="14"/>
      <c r="D4717" s="16"/>
      <c r="E4717" s="16"/>
      <c r="F4717" s="14"/>
      <c r="G4717" s="14"/>
      <c r="H4717" s="14"/>
      <c r="I4717" s="15"/>
      <c r="J4717" s="77"/>
      <c r="K4717" s="92"/>
    </row>
    <row r="4718" spans="1:11" ht="13.2" x14ac:dyDescent="0.25">
      <c r="A4718" s="14"/>
      <c r="B4718" s="14"/>
      <c r="C4718" s="14"/>
      <c r="D4718" s="16"/>
      <c r="E4718" s="16"/>
      <c r="F4718" s="14"/>
      <c r="G4718" s="14"/>
      <c r="H4718" s="14"/>
      <c r="I4718" s="15"/>
      <c r="J4718" s="77"/>
      <c r="K4718" s="92"/>
    </row>
    <row r="4719" spans="1:11" ht="13.2" x14ac:dyDescent="0.25">
      <c r="A4719" s="14"/>
      <c r="B4719" s="14"/>
      <c r="C4719" s="14"/>
      <c r="D4719" s="16"/>
      <c r="E4719" s="16"/>
      <c r="F4719" s="14"/>
      <c r="G4719" s="14"/>
      <c r="H4719" s="14"/>
      <c r="I4719" s="15"/>
      <c r="J4719" s="77"/>
      <c r="K4719" s="92"/>
    </row>
    <row r="4720" spans="1:11" ht="13.2" x14ac:dyDescent="0.25">
      <c r="A4720" s="14"/>
      <c r="B4720" s="14"/>
      <c r="C4720" s="14"/>
      <c r="D4720" s="16"/>
      <c r="E4720" s="16"/>
      <c r="F4720" s="14"/>
      <c r="G4720" s="14"/>
      <c r="H4720" s="14"/>
      <c r="I4720" s="15"/>
      <c r="J4720" s="77"/>
      <c r="K4720" s="92"/>
    </row>
    <row r="4721" spans="1:11" ht="13.2" x14ac:dyDescent="0.25">
      <c r="A4721" s="14"/>
      <c r="B4721" s="14"/>
      <c r="C4721" s="14"/>
      <c r="D4721" s="16"/>
      <c r="E4721" s="16"/>
      <c r="F4721" s="14"/>
      <c r="G4721" s="14"/>
      <c r="H4721" s="14"/>
      <c r="I4721" s="15"/>
      <c r="J4721" s="77"/>
      <c r="K4721" s="92"/>
    </row>
    <row r="4722" spans="1:11" ht="13.2" x14ac:dyDescent="0.25">
      <c r="A4722" s="14"/>
      <c r="B4722" s="14"/>
      <c r="C4722" s="14"/>
      <c r="D4722" s="16"/>
      <c r="E4722" s="16"/>
      <c r="F4722" s="14"/>
      <c r="G4722" s="14"/>
      <c r="H4722" s="14"/>
      <c r="I4722" s="15"/>
      <c r="J4722" s="77"/>
      <c r="K4722" s="92"/>
    </row>
    <row r="4723" spans="1:11" ht="13.2" x14ac:dyDescent="0.25">
      <c r="A4723" s="14"/>
      <c r="B4723" s="14"/>
      <c r="C4723" s="14"/>
      <c r="D4723" s="16"/>
      <c r="E4723" s="16"/>
      <c r="F4723" s="14"/>
      <c r="G4723" s="14"/>
      <c r="H4723" s="14"/>
      <c r="I4723" s="15"/>
      <c r="J4723" s="77"/>
      <c r="K4723" s="92"/>
    </row>
    <row r="4724" spans="1:11" ht="13.2" x14ac:dyDescent="0.25">
      <c r="A4724" s="14"/>
      <c r="B4724" s="14"/>
      <c r="C4724" s="14"/>
      <c r="D4724" s="16"/>
      <c r="E4724" s="16"/>
      <c r="F4724" s="14"/>
      <c r="G4724" s="14"/>
      <c r="H4724" s="14"/>
      <c r="I4724" s="15"/>
      <c r="J4724" s="77"/>
      <c r="K4724" s="92"/>
    </row>
    <row r="4725" spans="1:11" ht="13.2" x14ac:dyDescent="0.25">
      <c r="A4725" s="14"/>
      <c r="B4725" s="14"/>
      <c r="C4725" s="14"/>
      <c r="D4725" s="16"/>
      <c r="E4725" s="16"/>
      <c r="F4725" s="14"/>
      <c r="G4725" s="14"/>
      <c r="H4725" s="14"/>
      <c r="I4725" s="15"/>
      <c r="J4725" s="77"/>
      <c r="K4725" s="92"/>
    </row>
    <row r="4726" spans="1:11" ht="13.2" x14ac:dyDescent="0.25">
      <c r="A4726" s="14"/>
      <c r="B4726" s="14"/>
      <c r="C4726" s="14"/>
      <c r="D4726" s="16"/>
      <c r="E4726" s="16"/>
      <c r="F4726" s="14"/>
      <c r="G4726" s="14"/>
      <c r="H4726" s="14"/>
      <c r="I4726" s="15"/>
      <c r="J4726" s="77"/>
      <c r="K4726" s="92"/>
    </row>
    <row r="4727" spans="1:11" ht="13.2" x14ac:dyDescent="0.25">
      <c r="A4727" s="14"/>
      <c r="B4727" s="14"/>
      <c r="C4727" s="14"/>
      <c r="D4727" s="16"/>
      <c r="E4727" s="16"/>
      <c r="F4727" s="14"/>
      <c r="G4727" s="14"/>
      <c r="H4727" s="14"/>
      <c r="I4727" s="15"/>
      <c r="J4727" s="77"/>
      <c r="K4727" s="92"/>
    </row>
    <row r="4728" spans="1:11" ht="13.2" x14ac:dyDescent="0.25">
      <c r="A4728" s="14"/>
      <c r="B4728" s="14"/>
      <c r="C4728" s="14"/>
      <c r="D4728" s="16"/>
      <c r="E4728" s="16"/>
      <c r="F4728" s="14"/>
      <c r="G4728" s="14"/>
      <c r="H4728" s="14"/>
      <c r="I4728" s="15"/>
      <c r="J4728" s="77"/>
      <c r="K4728" s="92"/>
    </row>
    <row r="4729" spans="1:11" ht="13.2" x14ac:dyDescent="0.25">
      <c r="A4729" s="14"/>
      <c r="B4729" s="14"/>
      <c r="C4729" s="14"/>
      <c r="D4729" s="16"/>
      <c r="E4729" s="16"/>
      <c r="F4729" s="14"/>
      <c r="G4729" s="14"/>
      <c r="H4729" s="14"/>
      <c r="I4729" s="15"/>
      <c r="J4729" s="77"/>
      <c r="K4729" s="92"/>
    </row>
    <row r="4730" spans="1:11" ht="13.2" x14ac:dyDescent="0.25">
      <c r="A4730" s="14"/>
      <c r="B4730" s="14"/>
      <c r="C4730" s="14"/>
      <c r="D4730" s="16"/>
      <c r="E4730" s="16"/>
      <c r="F4730" s="14"/>
      <c r="G4730" s="14"/>
      <c r="H4730" s="14"/>
      <c r="I4730" s="15"/>
      <c r="J4730" s="77"/>
      <c r="K4730" s="92"/>
    </row>
    <row r="4731" spans="1:11" ht="13.2" x14ac:dyDescent="0.25">
      <c r="A4731" s="14"/>
      <c r="B4731" s="14"/>
      <c r="C4731" s="14"/>
      <c r="D4731" s="16"/>
      <c r="E4731" s="16"/>
      <c r="F4731" s="14"/>
      <c r="G4731" s="14"/>
      <c r="H4731" s="14"/>
      <c r="I4731" s="15"/>
      <c r="J4731" s="77"/>
      <c r="K4731" s="92"/>
    </row>
    <row r="4732" spans="1:11" ht="13.2" x14ac:dyDescent="0.25">
      <c r="A4732" s="14"/>
      <c r="B4732" s="14"/>
      <c r="C4732" s="14"/>
      <c r="D4732" s="16"/>
      <c r="E4732" s="16"/>
      <c r="F4732" s="14"/>
      <c r="G4732" s="14"/>
      <c r="H4732" s="14"/>
      <c r="I4732" s="15"/>
      <c r="J4732" s="77"/>
      <c r="K4732" s="92"/>
    </row>
    <row r="4733" spans="1:11" ht="13.2" x14ac:dyDescent="0.25">
      <c r="A4733" s="14"/>
      <c r="B4733" s="14"/>
      <c r="C4733" s="14"/>
      <c r="D4733" s="16"/>
      <c r="E4733" s="16"/>
      <c r="F4733" s="14"/>
      <c r="G4733" s="14"/>
      <c r="H4733" s="14"/>
      <c r="I4733" s="15"/>
      <c r="J4733" s="77"/>
      <c r="K4733" s="92"/>
    </row>
    <row r="4734" spans="1:11" ht="13.2" x14ac:dyDescent="0.25">
      <c r="A4734" s="14"/>
      <c r="B4734" s="14"/>
      <c r="C4734" s="14"/>
      <c r="D4734" s="16"/>
      <c r="E4734" s="16"/>
      <c r="F4734" s="14"/>
      <c r="G4734" s="14"/>
      <c r="H4734" s="14"/>
      <c r="I4734" s="15"/>
      <c r="J4734" s="77"/>
      <c r="K4734" s="92"/>
    </row>
    <row r="4735" spans="1:11" ht="13.2" x14ac:dyDescent="0.25">
      <c r="A4735" s="14"/>
      <c r="B4735" s="14"/>
      <c r="C4735" s="14"/>
      <c r="D4735" s="16"/>
      <c r="E4735" s="16"/>
      <c r="F4735" s="14"/>
      <c r="G4735" s="14"/>
      <c r="H4735" s="14"/>
      <c r="I4735" s="15"/>
      <c r="J4735" s="77"/>
      <c r="K4735" s="92"/>
    </row>
    <row r="4736" spans="1:11" ht="13.2" x14ac:dyDescent="0.25">
      <c r="A4736" s="14"/>
      <c r="B4736" s="14"/>
      <c r="C4736" s="14"/>
      <c r="D4736" s="16"/>
      <c r="E4736" s="16"/>
      <c r="F4736" s="14"/>
      <c r="G4736" s="14"/>
      <c r="H4736" s="14"/>
      <c r="I4736" s="15"/>
      <c r="J4736" s="77"/>
      <c r="K4736" s="92"/>
    </row>
    <row r="4737" spans="1:11" ht="13.2" x14ac:dyDescent="0.25">
      <c r="A4737" s="14"/>
      <c r="B4737" s="14"/>
      <c r="C4737" s="14"/>
      <c r="D4737" s="16"/>
      <c r="E4737" s="16"/>
      <c r="F4737" s="14"/>
      <c r="G4737" s="14"/>
      <c r="H4737" s="14"/>
      <c r="I4737" s="15"/>
      <c r="J4737" s="77"/>
      <c r="K4737" s="92"/>
    </row>
    <row r="4738" spans="1:11" ht="13.2" x14ac:dyDescent="0.25">
      <c r="A4738" s="14"/>
      <c r="B4738" s="14"/>
      <c r="C4738" s="14"/>
      <c r="D4738" s="16"/>
      <c r="E4738" s="16"/>
      <c r="F4738" s="14"/>
      <c r="G4738" s="14"/>
      <c r="H4738" s="14"/>
      <c r="I4738" s="15"/>
      <c r="J4738" s="77"/>
      <c r="K4738" s="92"/>
    </row>
    <row r="4739" spans="1:11" ht="13.2" x14ac:dyDescent="0.25">
      <c r="A4739" s="14"/>
      <c r="B4739" s="14"/>
      <c r="C4739" s="14"/>
      <c r="D4739" s="16"/>
      <c r="E4739" s="16"/>
      <c r="F4739" s="14"/>
      <c r="G4739" s="14"/>
      <c r="H4739" s="14"/>
      <c r="I4739" s="15"/>
      <c r="J4739" s="77"/>
      <c r="K4739" s="92"/>
    </row>
    <row r="4740" spans="1:11" ht="13.2" x14ac:dyDescent="0.25">
      <c r="A4740" s="14"/>
      <c r="B4740" s="14"/>
      <c r="C4740" s="14"/>
      <c r="D4740" s="16"/>
      <c r="E4740" s="16"/>
      <c r="F4740" s="14"/>
      <c r="G4740" s="14"/>
      <c r="H4740" s="14"/>
      <c r="I4740" s="15"/>
      <c r="J4740" s="77"/>
      <c r="K4740" s="92"/>
    </row>
    <row r="4741" spans="1:11" ht="13.2" x14ac:dyDescent="0.25">
      <c r="A4741" s="14"/>
      <c r="B4741" s="14"/>
      <c r="C4741" s="14"/>
      <c r="D4741" s="16"/>
      <c r="E4741" s="16"/>
      <c r="F4741" s="14"/>
      <c r="G4741" s="14"/>
      <c r="H4741" s="14"/>
      <c r="I4741" s="15"/>
      <c r="J4741" s="77"/>
      <c r="K4741" s="92"/>
    </row>
    <row r="4742" spans="1:11" ht="13.2" x14ac:dyDescent="0.25">
      <c r="A4742" s="14"/>
      <c r="B4742" s="14"/>
      <c r="C4742" s="14"/>
      <c r="D4742" s="16"/>
      <c r="E4742" s="16"/>
      <c r="F4742" s="14"/>
      <c r="G4742" s="14"/>
      <c r="H4742" s="14"/>
      <c r="I4742" s="15"/>
      <c r="J4742" s="77"/>
      <c r="K4742" s="92"/>
    </row>
    <row r="4743" spans="1:11" ht="13.2" x14ac:dyDescent="0.25">
      <c r="A4743" s="14"/>
      <c r="B4743" s="14"/>
      <c r="C4743" s="14"/>
      <c r="D4743" s="16"/>
      <c r="E4743" s="16"/>
      <c r="F4743" s="14"/>
      <c r="G4743" s="14"/>
      <c r="H4743" s="14"/>
      <c r="I4743" s="15"/>
      <c r="J4743" s="77"/>
      <c r="K4743" s="92"/>
    </row>
    <row r="4744" spans="1:11" ht="13.2" x14ac:dyDescent="0.25">
      <c r="A4744" s="14"/>
      <c r="B4744" s="14"/>
      <c r="C4744" s="14"/>
      <c r="D4744" s="16"/>
      <c r="E4744" s="16"/>
      <c r="F4744" s="14"/>
      <c r="G4744" s="14"/>
      <c r="H4744" s="14"/>
      <c r="I4744" s="15"/>
      <c r="J4744" s="77"/>
      <c r="K4744" s="92"/>
    </row>
    <row r="4745" spans="1:11" ht="13.2" x14ac:dyDescent="0.25">
      <c r="A4745" s="14"/>
      <c r="B4745" s="14"/>
      <c r="C4745" s="14"/>
      <c r="D4745" s="16"/>
      <c r="E4745" s="16"/>
      <c r="F4745" s="14"/>
      <c r="G4745" s="14"/>
      <c r="H4745" s="14"/>
      <c r="I4745" s="15"/>
      <c r="J4745" s="77"/>
      <c r="K4745" s="92"/>
    </row>
    <row r="4746" spans="1:11" ht="13.2" x14ac:dyDescent="0.25">
      <c r="A4746" s="14"/>
      <c r="B4746" s="14"/>
      <c r="C4746" s="14"/>
      <c r="D4746" s="16"/>
      <c r="E4746" s="16"/>
      <c r="F4746" s="14"/>
      <c r="G4746" s="14"/>
      <c r="H4746" s="14"/>
      <c r="I4746" s="15"/>
      <c r="J4746" s="77"/>
      <c r="K4746" s="92"/>
    </row>
    <row r="4747" spans="1:11" ht="13.2" x14ac:dyDescent="0.25">
      <c r="A4747" s="14"/>
      <c r="B4747" s="14"/>
      <c r="C4747" s="14"/>
      <c r="D4747" s="16"/>
      <c r="E4747" s="16"/>
      <c r="F4747" s="14"/>
      <c r="G4747" s="14"/>
      <c r="H4747" s="14"/>
      <c r="I4747" s="15"/>
      <c r="J4747" s="77"/>
      <c r="K4747" s="92"/>
    </row>
    <row r="4748" spans="1:11" ht="13.2" x14ac:dyDescent="0.25">
      <c r="A4748" s="14"/>
      <c r="B4748" s="14"/>
      <c r="C4748" s="14"/>
      <c r="D4748" s="16"/>
      <c r="E4748" s="16"/>
      <c r="F4748" s="14"/>
      <c r="G4748" s="14"/>
      <c r="H4748" s="14"/>
      <c r="I4748" s="15"/>
      <c r="J4748" s="77"/>
      <c r="K4748" s="92"/>
    </row>
    <row r="4749" spans="1:11" ht="13.2" x14ac:dyDescent="0.25">
      <c r="A4749" s="14"/>
      <c r="B4749" s="14"/>
      <c r="C4749" s="14"/>
      <c r="D4749" s="16"/>
      <c r="E4749" s="16"/>
      <c r="F4749" s="14"/>
      <c r="G4749" s="14"/>
      <c r="H4749" s="14"/>
      <c r="I4749" s="15"/>
      <c r="J4749" s="77"/>
      <c r="K4749" s="92"/>
    </row>
    <row r="4750" spans="1:11" ht="13.2" x14ac:dyDescent="0.25">
      <c r="A4750" s="14"/>
      <c r="B4750" s="14"/>
      <c r="C4750" s="14"/>
      <c r="D4750" s="16"/>
      <c r="E4750" s="16"/>
      <c r="F4750" s="14"/>
      <c r="G4750" s="14"/>
      <c r="H4750" s="14"/>
      <c r="I4750" s="15"/>
      <c r="J4750" s="77"/>
      <c r="K4750" s="92"/>
    </row>
    <row r="4751" spans="1:11" ht="13.2" x14ac:dyDescent="0.25">
      <c r="A4751" s="14"/>
      <c r="B4751" s="14"/>
      <c r="C4751" s="14"/>
      <c r="D4751" s="16"/>
      <c r="E4751" s="16"/>
      <c r="F4751" s="14"/>
      <c r="G4751" s="14"/>
      <c r="H4751" s="14"/>
      <c r="I4751" s="15"/>
      <c r="J4751" s="77"/>
      <c r="K4751" s="92"/>
    </row>
    <row r="4752" spans="1:11" ht="13.2" x14ac:dyDescent="0.25">
      <c r="A4752" s="14"/>
      <c r="B4752" s="14"/>
      <c r="C4752" s="14"/>
      <c r="D4752" s="16"/>
      <c r="E4752" s="16"/>
      <c r="F4752" s="14"/>
      <c r="G4752" s="14"/>
      <c r="H4752" s="14"/>
      <c r="I4752" s="15"/>
      <c r="J4752" s="77"/>
      <c r="K4752" s="92"/>
    </row>
    <row r="4753" spans="1:11" ht="13.2" x14ac:dyDescent="0.25">
      <c r="A4753" s="14"/>
      <c r="B4753" s="14"/>
      <c r="C4753" s="14"/>
      <c r="D4753" s="16"/>
      <c r="E4753" s="16"/>
      <c r="F4753" s="14"/>
      <c r="G4753" s="14"/>
      <c r="H4753" s="14"/>
      <c r="I4753" s="15"/>
      <c r="J4753" s="77"/>
      <c r="K4753" s="92"/>
    </row>
    <row r="4754" spans="1:11" ht="13.2" x14ac:dyDescent="0.25">
      <c r="A4754" s="14"/>
      <c r="B4754" s="14"/>
      <c r="C4754" s="14"/>
      <c r="D4754" s="16"/>
      <c r="E4754" s="16"/>
      <c r="F4754" s="14"/>
      <c r="G4754" s="14"/>
      <c r="H4754" s="14"/>
      <c r="I4754" s="15"/>
      <c r="J4754" s="77"/>
      <c r="K4754" s="92"/>
    </row>
    <row r="4755" spans="1:11" ht="13.2" x14ac:dyDescent="0.25">
      <c r="A4755" s="14"/>
      <c r="B4755" s="14"/>
      <c r="C4755" s="14"/>
      <c r="D4755" s="16"/>
      <c r="E4755" s="16"/>
      <c r="F4755" s="14"/>
      <c r="G4755" s="14"/>
      <c r="H4755" s="14"/>
      <c r="I4755" s="15"/>
      <c r="J4755" s="77"/>
      <c r="K4755" s="92"/>
    </row>
    <row r="4756" spans="1:11" ht="13.2" x14ac:dyDescent="0.25">
      <c r="A4756" s="14"/>
      <c r="B4756" s="14"/>
      <c r="C4756" s="14"/>
      <c r="D4756" s="16"/>
      <c r="E4756" s="16"/>
      <c r="F4756" s="14"/>
      <c r="G4756" s="14"/>
      <c r="H4756" s="14"/>
      <c r="I4756" s="15"/>
      <c r="J4756" s="77"/>
      <c r="K4756" s="92"/>
    </row>
    <row r="4757" spans="1:11" ht="13.2" x14ac:dyDescent="0.25">
      <c r="A4757" s="14"/>
      <c r="B4757" s="14"/>
      <c r="C4757" s="14"/>
      <c r="D4757" s="16"/>
      <c r="E4757" s="16"/>
      <c r="F4757" s="14"/>
      <c r="G4757" s="14"/>
      <c r="H4757" s="14"/>
      <c r="I4757" s="15"/>
      <c r="J4757" s="77"/>
      <c r="K4757" s="92"/>
    </row>
    <row r="4758" spans="1:11" ht="13.2" x14ac:dyDescent="0.25">
      <c r="A4758" s="14"/>
      <c r="B4758" s="14"/>
      <c r="C4758" s="14"/>
      <c r="D4758" s="16"/>
      <c r="E4758" s="16"/>
      <c r="F4758" s="14"/>
      <c r="G4758" s="14"/>
      <c r="H4758" s="14"/>
      <c r="I4758" s="15"/>
      <c r="J4758" s="77"/>
      <c r="K4758" s="92"/>
    </row>
    <row r="4759" spans="1:11" ht="13.2" x14ac:dyDescent="0.25">
      <c r="A4759" s="14"/>
      <c r="B4759" s="14"/>
      <c r="C4759" s="14"/>
      <c r="D4759" s="16"/>
      <c r="E4759" s="16"/>
      <c r="F4759" s="14"/>
      <c r="G4759" s="14"/>
      <c r="H4759" s="14"/>
      <c r="I4759" s="15"/>
      <c r="J4759" s="77"/>
      <c r="K4759" s="92"/>
    </row>
    <row r="4760" spans="1:11" ht="13.2" x14ac:dyDescent="0.25">
      <c r="A4760" s="14"/>
      <c r="B4760" s="14"/>
      <c r="C4760" s="14"/>
      <c r="D4760" s="16"/>
      <c r="E4760" s="16"/>
      <c r="F4760" s="14"/>
      <c r="G4760" s="14"/>
      <c r="H4760" s="14"/>
      <c r="I4760" s="15"/>
      <c r="J4760" s="77"/>
      <c r="K4760" s="92"/>
    </row>
    <row r="4761" spans="1:11" ht="13.2" x14ac:dyDescent="0.25">
      <c r="A4761" s="14"/>
      <c r="B4761" s="14"/>
      <c r="C4761" s="14"/>
      <c r="D4761" s="16"/>
      <c r="E4761" s="16"/>
      <c r="F4761" s="14"/>
      <c r="G4761" s="14"/>
      <c r="H4761" s="14"/>
      <c r="I4761" s="15"/>
      <c r="J4761" s="77"/>
      <c r="K4761" s="92"/>
    </row>
    <row r="4762" spans="1:11" ht="13.2" x14ac:dyDescent="0.25">
      <c r="A4762" s="14"/>
      <c r="B4762" s="14"/>
      <c r="C4762" s="14"/>
      <c r="D4762" s="16"/>
      <c r="E4762" s="16"/>
      <c r="F4762" s="14"/>
      <c r="G4762" s="14"/>
      <c r="H4762" s="14"/>
      <c r="I4762" s="15"/>
      <c r="J4762" s="77"/>
      <c r="K4762" s="92"/>
    </row>
    <row r="4763" spans="1:11" ht="13.2" x14ac:dyDescent="0.25">
      <c r="A4763" s="14"/>
      <c r="B4763" s="14"/>
      <c r="C4763" s="14"/>
      <c r="D4763" s="16"/>
      <c r="E4763" s="16"/>
      <c r="F4763" s="14"/>
      <c r="G4763" s="14"/>
      <c r="H4763" s="14"/>
      <c r="I4763" s="15"/>
      <c r="J4763" s="77"/>
      <c r="K4763" s="92"/>
    </row>
    <row r="4764" spans="1:11" ht="13.2" x14ac:dyDescent="0.25">
      <c r="A4764" s="14"/>
      <c r="B4764" s="14"/>
      <c r="C4764" s="14"/>
      <c r="D4764" s="16"/>
      <c r="E4764" s="16"/>
      <c r="F4764" s="14"/>
      <c r="G4764" s="14"/>
      <c r="H4764" s="14"/>
      <c r="I4764" s="15"/>
      <c r="J4764" s="77"/>
      <c r="K4764" s="92"/>
    </row>
    <row r="4765" spans="1:11" ht="13.2" x14ac:dyDescent="0.25">
      <c r="A4765" s="14"/>
      <c r="B4765" s="14"/>
      <c r="C4765" s="14"/>
      <c r="D4765" s="16"/>
      <c r="E4765" s="16"/>
      <c r="F4765" s="14"/>
      <c r="G4765" s="14"/>
      <c r="H4765" s="14"/>
      <c r="I4765" s="15"/>
      <c r="J4765" s="77"/>
      <c r="K4765" s="92"/>
    </row>
    <row r="4766" spans="1:11" ht="13.2" x14ac:dyDescent="0.25">
      <c r="A4766" s="14"/>
      <c r="B4766" s="14"/>
      <c r="C4766" s="14"/>
      <c r="D4766" s="16"/>
      <c r="E4766" s="16"/>
      <c r="F4766" s="14"/>
      <c r="G4766" s="14"/>
      <c r="H4766" s="14"/>
      <c r="I4766" s="15"/>
      <c r="J4766" s="77"/>
      <c r="K4766" s="92"/>
    </row>
    <row r="4767" spans="1:11" ht="13.2" x14ac:dyDescent="0.25">
      <c r="A4767" s="14"/>
      <c r="B4767" s="14"/>
      <c r="C4767" s="14"/>
      <c r="D4767" s="16"/>
      <c r="E4767" s="16"/>
      <c r="F4767" s="14"/>
      <c r="G4767" s="14"/>
      <c r="H4767" s="14"/>
      <c r="I4767" s="15"/>
      <c r="J4767" s="77"/>
      <c r="K4767" s="92"/>
    </row>
    <row r="4768" spans="1:11" ht="13.2" x14ac:dyDescent="0.25">
      <c r="A4768" s="14"/>
      <c r="B4768" s="14"/>
      <c r="C4768" s="14"/>
      <c r="D4768" s="16"/>
      <c r="E4768" s="16"/>
      <c r="F4768" s="14"/>
      <c r="G4768" s="14"/>
      <c r="H4768" s="14"/>
      <c r="I4768" s="15"/>
      <c r="J4768" s="77"/>
      <c r="K4768" s="92"/>
    </row>
    <row r="4769" spans="1:11" ht="13.2" x14ac:dyDescent="0.25">
      <c r="A4769" s="14"/>
      <c r="B4769" s="14"/>
      <c r="C4769" s="14"/>
      <c r="D4769" s="16"/>
      <c r="E4769" s="16"/>
      <c r="F4769" s="14"/>
      <c r="G4769" s="14"/>
      <c r="H4769" s="14"/>
      <c r="I4769" s="15"/>
      <c r="J4769" s="77"/>
      <c r="K4769" s="92"/>
    </row>
    <row r="4770" spans="1:11" ht="13.2" x14ac:dyDescent="0.25">
      <c r="A4770" s="14"/>
      <c r="B4770" s="14"/>
      <c r="C4770" s="14"/>
      <c r="D4770" s="16"/>
      <c r="E4770" s="16"/>
      <c r="F4770" s="14"/>
      <c r="G4770" s="14"/>
      <c r="H4770" s="14"/>
      <c r="I4770" s="15"/>
      <c r="J4770" s="77"/>
      <c r="K4770" s="92"/>
    </row>
    <row r="4771" spans="1:11" ht="13.2" x14ac:dyDescent="0.25">
      <c r="A4771" s="14"/>
      <c r="B4771" s="14"/>
      <c r="C4771" s="14"/>
      <c r="D4771" s="16"/>
      <c r="E4771" s="16"/>
      <c r="F4771" s="14"/>
      <c r="G4771" s="14"/>
      <c r="H4771" s="14"/>
      <c r="I4771" s="15"/>
      <c r="J4771" s="77"/>
      <c r="K4771" s="92"/>
    </row>
    <row r="4772" spans="1:11" ht="13.2" x14ac:dyDescent="0.25">
      <c r="A4772" s="14"/>
      <c r="B4772" s="14"/>
      <c r="C4772" s="14"/>
      <c r="D4772" s="16"/>
      <c r="E4772" s="16"/>
      <c r="F4772" s="14"/>
      <c r="G4772" s="14"/>
      <c r="H4772" s="14"/>
      <c r="I4772" s="15"/>
      <c r="J4772" s="77"/>
      <c r="K4772" s="92"/>
    </row>
    <row r="4773" spans="1:11" ht="13.2" x14ac:dyDescent="0.25">
      <c r="A4773" s="14"/>
      <c r="B4773" s="14"/>
      <c r="C4773" s="14"/>
      <c r="D4773" s="16"/>
      <c r="E4773" s="16"/>
      <c r="F4773" s="14"/>
      <c r="G4773" s="14"/>
      <c r="H4773" s="14"/>
      <c r="I4773" s="15"/>
      <c r="J4773" s="77"/>
      <c r="K4773" s="92"/>
    </row>
    <row r="4774" spans="1:11" ht="13.2" x14ac:dyDescent="0.25">
      <c r="A4774" s="14"/>
      <c r="B4774" s="14"/>
      <c r="C4774" s="14"/>
      <c r="D4774" s="16"/>
      <c r="E4774" s="16"/>
      <c r="F4774" s="14"/>
      <c r="G4774" s="14"/>
      <c r="H4774" s="14"/>
      <c r="I4774" s="15"/>
      <c r="J4774" s="77"/>
      <c r="K4774" s="92"/>
    </row>
    <row r="4775" spans="1:11" ht="13.2" x14ac:dyDescent="0.25">
      <c r="A4775" s="14"/>
      <c r="B4775" s="14"/>
      <c r="C4775" s="14"/>
      <c r="D4775" s="16"/>
      <c r="E4775" s="16"/>
      <c r="F4775" s="14"/>
      <c r="G4775" s="14"/>
      <c r="H4775" s="14"/>
      <c r="I4775" s="15"/>
      <c r="J4775" s="77"/>
      <c r="K4775" s="92"/>
    </row>
    <row r="4776" spans="1:11" ht="13.2" x14ac:dyDescent="0.25">
      <c r="A4776" s="14"/>
      <c r="B4776" s="14"/>
      <c r="C4776" s="14"/>
      <c r="D4776" s="16"/>
      <c r="E4776" s="16"/>
      <c r="F4776" s="14"/>
      <c r="G4776" s="14"/>
      <c r="H4776" s="14"/>
      <c r="I4776" s="15"/>
      <c r="J4776" s="77"/>
      <c r="K4776" s="92"/>
    </row>
    <row r="4777" spans="1:11" ht="13.2" x14ac:dyDescent="0.25">
      <c r="A4777" s="14"/>
      <c r="B4777" s="14"/>
      <c r="C4777" s="14"/>
      <c r="D4777" s="16"/>
      <c r="E4777" s="16"/>
      <c r="F4777" s="14"/>
      <c r="G4777" s="14"/>
      <c r="H4777" s="14"/>
      <c r="I4777" s="15"/>
      <c r="J4777" s="77"/>
      <c r="K4777" s="92"/>
    </row>
    <row r="4778" spans="1:11" ht="13.2" x14ac:dyDescent="0.25">
      <c r="A4778" s="14"/>
      <c r="B4778" s="14"/>
      <c r="C4778" s="14"/>
      <c r="D4778" s="16"/>
      <c r="E4778" s="16"/>
      <c r="F4778" s="14"/>
      <c r="G4778" s="14"/>
      <c r="H4778" s="14"/>
      <c r="I4778" s="15"/>
      <c r="J4778" s="77"/>
      <c r="K4778" s="92"/>
    </row>
    <row r="4779" spans="1:11" ht="13.2" x14ac:dyDescent="0.25">
      <c r="A4779" s="14"/>
      <c r="B4779" s="14"/>
      <c r="C4779" s="14"/>
      <c r="D4779" s="16"/>
      <c r="E4779" s="16"/>
      <c r="F4779" s="14"/>
      <c r="G4779" s="14"/>
      <c r="H4779" s="14"/>
      <c r="I4779" s="15"/>
      <c r="J4779" s="77"/>
      <c r="K4779" s="92"/>
    </row>
    <row r="4780" spans="1:11" ht="13.2" x14ac:dyDescent="0.25">
      <c r="A4780" s="14"/>
      <c r="B4780" s="14"/>
      <c r="C4780" s="14"/>
      <c r="D4780" s="16"/>
      <c r="E4780" s="16"/>
      <c r="F4780" s="14"/>
      <c r="G4780" s="14"/>
      <c r="H4780" s="14"/>
      <c r="I4780" s="15"/>
      <c r="J4780" s="77"/>
      <c r="K4780" s="92"/>
    </row>
    <row r="4781" spans="1:11" ht="13.2" x14ac:dyDescent="0.25">
      <c r="A4781" s="14"/>
      <c r="B4781" s="14"/>
      <c r="C4781" s="14"/>
      <c r="D4781" s="16"/>
      <c r="E4781" s="16"/>
      <c r="F4781" s="14"/>
      <c r="G4781" s="14"/>
      <c r="H4781" s="14"/>
      <c r="I4781" s="15"/>
      <c r="J4781" s="77"/>
      <c r="K4781" s="92"/>
    </row>
    <row r="4782" spans="1:11" ht="13.2" x14ac:dyDescent="0.25">
      <c r="A4782" s="14"/>
      <c r="B4782" s="14"/>
      <c r="C4782" s="14"/>
      <c r="D4782" s="16"/>
      <c r="E4782" s="16"/>
      <c r="F4782" s="14"/>
      <c r="G4782" s="14"/>
      <c r="H4782" s="14"/>
      <c r="I4782" s="15"/>
      <c r="J4782" s="77"/>
      <c r="K4782" s="92"/>
    </row>
    <row r="4783" spans="1:11" ht="13.2" x14ac:dyDescent="0.25">
      <c r="A4783" s="14"/>
      <c r="B4783" s="14"/>
      <c r="C4783" s="14"/>
      <c r="D4783" s="16"/>
      <c r="E4783" s="16"/>
      <c r="F4783" s="14"/>
      <c r="G4783" s="14"/>
      <c r="H4783" s="14"/>
      <c r="I4783" s="15"/>
      <c r="J4783" s="77"/>
      <c r="K4783" s="92"/>
    </row>
    <row r="4784" spans="1:11" ht="13.2" x14ac:dyDescent="0.25">
      <c r="A4784" s="14"/>
      <c r="B4784" s="14"/>
      <c r="C4784" s="14"/>
      <c r="D4784" s="16"/>
      <c r="E4784" s="16"/>
      <c r="F4784" s="14"/>
      <c r="G4784" s="14"/>
      <c r="H4784" s="14"/>
      <c r="I4784" s="15"/>
      <c r="J4784" s="77"/>
      <c r="K4784" s="92"/>
    </row>
    <row r="4785" spans="1:11" ht="13.2" x14ac:dyDescent="0.25">
      <c r="A4785" s="14"/>
      <c r="B4785" s="14"/>
      <c r="C4785" s="14"/>
      <c r="D4785" s="16"/>
      <c r="E4785" s="16"/>
      <c r="F4785" s="14"/>
      <c r="G4785" s="14"/>
      <c r="H4785" s="14"/>
      <c r="I4785" s="15"/>
      <c r="J4785" s="77"/>
      <c r="K4785" s="92"/>
    </row>
    <row r="4786" spans="1:11" ht="13.2" x14ac:dyDescent="0.25">
      <c r="A4786" s="14"/>
      <c r="B4786" s="14"/>
      <c r="C4786" s="14"/>
      <c r="D4786" s="16"/>
      <c r="E4786" s="16"/>
      <c r="F4786" s="14"/>
      <c r="G4786" s="14"/>
      <c r="H4786" s="14"/>
      <c r="I4786" s="15"/>
      <c r="J4786" s="77"/>
      <c r="K4786" s="92"/>
    </row>
    <row r="4787" spans="1:11" ht="13.2" x14ac:dyDescent="0.25">
      <c r="A4787" s="14"/>
      <c r="B4787" s="14"/>
      <c r="C4787" s="14"/>
      <c r="D4787" s="16"/>
      <c r="E4787" s="16"/>
      <c r="F4787" s="14"/>
      <c r="G4787" s="14"/>
      <c r="H4787" s="14"/>
      <c r="I4787" s="15"/>
      <c r="J4787" s="77"/>
      <c r="K4787" s="92"/>
    </row>
    <row r="4788" spans="1:11" ht="13.2" x14ac:dyDescent="0.25">
      <c r="A4788" s="14"/>
      <c r="B4788" s="14"/>
      <c r="C4788" s="14"/>
      <c r="D4788" s="16"/>
      <c r="E4788" s="16"/>
      <c r="F4788" s="14"/>
      <c r="G4788" s="14"/>
      <c r="H4788" s="14"/>
      <c r="I4788" s="15"/>
      <c r="J4788" s="77"/>
      <c r="K4788" s="92"/>
    </row>
    <row r="4789" spans="1:11" ht="13.2" x14ac:dyDescent="0.25">
      <c r="A4789" s="14"/>
      <c r="B4789" s="14"/>
      <c r="C4789" s="14"/>
      <c r="D4789" s="16"/>
      <c r="E4789" s="16"/>
      <c r="F4789" s="14"/>
      <c r="G4789" s="14"/>
      <c r="H4789" s="14"/>
      <c r="I4789" s="15"/>
      <c r="J4789" s="77"/>
      <c r="K4789" s="92"/>
    </row>
    <row r="4790" spans="1:11" ht="13.2" x14ac:dyDescent="0.25">
      <c r="A4790" s="14"/>
      <c r="B4790" s="14"/>
      <c r="C4790" s="14"/>
      <c r="D4790" s="16"/>
      <c r="E4790" s="16"/>
      <c r="F4790" s="14"/>
      <c r="G4790" s="14"/>
      <c r="H4790" s="14"/>
      <c r="I4790" s="15"/>
      <c r="J4790" s="77"/>
      <c r="K4790" s="92"/>
    </row>
    <row r="4791" spans="1:11" ht="13.2" x14ac:dyDescent="0.25">
      <c r="A4791" s="14"/>
      <c r="B4791" s="14"/>
      <c r="C4791" s="14"/>
      <c r="D4791" s="16"/>
      <c r="E4791" s="16"/>
      <c r="F4791" s="14"/>
      <c r="G4791" s="14"/>
      <c r="H4791" s="14"/>
      <c r="I4791" s="15"/>
      <c r="J4791" s="77"/>
      <c r="K4791" s="92"/>
    </row>
    <row r="4792" spans="1:11" ht="13.2" x14ac:dyDescent="0.25">
      <c r="A4792" s="14"/>
      <c r="B4792" s="14"/>
      <c r="C4792" s="14"/>
      <c r="D4792" s="16"/>
      <c r="E4792" s="16"/>
      <c r="F4792" s="14"/>
      <c r="G4792" s="14"/>
      <c r="H4792" s="14"/>
      <c r="I4792" s="15"/>
      <c r="J4792" s="77"/>
      <c r="K4792" s="92"/>
    </row>
    <row r="4793" spans="1:11" ht="13.2" x14ac:dyDescent="0.25">
      <c r="A4793" s="14"/>
      <c r="B4793" s="14"/>
      <c r="C4793" s="14"/>
      <c r="D4793" s="16"/>
      <c r="E4793" s="16"/>
      <c r="F4793" s="14"/>
      <c r="G4793" s="14"/>
      <c r="H4793" s="14"/>
      <c r="I4793" s="15"/>
      <c r="J4793" s="77"/>
      <c r="K4793" s="92"/>
    </row>
    <row r="4794" spans="1:11" ht="13.2" x14ac:dyDescent="0.25">
      <c r="A4794" s="14"/>
      <c r="B4794" s="14"/>
      <c r="C4794" s="14"/>
      <c r="D4794" s="16"/>
      <c r="E4794" s="16"/>
      <c r="F4794" s="14"/>
      <c r="G4794" s="14"/>
      <c r="H4794" s="14"/>
      <c r="I4794" s="15"/>
      <c r="J4794" s="77"/>
      <c r="K4794" s="92"/>
    </row>
    <row r="4795" spans="1:11" ht="13.2" x14ac:dyDescent="0.25">
      <c r="A4795" s="14"/>
      <c r="B4795" s="14"/>
      <c r="C4795" s="14"/>
      <c r="D4795" s="16"/>
      <c r="E4795" s="16"/>
      <c r="F4795" s="14"/>
      <c r="G4795" s="14"/>
      <c r="H4795" s="14"/>
      <c r="I4795" s="15"/>
      <c r="J4795" s="77"/>
      <c r="K4795" s="92"/>
    </row>
    <row r="4796" spans="1:11" ht="13.2" x14ac:dyDescent="0.25">
      <c r="A4796" s="14"/>
      <c r="B4796" s="14"/>
      <c r="C4796" s="14"/>
      <c r="D4796" s="16"/>
      <c r="E4796" s="16"/>
      <c r="F4796" s="14"/>
      <c r="G4796" s="14"/>
      <c r="H4796" s="14"/>
      <c r="I4796" s="15"/>
      <c r="J4796" s="77"/>
      <c r="K4796" s="92"/>
    </row>
    <row r="4797" spans="1:11" ht="13.2" x14ac:dyDescent="0.25">
      <c r="A4797" s="14"/>
      <c r="B4797" s="14"/>
      <c r="C4797" s="14"/>
      <c r="D4797" s="16"/>
      <c r="E4797" s="16"/>
      <c r="F4797" s="14"/>
      <c r="G4797" s="14"/>
      <c r="H4797" s="14"/>
      <c r="I4797" s="15"/>
      <c r="J4797" s="77"/>
      <c r="K4797" s="92"/>
    </row>
    <row r="4798" spans="1:11" ht="13.2" x14ac:dyDescent="0.25">
      <c r="A4798" s="14"/>
      <c r="B4798" s="14"/>
      <c r="C4798" s="14"/>
      <c r="D4798" s="16"/>
      <c r="E4798" s="16"/>
      <c r="F4798" s="14"/>
      <c r="G4798" s="14"/>
      <c r="H4798" s="14"/>
      <c r="I4798" s="15"/>
      <c r="J4798" s="77"/>
      <c r="K4798" s="92"/>
    </row>
    <row r="4799" spans="1:11" ht="13.2" x14ac:dyDescent="0.25">
      <c r="A4799" s="14"/>
      <c r="B4799" s="14"/>
      <c r="C4799" s="14"/>
      <c r="D4799" s="16"/>
      <c r="E4799" s="16"/>
      <c r="F4799" s="14"/>
      <c r="G4799" s="14"/>
      <c r="H4799" s="14"/>
      <c r="I4799" s="15"/>
      <c r="J4799" s="77"/>
      <c r="K4799" s="92"/>
    </row>
    <row r="4800" spans="1:11" ht="13.2" x14ac:dyDescent="0.25">
      <c r="A4800" s="14"/>
      <c r="B4800" s="14"/>
      <c r="C4800" s="14"/>
      <c r="D4800" s="16"/>
      <c r="E4800" s="16"/>
      <c r="F4800" s="14"/>
      <c r="G4800" s="14"/>
      <c r="H4800" s="14"/>
      <c r="I4800" s="15"/>
      <c r="J4800" s="77"/>
      <c r="K4800" s="92"/>
    </row>
    <row r="4801" spans="1:11" ht="13.2" x14ac:dyDescent="0.25">
      <c r="A4801" s="14"/>
      <c r="B4801" s="14"/>
      <c r="C4801" s="14"/>
      <c r="D4801" s="16"/>
      <c r="E4801" s="16"/>
      <c r="F4801" s="14"/>
      <c r="G4801" s="14"/>
      <c r="H4801" s="14"/>
      <c r="I4801" s="15"/>
      <c r="J4801" s="77"/>
      <c r="K4801" s="92"/>
    </row>
    <row r="4802" spans="1:11" ht="13.2" x14ac:dyDescent="0.25">
      <c r="A4802" s="14"/>
      <c r="B4802" s="14"/>
      <c r="C4802" s="14"/>
      <c r="D4802" s="16"/>
      <c r="E4802" s="16"/>
      <c r="F4802" s="14"/>
      <c r="G4802" s="14"/>
      <c r="H4802" s="14"/>
      <c r="I4802" s="15"/>
      <c r="J4802" s="77"/>
      <c r="K4802" s="92"/>
    </row>
    <row r="4803" spans="1:11" ht="13.2" x14ac:dyDescent="0.25">
      <c r="A4803" s="14"/>
      <c r="B4803" s="14"/>
      <c r="C4803" s="14"/>
      <c r="D4803" s="16"/>
      <c r="E4803" s="16"/>
      <c r="F4803" s="14"/>
      <c r="G4803" s="14"/>
      <c r="H4803" s="14"/>
      <c r="I4803" s="15"/>
      <c r="J4803" s="77"/>
      <c r="K4803" s="92"/>
    </row>
    <row r="4804" spans="1:11" ht="13.2" x14ac:dyDescent="0.25">
      <c r="A4804" s="14"/>
      <c r="B4804" s="14"/>
      <c r="C4804" s="14"/>
      <c r="D4804" s="16"/>
      <c r="E4804" s="16"/>
      <c r="F4804" s="14"/>
      <c r="G4804" s="14"/>
      <c r="H4804" s="14"/>
      <c r="I4804" s="15"/>
      <c r="J4804" s="77"/>
      <c r="K4804" s="92"/>
    </row>
    <row r="4805" spans="1:11" ht="13.2" x14ac:dyDescent="0.25">
      <c r="A4805" s="14"/>
      <c r="B4805" s="14"/>
      <c r="C4805" s="14"/>
      <c r="D4805" s="16"/>
      <c r="E4805" s="16"/>
      <c r="F4805" s="14"/>
      <c r="G4805" s="14"/>
      <c r="H4805" s="14"/>
      <c r="I4805" s="15"/>
      <c r="J4805" s="77"/>
      <c r="K4805" s="92"/>
    </row>
    <row r="4806" spans="1:11" ht="13.2" x14ac:dyDescent="0.25">
      <c r="A4806" s="14"/>
      <c r="B4806" s="14"/>
      <c r="C4806" s="14"/>
      <c r="D4806" s="16"/>
      <c r="E4806" s="16"/>
      <c r="F4806" s="14"/>
      <c r="G4806" s="14"/>
      <c r="H4806" s="14"/>
      <c r="I4806" s="15"/>
      <c r="J4806" s="77"/>
      <c r="K4806" s="92"/>
    </row>
    <row r="4807" spans="1:11" ht="13.2" x14ac:dyDescent="0.25">
      <c r="A4807" s="14"/>
      <c r="B4807" s="14"/>
      <c r="C4807" s="14"/>
      <c r="D4807" s="16"/>
      <c r="E4807" s="16"/>
      <c r="F4807" s="14"/>
      <c r="G4807" s="14"/>
      <c r="H4807" s="14"/>
      <c r="I4807" s="15"/>
      <c r="J4807" s="77"/>
      <c r="K4807" s="92"/>
    </row>
    <row r="4808" spans="1:11" ht="13.2" x14ac:dyDescent="0.25">
      <c r="A4808" s="14"/>
      <c r="B4808" s="14"/>
      <c r="C4808" s="14"/>
      <c r="D4808" s="16"/>
      <c r="E4808" s="16"/>
      <c r="F4808" s="14"/>
      <c r="G4808" s="14"/>
      <c r="H4808" s="14"/>
      <c r="I4808" s="15"/>
      <c r="J4808" s="77"/>
      <c r="K4808" s="92"/>
    </row>
    <row r="4809" spans="1:11" ht="13.2" x14ac:dyDescent="0.25">
      <c r="A4809" s="14"/>
      <c r="B4809" s="14"/>
      <c r="C4809" s="14"/>
      <c r="D4809" s="16"/>
      <c r="E4809" s="16"/>
      <c r="F4809" s="14"/>
      <c r="G4809" s="14"/>
      <c r="H4809" s="14"/>
      <c r="I4809" s="15"/>
      <c r="J4809" s="77"/>
      <c r="K4809" s="92"/>
    </row>
    <row r="4810" spans="1:11" ht="13.2" x14ac:dyDescent="0.25">
      <c r="A4810" s="14"/>
      <c r="B4810" s="14"/>
      <c r="C4810" s="14"/>
      <c r="D4810" s="16"/>
      <c r="E4810" s="16"/>
      <c r="F4810" s="14"/>
      <c r="G4810" s="14"/>
      <c r="H4810" s="14"/>
      <c r="I4810" s="15"/>
      <c r="J4810" s="77"/>
      <c r="K4810" s="92"/>
    </row>
    <row r="4811" spans="1:11" ht="13.2" x14ac:dyDescent="0.25">
      <c r="A4811" s="14"/>
      <c r="B4811" s="14"/>
      <c r="C4811" s="14"/>
      <c r="D4811" s="16"/>
      <c r="E4811" s="16"/>
      <c r="F4811" s="14"/>
      <c r="G4811" s="14"/>
      <c r="H4811" s="14"/>
      <c r="I4811" s="15"/>
      <c r="J4811" s="77"/>
      <c r="K4811" s="92"/>
    </row>
    <row r="4812" spans="1:11" ht="13.2" x14ac:dyDescent="0.25">
      <c r="A4812" s="14"/>
      <c r="B4812" s="14"/>
      <c r="C4812" s="14"/>
      <c r="D4812" s="16"/>
      <c r="E4812" s="16"/>
      <c r="F4812" s="14"/>
      <c r="G4812" s="14"/>
      <c r="H4812" s="14"/>
      <c r="I4812" s="15"/>
      <c r="J4812" s="77"/>
      <c r="K4812" s="92"/>
    </row>
    <row r="4813" spans="1:11" ht="13.2" x14ac:dyDescent="0.25">
      <c r="A4813" s="14"/>
      <c r="B4813" s="14"/>
      <c r="C4813" s="14"/>
      <c r="D4813" s="16"/>
      <c r="E4813" s="16"/>
      <c r="F4813" s="14"/>
      <c r="G4813" s="14"/>
      <c r="H4813" s="14"/>
      <c r="I4813" s="15"/>
      <c r="J4813" s="77"/>
      <c r="K4813" s="92"/>
    </row>
    <row r="4814" spans="1:11" ht="13.2" x14ac:dyDescent="0.25">
      <c r="A4814" s="14"/>
      <c r="B4814" s="14"/>
      <c r="C4814" s="14"/>
      <c r="D4814" s="16"/>
      <c r="E4814" s="16"/>
      <c r="F4814" s="14"/>
      <c r="G4814" s="14"/>
      <c r="H4814" s="14"/>
      <c r="I4814" s="15"/>
      <c r="J4814" s="77"/>
      <c r="K4814" s="92"/>
    </row>
    <row r="4815" spans="1:11" ht="13.2" x14ac:dyDescent="0.25">
      <c r="A4815" s="14"/>
      <c r="B4815" s="14"/>
      <c r="C4815" s="14"/>
      <c r="D4815" s="16"/>
      <c r="E4815" s="16"/>
      <c r="F4815" s="14"/>
      <c r="G4815" s="14"/>
      <c r="H4815" s="14"/>
      <c r="I4815" s="15"/>
      <c r="J4815" s="77"/>
      <c r="K4815" s="92"/>
    </row>
    <row r="4816" spans="1:11" ht="13.2" x14ac:dyDescent="0.25">
      <c r="A4816" s="14"/>
      <c r="B4816" s="14"/>
      <c r="C4816" s="14"/>
      <c r="D4816" s="16"/>
      <c r="E4816" s="16"/>
      <c r="F4816" s="14"/>
      <c r="G4816" s="14"/>
      <c r="H4816" s="14"/>
      <c r="I4816" s="15"/>
      <c r="J4816" s="77"/>
      <c r="K4816" s="92"/>
    </row>
    <row r="4817" spans="1:11" ht="13.2" x14ac:dyDescent="0.25">
      <c r="A4817" s="14"/>
      <c r="B4817" s="14"/>
      <c r="C4817" s="14"/>
      <c r="D4817" s="16"/>
      <c r="E4817" s="16"/>
      <c r="F4817" s="14"/>
      <c r="G4817" s="14"/>
      <c r="H4817" s="14"/>
      <c r="I4817" s="15"/>
      <c r="J4817" s="77"/>
      <c r="K4817" s="92"/>
    </row>
    <row r="4818" spans="1:11" ht="13.2" x14ac:dyDescent="0.25">
      <c r="A4818" s="14"/>
      <c r="B4818" s="14"/>
      <c r="C4818" s="14"/>
      <c r="D4818" s="16"/>
      <c r="E4818" s="16"/>
      <c r="F4818" s="14"/>
      <c r="G4818" s="14"/>
      <c r="H4818" s="14"/>
      <c r="I4818" s="15"/>
      <c r="J4818" s="77"/>
      <c r="K4818" s="92"/>
    </row>
    <row r="4819" spans="1:11" ht="13.2" x14ac:dyDescent="0.25">
      <c r="A4819" s="14"/>
      <c r="B4819" s="14"/>
      <c r="C4819" s="14"/>
      <c r="D4819" s="16"/>
      <c r="E4819" s="16"/>
      <c r="F4819" s="14"/>
      <c r="G4819" s="14"/>
      <c r="H4819" s="14"/>
      <c r="I4819" s="15"/>
      <c r="J4819" s="77"/>
      <c r="K4819" s="92"/>
    </row>
    <row r="4820" spans="1:11" ht="13.2" x14ac:dyDescent="0.25">
      <c r="A4820" s="14"/>
      <c r="B4820" s="14"/>
      <c r="C4820" s="14"/>
      <c r="D4820" s="16"/>
      <c r="E4820" s="16"/>
      <c r="F4820" s="14"/>
      <c r="G4820" s="14"/>
      <c r="H4820" s="14"/>
      <c r="I4820" s="15"/>
      <c r="J4820" s="77"/>
      <c r="K4820" s="92"/>
    </row>
    <row r="4821" spans="1:11" ht="13.2" x14ac:dyDescent="0.25">
      <c r="A4821" s="14"/>
      <c r="B4821" s="14"/>
      <c r="C4821" s="14"/>
      <c r="D4821" s="16"/>
      <c r="E4821" s="16"/>
      <c r="F4821" s="14"/>
      <c r="G4821" s="14"/>
      <c r="H4821" s="14"/>
      <c r="I4821" s="15"/>
      <c r="J4821" s="77"/>
      <c r="K4821" s="92"/>
    </row>
    <row r="4822" spans="1:11" ht="13.2" x14ac:dyDescent="0.25">
      <c r="A4822" s="14"/>
      <c r="B4822" s="14"/>
      <c r="C4822" s="14"/>
      <c r="D4822" s="16"/>
      <c r="E4822" s="16"/>
      <c r="F4822" s="14"/>
      <c r="G4822" s="14"/>
      <c r="H4822" s="14"/>
      <c r="I4822" s="15"/>
      <c r="J4822" s="77"/>
      <c r="K4822" s="92"/>
    </row>
    <row r="4823" spans="1:11" ht="13.2" x14ac:dyDescent="0.25">
      <c r="A4823" s="14"/>
      <c r="B4823" s="14"/>
      <c r="C4823" s="14"/>
      <c r="D4823" s="16"/>
      <c r="E4823" s="16"/>
      <c r="F4823" s="14"/>
      <c r="G4823" s="14"/>
      <c r="H4823" s="14"/>
      <c r="I4823" s="15"/>
      <c r="J4823" s="77"/>
      <c r="K4823" s="92"/>
    </row>
    <row r="4824" spans="1:11" ht="13.2" x14ac:dyDescent="0.25">
      <c r="A4824" s="14"/>
      <c r="B4824" s="14"/>
      <c r="C4824" s="14"/>
      <c r="D4824" s="16"/>
      <c r="E4824" s="16"/>
      <c r="F4824" s="14"/>
      <c r="G4824" s="14"/>
      <c r="H4824" s="14"/>
      <c r="I4824" s="15"/>
      <c r="J4824" s="77"/>
      <c r="K4824" s="92"/>
    </row>
    <row r="4825" spans="1:11" ht="13.2" x14ac:dyDescent="0.25">
      <c r="A4825" s="14"/>
      <c r="B4825" s="14"/>
      <c r="C4825" s="14"/>
      <c r="D4825" s="16"/>
      <c r="E4825" s="16"/>
      <c r="F4825" s="14"/>
      <c r="G4825" s="14"/>
      <c r="H4825" s="14"/>
      <c r="I4825" s="15"/>
      <c r="J4825" s="77"/>
      <c r="K4825" s="92"/>
    </row>
    <row r="4826" spans="1:11" ht="13.2" x14ac:dyDescent="0.25">
      <c r="A4826" s="14"/>
      <c r="B4826" s="14"/>
      <c r="C4826" s="14"/>
      <c r="D4826" s="16"/>
      <c r="E4826" s="16"/>
      <c r="F4826" s="14"/>
      <c r="G4826" s="14"/>
      <c r="H4826" s="14"/>
      <c r="I4826" s="15"/>
      <c r="J4826" s="77"/>
      <c r="K4826" s="92"/>
    </row>
    <row r="4827" spans="1:11" ht="13.2" x14ac:dyDescent="0.25">
      <c r="A4827" s="14"/>
      <c r="B4827" s="14"/>
      <c r="C4827" s="14"/>
      <c r="D4827" s="16"/>
      <c r="E4827" s="16"/>
      <c r="F4827" s="14"/>
      <c r="G4827" s="14"/>
      <c r="H4827" s="14"/>
      <c r="I4827" s="15"/>
      <c r="J4827" s="77"/>
      <c r="K4827" s="92"/>
    </row>
    <row r="4828" spans="1:11" ht="13.2" x14ac:dyDescent="0.25">
      <c r="A4828" s="14"/>
      <c r="B4828" s="14"/>
      <c r="C4828" s="14"/>
      <c r="D4828" s="16"/>
      <c r="E4828" s="16"/>
      <c r="F4828" s="14"/>
      <c r="G4828" s="14"/>
      <c r="H4828" s="14"/>
      <c r="I4828" s="15"/>
      <c r="J4828" s="77"/>
      <c r="K4828" s="92"/>
    </row>
    <row r="4829" spans="1:11" ht="13.2" x14ac:dyDescent="0.25">
      <c r="A4829" s="14"/>
      <c r="B4829" s="14"/>
      <c r="C4829" s="14"/>
      <c r="D4829" s="16"/>
      <c r="E4829" s="16"/>
      <c r="F4829" s="14"/>
      <c r="G4829" s="14"/>
      <c r="H4829" s="14"/>
      <c r="I4829" s="15"/>
      <c r="J4829" s="77"/>
      <c r="K4829" s="92"/>
    </row>
    <row r="4830" spans="1:11" ht="13.2" x14ac:dyDescent="0.25">
      <c r="A4830" s="14"/>
      <c r="B4830" s="14"/>
      <c r="C4830" s="14"/>
      <c r="D4830" s="16"/>
      <c r="E4830" s="16"/>
      <c r="F4830" s="14"/>
      <c r="G4830" s="14"/>
      <c r="H4830" s="14"/>
      <c r="I4830" s="15"/>
      <c r="J4830" s="77"/>
      <c r="K4830" s="92"/>
    </row>
    <row r="4831" spans="1:11" ht="13.2" x14ac:dyDescent="0.25">
      <c r="A4831" s="14"/>
      <c r="B4831" s="14"/>
      <c r="C4831" s="14"/>
      <c r="D4831" s="16"/>
      <c r="E4831" s="16"/>
      <c r="F4831" s="14"/>
      <c r="G4831" s="14"/>
      <c r="H4831" s="14"/>
      <c r="I4831" s="15"/>
      <c r="J4831" s="77"/>
      <c r="K4831" s="92"/>
    </row>
    <row r="4832" spans="1:11" ht="13.2" x14ac:dyDescent="0.25">
      <c r="A4832" s="14"/>
      <c r="B4832" s="14"/>
      <c r="C4832" s="14"/>
      <c r="D4832" s="16"/>
      <c r="E4832" s="16"/>
      <c r="F4832" s="14"/>
      <c r="G4832" s="14"/>
      <c r="H4832" s="14"/>
      <c r="I4832" s="15"/>
      <c r="J4832" s="77"/>
      <c r="K4832" s="92"/>
    </row>
    <row r="4833" spans="1:11" ht="13.2" x14ac:dyDescent="0.25">
      <c r="A4833" s="14"/>
      <c r="B4833" s="14"/>
      <c r="C4833" s="14"/>
      <c r="D4833" s="16"/>
      <c r="E4833" s="16"/>
      <c r="F4833" s="14"/>
      <c r="G4833" s="14"/>
      <c r="H4833" s="14"/>
      <c r="I4833" s="15"/>
      <c r="J4833" s="77"/>
      <c r="K4833" s="92"/>
    </row>
    <row r="4834" spans="1:11" ht="13.2" x14ac:dyDescent="0.25">
      <c r="A4834" s="14"/>
      <c r="B4834" s="14"/>
      <c r="C4834" s="14"/>
      <c r="D4834" s="16"/>
      <c r="E4834" s="16"/>
      <c r="F4834" s="14"/>
      <c r="G4834" s="14"/>
      <c r="H4834" s="14"/>
      <c r="I4834" s="15"/>
      <c r="J4834" s="77"/>
      <c r="K4834" s="92"/>
    </row>
    <row r="4835" spans="1:11" ht="13.2" x14ac:dyDescent="0.25">
      <c r="A4835" s="14"/>
      <c r="B4835" s="14"/>
      <c r="C4835" s="14"/>
      <c r="D4835" s="16"/>
      <c r="E4835" s="16"/>
      <c r="F4835" s="14"/>
      <c r="G4835" s="14"/>
      <c r="H4835" s="14"/>
      <c r="I4835" s="15"/>
      <c r="J4835" s="77"/>
      <c r="K4835" s="92"/>
    </row>
    <row r="4836" spans="1:11" ht="13.2" x14ac:dyDescent="0.25">
      <c r="A4836" s="14"/>
      <c r="B4836" s="14"/>
      <c r="C4836" s="14"/>
      <c r="D4836" s="16"/>
      <c r="E4836" s="16"/>
      <c r="F4836" s="14"/>
      <c r="G4836" s="14"/>
      <c r="H4836" s="14"/>
      <c r="I4836" s="15"/>
      <c r="J4836" s="77"/>
      <c r="K4836" s="92"/>
    </row>
    <row r="4837" spans="1:11" ht="13.2" x14ac:dyDescent="0.25">
      <c r="A4837" s="14"/>
      <c r="B4837" s="14"/>
      <c r="C4837" s="14"/>
      <c r="D4837" s="16"/>
      <c r="E4837" s="16"/>
      <c r="F4837" s="14"/>
      <c r="G4837" s="14"/>
      <c r="H4837" s="14"/>
      <c r="I4837" s="15"/>
      <c r="J4837" s="77"/>
      <c r="K4837" s="92"/>
    </row>
    <row r="4838" spans="1:11" ht="13.2" x14ac:dyDescent="0.25">
      <c r="A4838" s="14"/>
      <c r="B4838" s="14"/>
      <c r="C4838" s="14"/>
      <c r="D4838" s="16"/>
      <c r="E4838" s="16"/>
      <c r="F4838" s="14"/>
      <c r="G4838" s="14"/>
      <c r="H4838" s="14"/>
      <c r="I4838" s="15"/>
      <c r="J4838" s="77"/>
      <c r="K4838" s="92"/>
    </row>
    <row r="4839" spans="1:11" ht="13.2" x14ac:dyDescent="0.25">
      <c r="A4839" s="14"/>
      <c r="B4839" s="14"/>
      <c r="C4839" s="14"/>
      <c r="D4839" s="16"/>
      <c r="E4839" s="16"/>
      <c r="F4839" s="14"/>
      <c r="G4839" s="14"/>
      <c r="H4839" s="14"/>
      <c r="I4839" s="15"/>
      <c r="J4839" s="77"/>
      <c r="K4839" s="92"/>
    </row>
    <row r="4840" spans="1:11" ht="13.2" x14ac:dyDescent="0.25">
      <c r="A4840" s="14"/>
      <c r="B4840" s="14"/>
      <c r="C4840" s="14"/>
      <c r="D4840" s="16"/>
      <c r="E4840" s="16"/>
      <c r="F4840" s="14"/>
      <c r="G4840" s="14"/>
      <c r="H4840" s="14"/>
      <c r="I4840" s="15"/>
      <c r="J4840" s="77"/>
      <c r="K4840" s="92"/>
    </row>
    <row r="4841" spans="1:11" ht="13.2" x14ac:dyDescent="0.25">
      <c r="A4841" s="14"/>
      <c r="B4841" s="14"/>
      <c r="C4841" s="14"/>
      <c r="D4841" s="16"/>
      <c r="E4841" s="16"/>
      <c r="F4841" s="14"/>
      <c r="G4841" s="14"/>
      <c r="H4841" s="14"/>
      <c r="I4841" s="15"/>
      <c r="J4841" s="77"/>
      <c r="K4841" s="92"/>
    </row>
    <row r="4842" spans="1:11" ht="13.2" x14ac:dyDescent="0.25">
      <c r="A4842" s="14"/>
      <c r="B4842" s="14"/>
      <c r="C4842" s="14"/>
      <c r="D4842" s="16"/>
      <c r="E4842" s="16"/>
      <c r="F4842" s="14"/>
      <c r="G4842" s="14"/>
      <c r="H4842" s="14"/>
      <c r="I4842" s="15"/>
      <c r="J4842" s="77"/>
      <c r="K4842" s="92"/>
    </row>
    <row r="4843" spans="1:11" ht="13.2" x14ac:dyDescent="0.25">
      <c r="A4843" s="14"/>
      <c r="B4843" s="14"/>
      <c r="C4843" s="14"/>
      <c r="D4843" s="16"/>
      <c r="E4843" s="16"/>
      <c r="F4843" s="14"/>
      <c r="G4843" s="14"/>
      <c r="H4843" s="14"/>
      <c r="I4843" s="15"/>
      <c r="J4843" s="77"/>
      <c r="K4843" s="92"/>
    </row>
    <row r="4844" spans="1:11" ht="13.2" x14ac:dyDescent="0.25">
      <c r="A4844" s="14"/>
      <c r="B4844" s="14"/>
      <c r="C4844" s="14"/>
      <c r="D4844" s="16"/>
      <c r="E4844" s="16"/>
      <c r="F4844" s="14"/>
      <c r="G4844" s="14"/>
      <c r="H4844" s="14"/>
      <c r="I4844" s="15"/>
      <c r="J4844" s="77"/>
      <c r="K4844" s="92"/>
    </row>
    <row r="4845" spans="1:11" ht="13.2" x14ac:dyDescent="0.25">
      <c r="A4845" s="14"/>
      <c r="B4845" s="14"/>
      <c r="C4845" s="14"/>
      <c r="D4845" s="16"/>
      <c r="E4845" s="16"/>
      <c r="F4845" s="14"/>
      <c r="G4845" s="14"/>
      <c r="H4845" s="14"/>
      <c r="I4845" s="15"/>
      <c r="J4845" s="77"/>
      <c r="K4845" s="92"/>
    </row>
    <row r="4846" spans="1:11" ht="13.2" x14ac:dyDescent="0.25">
      <c r="A4846" s="14"/>
      <c r="B4846" s="14"/>
      <c r="C4846" s="14"/>
      <c r="D4846" s="16"/>
      <c r="E4846" s="16"/>
      <c r="F4846" s="14"/>
      <c r="G4846" s="14"/>
      <c r="H4846" s="14"/>
      <c r="I4846" s="15"/>
      <c r="J4846" s="77"/>
      <c r="K4846" s="92"/>
    </row>
    <row r="4847" spans="1:11" ht="13.2" x14ac:dyDescent="0.25">
      <c r="A4847" s="14"/>
      <c r="B4847" s="14"/>
      <c r="C4847" s="14"/>
      <c r="D4847" s="16"/>
      <c r="E4847" s="16"/>
      <c r="F4847" s="14"/>
      <c r="G4847" s="14"/>
      <c r="H4847" s="14"/>
      <c r="I4847" s="15"/>
      <c r="J4847" s="77"/>
      <c r="K4847" s="92"/>
    </row>
    <row r="4848" spans="1:11" ht="13.2" x14ac:dyDescent="0.25">
      <c r="A4848" s="14"/>
      <c r="B4848" s="14"/>
      <c r="C4848" s="14"/>
      <c r="D4848" s="16"/>
      <c r="E4848" s="16"/>
      <c r="F4848" s="14"/>
      <c r="G4848" s="14"/>
      <c r="H4848" s="14"/>
      <c r="I4848" s="15"/>
      <c r="J4848" s="77"/>
      <c r="K4848" s="92"/>
    </row>
    <row r="4849" spans="1:11" ht="13.2" x14ac:dyDescent="0.25">
      <c r="A4849" s="14"/>
      <c r="B4849" s="14"/>
      <c r="C4849" s="14"/>
      <c r="D4849" s="16"/>
      <c r="E4849" s="16"/>
      <c r="F4849" s="14"/>
      <c r="G4849" s="14"/>
      <c r="H4849" s="14"/>
      <c r="I4849" s="15"/>
      <c r="J4849" s="77"/>
      <c r="K4849" s="92"/>
    </row>
    <row r="4850" spans="1:11" ht="13.2" x14ac:dyDescent="0.25">
      <c r="A4850" s="14"/>
      <c r="B4850" s="14"/>
      <c r="C4850" s="14"/>
      <c r="D4850" s="16"/>
      <c r="E4850" s="16"/>
      <c r="F4850" s="14"/>
      <c r="G4850" s="14"/>
      <c r="H4850" s="14"/>
      <c r="I4850" s="15"/>
      <c r="J4850" s="77"/>
      <c r="K4850" s="92"/>
    </row>
    <row r="4851" spans="1:11" ht="13.2" x14ac:dyDescent="0.25">
      <c r="A4851" s="14"/>
      <c r="B4851" s="14"/>
      <c r="C4851" s="14"/>
      <c r="D4851" s="16"/>
      <c r="E4851" s="16"/>
      <c r="F4851" s="14"/>
      <c r="G4851" s="14"/>
      <c r="H4851" s="14"/>
      <c r="I4851" s="15"/>
      <c r="J4851" s="77"/>
      <c r="K4851" s="92"/>
    </row>
    <row r="4852" spans="1:11" ht="13.2" x14ac:dyDescent="0.25">
      <c r="A4852" s="14"/>
      <c r="B4852" s="14"/>
      <c r="C4852" s="14"/>
      <c r="D4852" s="16"/>
      <c r="E4852" s="16"/>
      <c r="F4852" s="14"/>
      <c r="G4852" s="14"/>
      <c r="H4852" s="14"/>
      <c r="I4852" s="15"/>
      <c r="J4852" s="77"/>
      <c r="K4852" s="92"/>
    </row>
    <row r="4853" spans="1:11" ht="13.2" x14ac:dyDescent="0.25">
      <c r="A4853" s="14"/>
      <c r="B4853" s="14"/>
      <c r="C4853" s="14"/>
      <c r="D4853" s="16"/>
      <c r="E4853" s="16"/>
      <c r="F4853" s="14"/>
      <c r="G4853" s="14"/>
      <c r="H4853" s="14"/>
      <c r="I4853" s="15"/>
      <c r="J4853" s="77"/>
      <c r="K4853" s="92"/>
    </row>
    <row r="4854" spans="1:11" ht="13.2" x14ac:dyDescent="0.25">
      <c r="A4854" s="14"/>
      <c r="B4854" s="14"/>
      <c r="C4854" s="14"/>
      <c r="D4854" s="16"/>
      <c r="E4854" s="16"/>
      <c r="F4854" s="14"/>
      <c r="G4854" s="14"/>
      <c r="H4854" s="14"/>
      <c r="I4854" s="15"/>
      <c r="J4854" s="77"/>
      <c r="K4854" s="92"/>
    </row>
    <row r="4855" spans="1:11" ht="13.2" x14ac:dyDescent="0.25">
      <c r="A4855" s="14"/>
      <c r="B4855" s="14"/>
      <c r="C4855" s="14"/>
      <c r="D4855" s="16"/>
      <c r="E4855" s="16"/>
      <c r="F4855" s="14"/>
      <c r="G4855" s="14"/>
      <c r="H4855" s="14"/>
      <c r="I4855" s="15"/>
      <c r="J4855" s="77"/>
      <c r="K4855" s="92"/>
    </row>
    <row r="4856" spans="1:11" ht="13.2" x14ac:dyDescent="0.25">
      <c r="A4856" s="14"/>
      <c r="B4856" s="14"/>
      <c r="C4856" s="14"/>
      <c r="D4856" s="16"/>
      <c r="E4856" s="16"/>
      <c r="F4856" s="14"/>
      <c r="G4856" s="14"/>
      <c r="H4856" s="14"/>
      <c r="I4856" s="15"/>
      <c r="J4856" s="77"/>
      <c r="K4856" s="92"/>
    </row>
    <row r="4857" spans="1:11" ht="13.2" x14ac:dyDescent="0.25">
      <c r="A4857" s="14"/>
      <c r="B4857" s="14"/>
      <c r="C4857" s="14"/>
      <c r="D4857" s="16"/>
      <c r="E4857" s="16"/>
      <c r="F4857" s="14"/>
      <c r="G4857" s="14"/>
      <c r="H4857" s="14"/>
      <c r="I4857" s="15"/>
      <c r="J4857" s="77"/>
      <c r="K4857" s="92"/>
    </row>
    <row r="4858" spans="1:11" ht="13.2" x14ac:dyDescent="0.25">
      <c r="A4858" s="14"/>
      <c r="B4858" s="14"/>
      <c r="C4858" s="14"/>
      <c r="D4858" s="16"/>
      <c r="E4858" s="16"/>
      <c r="F4858" s="14"/>
      <c r="G4858" s="14"/>
      <c r="H4858" s="14"/>
      <c r="I4858" s="15"/>
      <c r="J4858" s="77"/>
      <c r="K4858" s="92"/>
    </row>
    <row r="4859" spans="1:11" ht="13.2" x14ac:dyDescent="0.25">
      <c r="A4859" s="14"/>
      <c r="B4859" s="14"/>
      <c r="C4859" s="14"/>
      <c r="D4859" s="16"/>
      <c r="E4859" s="16"/>
      <c r="F4859" s="14"/>
      <c r="G4859" s="14"/>
      <c r="H4859" s="14"/>
      <c r="I4859" s="15"/>
      <c r="J4859" s="77"/>
      <c r="K4859" s="92"/>
    </row>
    <row r="4860" spans="1:11" ht="13.2" x14ac:dyDescent="0.25">
      <c r="A4860" s="14"/>
      <c r="B4860" s="14"/>
      <c r="C4860" s="14"/>
      <c r="D4860" s="16"/>
      <c r="E4860" s="16"/>
      <c r="F4860" s="14"/>
      <c r="G4860" s="14"/>
      <c r="H4860" s="14"/>
      <c r="I4860" s="15"/>
      <c r="J4860" s="77"/>
      <c r="K4860" s="92"/>
    </row>
    <row r="4861" spans="1:11" ht="13.2" x14ac:dyDescent="0.25">
      <c r="A4861" s="14"/>
      <c r="B4861" s="14"/>
      <c r="C4861" s="14"/>
      <c r="D4861" s="16"/>
      <c r="E4861" s="16"/>
      <c r="F4861" s="14"/>
      <c r="G4861" s="14"/>
      <c r="H4861" s="14"/>
      <c r="I4861" s="15"/>
      <c r="J4861" s="77"/>
      <c r="K4861" s="92"/>
    </row>
    <row r="4862" spans="1:11" ht="13.2" x14ac:dyDescent="0.25">
      <c r="A4862" s="14"/>
      <c r="B4862" s="14"/>
      <c r="C4862" s="14"/>
      <c r="D4862" s="16"/>
      <c r="E4862" s="16"/>
      <c r="F4862" s="14"/>
      <c r="G4862" s="14"/>
      <c r="H4862" s="14"/>
      <c r="I4862" s="15"/>
      <c r="J4862" s="77"/>
      <c r="K4862" s="92"/>
    </row>
    <row r="4863" spans="1:11" ht="13.2" x14ac:dyDescent="0.25">
      <c r="A4863" s="14"/>
      <c r="B4863" s="14"/>
      <c r="C4863" s="14"/>
      <c r="D4863" s="16"/>
      <c r="E4863" s="16"/>
      <c r="F4863" s="14"/>
      <c r="G4863" s="14"/>
      <c r="H4863" s="14"/>
      <c r="I4863" s="15"/>
      <c r="J4863" s="77"/>
      <c r="K4863" s="92"/>
    </row>
    <row r="4864" spans="1:11" ht="13.2" x14ac:dyDescent="0.25">
      <c r="A4864" s="14"/>
      <c r="B4864" s="14"/>
      <c r="C4864" s="14"/>
      <c r="D4864" s="16"/>
      <c r="E4864" s="16"/>
      <c r="F4864" s="14"/>
      <c r="G4864" s="14"/>
      <c r="H4864" s="14"/>
      <c r="I4864" s="15"/>
      <c r="J4864" s="77"/>
      <c r="K4864" s="92"/>
    </row>
    <row r="4865" spans="1:11" ht="13.2" x14ac:dyDescent="0.25">
      <c r="A4865" s="14"/>
      <c r="B4865" s="14"/>
      <c r="C4865" s="14"/>
      <c r="D4865" s="16"/>
      <c r="E4865" s="16"/>
      <c r="F4865" s="14"/>
      <c r="G4865" s="14"/>
      <c r="H4865" s="14"/>
      <c r="I4865" s="15"/>
      <c r="J4865" s="77"/>
      <c r="K4865" s="92"/>
    </row>
    <row r="4866" spans="1:11" ht="13.2" x14ac:dyDescent="0.25">
      <c r="A4866" s="14"/>
      <c r="B4866" s="14"/>
      <c r="C4866" s="14"/>
      <c r="D4866" s="16"/>
      <c r="E4866" s="16"/>
      <c r="F4866" s="14"/>
      <c r="G4866" s="14"/>
      <c r="H4866" s="14"/>
      <c r="I4866" s="15"/>
      <c r="J4866" s="77"/>
      <c r="K4866" s="92"/>
    </row>
    <row r="4867" spans="1:11" ht="13.2" x14ac:dyDescent="0.25">
      <c r="A4867" s="14"/>
      <c r="B4867" s="14"/>
      <c r="C4867" s="14"/>
      <c r="D4867" s="16"/>
      <c r="E4867" s="16"/>
      <c r="F4867" s="14"/>
      <c r="G4867" s="14"/>
      <c r="H4867" s="14"/>
      <c r="I4867" s="15"/>
      <c r="J4867" s="77"/>
      <c r="K4867" s="92"/>
    </row>
    <row r="4868" spans="1:11" ht="13.2" x14ac:dyDescent="0.25">
      <c r="A4868" s="14"/>
      <c r="B4868" s="14"/>
      <c r="C4868" s="14"/>
      <c r="D4868" s="16"/>
      <c r="E4868" s="16"/>
      <c r="F4868" s="14"/>
      <c r="G4868" s="14"/>
      <c r="H4868" s="14"/>
      <c r="I4868" s="15"/>
      <c r="J4868" s="77"/>
      <c r="K4868" s="92"/>
    </row>
    <row r="4869" spans="1:11" ht="13.2" x14ac:dyDescent="0.25">
      <c r="A4869" s="14"/>
      <c r="B4869" s="14"/>
      <c r="C4869" s="14"/>
      <c r="D4869" s="16"/>
      <c r="E4869" s="16"/>
      <c r="F4869" s="14"/>
      <c r="G4869" s="14"/>
      <c r="H4869" s="14"/>
      <c r="I4869" s="15"/>
      <c r="J4869" s="77"/>
      <c r="K4869" s="92"/>
    </row>
    <row r="4870" spans="1:11" ht="13.2" x14ac:dyDescent="0.25">
      <c r="A4870" s="14"/>
      <c r="B4870" s="14"/>
      <c r="C4870" s="14"/>
      <c r="D4870" s="16"/>
      <c r="E4870" s="16"/>
      <c r="F4870" s="14"/>
      <c r="G4870" s="14"/>
      <c r="H4870" s="14"/>
      <c r="I4870" s="15"/>
      <c r="J4870" s="77"/>
      <c r="K4870" s="92"/>
    </row>
    <row r="4871" spans="1:11" ht="13.2" x14ac:dyDescent="0.25">
      <c r="A4871" s="14"/>
      <c r="B4871" s="14"/>
      <c r="C4871" s="14"/>
      <c r="D4871" s="16"/>
      <c r="E4871" s="16"/>
      <c r="F4871" s="14"/>
      <c r="G4871" s="14"/>
      <c r="H4871" s="14"/>
      <c r="I4871" s="15"/>
      <c r="J4871" s="77"/>
      <c r="K4871" s="92"/>
    </row>
    <row r="4872" spans="1:11" ht="13.2" x14ac:dyDescent="0.25">
      <c r="A4872" s="14"/>
      <c r="B4872" s="14"/>
      <c r="C4872" s="14"/>
      <c r="D4872" s="16"/>
      <c r="E4872" s="16"/>
      <c r="F4872" s="14"/>
      <c r="G4872" s="14"/>
      <c r="H4872" s="14"/>
      <c r="I4872" s="15"/>
      <c r="J4872" s="77"/>
      <c r="K4872" s="92"/>
    </row>
    <row r="4873" spans="1:11" ht="13.2" x14ac:dyDescent="0.25">
      <c r="A4873" s="14"/>
      <c r="B4873" s="14"/>
      <c r="C4873" s="14"/>
      <c r="D4873" s="16"/>
      <c r="E4873" s="16"/>
      <c r="F4873" s="14"/>
      <c r="G4873" s="14"/>
      <c r="H4873" s="14"/>
      <c r="I4873" s="15"/>
      <c r="J4873" s="77"/>
      <c r="K4873" s="92"/>
    </row>
    <row r="4874" spans="1:11" ht="13.2" x14ac:dyDescent="0.25">
      <c r="A4874" s="14"/>
      <c r="B4874" s="14"/>
      <c r="C4874" s="14"/>
      <c r="D4874" s="16"/>
      <c r="E4874" s="16"/>
      <c r="F4874" s="14"/>
      <c r="G4874" s="14"/>
      <c r="H4874" s="14"/>
      <c r="I4874" s="15"/>
      <c r="J4874" s="77"/>
      <c r="K4874" s="92"/>
    </row>
    <row r="4875" spans="1:11" ht="13.2" x14ac:dyDescent="0.25">
      <c r="A4875" s="14"/>
      <c r="B4875" s="14"/>
      <c r="C4875" s="14"/>
      <c r="D4875" s="16"/>
      <c r="E4875" s="16"/>
      <c r="F4875" s="14"/>
      <c r="G4875" s="14"/>
      <c r="H4875" s="14"/>
      <c r="I4875" s="15"/>
      <c r="J4875" s="77"/>
      <c r="K4875" s="92"/>
    </row>
    <row r="4876" spans="1:11" ht="13.2" x14ac:dyDescent="0.25">
      <c r="A4876" s="14"/>
      <c r="B4876" s="14"/>
      <c r="C4876" s="14"/>
      <c r="D4876" s="16"/>
      <c r="E4876" s="16"/>
      <c r="F4876" s="14"/>
      <c r="G4876" s="14"/>
      <c r="H4876" s="14"/>
      <c r="I4876" s="15"/>
      <c r="J4876" s="77"/>
      <c r="K4876" s="92"/>
    </row>
    <row r="4877" spans="1:11" ht="13.2" x14ac:dyDescent="0.25">
      <c r="A4877" s="14"/>
      <c r="B4877" s="14"/>
      <c r="C4877" s="14"/>
      <c r="D4877" s="16"/>
      <c r="E4877" s="16"/>
      <c r="F4877" s="14"/>
      <c r="G4877" s="14"/>
      <c r="H4877" s="14"/>
      <c r="I4877" s="15"/>
      <c r="J4877" s="77"/>
      <c r="K4877" s="92"/>
    </row>
    <row r="4878" spans="1:11" ht="13.2" x14ac:dyDescent="0.25">
      <c r="A4878" s="14"/>
      <c r="B4878" s="14"/>
      <c r="C4878" s="14"/>
      <c r="D4878" s="16"/>
      <c r="E4878" s="16"/>
      <c r="F4878" s="14"/>
      <c r="G4878" s="14"/>
      <c r="H4878" s="14"/>
      <c r="I4878" s="15"/>
      <c r="J4878" s="77"/>
      <c r="K4878" s="92"/>
    </row>
    <row r="4879" spans="1:11" ht="13.2" x14ac:dyDescent="0.25">
      <c r="A4879" s="14"/>
      <c r="B4879" s="14"/>
      <c r="C4879" s="14"/>
      <c r="D4879" s="16"/>
      <c r="E4879" s="16"/>
      <c r="F4879" s="14"/>
      <c r="G4879" s="14"/>
      <c r="H4879" s="14"/>
      <c r="I4879" s="15"/>
      <c r="J4879" s="77"/>
      <c r="K4879" s="92"/>
    </row>
    <row r="4880" spans="1:11" ht="13.2" x14ac:dyDescent="0.25">
      <c r="A4880" s="14"/>
      <c r="B4880" s="14"/>
      <c r="C4880" s="14"/>
      <c r="D4880" s="16"/>
      <c r="E4880" s="16"/>
      <c r="F4880" s="14"/>
      <c r="G4880" s="14"/>
      <c r="H4880" s="14"/>
      <c r="I4880" s="15"/>
      <c r="J4880" s="77"/>
      <c r="K4880" s="92"/>
    </row>
    <row r="4881" spans="1:11" ht="13.2" x14ac:dyDescent="0.25">
      <c r="A4881" s="14"/>
      <c r="B4881" s="14"/>
      <c r="C4881" s="14"/>
      <c r="D4881" s="16"/>
      <c r="E4881" s="16"/>
      <c r="F4881" s="14"/>
      <c r="G4881" s="14"/>
      <c r="H4881" s="14"/>
      <c r="I4881" s="15"/>
      <c r="J4881" s="77"/>
      <c r="K4881" s="92"/>
    </row>
    <row r="4882" spans="1:11" ht="13.2" x14ac:dyDescent="0.25">
      <c r="A4882" s="14"/>
      <c r="B4882" s="14"/>
      <c r="C4882" s="14"/>
      <c r="D4882" s="16"/>
      <c r="E4882" s="16"/>
      <c r="F4882" s="14"/>
      <c r="G4882" s="14"/>
      <c r="H4882" s="14"/>
      <c r="I4882" s="15"/>
      <c r="J4882" s="77"/>
      <c r="K4882" s="92"/>
    </row>
    <row r="4883" spans="1:11" ht="13.2" x14ac:dyDescent="0.25">
      <c r="A4883" s="14"/>
      <c r="B4883" s="14"/>
      <c r="C4883" s="14"/>
      <c r="D4883" s="16"/>
      <c r="E4883" s="16"/>
      <c r="F4883" s="14"/>
      <c r="G4883" s="14"/>
      <c r="H4883" s="14"/>
      <c r="I4883" s="15"/>
      <c r="J4883" s="77"/>
      <c r="K4883" s="92"/>
    </row>
    <row r="4884" spans="1:11" ht="13.2" x14ac:dyDescent="0.25">
      <c r="A4884" s="14"/>
      <c r="B4884" s="14"/>
      <c r="C4884" s="14"/>
      <c r="D4884" s="16"/>
      <c r="E4884" s="16"/>
      <c r="F4884" s="14"/>
      <c r="G4884" s="14"/>
      <c r="H4884" s="14"/>
      <c r="I4884" s="15"/>
      <c r="J4884" s="77"/>
      <c r="K4884" s="92"/>
    </row>
    <row r="4885" spans="1:11" ht="13.2" x14ac:dyDescent="0.25">
      <c r="A4885" s="14"/>
      <c r="B4885" s="14"/>
      <c r="C4885" s="14"/>
      <c r="D4885" s="16"/>
      <c r="E4885" s="16"/>
      <c r="F4885" s="14"/>
      <c r="G4885" s="14"/>
      <c r="H4885" s="14"/>
      <c r="I4885" s="15"/>
      <c r="J4885" s="77"/>
      <c r="K4885" s="92"/>
    </row>
    <row r="4886" spans="1:11" ht="13.2" x14ac:dyDescent="0.25">
      <c r="A4886" s="14"/>
      <c r="B4886" s="14"/>
      <c r="C4886" s="14"/>
      <c r="D4886" s="16"/>
      <c r="E4886" s="16"/>
      <c r="F4886" s="14"/>
      <c r="G4886" s="14"/>
      <c r="H4886" s="14"/>
      <c r="I4886" s="15"/>
      <c r="J4886" s="77"/>
      <c r="K4886" s="92"/>
    </row>
    <row r="4887" spans="1:11" ht="13.2" x14ac:dyDescent="0.25">
      <c r="A4887" s="14"/>
      <c r="B4887" s="14"/>
      <c r="C4887" s="14"/>
      <c r="D4887" s="16"/>
      <c r="E4887" s="16"/>
      <c r="F4887" s="14"/>
      <c r="G4887" s="14"/>
      <c r="H4887" s="14"/>
      <c r="I4887" s="15"/>
      <c r="J4887" s="77"/>
      <c r="K4887" s="92"/>
    </row>
    <row r="4888" spans="1:11" ht="13.2" x14ac:dyDescent="0.25">
      <c r="A4888" s="14"/>
      <c r="B4888" s="14"/>
      <c r="C4888" s="14"/>
      <c r="D4888" s="16"/>
      <c r="E4888" s="16"/>
      <c r="F4888" s="14"/>
      <c r="G4888" s="14"/>
      <c r="H4888" s="14"/>
      <c r="I4888" s="15"/>
      <c r="J4888" s="77"/>
      <c r="K4888" s="92"/>
    </row>
    <row r="4889" spans="1:11" ht="13.2" x14ac:dyDescent="0.25">
      <c r="A4889" s="14"/>
      <c r="B4889" s="14"/>
      <c r="C4889" s="14"/>
      <c r="D4889" s="16"/>
      <c r="E4889" s="16"/>
      <c r="F4889" s="14"/>
      <c r="G4889" s="14"/>
      <c r="H4889" s="14"/>
      <c r="I4889" s="15"/>
      <c r="J4889" s="77"/>
      <c r="K4889" s="92"/>
    </row>
    <row r="4890" spans="1:11" ht="13.2" x14ac:dyDescent="0.25">
      <c r="A4890" s="14"/>
      <c r="B4890" s="14"/>
      <c r="C4890" s="14"/>
      <c r="D4890" s="16"/>
      <c r="E4890" s="16"/>
      <c r="F4890" s="14"/>
      <c r="G4890" s="14"/>
      <c r="H4890" s="14"/>
      <c r="I4890" s="15"/>
      <c r="J4890" s="77"/>
      <c r="K4890" s="92"/>
    </row>
    <row r="4891" spans="1:11" ht="13.2" x14ac:dyDescent="0.25">
      <c r="A4891" s="14"/>
      <c r="B4891" s="14"/>
      <c r="C4891" s="14"/>
      <c r="D4891" s="16"/>
      <c r="E4891" s="16"/>
      <c r="F4891" s="14"/>
      <c r="G4891" s="14"/>
      <c r="H4891" s="14"/>
      <c r="I4891" s="15"/>
      <c r="J4891" s="77"/>
      <c r="K4891" s="92"/>
    </row>
    <row r="4892" spans="1:11" ht="13.2" x14ac:dyDescent="0.25">
      <c r="A4892" s="14"/>
      <c r="B4892" s="14"/>
      <c r="C4892" s="14"/>
      <c r="D4892" s="16"/>
      <c r="E4892" s="16"/>
      <c r="F4892" s="14"/>
      <c r="G4892" s="14"/>
      <c r="H4892" s="14"/>
      <c r="I4892" s="15"/>
      <c r="J4892" s="77"/>
      <c r="K4892" s="92"/>
    </row>
    <row r="4893" spans="1:11" ht="13.2" x14ac:dyDescent="0.25">
      <c r="A4893" s="14"/>
      <c r="B4893" s="14"/>
      <c r="C4893" s="14"/>
      <c r="D4893" s="16"/>
      <c r="E4893" s="16"/>
      <c r="F4893" s="14"/>
      <c r="G4893" s="14"/>
      <c r="H4893" s="14"/>
      <c r="I4893" s="15"/>
      <c r="J4893" s="77"/>
      <c r="K4893" s="92"/>
    </row>
    <row r="4894" spans="1:11" ht="13.2" x14ac:dyDescent="0.25">
      <c r="A4894" s="14"/>
      <c r="B4894" s="14"/>
      <c r="C4894" s="14"/>
      <c r="D4894" s="16"/>
      <c r="E4894" s="16"/>
      <c r="F4894" s="14"/>
      <c r="G4894" s="14"/>
      <c r="H4894" s="14"/>
      <c r="I4894" s="15"/>
      <c r="J4894" s="77"/>
      <c r="K4894" s="92"/>
    </row>
    <row r="4895" spans="1:11" ht="13.2" x14ac:dyDescent="0.25">
      <c r="A4895" s="14"/>
      <c r="B4895" s="14"/>
      <c r="C4895" s="14"/>
      <c r="D4895" s="16"/>
      <c r="E4895" s="16"/>
      <c r="F4895" s="14"/>
      <c r="G4895" s="14"/>
      <c r="H4895" s="14"/>
      <c r="I4895" s="15"/>
      <c r="J4895" s="77"/>
      <c r="K4895" s="92"/>
    </row>
    <row r="4896" spans="1:11" ht="13.2" x14ac:dyDescent="0.25">
      <c r="A4896" s="14"/>
      <c r="B4896" s="14"/>
      <c r="C4896" s="14"/>
      <c r="D4896" s="16"/>
      <c r="E4896" s="16"/>
      <c r="F4896" s="14"/>
      <c r="G4896" s="14"/>
      <c r="H4896" s="14"/>
      <c r="I4896" s="15"/>
      <c r="J4896" s="77"/>
      <c r="K4896" s="92"/>
    </row>
    <row r="4897" spans="1:11" ht="13.2" x14ac:dyDescent="0.25">
      <c r="A4897" s="14"/>
      <c r="B4897" s="14"/>
      <c r="C4897" s="14"/>
      <c r="D4897" s="16"/>
      <c r="E4897" s="16"/>
      <c r="F4897" s="14"/>
      <c r="G4897" s="14"/>
      <c r="H4897" s="14"/>
      <c r="I4897" s="15"/>
      <c r="J4897" s="77"/>
      <c r="K4897" s="92"/>
    </row>
    <row r="4898" spans="1:11" ht="13.2" x14ac:dyDescent="0.25">
      <c r="A4898" s="14"/>
      <c r="B4898" s="14"/>
      <c r="C4898" s="14"/>
      <c r="D4898" s="16"/>
      <c r="E4898" s="16"/>
      <c r="F4898" s="14"/>
      <c r="G4898" s="14"/>
      <c r="H4898" s="14"/>
      <c r="I4898" s="15"/>
      <c r="J4898" s="77"/>
      <c r="K4898" s="92"/>
    </row>
    <row r="4899" spans="1:11" ht="13.2" x14ac:dyDescent="0.25">
      <c r="A4899" s="14"/>
      <c r="B4899" s="14"/>
      <c r="C4899" s="14"/>
      <c r="D4899" s="16"/>
      <c r="E4899" s="16"/>
      <c r="F4899" s="14"/>
      <c r="G4899" s="14"/>
      <c r="H4899" s="14"/>
      <c r="I4899" s="15"/>
      <c r="J4899" s="77"/>
      <c r="K4899" s="92"/>
    </row>
    <row r="4900" spans="1:11" ht="13.2" x14ac:dyDescent="0.25">
      <c r="A4900" s="14"/>
      <c r="B4900" s="14"/>
      <c r="C4900" s="14"/>
      <c r="D4900" s="16"/>
      <c r="E4900" s="16"/>
      <c r="F4900" s="14"/>
      <c r="G4900" s="14"/>
      <c r="H4900" s="14"/>
      <c r="I4900" s="15"/>
      <c r="J4900" s="77"/>
      <c r="K4900" s="92"/>
    </row>
    <row r="4901" spans="1:11" ht="13.2" x14ac:dyDescent="0.25">
      <c r="A4901" s="14"/>
      <c r="B4901" s="14"/>
      <c r="C4901" s="14"/>
      <c r="D4901" s="16"/>
      <c r="E4901" s="16"/>
      <c r="F4901" s="14"/>
      <c r="G4901" s="14"/>
      <c r="H4901" s="14"/>
      <c r="I4901" s="15"/>
      <c r="J4901" s="77"/>
      <c r="K4901" s="92"/>
    </row>
    <row r="4902" spans="1:11" ht="13.2" x14ac:dyDescent="0.25">
      <c r="A4902" s="14"/>
      <c r="B4902" s="14"/>
      <c r="C4902" s="14"/>
      <c r="D4902" s="16"/>
      <c r="E4902" s="16"/>
      <c r="F4902" s="14"/>
      <c r="G4902" s="14"/>
      <c r="H4902" s="14"/>
      <c r="I4902" s="15"/>
      <c r="J4902" s="77"/>
      <c r="K4902" s="92"/>
    </row>
    <row r="4903" spans="1:11" ht="13.2" x14ac:dyDescent="0.25">
      <c r="A4903" s="14"/>
      <c r="B4903" s="14"/>
      <c r="C4903" s="14"/>
      <c r="D4903" s="16"/>
      <c r="E4903" s="16"/>
      <c r="F4903" s="14"/>
      <c r="G4903" s="14"/>
      <c r="H4903" s="14"/>
      <c r="I4903" s="15"/>
      <c r="J4903" s="77"/>
      <c r="K4903" s="92"/>
    </row>
    <row r="4904" spans="1:11" ht="13.2" x14ac:dyDescent="0.25">
      <c r="A4904" s="14"/>
      <c r="B4904" s="14"/>
      <c r="C4904" s="14"/>
      <c r="D4904" s="16"/>
      <c r="E4904" s="16"/>
      <c r="F4904" s="14"/>
      <c r="G4904" s="14"/>
      <c r="H4904" s="14"/>
      <c r="I4904" s="15"/>
      <c r="J4904" s="77"/>
      <c r="K4904" s="92"/>
    </row>
    <row r="4905" spans="1:11" ht="13.2" x14ac:dyDescent="0.25">
      <c r="A4905" s="14"/>
      <c r="B4905" s="14"/>
      <c r="C4905" s="14"/>
      <c r="D4905" s="16"/>
      <c r="E4905" s="16"/>
      <c r="F4905" s="14"/>
      <c r="G4905" s="14"/>
      <c r="H4905" s="14"/>
      <c r="I4905" s="15"/>
      <c r="J4905" s="77"/>
      <c r="K4905" s="92"/>
    </row>
    <row r="4906" spans="1:11" ht="13.2" x14ac:dyDescent="0.25">
      <c r="A4906" s="14"/>
      <c r="B4906" s="14"/>
      <c r="C4906" s="14"/>
      <c r="D4906" s="16"/>
      <c r="E4906" s="16"/>
      <c r="F4906" s="14"/>
      <c r="G4906" s="14"/>
      <c r="H4906" s="14"/>
      <c r="I4906" s="15"/>
      <c r="J4906" s="77"/>
      <c r="K4906" s="92"/>
    </row>
    <row r="4907" spans="1:11" ht="13.2" x14ac:dyDescent="0.25">
      <c r="A4907" s="14"/>
      <c r="B4907" s="14"/>
      <c r="C4907" s="14"/>
      <c r="D4907" s="16"/>
      <c r="E4907" s="16"/>
      <c r="F4907" s="14"/>
      <c r="G4907" s="14"/>
      <c r="H4907" s="14"/>
      <c r="I4907" s="15"/>
      <c r="J4907" s="77"/>
      <c r="K4907" s="92"/>
    </row>
    <row r="4908" spans="1:11" ht="13.2" x14ac:dyDescent="0.25">
      <c r="A4908" s="14"/>
      <c r="B4908" s="14"/>
      <c r="C4908" s="14"/>
      <c r="D4908" s="16"/>
      <c r="E4908" s="16"/>
      <c r="F4908" s="14"/>
      <c r="G4908" s="14"/>
      <c r="H4908" s="14"/>
      <c r="I4908" s="15"/>
      <c r="J4908" s="77"/>
      <c r="K4908" s="92"/>
    </row>
    <row r="4909" spans="1:11" ht="13.2" x14ac:dyDescent="0.25">
      <c r="A4909" s="14"/>
      <c r="B4909" s="14"/>
      <c r="C4909" s="14"/>
      <c r="D4909" s="16"/>
      <c r="E4909" s="16"/>
      <c r="F4909" s="14"/>
      <c r="G4909" s="14"/>
      <c r="H4909" s="14"/>
      <c r="I4909" s="15"/>
      <c r="J4909" s="77"/>
      <c r="K4909" s="92"/>
    </row>
    <row r="4910" spans="1:11" ht="13.2" x14ac:dyDescent="0.25">
      <c r="A4910" s="14"/>
      <c r="B4910" s="14"/>
      <c r="C4910" s="14"/>
      <c r="D4910" s="16"/>
      <c r="E4910" s="16"/>
      <c r="F4910" s="14"/>
      <c r="G4910" s="14"/>
      <c r="H4910" s="14"/>
      <c r="I4910" s="15"/>
      <c r="J4910" s="77"/>
      <c r="K4910" s="92"/>
    </row>
    <row r="4911" spans="1:11" ht="13.2" x14ac:dyDescent="0.25">
      <c r="A4911" s="14"/>
      <c r="B4911" s="14"/>
      <c r="C4911" s="14"/>
      <c r="D4911" s="16"/>
      <c r="E4911" s="16"/>
      <c r="F4911" s="14"/>
      <c r="G4911" s="14"/>
      <c r="H4911" s="14"/>
      <c r="I4911" s="15"/>
      <c r="J4911" s="77"/>
      <c r="K4911" s="92"/>
    </row>
    <row r="4912" spans="1:11" ht="13.2" x14ac:dyDescent="0.25">
      <c r="A4912" s="14"/>
      <c r="B4912" s="14"/>
      <c r="C4912" s="14"/>
      <c r="D4912" s="16"/>
      <c r="E4912" s="16"/>
      <c r="F4912" s="14"/>
      <c r="G4912" s="14"/>
      <c r="H4912" s="14"/>
      <c r="I4912" s="15"/>
      <c r="J4912" s="77"/>
      <c r="K4912" s="92"/>
    </row>
    <row r="4913" spans="1:11" ht="13.2" x14ac:dyDescent="0.25">
      <c r="A4913" s="14"/>
      <c r="B4913" s="14"/>
      <c r="C4913" s="14"/>
      <c r="D4913" s="16"/>
      <c r="E4913" s="16"/>
      <c r="F4913" s="14"/>
      <c r="G4913" s="14"/>
      <c r="H4913" s="14"/>
      <c r="I4913" s="15"/>
      <c r="J4913" s="77"/>
      <c r="K4913" s="92"/>
    </row>
    <row r="4914" spans="1:11" ht="13.2" x14ac:dyDescent="0.25">
      <c r="A4914" s="14"/>
      <c r="B4914" s="14"/>
      <c r="C4914" s="14"/>
      <c r="D4914" s="16"/>
      <c r="E4914" s="16"/>
      <c r="F4914" s="14"/>
      <c r="G4914" s="14"/>
      <c r="H4914" s="14"/>
      <c r="I4914" s="15"/>
      <c r="J4914" s="77"/>
      <c r="K4914" s="92"/>
    </row>
    <row r="4915" spans="1:11" ht="13.2" x14ac:dyDescent="0.25">
      <c r="A4915" s="14"/>
      <c r="B4915" s="14"/>
      <c r="C4915" s="14"/>
      <c r="D4915" s="16"/>
      <c r="E4915" s="16"/>
      <c r="F4915" s="14"/>
      <c r="G4915" s="14"/>
      <c r="H4915" s="14"/>
      <c r="I4915" s="15"/>
      <c r="J4915" s="77"/>
      <c r="K4915" s="92"/>
    </row>
    <row r="4916" spans="1:11" ht="13.2" x14ac:dyDescent="0.25">
      <c r="A4916" s="14"/>
      <c r="B4916" s="14"/>
      <c r="C4916" s="14"/>
      <c r="D4916" s="16"/>
      <c r="E4916" s="16"/>
      <c r="F4916" s="14"/>
      <c r="G4916" s="14"/>
      <c r="H4916" s="14"/>
      <c r="I4916" s="15"/>
      <c r="J4916" s="77"/>
      <c r="K4916" s="92"/>
    </row>
    <row r="4917" spans="1:11" ht="13.2" x14ac:dyDescent="0.25">
      <c r="A4917" s="14"/>
      <c r="B4917" s="14"/>
      <c r="C4917" s="14"/>
      <c r="D4917" s="16"/>
      <c r="E4917" s="16"/>
      <c r="F4917" s="14"/>
      <c r="G4917" s="14"/>
      <c r="H4917" s="14"/>
      <c r="I4917" s="15"/>
      <c r="J4917" s="77"/>
      <c r="K4917" s="92"/>
    </row>
    <row r="4918" spans="1:11" ht="13.2" x14ac:dyDescent="0.25">
      <c r="A4918" s="14"/>
      <c r="B4918" s="14"/>
      <c r="C4918" s="14"/>
      <c r="D4918" s="16"/>
      <c r="E4918" s="16"/>
      <c r="F4918" s="14"/>
      <c r="G4918" s="14"/>
      <c r="H4918" s="14"/>
      <c r="I4918" s="15"/>
      <c r="J4918" s="77"/>
      <c r="K4918" s="92"/>
    </row>
    <row r="4919" spans="1:11" ht="13.2" x14ac:dyDescent="0.25">
      <c r="A4919" s="14"/>
      <c r="B4919" s="14"/>
      <c r="C4919" s="14"/>
      <c r="D4919" s="16"/>
      <c r="E4919" s="16"/>
      <c r="F4919" s="14"/>
      <c r="G4919" s="14"/>
      <c r="H4919" s="14"/>
      <c r="I4919" s="15"/>
      <c r="J4919" s="77"/>
      <c r="K4919" s="92"/>
    </row>
    <row r="4920" spans="1:11" ht="13.2" x14ac:dyDescent="0.25">
      <c r="A4920" s="14"/>
      <c r="B4920" s="14"/>
      <c r="C4920" s="14"/>
      <c r="D4920" s="16"/>
      <c r="E4920" s="16"/>
      <c r="F4920" s="14"/>
      <c r="G4920" s="14"/>
      <c r="H4920" s="14"/>
      <c r="I4920" s="15"/>
      <c r="J4920" s="77"/>
      <c r="K4920" s="92"/>
    </row>
    <row r="4921" spans="1:11" ht="13.2" x14ac:dyDescent="0.25">
      <c r="A4921" s="14"/>
      <c r="B4921" s="14"/>
      <c r="C4921" s="14"/>
      <c r="D4921" s="16"/>
      <c r="E4921" s="16"/>
      <c r="F4921" s="14"/>
      <c r="G4921" s="14"/>
      <c r="H4921" s="14"/>
      <c r="I4921" s="15"/>
      <c r="J4921" s="77"/>
      <c r="K4921" s="92"/>
    </row>
    <row r="4922" spans="1:11" ht="13.2" x14ac:dyDescent="0.25">
      <c r="A4922" s="14"/>
      <c r="B4922" s="14"/>
      <c r="C4922" s="14"/>
      <c r="D4922" s="16"/>
      <c r="E4922" s="16"/>
      <c r="F4922" s="14"/>
      <c r="G4922" s="14"/>
      <c r="H4922" s="14"/>
      <c r="I4922" s="15"/>
      <c r="J4922" s="77"/>
      <c r="K4922" s="92"/>
    </row>
    <row r="4923" spans="1:11" ht="13.2" x14ac:dyDescent="0.25">
      <c r="A4923" s="14"/>
      <c r="B4923" s="14"/>
      <c r="C4923" s="14"/>
      <c r="D4923" s="16"/>
      <c r="E4923" s="16"/>
      <c r="F4923" s="14"/>
      <c r="G4923" s="14"/>
      <c r="H4923" s="14"/>
      <c r="I4923" s="15"/>
      <c r="J4923" s="77"/>
      <c r="K4923" s="92"/>
    </row>
    <row r="4924" spans="1:11" ht="13.2" x14ac:dyDescent="0.25">
      <c r="A4924" s="14"/>
      <c r="B4924" s="14"/>
      <c r="C4924" s="14"/>
      <c r="D4924" s="16"/>
      <c r="E4924" s="16"/>
      <c r="F4924" s="14"/>
      <c r="G4924" s="14"/>
      <c r="H4924" s="14"/>
      <c r="I4924" s="15"/>
      <c r="J4924" s="77"/>
      <c r="K4924" s="92"/>
    </row>
    <row r="4925" spans="1:11" ht="13.2" x14ac:dyDescent="0.25">
      <c r="A4925" s="14"/>
      <c r="B4925" s="14"/>
      <c r="C4925" s="14"/>
      <c r="D4925" s="16"/>
      <c r="E4925" s="16"/>
      <c r="F4925" s="14"/>
      <c r="G4925" s="14"/>
      <c r="H4925" s="14"/>
      <c r="I4925" s="15"/>
      <c r="J4925" s="77"/>
      <c r="K4925" s="92"/>
    </row>
    <row r="4926" spans="1:11" ht="13.2" x14ac:dyDescent="0.25">
      <c r="A4926" s="14"/>
      <c r="B4926" s="14"/>
      <c r="C4926" s="14"/>
      <c r="D4926" s="16"/>
      <c r="E4926" s="16"/>
      <c r="F4926" s="14"/>
      <c r="G4926" s="14"/>
      <c r="H4926" s="14"/>
      <c r="I4926" s="15"/>
      <c r="J4926" s="77"/>
      <c r="K4926" s="92"/>
    </row>
    <row r="4927" spans="1:11" ht="13.2" x14ac:dyDescent="0.25">
      <c r="A4927" s="14"/>
      <c r="B4927" s="14"/>
      <c r="C4927" s="14"/>
      <c r="D4927" s="16"/>
      <c r="E4927" s="16"/>
      <c r="F4927" s="14"/>
      <c r="G4927" s="14"/>
      <c r="H4927" s="14"/>
      <c r="I4927" s="15"/>
      <c r="J4927" s="77"/>
      <c r="K4927" s="92"/>
    </row>
    <row r="4928" spans="1:11" ht="13.2" x14ac:dyDescent="0.25">
      <c r="A4928" s="14"/>
      <c r="B4928" s="14"/>
      <c r="C4928" s="14"/>
      <c r="D4928" s="16"/>
      <c r="E4928" s="16"/>
      <c r="F4928" s="14"/>
      <c r="G4928" s="14"/>
      <c r="H4928" s="14"/>
      <c r="I4928" s="15"/>
      <c r="J4928" s="77"/>
      <c r="K4928" s="92"/>
    </row>
    <row r="4929" spans="1:11" ht="13.2" x14ac:dyDescent="0.25">
      <c r="A4929" s="14"/>
      <c r="B4929" s="14"/>
      <c r="C4929" s="14"/>
      <c r="D4929" s="16"/>
      <c r="E4929" s="16"/>
      <c r="F4929" s="14"/>
      <c r="G4929" s="14"/>
      <c r="H4929" s="14"/>
      <c r="I4929" s="15"/>
      <c r="J4929" s="77"/>
      <c r="K4929" s="92"/>
    </row>
    <row r="4930" spans="1:11" ht="13.2" x14ac:dyDescent="0.25">
      <c r="A4930" s="14"/>
      <c r="B4930" s="14"/>
      <c r="C4930" s="14"/>
      <c r="D4930" s="16"/>
      <c r="E4930" s="16"/>
      <c r="F4930" s="14"/>
      <c r="G4930" s="14"/>
      <c r="H4930" s="14"/>
      <c r="I4930" s="15"/>
      <c r="J4930" s="77"/>
      <c r="K4930" s="92"/>
    </row>
    <row r="4931" spans="1:11" ht="13.2" x14ac:dyDescent="0.25">
      <c r="A4931" s="14"/>
      <c r="B4931" s="14"/>
      <c r="C4931" s="14"/>
      <c r="D4931" s="16"/>
      <c r="E4931" s="16"/>
      <c r="F4931" s="14"/>
      <c r="G4931" s="14"/>
      <c r="H4931" s="14"/>
      <c r="I4931" s="15"/>
      <c r="J4931" s="77"/>
      <c r="K4931" s="92"/>
    </row>
    <row r="4932" spans="1:11" ht="13.2" x14ac:dyDescent="0.25">
      <c r="A4932" s="14"/>
      <c r="B4932" s="14"/>
      <c r="C4932" s="14"/>
      <c r="D4932" s="16"/>
      <c r="E4932" s="16"/>
      <c r="F4932" s="14"/>
      <c r="G4932" s="14"/>
      <c r="H4932" s="14"/>
      <c r="I4932" s="15"/>
      <c r="J4932" s="77"/>
      <c r="K4932" s="92"/>
    </row>
    <row r="4933" spans="1:11" ht="13.2" x14ac:dyDescent="0.25">
      <c r="A4933" s="14"/>
      <c r="B4933" s="14"/>
      <c r="C4933" s="14"/>
      <c r="D4933" s="16"/>
      <c r="E4933" s="16"/>
      <c r="F4933" s="14"/>
      <c r="G4933" s="14"/>
      <c r="H4933" s="14"/>
      <c r="I4933" s="15"/>
      <c r="J4933" s="77"/>
      <c r="K4933" s="92"/>
    </row>
    <row r="4934" spans="1:11" ht="13.2" x14ac:dyDescent="0.25">
      <c r="A4934" s="14"/>
      <c r="B4934" s="14"/>
      <c r="C4934" s="14"/>
      <c r="D4934" s="16"/>
      <c r="E4934" s="16"/>
      <c r="F4934" s="14"/>
      <c r="G4934" s="14"/>
      <c r="H4934" s="14"/>
      <c r="I4934" s="15"/>
      <c r="J4934" s="77"/>
      <c r="K4934" s="92"/>
    </row>
    <row r="4935" spans="1:11" ht="13.2" x14ac:dyDescent="0.25">
      <c r="A4935" s="14"/>
      <c r="B4935" s="14"/>
      <c r="C4935" s="14"/>
      <c r="D4935" s="16"/>
      <c r="E4935" s="16"/>
      <c r="F4935" s="14"/>
      <c r="G4935" s="14"/>
      <c r="H4935" s="14"/>
      <c r="I4935" s="15"/>
      <c r="J4935" s="77"/>
      <c r="K4935" s="92"/>
    </row>
    <row r="4936" spans="1:11" ht="13.2" x14ac:dyDescent="0.25">
      <c r="A4936" s="14"/>
      <c r="B4936" s="14"/>
      <c r="C4936" s="14"/>
      <c r="D4936" s="16"/>
      <c r="E4936" s="16"/>
      <c r="F4936" s="14"/>
      <c r="G4936" s="14"/>
      <c r="H4936" s="14"/>
      <c r="I4936" s="15"/>
      <c r="J4936" s="77"/>
      <c r="K4936" s="92"/>
    </row>
    <row r="4937" spans="1:11" ht="13.2" x14ac:dyDescent="0.25">
      <c r="A4937" s="14"/>
      <c r="B4937" s="14"/>
      <c r="C4937" s="14"/>
      <c r="D4937" s="16"/>
      <c r="E4937" s="16"/>
      <c r="F4937" s="14"/>
      <c r="G4937" s="14"/>
      <c r="H4937" s="14"/>
      <c r="I4937" s="15"/>
      <c r="J4937" s="77"/>
      <c r="K4937" s="92"/>
    </row>
    <row r="4938" spans="1:11" ht="13.2" x14ac:dyDescent="0.25">
      <c r="A4938" s="14"/>
      <c r="B4938" s="14"/>
      <c r="C4938" s="14"/>
      <c r="D4938" s="16"/>
      <c r="E4938" s="16"/>
      <c r="F4938" s="14"/>
      <c r="G4938" s="14"/>
      <c r="H4938" s="14"/>
      <c r="I4938" s="15"/>
      <c r="J4938" s="77"/>
      <c r="K4938" s="92"/>
    </row>
    <row r="4939" spans="1:11" ht="13.2" x14ac:dyDescent="0.25">
      <c r="A4939" s="14"/>
      <c r="B4939" s="14"/>
      <c r="C4939" s="14"/>
      <c r="D4939" s="16"/>
      <c r="E4939" s="16"/>
      <c r="F4939" s="14"/>
      <c r="G4939" s="14"/>
      <c r="H4939" s="14"/>
      <c r="I4939" s="15"/>
      <c r="J4939" s="77"/>
      <c r="K4939" s="92"/>
    </row>
    <row r="4940" spans="1:11" ht="13.2" x14ac:dyDescent="0.25">
      <c r="A4940" s="14"/>
      <c r="B4940" s="14"/>
      <c r="C4940" s="14"/>
      <c r="D4940" s="16"/>
      <c r="E4940" s="16"/>
      <c r="F4940" s="14"/>
      <c r="G4940" s="14"/>
      <c r="H4940" s="14"/>
      <c r="I4940" s="15"/>
      <c r="J4940" s="77"/>
      <c r="K4940" s="92"/>
    </row>
    <row r="4941" spans="1:11" ht="13.2" x14ac:dyDescent="0.25">
      <c r="A4941" s="14"/>
      <c r="B4941" s="14"/>
      <c r="C4941" s="14"/>
      <c r="D4941" s="16"/>
      <c r="E4941" s="16"/>
      <c r="F4941" s="14"/>
      <c r="G4941" s="14"/>
      <c r="H4941" s="14"/>
      <c r="I4941" s="15"/>
      <c r="J4941" s="77"/>
      <c r="K4941" s="92"/>
    </row>
    <row r="4942" spans="1:11" ht="13.2" x14ac:dyDescent="0.25">
      <c r="A4942" s="14"/>
      <c r="B4942" s="14"/>
      <c r="C4942" s="14"/>
      <c r="D4942" s="16"/>
      <c r="E4942" s="16"/>
      <c r="F4942" s="14"/>
      <c r="G4942" s="14"/>
      <c r="H4942" s="14"/>
      <c r="I4942" s="15"/>
      <c r="J4942" s="77"/>
      <c r="K4942" s="92"/>
    </row>
    <row r="4943" spans="1:11" ht="13.2" x14ac:dyDescent="0.25">
      <c r="A4943" s="14"/>
      <c r="B4943" s="14"/>
      <c r="C4943" s="14"/>
      <c r="D4943" s="16"/>
      <c r="E4943" s="16"/>
      <c r="F4943" s="14"/>
      <c r="G4943" s="14"/>
      <c r="H4943" s="14"/>
      <c r="I4943" s="15"/>
      <c r="J4943" s="77"/>
      <c r="K4943" s="92"/>
    </row>
    <row r="4944" spans="1:11" ht="13.2" x14ac:dyDescent="0.25">
      <c r="A4944" s="14"/>
      <c r="B4944" s="14"/>
      <c r="C4944" s="14"/>
      <c r="D4944" s="16"/>
      <c r="E4944" s="16"/>
      <c r="F4944" s="14"/>
      <c r="G4944" s="14"/>
      <c r="H4944" s="14"/>
      <c r="I4944" s="15"/>
      <c r="J4944" s="77"/>
      <c r="K4944" s="92"/>
    </row>
    <row r="4945" spans="1:11" ht="13.2" x14ac:dyDescent="0.25">
      <c r="A4945" s="14"/>
      <c r="B4945" s="14"/>
      <c r="C4945" s="14"/>
      <c r="D4945" s="16"/>
      <c r="E4945" s="16"/>
      <c r="F4945" s="14"/>
      <c r="G4945" s="14"/>
      <c r="H4945" s="14"/>
      <c r="I4945" s="15"/>
      <c r="J4945" s="77"/>
      <c r="K4945" s="92"/>
    </row>
    <row r="4946" spans="1:11" ht="13.2" x14ac:dyDescent="0.25">
      <c r="A4946" s="14"/>
      <c r="B4946" s="14"/>
      <c r="C4946" s="14"/>
      <c r="D4946" s="16"/>
      <c r="E4946" s="16"/>
      <c r="F4946" s="14"/>
      <c r="G4946" s="14"/>
      <c r="H4946" s="14"/>
      <c r="I4946" s="15"/>
      <c r="J4946" s="77"/>
      <c r="K4946" s="92"/>
    </row>
    <row r="4947" spans="1:11" ht="13.2" x14ac:dyDescent="0.25">
      <c r="A4947" s="14"/>
      <c r="B4947" s="14"/>
      <c r="C4947" s="14"/>
      <c r="D4947" s="16"/>
      <c r="E4947" s="16"/>
      <c r="F4947" s="14"/>
      <c r="G4947" s="14"/>
      <c r="H4947" s="14"/>
      <c r="I4947" s="15"/>
      <c r="J4947" s="77"/>
      <c r="K4947" s="92"/>
    </row>
    <row r="4948" spans="1:11" ht="13.2" x14ac:dyDescent="0.25">
      <c r="A4948" s="14"/>
      <c r="B4948" s="14"/>
      <c r="C4948" s="14"/>
      <c r="D4948" s="16"/>
      <c r="E4948" s="16"/>
      <c r="F4948" s="14"/>
      <c r="G4948" s="14"/>
      <c r="H4948" s="14"/>
      <c r="I4948" s="15"/>
      <c r="J4948" s="77"/>
      <c r="K4948" s="92"/>
    </row>
    <row r="4949" spans="1:11" ht="13.2" x14ac:dyDescent="0.25">
      <c r="A4949" s="14"/>
      <c r="B4949" s="14"/>
      <c r="C4949" s="14"/>
      <c r="D4949" s="16"/>
      <c r="E4949" s="16"/>
      <c r="F4949" s="14"/>
      <c r="G4949" s="14"/>
      <c r="H4949" s="14"/>
      <c r="I4949" s="15"/>
      <c r="J4949" s="77"/>
      <c r="K4949" s="92"/>
    </row>
    <row r="4950" spans="1:11" ht="13.2" x14ac:dyDescent="0.25">
      <c r="A4950" s="14"/>
      <c r="B4950" s="14"/>
      <c r="C4950" s="14"/>
      <c r="D4950" s="16"/>
      <c r="E4950" s="16"/>
      <c r="F4950" s="14"/>
      <c r="G4950" s="14"/>
      <c r="H4950" s="14"/>
      <c r="I4950" s="15"/>
      <c r="J4950" s="77"/>
      <c r="K4950" s="92"/>
    </row>
    <row r="4951" spans="1:11" ht="13.2" x14ac:dyDescent="0.25">
      <c r="A4951" s="14"/>
      <c r="B4951" s="14"/>
      <c r="C4951" s="14"/>
      <c r="D4951" s="16"/>
      <c r="E4951" s="16"/>
      <c r="F4951" s="14"/>
      <c r="G4951" s="14"/>
      <c r="H4951" s="14"/>
      <c r="I4951" s="15"/>
      <c r="J4951" s="77"/>
      <c r="K4951" s="92"/>
    </row>
    <row r="4952" spans="1:11" ht="13.2" x14ac:dyDescent="0.25">
      <c r="A4952" s="14"/>
      <c r="B4952" s="14"/>
      <c r="C4952" s="14"/>
      <c r="D4952" s="16"/>
      <c r="E4952" s="16"/>
      <c r="F4952" s="14"/>
      <c r="G4952" s="14"/>
      <c r="H4952" s="14"/>
      <c r="I4952" s="15"/>
      <c r="J4952" s="77"/>
      <c r="K4952" s="92"/>
    </row>
    <row r="4953" spans="1:11" ht="13.2" x14ac:dyDescent="0.25">
      <c r="A4953" s="14"/>
      <c r="B4953" s="14"/>
      <c r="C4953" s="14"/>
      <c r="D4953" s="16"/>
      <c r="E4953" s="16"/>
      <c r="F4953" s="14"/>
      <c r="G4953" s="14"/>
      <c r="H4953" s="14"/>
      <c r="I4953" s="15"/>
      <c r="J4953" s="77"/>
      <c r="K4953" s="92"/>
    </row>
    <row r="4954" spans="1:11" ht="13.2" x14ac:dyDescent="0.25">
      <c r="A4954" s="14"/>
      <c r="B4954" s="14"/>
      <c r="C4954" s="14"/>
      <c r="D4954" s="16"/>
      <c r="E4954" s="16"/>
      <c r="F4954" s="14"/>
      <c r="G4954" s="14"/>
      <c r="H4954" s="14"/>
      <c r="I4954" s="15"/>
      <c r="J4954" s="77"/>
      <c r="K4954" s="92"/>
    </row>
    <row r="4955" spans="1:11" ht="13.2" x14ac:dyDescent="0.25">
      <c r="A4955" s="14"/>
      <c r="B4955" s="14"/>
      <c r="C4955" s="14"/>
      <c r="D4955" s="16"/>
      <c r="E4955" s="16"/>
      <c r="F4955" s="14"/>
      <c r="G4955" s="14"/>
      <c r="H4955" s="14"/>
      <c r="I4955" s="15"/>
      <c r="J4955" s="77"/>
      <c r="K4955" s="92"/>
    </row>
    <row r="4956" spans="1:11" ht="13.2" x14ac:dyDescent="0.25">
      <c r="A4956" s="14"/>
      <c r="B4956" s="14"/>
      <c r="C4956" s="14"/>
      <c r="D4956" s="16"/>
      <c r="E4956" s="16"/>
      <c r="F4956" s="14"/>
      <c r="G4956" s="14"/>
      <c r="H4956" s="14"/>
      <c r="I4956" s="15"/>
      <c r="J4956" s="77"/>
      <c r="K4956" s="92"/>
    </row>
    <row r="4957" spans="1:11" ht="13.2" x14ac:dyDescent="0.25">
      <c r="A4957" s="14"/>
      <c r="B4957" s="14"/>
      <c r="C4957" s="14"/>
      <c r="D4957" s="16"/>
      <c r="E4957" s="16"/>
      <c r="F4957" s="14"/>
      <c r="G4957" s="14"/>
      <c r="H4957" s="14"/>
      <c r="I4957" s="15"/>
      <c r="J4957" s="77"/>
      <c r="K4957" s="92"/>
    </row>
    <row r="4958" spans="1:11" ht="13.2" x14ac:dyDescent="0.25">
      <c r="A4958" s="14"/>
      <c r="B4958" s="14"/>
      <c r="C4958" s="14"/>
      <c r="D4958" s="16"/>
      <c r="E4958" s="16"/>
      <c r="F4958" s="14"/>
      <c r="G4958" s="14"/>
      <c r="H4958" s="14"/>
      <c r="I4958" s="15"/>
      <c r="J4958" s="77"/>
      <c r="K4958" s="92"/>
    </row>
    <row r="4959" spans="1:11" ht="13.2" x14ac:dyDescent="0.25">
      <c r="A4959" s="14"/>
      <c r="B4959" s="14"/>
      <c r="C4959" s="14"/>
      <c r="D4959" s="16"/>
      <c r="E4959" s="16"/>
      <c r="F4959" s="14"/>
      <c r="G4959" s="14"/>
      <c r="H4959" s="14"/>
      <c r="I4959" s="15"/>
      <c r="J4959" s="77"/>
      <c r="K4959" s="92"/>
    </row>
    <row r="4960" spans="1:11" ht="13.2" x14ac:dyDescent="0.25">
      <c r="A4960" s="14"/>
      <c r="B4960" s="14"/>
      <c r="C4960" s="14"/>
      <c r="D4960" s="16"/>
      <c r="E4960" s="16"/>
      <c r="F4960" s="14"/>
      <c r="G4960" s="14"/>
      <c r="H4960" s="14"/>
      <c r="I4960" s="15"/>
      <c r="J4960" s="77"/>
      <c r="K4960" s="92"/>
    </row>
    <row r="4961" spans="1:11" ht="13.2" x14ac:dyDescent="0.25">
      <c r="A4961" s="14"/>
      <c r="B4961" s="14"/>
      <c r="C4961" s="14"/>
      <c r="D4961" s="16"/>
      <c r="E4961" s="16"/>
      <c r="F4961" s="14"/>
      <c r="G4961" s="14"/>
      <c r="H4961" s="14"/>
      <c r="I4961" s="15"/>
      <c r="J4961" s="77"/>
      <c r="K4961" s="92"/>
    </row>
    <row r="4962" spans="1:11" ht="13.2" x14ac:dyDescent="0.25">
      <c r="A4962" s="14"/>
      <c r="B4962" s="14"/>
      <c r="C4962" s="14"/>
      <c r="D4962" s="16"/>
      <c r="E4962" s="16"/>
      <c r="F4962" s="14"/>
      <c r="G4962" s="14"/>
      <c r="H4962" s="14"/>
      <c r="I4962" s="15"/>
      <c r="J4962" s="77"/>
      <c r="K4962" s="92"/>
    </row>
    <row r="4963" spans="1:11" ht="13.2" x14ac:dyDescent="0.25">
      <c r="A4963" s="14"/>
      <c r="B4963" s="14"/>
      <c r="C4963" s="14"/>
      <c r="D4963" s="16"/>
      <c r="E4963" s="16"/>
      <c r="F4963" s="14"/>
      <c r="G4963" s="14"/>
      <c r="H4963" s="14"/>
      <c r="I4963" s="15"/>
      <c r="J4963" s="77"/>
      <c r="K4963" s="92"/>
    </row>
    <row r="4964" spans="1:11" ht="13.2" x14ac:dyDescent="0.25">
      <c r="A4964" s="14"/>
      <c r="B4964" s="14"/>
      <c r="C4964" s="14"/>
      <c r="D4964" s="16"/>
      <c r="E4964" s="16"/>
      <c r="F4964" s="14"/>
      <c r="G4964" s="14"/>
      <c r="H4964" s="14"/>
      <c r="I4964" s="15"/>
      <c r="J4964" s="77"/>
      <c r="K4964" s="92"/>
    </row>
    <row r="4965" spans="1:11" ht="13.2" x14ac:dyDescent="0.25">
      <c r="A4965" s="14"/>
      <c r="B4965" s="14"/>
      <c r="C4965" s="14"/>
      <c r="D4965" s="16"/>
      <c r="E4965" s="16"/>
      <c r="F4965" s="14"/>
      <c r="G4965" s="14"/>
      <c r="H4965" s="14"/>
      <c r="I4965" s="15"/>
      <c r="J4965" s="77"/>
      <c r="K4965" s="92"/>
    </row>
    <row r="4966" spans="1:11" ht="13.2" x14ac:dyDescent="0.25">
      <c r="A4966" s="14"/>
      <c r="B4966" s="14"/>
      <c r="C4966" s="14"/>
      <c r="D4966" s="16"/>
      <c r="E4966" s="16"/>
      <c r="F4966" s="14"/>
      <c r="G4966" s="14"/>
      <c r="H4966" s="14"/>
      <c r="I4966" s="15"/>
      <c r="J4966" s="77"/>
      <c r="K4966" s="92"/>
    </row>
    <row r="4967" spans="1:11" ht="13.2" x14ac:dyDescent="0.25">
      <c r="A4967" s="14"/>
      <c r="B4967" s="14"/>
      <c r="C4967" s="14"/>
      <c r="D4967" s="16"/>
      <c r="E4967" s="16"/>
      <c r="F4967" s="14"/>
      <c r="G4967" s="14"/>
      <c r="H4967" s="14"/>
      <c r="I4967" s="15"/>
      <c r="J4967" s="77"/>
      <c r="K4967" s="92"/>
    </row>
    <row r="4968" spans="1:11" ht="13.2" x14ac:dyDescent="0.25">
      <c r="A4968" s="14"/>
      <c r="B4968" s="14"/>
      <c r="C4968" s="14"/>
      <c r="D4968" s="16"/>
      <c r="E4968" s="16"/>
      <c r="F4968" s="14"/>
      <c r="G4968" s="14"/>
      <c r="H4968" s="14"/>
      <c r="I4968" s="15"/>
      <c r="J4968" s="77"/>
      <c r="K4968" s="92"/>
    </row>
    <row r="4969" spans="1:11" ht="13.2" x14ac:dyDescent="0.25">
      <c r="A4969" s="14"/>
      <c r="B4969" s="14"/>
      <c r="C4969" s="14"/>
      <c r="D4969" s="16"/>
      <c r="E4969" s="16"/>
      <c r="F4969" s="14"/>
      <c r="G4969" s="14"/>
      <c r="H4969" s="14"/>
      <c r="I4969" s="15"/>
      <c r="J4969" s="77"/>
      <c r="K4969" s="92"/>
    </row>
    <row r="4970" spans="1:11" ht="13.2" x14ac:dyDescent="0.25">
      <c r="A4970" s="14"/>
      <c r="B4970" s="14"/>
      <c r="C4970" s="14"/>
      <c r="D4970" s="16"/>
      <c r="E4970" s="16"/>
      <c r="F4970" s="14"/>
      <c r="G4970" s="14"/>
      <c r="H4970" s="14"/>
      <c r="I4970" s="15"/>
      <c r="J4970" s="77"/>
      <c r="K4970" s="92"/>
    </row>
    <row r="4971" spans="1:11" ht="13.2" x14ac:dyDescent="0.25">
      <c r="A4971" s="14"/>
      <c r="B4971" s="14"/>
      <c r="C4971" s="14"/>
      <c r="D4971" s="16"/>
      <c r="E4971" s="16"/>
      <c r="F4971" s="14"/>
      <c r="G4971" s="14"/>
      <c r="H4971" s="14"/>
      <c r="I4971" s="15"/>
      <c r="J4971" s="77"/>
      <c r="K4971" s="92"/>
    </row>
    <row r="4972" spans="1:11" ht="13.2" x14ac:dyDescent="0.25">
      <c r="A4972" s="14"/>
      <c r="B4972" s="14"/>
      <c r="C4972" s="14"/>
      <c r="D4972" s="16"/>
      <c r="E4972" s="16"/>
      <c r="F4972" s="14"/>
      <c r="G4972" s="14"/>
      <c r="H4972" s="14"/>
      <c r="I4972" s="15"/>
      <c r="J4972" s="77"/>
      <c r="K4972" s="92"/>
    </row>
    <row r="4973" spans="1:11" ht="13.2" x14ac:dyDescent="0.25">
      <c r="A4973" s="14"/>
      <c r="B4973" s="14"/>
      <c r="C4973" s="14"/>
      <c r="D4973" s="16"/>
      <c r="E4973" s="16"/>
      <c r="F4973" s="14"/>
      <c r="G4973" s="14"/>
      <c r="H4973" s="14"/>
      <c r="I4973" s="15"/>
      <c r="J4973" s="77"/>
      <c r="K4973" s="92"/>
    </row>
    <row r="4974" spans="1:11" ht="13.2" x14ac:dyDescent="0.25">
      <c r="A4974" s="14"/>
      <c r="B4974" s="14"/>
      <c r="C4974" s="14"/>
      <c r="D4974" s="16"/>
      <c r="E4974" s="16"/>
      <c r="F4974" s="14"/>
      <c r="G4974" s="14"/>
      <c r="H4974" s="14"/>
      <c r="I4974" s="15"/>
      <c r="J4974" s="77"/>
      <c r="K4974" s="92"/>
    </row>
    <row r="4975" spans="1:11" ht="13.2" x14ac:dyDescent="0.25">
      <c r="A4975" s="14"/>
      <c r="B4975" s="14"/>
      <c r="C4975" s="14"/>
      <c r="D4975" s="16"/>
      <c r="E4975" s="16"/>
      <c r="F4975" s="14"/>
      <c r="G4975" s="14"/>
      <c r="H4975" s="14"/>
      <c r="I4975" s="15"/>
      <c r="J4975" s="77"/>
      <c r="K4975" s="92"/>
    </row>
    <row r="4976" spans="1:11" ht="13.2" x14ac:dyDescent="0.25">
      <c r="A4976" s="14"/>
      <c r="B4976" s="14"/>
      <c r="C4976" s="14"/>
      <c r="D4976" s="16"/>
      <c r="E4976" s="16"/>
      <c r="F4976" s="14"/>
      <c r="G4976" s="14"/>
      <c r="H4976" s="14"/>
      <c r="I4976" s="15"/>
      <c r="J4976" s="77"/>
      <c r="K4976" s="92"/>
    </row>
    <row r="4977" spans="1:11" ht="13.2" x14ac:dyDescent="0.25">
      <c r="A4977" s="14"/>
      <c r="B4977" s="14"/>
      <c r="C4977" s="14"/>
      <c r="D4977" s="16"/>
      <c r="E4977" s="16"/>
      <c r="F4977" s="14"/>
      <c r="G4977" s="14"/>
      <c r="H4977" s="14"/>
      <c r="I4977" s="15"/>
      <c r="J4977" s="77"/>
      <c r="K4977" s="92"/>
    </row>
    <row r="4978" spans="1:11" ht="13.2" x14ac:dyDescent="0.25">
      <c r="A4978" s="14"/>
      <c r="B4978" s="14"/>
      <c r="C4978" s="14"/>
      <c r="D4978" s="16"/>
      <c r="E4978" s="16"/>
      <c r="F4978" s="14"/>
      <c r="G4978" s="14"/>
      <c r="H4978" s="14"/>
      <c r="I4978" s="15"/>
      <c r="J4978" s="77"/>
      <c r="K4978" s="92"/>
    </row>
    <row r="4979" spans="1:11" ht="13.2" x14ac:dyDescent="0.25">
      <c r="A4979" s="14"/>
      <c r="B4979" s="14"/>
      <c r="C4979" s="14"/>
      <c r="D4979" s="16"/>
      <c r="E4979" s="16"/>
      <c r="F4979" s="14"/>
      <c r="G4979" s="14"/>
      <c r="H4979" s="14"/>
      <c r="I4979" s="15"/>
      <c r="J4979" s="77"/>
      <c r="K4979" s="92"/>
    </row>
    <row r="4980" spans="1:11" ht="13.2" x14ac:dyDescent="0.25">
      <c r="A4980" s="14"/>
      <c r="B4980" s="14"/>
      <c r="C4980" s="14"/>
      <c r="D4980" s="16"/>
      <c r="E4980" s="16"/>
      <c r="F4980" s="14"/>
      <c r="G4980" s="14"/>
      <c r="H4980" s="14"/>
      <c r="I4980" s="15"/>
      <c r="J4980" s="77"/>
      <c r="K4980" s="92"/>
    </row>
    <row r="4981" spans="1:11" ht="13.2" x14ac:dyDescent="0.25">
      <c r="A4981" s="14"/>
      <c r="B4981" s="14"/>
      <c r="C4981" s="14"/>
      <c r="D4981" s="16"/>
      <c r="E4981" s="16"/>
      <c r="F4981" s="14"/>
      <c r="G4981" s="14"/>
      <c r="H4981" s="14"/>
      <c r="I4981" s="15"/>
      <c r="J4981" s="77"/>
      <c r="K4981" s="92"/>
    </row>
    <row r="4982" spans="1:11" ht="13.2" x14ac:dyDescent="0.25">
      <c r="A4982" s="14"/>
      <c r="B4982" s="14"/>
      <c r="C4982" s="14"/>
      <c r="D4982" s="16"/>
      <c r="E4982" s="16"/>
      <c r="F4982" s="14"/>
      <c r="G4982" s="14"/>
      <c r="H4982" s="14"/>
      <c r="I4982" s="15"/>
      <c r="J4982" s="77"/>
      <c r="K4982" s="92"/>
    </row>
    <row r="4983" spans="1:11" ht="13.2" x14ac:dyDescent="0.25">
      <c r="A4983" s="14"/>
      <c r="B4983" s="14"/>
      <c r="C4983" s="14"/>
      <c r="D4983" s="16"/>
      <c r="E4983" s="16"/>
      <c r="F4983" s="14"/>
      <c r="G4983" s="14"/>
      <c r="H4983" s="14"/>
      <c r="I4983" s="15"/>
      <c r="J4983" s="77"/>
      <c r="K4983" s="92"/>
    </row>
    <row r="4984" spans="1:11" ht="13.2" x14ac:dyDescent="0.25">
      <c r="A4984" s="14"/>
      <c r="B4984" s="14"/>
      <c r="C4984" s="14"/>
      <c r="D4984" s="16"/>
      <c r="E4984" s="16"/>
      <c r="F4984" s="14"/>
      <c r="G4984" s="14"/>
      <c r="H4984" s="14"/>
      <c r="I4984" s="15"/>
      <c r="J4984" s="77"/>
      <c r="K4984" s="92"/>
    </row>
    <row r="4985" spans="1:11" ht="13.2" x14ac:dyDescent="0.25">
      <c r="A4985" s="14"/>
      <c r="B4985" s="14"/>
      <c r="C4985" s="14"/>
      <c r="D4985" s="16"/>
      <c r="E4985" s="16"/>
      <c r="F4985" s="14"/>
      <c r="G4985" s="14"/>
      <c r="H4985" s="14"/>
      <c r="I4985" s="15"/>
      <c r="J4985" s="77"/>
      <c r="K4985" s="92"/>
    </row>
    <row r="4986" spans="1:11" ht="13.2" x14ac:dyDescent="0.25">
      <c r="A4986" s="14"/>
      <c r="B4986" s="14"/>
      <c r="C4986" s="14"/>
      <c r="D4986" s="16"/>
      <c r="E4986" s="16"/>
      <c r="F4986" s="14"/>
      <c r="G4986" s="14"/>
      <c r="H4986" s="14"/>
      <c r="I4986" s="15"/>
      <c r="J4986" s="77"/>
      <c r="K4986" s="92"/>
    </row>
    <row r="4987" spans="1:11" ht="13.2" x14ac:dyDescent="0.25">
      <c r="A4987" s="14"/>
      <c r="B4987" s="14"/>
      <c r="C4987" s="14"/>
      <c r="D4987" s="16"/>
      <c r="E4987" s="16"/>
      <c r="F4987" s="14"/>
      <c r="G4987" s="14"/>
      <c r="H4987" s="14"/>
      <c r="I4987" s="15"/>
      <c r="J4987" s="77"/>
      <c r="K4987" s="92"/>
    </row>
    <row r="4988" spans="1:11" ht="13.2" x14ac:dyDescent="0.25">
      <c r="A4988" s="14"/>
      <c r="B4988" s="14"/>
      <c r="C4988" s="14"/>
      <c r="D4988" s="16"/>
      <c r="E4988" s="16"/>
      <c r="F4988" s="14"/>
      <c r="G4988" s="14"/>
      <c r="H4988" s="14"/>
      <c r="I4988" s="15"/>
      <c r="J4988" s="77"/>
      <c r="K4988" s="92"/>
    </row>
    <row r="4989" spans="1:11" ht="13.2" x14ac:dyDescent="0.25">
      <c r="A4989" s="14"/>
      <c r="B4989" s="14"/>
      <c r="C4989" s="14"/>
      <c r="D4989" s="16"/>
      <c r="E4989" s="16"/>
      <c r="F4989" s="14"/>
      <c r="G4989" s="14"/>
      <c r="H4989" s="14"/>
      <c r="I4989" s="15"/>
      <c r="J4989" s="77"/>
      <c r="K4989" s="92"/>
    </row>
    <row r="4990" spans="1:11" ht="13.2" x14ac:dyDescent="0.25">
      <c r="A4990" s="14"/>
      <c r="B4990" s="14"/>
      <c r="C4990" s="14"/>
      <c r="D4990" s="16"/>
      <c r="E4990" s="16"/>
      <c r="F4990" s="14"/>
      <c r="G4990" s="14"/>
      <c r="H4990" s="14"/>
      <c r="I4990" s="15"/>
      <c r="J4990" s="77"/>
      <c r="K4990" s="92"/>
    </row>
    <row r="4991" spans="1:11" ht="13.2" x14ac:dyDescent="0.25">
      <c r="A4991" s="14"/>
      <c r="B4991" s="14"/>
      <c r="C4991" s="14"/>
      <c r="D4991" s="16"/>
      <c r="E4991" s="16"/>
      <c r="F4991" s="14"/>
      <c r="G4991" s="14"/>
      <c r="H4991" s="14"/>
      <c r="I4991" s="15"/>
      <c r="J4991" s="77"/>
      <c r="K4991" s="92"/>
    </row>
    <row r="4992" spans="1:11" ht="13.2" x14ac:dyDescent="0.25">
      <c r="A4992" s="14"/>
      <c r="B4992" s="14"/>
      <c r="C4992" s="14"/>
      <c r="D4992" s="16"/>
      <c r="E4992" s="16"/>
      <c r="F4992" s="14"/>
      <c r="G4992" s="14"/>
      <c r="H4992" s="14"/>
      <c r="I4992" s="15"/>
      <c r="J4992" s="77"/>
      <c r="K4992" s="92"/>
    </row>
    <row r="4993" spans="1:11" ht="13.2" x14ac:dyDescent="0.25">
      <c r="A4993" s="14"/>
      <c r="B4993" s="14"/>
      <c r="C4993" s="14"/>
      <c r="D4993" s="16"/>
      <c r="E4993" s="16"/>
      <c r="F4993" s="14"/>
      <c r="G4993" s="14"/>
      <c r="H4993" s="14"/>
      <c r="I4993" s="15"/>
      <c r="J4993" s="77"/>
      <c r="K4993" s="92"/>
    </row>
    <row r="4994" spans="1:11" ht="13.2" x14ac:dyDescent="0.25">
      <c r="A4994" s="14"/>
      <c r="B4994" s="14"/>
      <c r="C4994" s="14"/>
      <c r="D4994" s="16"/>
      <c r="E4994" s="16"/>
      <c r="F4994" s="14"/>
      <c r="G4994" s="14"/>
      <c r="H4994" s="14"/>
      <c r="I4994" s="15"/>
      <c r="J4994" s="77"/>
      <c r="K4994" s="92"/>
    </row>
    <row r="4995" spans="1:11" ht="13.2" x14ac:dyDescent="0.25">
      <c r="A4995" s="14"/>
      <c r="B4995" s="14"/>
      <c r="C4995" s="14"/>
      <c r="D4995" s="16"/>
      <c r="E4995" s="16"/>
      <c r="F4995" s="14"/>
      <c r="G4995" s="14"/>
      <c r="H4995" s="14"/>
      <c r="I4995" s="15"/>
      <c r="J4995" s="77"/>
      <c r="K4995" s="92"/>
    </row>
    <row r="4996" spans="1:11" ht="13.2" x14ac:dyDescent="0.25">
      <c r="A4996" s="14"/>
      <c r="B4996" s="14"/>
      <c r="C4996" s="14"/>
      <c r="D4996" s="16"/>
      <c r="E4996" s="16"/>
      <c r="F4996" s="14"/>
      <c r="G4996" s="14"/>
      <c r="H4996" s="14"/>
      <c r="I4996" s="15"/>
      <c r="J4996" s="77"/>
      <c r="K4996" s="92"/>
    </row>
    <row r="4997" spans="1:11" ht="13.2" x14ac:dyDescent="0.25">
      <c r="A4997" s="14"/>
      <c r="B4997" s="14"/>
      <c r="C4997" s="14"/>
      <c r="D4997" s="16"/>
      <c r="E4997" s="16"/>
      <c r="F4997" s="14"/>
      <c r="G4997" s="14"/>
      <c r="H4997" s="14"/>
      <c r="I4997" s="15"/>
      <c r="J4997" s="77"/>
      <c r="K4997" s="92"/>
    </row>
    <row r="4998" spans="1:11" ht="13.2" x14ac:dyDescent="0.25">
      <c r="A4998" s="14"/>
      <c r="B4998" s="14"/>
      <c r="C4998" s="14"/>
      <c r="D4998" s="16"/>
      <c r="E4998" s="16"/>
      <c r="F4998" s="14"/>
      <c r="G4998" s="14"/>
      <c r="H4998" s="14"/>
      <c r="I4998" s="15"/>
      <c r="J4998" s="77"/>
      <c r="K4998" s="92"/>
    </row>
    <row r="4999" spans="1:11" ht="13.2" x14ac:dyDescent="0.25">
      <c r="A4999" s="14"/>
      <c r="B4999" s="14"/>
      <c r="C4999" s="14"/>
      <c r="D4999" s="16"/>
      <c r="E4999" s="16"/>
      <c r="F4999" s="14"/>
      <c r="G4999" s="14"/>
      <c r="H4999" s="14"/>
      <c r="I4999" s="15"/>
      <c r="J4999" s="77"/>
      <c r="K4999" s="92"/>
    </row>
    <row r="5000" spans="1:11" ht="13.2" x14ac:dyDescent="0.25">
      <c r="A5000" s="14"/>
      <c r="B5000" s="14"/>
      <c r="C5000" s="14"/>
      <c r="D5000" s="16"/>
      <c r="E5000" s="16"/>
      <c r="F5000" s="14"/>
      <c r="G5000" s="14"/>
      <c r="H5000" s="14"/>
      <c r="I5000" s="15"/>
      <c r="J5000" s="77"/>
      <c r="K5000" s="92"/>
    </row>
    <row r="5001" spans="1:11" ht="13.2" x14ac:dyDescent="0.25">
      <c r="A5001" s="14"/>
      <c r="B5001" s="14"/>
      <c r="C5001" s="14"/>
      <c r="D5001" s="16"/>
      <c r="E5001" s="16"/>
      <c r="F5001" s="14"/>
      <c r="G5001" s="14"/>
      <c r="H5001" s="14"/>
      <c r="I5001" s="15"/>
      <c r="J5001" s="77"/>
      <c r="K5001" s="92"/>
    </row>
    <row r="5002" spans="1:11" ht="13.2" x14ac:dyDescent="0.25">
      <c r="A5002" s="14"/>
      <c r="B5002" s="14"/>
      <c r="C5002" s="14"/>
      <c r="D5002" s="16"/>
      <c r="E5002" s="16"/>
      <c r="F5002" s="14"/>
      <c r="G5002" s="14"/>
      <c r="H5002" s="14"/>
      <c r="I5002" s="15"/>
      <c r="J5002" s="77"/>
      <c r="K5002" s="92"/>
    </row>
    <row r="5003" spans="1:11" ht="13.2" x14ac:dyDescent="0.25">
      <c r="A5003" s="14"/>
      <c r="B5003" s="14"/>
      <c r="C5003" s="14"/>
      <c r="D5003" s="16"/>
      <c r="E5003" s="16"/>
      <c r="F5003" s="14"/>
      <c r="G5003" s="14"/>
      <c r="H5003" s="14"/>
      <c r="I5003" s="15"/>
      <c r="J5003" s="77"/>
      <c r="K5003" s="92"/>
    </row>
    <row r="5004" spans="1:11" ht="13.2" x14ac:dyDescent="0.25">
      <c r="A5004" s="14"/>
      <c r="B5004" s="14"/>
      <c r="C5004" s="14"/>
      <c r="D5004" s="16"/>
      <c r="E5004" s="16"/>
      <c r="F5004" s="14"/>
      <c r="G5004" s="14"/>
      <c r="H5004" s="14"/>
      <c r="I5004" s="15"/>
      <c r="J5004" s="77"/>
      <c r="K5004" s="92"/>
    </row>
    <row r="5005" spans="1:11" ht="13.2" x14ac:dyDescent="0.25">
      <c r="A5005" s="14"/>
      <c r="B5005" s="14"/>
      <c r="C5005" s="14"/>
      <c r="D5005" s="16"/>
      <c r="E5005" s="16"/>
      <c r="F5005" s="14"/>
      <c r="G5005" s="14"/>
      <c r="H5005" s="14"/>
      <c r="I5005" s="15"/>
      <c r="J5005" s="77"/>
      <c r="K5005" s="92"/>
    </row>
    <row r="5006" spans="1:11" ht="13.2" x14ac:dyDescent="0.25">
      <c r="A5006" s="14"/>
      <c r="B5006" s="14"/>
      <c r="C5006" s="14"/>
      <c r="D5006" s="16"/>
      <c r="E5006" s="16"/>
      <c r="F5006" s="14"/>
      <c r="G5006" s="14"/>
      <c r="H5006" s="14"/>
      <c r="I5006" s="15"/>
      <c r="J5006" s="77"/>
      <c r="K5006" s="92"/>
    </row>
    <row r="5007" spans="1:11" ht="13.2" x14ac:dyDescent="0.25">
      <c r="A5007" s="14"/>
      <c r="B5007" s="14"/>
      <c r="C5007" s="14"/>
      <c r="D5007" s="16"/>
      <c r="E5007" s="16"/>
      <c r="F5007" s="14"/>
      <c r="G5007" s="14"/>
      <c r="H5007" s="14"/>
      <c r="I5007" s="15"/>
      <c r="J5007" s="77"/>
      <c r="K5007" s="92"/>
    </row>
    <row r="5008" spans="1:11" ht="13.2" x14ac:dyDescent="0.25">
      <c r="A5008" s="14"/>
      <c r="B5008" s="14"/>
      <c r="C5008" s="14"/>
      <c r="D5008" s="16"/>
      <c r="E5008" s="16"/>
      <c r="F5008" s="14"/>
      <c r="G5008" s="14"/>
      <c r="H5008" s="14"/>
      <c r="I5008" s="15"/>
      <c r="J5008" s="77"/>
      <c r="K5008" s="92"/>
    </row>
    <row r="5009" spans="1:11" ht="13.2" x14ac:dyDescent="0.25">
      <c r="A5009" s="14"/>
      <c r="B5009" s="14"/>
      <c r="C5009" s="14"/>
      <c r="D5009" s="16"/>
      <c r="E5009" s="16"/>
      <c r="F5009" s="14"/>
      <c r="G5009" s="14"/>
      <c r="H5009" s="14"/>
      <c r="I5009" s="15"/>
      <c r="J5009" s="77"/>
      <c r="K5009" s="92"/>
    </row>
    <row r="5010" spans="1:11" ht="13.2" x14ac:dyDescent="0.25">
      <c r="A5010" s="14"/>
      <c r="B5010" s="14"/>
      <c r="C5010" s="14"/>
      <c r="D5010" s="16"/>
      <c r="E5010" s="16"/>
      <c r="F5010" s="14"/>
      <c r="G5010" s="14"/>
      <c r="H5010" s="14"/>
      <c r="I5010" s="15"/>
      <c r="J5010" s="77"/>
      <c r="K5010" s="92"/>
    </row>
    <row r="5011" spans="1:11" ht="13.2" x14ac:dyDescent="0.25">
      <c r="A5011" s="14"/>
      <c r="B5011" s="14"/>
      <c r="C5011" s="14"/>
      <c r="D5011" s="16"/>
      <c r="E5011" s="16"/>
      <c r="F5011" s="14"/>
      <c r="G5011" s="14"/>
      <c r="H5011" s="14"/>
      <c r="I5011" s="15"/>
      <c r="J5011" s="77"/>
      <c r="K5011" s="92"/>
    </row>
    <row r="5012" spans="1:11" ht="13.2" x14ac:dyDescent="0.25">
      <c r="A5012" s="14"/>
      <c r="B5012" s="14"/>
      <c r="C5012" s="14"/>
      <c r="D5012" s="16"/>
      <c r="E5012" s="16"/>
      <c r="F5012" s="14"/>
      <c r="G5012" s="14"/>
      <c r="H5012" s="14"/>
      <c r="I5012" s="15"/>
      <c r="J5012" s="77"/>
      <c r="K5012" s="92"/>
    </row>
    <row r="5013" spans="1:11" ht="13.2" x14ac:dyDescent="0.25">
      <c r="A5013" s="14"/>
      <c r="B5013" s="14"/>
      <c r="C5013" s="14"/>
      <c r="D5013" s="16"/>
      <c r="E5013" s="16"/>
      <c r="F5013" s="14"/>
      <c r="G5013" s="14"/>
      <c r="H5013" s="14"/>
      <c r="I5013" s="15"/>
      <c r="J5013" s="77"/>
      <c r="K5013" s="92"/>
    </row>
    <row r="5014" spans="1:11" ht="13.2" x14ac:dyDescent="0.25">
      <c r="A5014" s="14"/>
      <c r="B5014" s="14"/>
      <c r="C5014" s="14"/>
      <c r="D5014" s="16"/>
      <c r="E5014" s="16"/>
      <c r="F5014" s="14"/>
      <c r="G5014" s="14"/>
      <c r="H5014" s="14"/>
      <c r="I5014" s="15"/>
      <c r="J5014" s="77"/>
      <c r="K5014" s="92"/>
    </row>
    <row r="5015" spans="1:11" ht="13.2" x14ac:dyDescent="0.25">
      <c r="A5015" s="14"/>
      <c r="B5015" s="14"/>
      <c r="C5015" s="14"/>
      <c r="D5015" s="16"/>
      <c r="E5015" s="16"/>
      <c r="F5015" s="14"/>
      <c r="G5015" s="14"/>
      <c r="H5015" s="14"/>
      <c r="I5015" s="15"/>
      <c r="J5015" s="77"/>
      <c r="K5015" s="92"/>
    </row>
    <row r="5016" spans="1:11" ht="13.2" x14ac:dyDescent="0.25">
      <c r="A5016" s="14"/>
      <c r="B5016" s="14"/>
      <c r="C5016" s="14"/>
      <c r="D5016" s="16"/>
      <c r="E5016" s="16"/>
      <c r="F5016" s="14"/>
      <c r="G5016" s="14"/>
      <c r="H5016" s="14"/>
      <c r="I5016" s="15"/>
      <c r="J5016" s="77"/>
      <c r="K5016" s="92"/>
    </row>
    <row r="5017" spans="1:11" ht="13.2" x14ac:dyDescent="0.25">
      <c r="A5017" s="14"/>
      <c r="B5017" s="14"/>
      <c r="C5017" s="14"/>
      <c r="D5017" s="16"/>
      <c r="E5017" s="16"/>
      <c r="F5017" s="14"/>
      <c r="G5017" s="14"/>
      <c r="H5017" s="14"/>
      <c r="I5017" s="15"/>
      <c r="J5017" s="77"/>
      <c r="K5017" s="92"/>
    </row>
    <row r="5018" spans="1:11" ht="13.2" x14ac:dyDescent="0.25">
      <c r="A5018" s="14"/>
      <c r="B5018" s="14"/>
      <c r="C5018" s="14"/>
      <c r="D5018" s="16"/>
      <c r="E5018" s="16"/>
      <c r="F5018" s="14"/>
      <c r="G5018" s="14"/>
      <c r="H5018" s="14"/>
      <c r="I5018" s="15"/>
      <c r="J5018" s="77"/>
      <c r="K5018" s="92"/>
    </row>
    <row r="5019" spans="1:11" ht="13.2" x14ac:dyDescent="0.25">
      <c r="A5019" s="14"/>
      <c r="B5019" s="14"/>
      <c r="C5019" s="14"/>
      <c r="D5019" s="16"/>
      <c r="E5019" s="16"/>
      <c r="F5019" s="14"/>
      <c r="G5019" s="14"/>
      <c r="H5019" s="14"/>
      <c r="I5019" s="15"/>
      <c r="J5019" s="77"/>
      <c r="K5019" s="92"/>
    </row>
    <row r="5020" spans="1:11" ht="13.2" x14ac:dyDescent="0.25">
      <c r="A5020" s="14"/>
      <c r="B5020" s="14"/>
      <c r="C5020" s="14"/>
      <c r="D5020" s="16"/>
      <c r="E5020" s="16"/>
      <c r="F5020" s="14"/>
      <c r="G5020" s="14"/>
      <c r="H5020" s="14"/>
      <c r="I5020" s="15"/>
      <c r="J5020" s="77"/>
      <c r="K5020" s="92"/>
    </row>
    <row r="5021" spans="1:11" ht="13.2" x14ac:dyDescent="0.25">
      <c r="A5021" s="14"/>
      <c r="B5021" s="14"/>
      <c r="C5021" s="14"/>
      <c r="D5021" s="16"/>
      <c r="E5021" s="16"/>
      <c r="F5021" s="14"/>
      <c r="G5021" s="14"/>
      <c r="H5021" s="14"/>
      <c r="I5021" s="15"/>
      <c r="J5021" s="77"/>
      <c r="K5021" s="92"/>
    </row>
    <row r="5022" spans="1:11" ht="13.2" x14ac:dyDescent="0.25">
      <c r="A5022" s="14"/>
      <c r="B5022" s="14"/>
      <c r="C5022" s="14"/>
      <c r="D5022" s="16"/>
      <c r="E5022" s="16"/>
      <c r="F5022" s="14"/>
      <c r="G5022" s="14"/>
      <c r="H5022" s="14"/>
      <c r="I5022" s="15"/>
      <c r="J5022" s="77"/>
      <c r="K5022" s="92"/>
    </row>
    <row r="5023" spans="1:11" ht="13.2" x14ac:dyDescent="0.25">
      <c r="A5023" s="14"/>
      <c r="B5023" s="14"/>
      <c r="C5023" s="14"/>
      <c r="D5023" s="16"/>
      <c r="E5023" s="16"/>
      <c r="F5023" s="14"/>
      <c r="G5023" s="14"/>
      <c r="H5023" s="14"/>
      <c r="I5023" s="15"/>
      <c r="J5023" s="77"/>
      <c r="K5023" s="92"/>
    </row>
    <row r="5024" spans="1:11" ht="13.2" x14ac:dyDescent="0.25">
      <c r="A5024" s="14"/>
      <c r="B5024" s="14"/>
      <c r="C5024" s="14"/>
      <c r="D5024" s="16"/>
      <c r="E5024" s="16"/>
      <c r="F5024" s="14"/>
      <c r="G5024" s="14"/>
      <c r="H5024" s="14"/>
      <c r="I5024" s="15"/>
      <c r="J5024" s="77"/>
      <c r="K5024" s="92"/>
    </row>
    <row r="5025" spans="1:11" ht="13.2" x14ac:dyDescent="0.25">
      <c r="A5025" s="14"/>
      <c r="B5025" s="14"/>
      <c r="C5025" s="14"/>
      <c r="D5025" s="16"/>
      <c r="E5025" s="16"/>
      <c r="F5025" s="14"/>
      <c r="G5025" s="14"/>
      <c r="H5025" s="14"/>
      <c r="I5025" s="15"/>
      <c r="J5025" s="77"/>
      <c r="K5025" s="92"/>
    </row>
    <row r="5026" spans="1:11" ht="13.2" x14ac:dyDescent="0.25">
      <c r="A5026" s="14"/>
      <c r="B5026" s="14"/>
      <c r="C5026" s="14"/>
      <c r="D5026" s="16"/>
      <c r="E5026" s="16"/>
      <c r="F5026" s="14"/>
      <c r="G5026" s="14"/>
      <c r="H5026" s="14"/>
      <c r="I5026" s="15"/>
      <c r="J5026" s="77"/>
      <c r="K5026" s="92"/>
    </row>
    <row r="5027" spans="1:11" ht="13.2" x14ac:dyDescent="0.25">
      <c r="A5027" s="14"/>
      <c r="B5027" s="14"/>
      <c r="C5027" s="14"/>
      <c r="D5027" s="16"/>
      <c r="E5027" s="16"/>
      <c r="F5027" s="14"/>
      <c r="G5027" s="14"/>
      <c r="H5027" s="14"/>
      <c r="I5027" s="15"/>
      <c r="J5027" s="77"/>
      <c r="K5027" s="92"/>
    </row>
    <row r="5028" spans="1:11" ht="13.2" x14ac:dyDescent="0.25">
      <c r="A5028" s="14"/>
      <c r="B5028" s="14"/>
      <c r="C5028" s="14"/>
      <c r="D5028" s="16"/>
      <c r="E5028" s="16"/>
      <c r="F5028" s="14"/>
      <c r="G5028" s="14"/>
      <c r="H5028" s="14"/>
      <c r="I5028" s="15"/>
      <c r="J5028" s="77"/>
      <c r="K5028" s="92"/>
    </row>
    <row r="5029" spans="1:11" ht="13.2" x14ac:dyDescent="0.25">
      <c r="A5029" s="14"/>
      <c r="B5029" s="14"/>
      <c r="C5029" s="14"/>
      <c r="D5029" s="16"/>
      <c r="E5029" s="16"/>
      <c r="F5029" s="14"/>
      <c r="G5029" s="14"/>
      <c r="H5029" s="14"/>
      <c r="I5029" s="15"/>
      <c r="J5029" s="77"/>
      <c r="K5029" s="92"/>
    </row>
    <row r="5030" spans="1:11" ht="13.2" x14ac:dyDescent="0.25">
      <c r="A5030" s="14"/>
      <c r="B5030" s="14"/>
      <c r="C5030" s="14"/>
      <c r="D5030" s="16"/>
      <c r="E5030" s="16"/>
      <c r="F5030" s="14"/>
      <c r="G5030" s="14"/>
      <c r="H5030" s="14"/>
      <c r="I5030" s="15"/>
      <c r="J5030" s="77"/>
      <c r="K5030" s="92"/>
    </row>
    <row r="5031" spans="1:11" ht="13.2" x14ac:dyDescent="0.25">
      <c r="A5031" s="14"/>
      <c r="B5031" s="14"/>
      <c r="C5031" s="14"/>
      <c r="D5031" s="16"/>
      <c r="E5031" s="16"/>
      <c r="F5031" s="14"/>
      <c r="G5031" s="14"/>
      <c r="H5031" s="14"/>
      <c r="I5031" s="15"/>
      <c r="J5031" s="77"/>
      <c r="K5031" s="92"/>
    </row>
    <row r="5032" spans="1:11" ht="13.2" x14ac:dyDescent="0.25">
      <c r="A5032" s="14"/>
      <c r="B5032" s="14"/>
      <c r="C5032" s="14"/>
      <c r="D5032" s="16"/>
      <c r="E5032" s="16"/>
      <c r="F5032" s="14"/>
      <c r="G5032" s="14"/>
      <c r="H5032" s="14"/>
      <c r="I5032" s="15"/>
      <c r="J5032" s="77"/>
      <c r="K5032" s="92"/>
    </row>
    <row r="5033" spans="1:11" ht="13.2" x14ac:dyDescent="0.25">
      <c r="A5033" s="14"/>
      <c r="B5033" s="14"/>
      <c r="C5033" s="14"/>
      <c r="D5033" s="16"/>
      <c r="E5033" s="16"/>
      <c r="F5033" s="14"/>
      <c r="G5033" s="14"/>
      <c r="H5033" s="14"/>
      <c r="I5033" s="15"/>
      <c r="J5033" s="77"/>
      <c r="K5033" s="92"/>
    </row>
    <row r="5034" spans="1:11" ht="13.2" x14ac:dyDescent="0.25">
      <c r="A5034" s="14"/>
      <c r="B5034" s="14"/>
      <c r="C5034" s="14"/>
      <c r="D5034" s="16"/>
      <c r="E5034" s="16"/>
      <c r="F5034" s="14"/>
      <c r="G5034" s="14"/>
      <c r="H5034" s="14"/>
      <c r="I5034" s="15"/>
      <c r="J5034" s="77"/>
      <c r="K5034" s="92"/>
    </row>
    <row r="5035" spans="1:11" ht="13.2" x14ac:dyDescent="0.25">
      <c r="A5035" s="14"/>
      <c r="B5035" s="14"/>
      <c r="C5035" s="14"/>
      <c r="D5035" s="16"/>
      <c r="E5035" s="16"/>
      <c r="F5035" s="14"/>
      <c r="G5035" s="14"/>
      <c r="H5035" s="14"/>
      <c r="I5035" s="15"/>
      <c r="J5035" s="77"/>
      <c r="K5035" s="92"/>
    </row>
    <row r="5036" spans="1:11" ht="13.2" x14ac:dyDescent="0.25">
      <c r="A5036" s="14"/>
      <c r="B5036" s="14"/>
      <c r="C5036" s="14"/>
      <c r="D5036" s="16"/>
      <c r="E5036" s="16"/>
      <c r="F5036" s="14"/>
      <c r="G5036" s="14"/>
      <c r="H5036" s="14"/>
      <c r="I5036" s="15"/>
      <c r="J5036" s="77"/>
      <c r="K5036" s="92"/>
    </row>
    <row r="5037" spans="1:11" ht="13.2" x14ac:dyDescent="0.25">
      <c r="A5037" s="14"/>
      <c r="B5037" s="14"/>
      <c r="C5037" s="14"/>
      <c r="D5037" s="16"/>
      <c r="E5037" s="16"/>
      <c r="F5037" s="14"/>
      <c r="G5037" s="14"/>
      <c r="H5037" s="14"/>
      <c r="I5037" s="15"/>
      <c r="J5037" s="77"/>
      <c r="K5037" s="92"/>
    </row>
    <row r="5038" spans="1:11" ht="13.2" x14ac:dyDescent="0.25">
      <c r="A5038" s="14"/>
      <c r="B5038" s="14"/>
      <c r="C5038" s="14"/>
      <c r="D5038" s="16"/>
      <c r="E5038" s="16"/>
      <c r="F5038" s="14"/>
      <c r="G5038" s="14"/>
      <c r="H5038" s="14"/>
      <c r="I5038" s="15"/>
      <c r="J5038" s="77"/>
      <c r="K5038" s="92"/>
    </row>
    <row r="5039" spans="1:11" ht="13.2" x14ac:dyDescent="0.25">
      <c r="A5039" s="14"/>
      <c r="B5039" s="14"/>
      <c r="C5039" s="14"/>
      <c r="D5039" s="16"/>
      <c r="E5039" s="16"/>
      <c r="F5039" s="14"/>
      <c r="G5039" s="14"/>
      <c r="H5039" s="14"/>
      <c r="I5039" s="15"/>
      <c r="J5039" s="77"/>
      <c r="K5039" s="92"/>
    </row>
    <row r="5040" spans="1:11" ht="13.2" x14ac:dyDescent="0.25">
      <c r="A5040" s="14"/>
      <c r="B5040" s="14"/>
      <c r="C5040" s="14"/>
      <c r="D5040" s="16"/>
      <c r="E5040" s="16"/>
      <c r="F5040" s="14"/>
      <c r="G5040" s="14"/>
      <c r="H5040" s="14"/>
      <c r="I5040" s="15"/>
      <c r="J5040" s="77"/>
      <c r="K5040" s="92"/>
    </row>
    <row r="5041" spans="1:11" ht="13.2" x14ac:dyDescent="0.25">
      <c r="A5041" s="14"/>
      <c r="B5041" s="14"/>
      <c r="C5041" s="14"/>
      <c r="D5041" s="16"/>
      <c r="E5041" s="16"/>
      <c r="F5041" s="14"/>
      <c r="G5041" s="14"/>
      <c r="H5041" s="14"/>
      <c r="I5041" s="15"/>
      <c r="J5041" s="77"/>
      <c r="K5041" s="92"/>
    </row>
    <row r="5042" spans="1:11" ht="13.2" x14ac:dyDescent="0.25">
      <c r="A5042" s="14"/>
      <c r="B5042" s="14"/>
      <c r="C5042" s="14"/>
      <c r="D5042" s="16"/>
      <c r="E5042" s="16"/>
      <c r="F5042" s="14"/>
      <c r="G5042" s="14"/>
      <c r="H5042" s="14"/>
      <c r="I5042" s="15"/>
      <c r="J5042" s="77"/>
      <c r="K5042" s="92"/>
    </row>
    <row r="5043" spans="1:11" ht="13.2" x14ac:dyDescent="0.25">
      <c r="A5043" s="14"/>
      <c r="B5043" s="14"/>
      <c r="C5043" s="14"/>
      <c r="D5043" s="16"/>
      <c r="E5043" s="16"/>
      <c r="F5043" s="14"/>
      <c r="G5043" s="14"/>
      <c r="H5043" s="14"/>
      <c r="I5043" s="15"/>
      <c r="J5043" s="77"/>
      <c r="K5043" s="92"/>
    </row>
    <row r="5044" spans="1:11" ht="13.2" x14ac:dyDescent="0.25">
      <c r="A5044" s="14"/>
      <c r="B5044" s="14"/>
      <c r="C5044" s="14"/>
      <c r="D5044" s="16"/>
      <c r="E5044" s="16"/>
      <c r="F5044" s="14"/>
      <c r="G5044" s="14"/>
      <c r="H5044" s="14"/>
      <c r="I5044" s="15"/>
      <c r="J5044" s="77"/>
      <c r="K5044" s="92"/>
    </row>
    <row r="5045" spans="1:11" ht="13.2" x14ac:dyDescent="0.25">
      <c r="A5045" s="14"/>
      <c r="B5045" s="14"/>
      <c r="C5045" s="14"/>
      <c r="D5045" s="16"/>
      <c r="E5045" s="16"/>
      <c r="F5045" s="14"/>
      <c r="G5045" s="14"/>
      <c r="H5045" s="14"/>
      <c r="I5045" s="15"/>
      <c r="J5045" s="77"/>
      <c r="K5045" s="92"/>
    </row>
    <row r="5046" spans="1:11" ht="13.2" x14ac:dyDescent="0.25">
      <c r="A5046" s="14"/>
      <c r="B5046" s="14"/>
      <c r="C5046" s="14"/>
      <c r="D5046" s="16"/>
      <c r="E5046" s="16"/>
      <c r="F5046" s="14"/>
      <c r="G5046" s="14"/>
      <c r="H5046" s="14"/>
      <c r="I5046" s="15"/>
      <c r="J5046" s="77"/>
      <c r="K5046" s="92"/>
    </row>
    <row r="5047" spans="1:11" ht="13.2" x14ac:dyDescent="0.25">
      <c r="A5047" s="14"/>
      <c r="B5047" s="14"/>
      <c r="C5047" s="14"/>
      <c r="D5047" s="16"/>
      <c r="E5047" s="16"/>
      <c r="F5047" s="14"/>
      <c r="G5047" s="14"/>
      <c r="H5047" s="14"/>
      <c r="I5047" s="15"/>
      <c r="J5047" s="77"/>
      <c r="K5047" s="92"/>
    </row>
    <row r="5048" spans="1:11" ht="13.2" x14ac:dyDescent="0.25">
      <c r="A5048" s="14"/>
      <c r="B5048" s="14"/>
      <c r="C5048" s="14"/>
      <c r="D5048" s="16"/>
      <c r="E5048" s="16"/>
      <c r="F5048" s="14"/>
      <c r="G5048" s="14"/>
      <c r="H5048" s="14"/>
      <c r="I5048" s="15"/>
      <c r="J5048" s="77"/>
      <c r="K5048" s="92"/>
    </row>
    <row r="5049" spans="1:11" ht="13.2" x14ac:dyDescent="0.25">
      <c r="A5049" s="14"/>
      <c r="B5049" s="14"/>
      <c r="C5049" s="14"/>
      <c r="D5049" s="16"/>
      <c r="E5049" s="16"/>
      <c r="F5049" s="14"/>
      <c r="G5049" s="14"/>
      <c r="H5049" s="14"/>
      <c r="I5049" s="15"/>
      <c r="J5049" s="77"/>
      <c r="K5049" s="92"/>
    </row>
    <row r="5050" spans="1:11" ht="13.2" x14ac:dyDescent="0.25">
      <c r="A5050" s="14"/>
      <c r="B5050" s="14"/>
      <c r="C5050" s="14"/>
      <c r="D5050" s="16"/>
      <c r="E5050" s="16"/>
      <c r="F5050" s="14"/>
      <c r="G5050" s="14"/>
      <c r="H5050" s="14"/>
      <c r="I5050" s="15"/>
      <c r="J5050" s="77"/>
      <c r="K5050" s="92"/>
    </row>
    <row r="5051" spans="1:11" ht="13.2" x14ac:dyDescent="0.25">
      <c r="A5051" s="14"/>
      <c r="B5051" s="14"/>
      <c r="C5051" s="14"/>
      <c r="D5051" s="16"/>
      <c r="E5051" s="16"/>
      <c r="F5051" s="14"/>
      <c r="G5051" s="14"/>
      <c r="H5051" s="14"/>
      <c r="I5051" s="15"/>
      <c r="J5051" s="77"/>
      <c r="K5051" s="92"/>
    </row>
    <row r="5052" spans="1:11" ht="13.2" x14ac:dyDescent="0.25">
      <c r="A5052" s="14"/>
      <c r="B5052" s="14"/>
      <c r="C5052" s="14"/>
      <c r="D5052" s="16"/>
      <c r="E5052" s="16"/>
      <c r="F5052" s="14"/>
      <c r="G5052" s="14"/>
      <c r="H5052" s="14"/>
      <c r="I5052" s="15"/>
      <c r="J5052" s="77"/>
      <c r="K5052" s="92"/>
    </row>
    <row r="5053" spans="1:11" ht="13.2" x14ac:dyDescent="0.25">
      <c r="A5053" s="14"/>
      <c r="B5053" s="14"/>
      <c r="C5053" s="14"/>
      <c r="D5053" s="16"/>
      <c r="E5053" s="16"/>
      <c r="F5053" s="14"/>
      <c r="G5053" s="14"/>
      <c r="H5053" s="14"/>
      <c r="I5053" s="15"/>
      <c r="J5053" s="77"/>
      <c r="K5053" s="92"/>
    </row>
    <row r="5054" spans="1:11" ht="13.2" x14ac:dyDescent="0.25">
      <c r="A5054" s="14"/>
      <c r="B5054" s="14"/>
      <c r="C5054" s="14"/>
      <c r="D5054" s="16"/>
      <c r="E5054" s="16"/>
      <c r="F5054" s="14"/>
      <c r="G5054" s="14"/>
      <c r="H5054" s="14"/>
      <c r="I5054" s="15"/>
      <c r="J5054" s="77"/>
      <c r="K5054" s="92"/>
    </row>
    <row r="5055" spans="1:11" ht="13.2" x14ac:dyDescent="0.25">
      <c r="A5055" s="14"/>
      <c r="B5055" s="14"/>
      <c r="C5055" s="14"/>
      <c r="D5055" s="16"/>
      <c r="E5055" s="16"/>
      <c r="F5055" s="14"/>
      <c r="G5055" s="14"/>
      <c r="H5055" s="14"/>
      <c r="I5055" s="15"/>
      <c r="J5055" s="77"/>
      <c r="K5055" s="92"/>
    </row>
    <row r="5056" spans="1:11" ht="13.2" x14ac:dyDescent="0.25">
      <c r="A5056" s="14"/>
      <c r="B5056" s="14"/>
      <c r="C5056" s="14"/>
      <c r="D5056" s="16"/>
      <c r="E5056" s="16"/>
      <c r="F5056" s="14"/>
      <c r="G5056" s="14"/>
      <c r="H5056" s="14"/>
      <c r="I5056" s="15"/>
      <c r="J5056" s="77"/>
      <c r="K5056" s="92"/>
    </row>
    <row r="5057" spans="1:11" ht="13.2" x14ac:dyDescent="0.25">
      <c r="A5057" s="14"/>
      <c r="B5057" s="14"/>
      <c r="C5057" s="14"/>
      <c r="D5057" s="16"/>
      <c r="E5057" s="16"/>
      <c r="F5057" s="14"/>
      <c r="G5057" s="14"/>
      <c r="H5057" s="14"/>
      <c r="I5057" s="15"/>
      <c r="J5057" s="77"/>
      <c r="K5057" s="92"/>
    </row>
    <row r="5058" spans="1:11" ht="13.2" x14ac:dyDescent="0.25">
      <c r="A5058" s="14"/>
      <c r="B5058" s="14"/>
      <c r="C5058" s="14"/>
      <c r="D5058" s="16"/>
      <c r="E5058" s="16"/>
      <c r="F5058" s="14"/>
      <c r="G5058" s="14"/>
      <c r="H5058" s="14"/>
      <c r="I5058" s="15"/>
      <c r="J5058" s="77"/>
      <c r="K5058" s="92"/>
    </row>
    <row r="5059" spans="1:11" ht="13.2" x14ac:dyDescent="0.25">
      <c r="A5059" s="14"/>
      <c r="B5059" s="14"/>
      <c r="C5059" s="14"/>
      <c r="D5059" s="16"/>
      <c r="E5059" s="16"/>
      <c r="F5059" s="14"/>
      <c r="G5059" s="14"/>
      <c r="H5059" s="14"/>
      <c r="I5059" s="15"/>
      <c r="J5059" s="77"/>
      <c r="K5059" s="92"/>
    </row>
    <row r="5060" spans="1:11" ht="13.2" x14ac:dyDescent="0.25">
      <c r="A5060" s="14"/>
      <c r="B5060" s="14"/>
      <c r="C5060" s="14"/>
      <c r="D5060" s="16"/>
      <c r="E5060" s="16"/>
      <c r="F5060" s="14"/>
      <c r="G5060" s="14"/>
      <c r="H5060" s="14"/>
      <c r="I5060" s="15"/>
      <c r="J5060" s="77"/>
      <c r="K5060" s="92"/>
    </row>
    <row r="5061" spans="1:11" ht="13.2" x14ac:dyDescent="0.25">
      <c r="A5061" s="14"/>
      <c r="B5061" s="14"/>
      <c r="C5061" s="14"/>
      <c r="D5061" s="16"/>
      <c r="E5061" s="16"/>
      <c r="F5061" s="14"/>
      <c r="G5061" s="14"/>
      <c r="H5061" s="14"/>
      <c r="I5061" s="15"/>
      <c r="J5061" s="77"/>
      <c r="K5061" s="92"/>
    </row>
    <row r="5062" spans="1:11" ht="13.2" x14ac:dyDescent="0.25">
      <c r="A5062" s="14"/>
      <c r="B5062" s="14"/>
      <c r="C5062" s="14"/>
      <c r="D5062" s="16"/>
      <c r="E5062" s="16"/>
      <c r="F5062" s="14"/>
      <c r="G5062" s="14"/>
      <c r="H5062" s="14"/>
      <c r="I5062" s="15"/>
      <c r="J5062" s="77"/>
      <c r="K5062" s="92"/>
    </row>
    <row r="5063" spans="1:11" ht="13.2" x14ac:dyDescent="0.25">
      <c r="A5063" s="14"/>
      <c r="B5063" s="14"/>
      <c r="C5063" s="14"/>
      <c r="D5063" s="16"/>
      <c r="E5063" s="16"/>
      <c r="F5063" s="14"/>
      <c r="G5063" s="14"/>
      <c r="H5063" s="14"/>
      <c r="I5063" s="15"/>
      <c r="J5063" s="77"/>
      <c r="K5063" s="92"/>
    </row>
    <row r="5064" spans="1:11" ht="13.2" x14ac:dyDescent="0.25">
      <c r="A5064" s="14"/>
      <c r="B5064" s="14"/>
      <c r="C5064" s="14"/>
      <c r="D5064" s="16"/>
      <c r="E5064" s="16"/>
      <c r="F5064" s="14"/>
      <c r="G5064" s="14"/>
      <c r="H5064" s="14"/>
      <c r="I5064" s="15"/>
      <c r="J5064" s="77"/>
      <c r="K5064" s="92"/>
    </row>
    <row r="5065" spans="1:11" ht="13.2" x14ac:dyDescent="0.25">
      <c r="A5065" s="14"/>
      <c r="B5065" s="14"/>
      <c r="C5065" s="14"/>
      <c r="D5065" s="16"/>
      <c r="E5065" s="16"/>
      <c r="F5065" s="14"/>
      <c r="G5065" s="14"/>
      <c r="H5065" s="14"/>
      <c r="I5065" s="15"/>
      <c r="J5065" s="77"/>
      <c r="K5065" s="92"/>
    </row>
    <row r="5066" spans="1:11" ht="13.2" x14ac:dyDescent="0.25">
      <c r="A5066" s="14"/>
      <c r="B5066" s="14"/>
      <c r="C5066" s="14"/>
      <c r="D5066" s="16"/>
      <c r="E5066" s="16"/>
      <c r="F5066" s="14"/>
      <c r="G5066" s="14"/>
      <c r="H5066" s="14"/>
      <c r="I5066" s="15"/>
      <c r="J5066" s="77"/>
      <c r="K5066" s="92"/>
    </row>
    <row r="5067" spans="1:11" ht="13.2" x14ac:dyDescent="0.25">
      <c r="A5067" s="14"/>
      <c r="B5067" s="14"/>
      <c r="C5067" s="14"/>
      <c r="D5067" s="16"/>
      <c r="E5067" s="16"/>
      <c r="F5067" s="14"/>
      <c r="G5067" s="14"/>
      <c r="H5067" s="14"/>
      <c r="I5067" s="15"/>
      <c r="J5067" s="77"/>
      <c r="K5067" s="92"/>
    </row>
    <row r="5068" spans="1:11" ht="13.2" x14ac:dyDescent="0.25">
      <c r="A5068" s="14"/>
      <c r="B5068" s="14"/>
      <c r="C5068" s="14"/>
      <c r="D5068" s="16"/>
      <c r="E5068" s="16"/>
      <c r="F5068" s="14"/>
      <c r="G5068" s="14"/>
      <c r="H5068" s="14"/>
      <c r="I5068" s="15"/>
      <c r="J5068" s="77"/>
      <c r="K5068" s="92"/>
    </row>
    <row r="5069" spans="1:11" ht="13.2" x14ac:dyDescent="0.25">
      <c r="A5069" s="14"/>
      <c r="B5069" s="14"/>
      <c r="C5069" s="14"/>
      <c r="D5069" s="16"/>
      <c r="E5069" s="16"/>
      <c r="F5069" s="14"/>
      <c r="G5069" s="14"/>
      <c r="H5069" s="14"/>
      <c r="I5069" s="15"/>
      <c r="J5069" s="77"/>
      <c r="K5069" s="92"/>
    </row>
    <row r="5070" spans="1:11" ht="13.2" x14ac:dyDescent="0.25">
      <c r="A5070" s="14"/>
      <c r="B5070" s="14"/>
      <c r="C5070" s="14"/>
      <c r="D5070" s="16"/>
      <c r="E5070" s="16"/>
      <c r="F5070" s="14"/>
      <c r="G5070" s="14"/>
      <c r="H5070" s="14"/>
      <c r="I5070" s="15"/>
      <c r="J5070" s="77"/>
      <c r="K5070" s="92"/>
    </row>
    <row r="5071" spans="1:11" ht="13.2" x14ac:dyDescent="0.25">
      <c r="A5071" s="14"/>
      <c r="B5071" s="14"/>
      <c r="C5071" s="14"/>
      <c r="D5071" s="16"/>
      <c r="E5071" s="16"/>
      <c r="F5071" s="14"/>
      <c r="G5071" s="14"/>
      <c r="H5071" s="14"/>
      <c r="I5071" s="15"/>
      <c r="J5071" s="77"/>
      <c r="K5071" s="92"/>
    </row>
    <row r="5072" spans="1:11" ht="13.2" x14ac:dyDescent="0.25">
      <c r="A5072" s="14"/>
      <c r="B5072" s="14"/>
      <c r="C5072" s="14"/>
      <c r="D5072" s="16"/>
      <c r="E5072" s="16"/>
      <c r="F5072" s="14"/>
      <c r="G5072" s="14"/>
      <c r="H5072" s="14"/>
      <c r="I5072" s="15"/>
      <c r="J5072" s="77"/>
      <c r="K5072" s="92"/>
    </row>
    <row r="5073" spans="1:11" ht="13.2" x14ac:dyDescent="0.25">
      <c r="A5073" s="14"/>
      <c r="B5073" s="14"/>
      <c r="C5073" s="14"/>
      <c r="D5073" s="16"/>
      <c r="E5073" s="16"/>
      <c r="F5073" s="14"/>
      <c r="G5073" s="14"/>
      <c r="H5073" s="14"/>
      <c r="I5073" s="15"/>
      <c r="J5073" s="77"/>
      <c r="K5073" s="92"/>
    </row>
    <row r="5074" spans="1:11" ht="13.2" x14ac:dyDescent="0.25">
      <c r="A5074" s="14"/>
      <c r="B5074" s="14"/>
      <c r="C5074" s="14"/>
      <c r="D5074" s="16"/>
      <c r="E5074" s="16"/>
      <c r="F5074" s="14"/>
      <c r="G5074" s="14"/>
      <c r="H5074" s="14"/>
      <c r="I5074" s="15"/>
      <c r="J5074" s="77"/>
      <c r="K5074" s="92"/>
    </row>
    <row r="5075" spans="1:11" ht="13.2" x14ac:dyDescent="0.25">
      <c r="A5075" s="14"/>
      <c r="B5075" s="14"/>
      <c r="C5075" s="14"/>
      <c r="D5075" s="16"/>
      <c r="E5075" s="16"/>
      <c r="F5075" s="14"/>
      <c r="G5075" s="14"/>
      <c r="H5075" s="14"/>
      <c r="I5075" s="15"/>
      <c r="J5075" s="77"/>
      <c r="K5075" s="92"/>
    </row>
    <row r="5076" spans="1:11" ht="13.2" x14ac:dyDescent="0.25">
      <c r="A5076" s="14"/>
      <c r="B5076" s="14"/>
      <c r="C5076" s="14"/>
      <c r="D5076" s="16"/>
      <c r="E5076" s="16"/>
      <c r="F5076" s="14"/>
      <c r="G5076" s="14"/>
      <c r="H5076" s="14"/>
      <c r="I5076" s="15"/>
      <c r="J5076" s="77"/>
      <c r="K5076" s="92"/>
    </row>
    <row r="5077" spans="1:11" ht="13.2" x14ac:dyDescent="0.25">
      <c r="A5077" s="14"/>
      <c r="B5077" s="14"/>
      <c r="C5077" s="14"/>
      <c r="D5077" s="16"/>
      <c r="E5077" s="16"/>
      <c r="F5077" s="14"/>
      <c r="G5077" s="14"/>
      <c r="H5077" s="14"/>
      <c r="I5077" s="15"/>
      <c r="J5077" s="77"/>
      <c r="K5077" s="92"/>
    </row>
    <row r="5078" spans="1:11" ht="13.2" x14ac:dyDescent="0.25">
      <c r="A5078" s="14"/>
      <c r="B5078" s="14"/>
      <c r="C5078" s="14"/>
      <c r="D5078" s="16"/>
      <c r="E5078" s="16"/>
      <c r="F5078" s="14"/>
      <c r="G5078" s="14"/>
      <c r="H5078" s="14"/>
      <c r="I5078" s="15"/>
      <c r="J5078" s="77"/>
      <c r="K5078" s="92"/>
    </row>
    <row r="5079" spans="1:11" ht="13.2" x14ac:dyDescent="0.25">
      <c r="A5079" s="14"/>
      <c r="B5079" s="14"/>
      <c r="C5079" s="14"/>
      <c r="D5079" s="16"/>
      <c r="E5079" s="16"/>
      <c r="F5079" s="14"/>
      <c r="G5079" s="14"/>
      <c r="H5079" s="14"/>
      <c r="I5079" s="15"/>
      <c r="J5079" s="77"/>
      <c r="K5079" s="92"/>
    </row>
    <row r="5080" spans="1:11" ht="13.2" x14ac:dyDescent="0.25">
      <c r="A5080" s="14"/>
      <c r="B5080" s="14"/>
      <c r="C5080" s="14"/>
      <c r="D5080" s="16"/>
      <c r="E5080" s="16"/>
      <c r="F5080" s="14"/>
      <c r="G5080" s="14"/>
      <c r="H5080" s="14"/>
      <c r="I5080" s="15"/>
      <c r="J5080" s="77"/>
      <c r="K5080" s="92"/>
    </row>
    <row r="5081" spans="1:11" ht="13.2" x14ac:dyDescent="0.25">
      <c r="A5081" s="14"/>
      <c r="B5081" s="14"/>
      <c r="C5081" s="14"/>
      <c r="D5081" s="16"/>
      <c r="E5081" s="16"/>
      <c r="F5081" s="14"/>
      <c r="G5081" s="14"/>
      <c r="H5081" s="14"/>
      <c r="I5081" s="15"/>
      <c r="J5081" s="77"/>
      <c r="K5081" s="92"/>
    </row>
    <row r="5082" spans="1:11" ht="13.2" x14ac:dyDescent="0.25">
      <c r="A5082" s="14"/>
      <c r="B5082" s="14"/>
      <c r="C5082" s="14"/>
      <c r="D5082" s="16"/>
      <c r="E5082" s="16"/>
      <c r="F5082" s="14"/>
      <c r="G5082" s="14"/>
      <c r="H5082" s="14"/>
      <c r="I5082" s="15"/>
      <c r="J5082" s="77"/>
      <c r="K5082" s="92"/>
    </row>
    <row r="5083" spans="1:11" ht="13.2" x14ac:dyDescent="0.25">
      <c r="A5083" s="14"/>
      <c r="B5083" s="14"/>
      <c r="C5083" s="14"/>
      <c r="D5083" s="16"/>
      <c r="E5083" s="16"/>
      <c r="F5083" s="14"/>
      <c r="G5083" s="14"/>
      <c r="H5083" s="14"/>
      <c r="I5083" s="15"/>
      <c r="J5083" s="77"/>
      <c r="K5083" s="92"/>
    </row>
    <row r="5084" spans="1:11" ht="13.2" x14ac:dyDescent="0.25">
      <c r="A5084" s="14"/>
      <c r="B5084" s="14"/>
      <c r="C5084" s="14"/>
      <c r="D5084" s="16"/>
      <c r="E5084" s="16"/>
      <c r="F5084" s="14"/>
      <c r="G5084" s="14"/>
      <c r="H5084" s="14"/>
      <c r="I5084" s="15"/>
      <c r="J5084" s="77"/>
      <c r="K5084" s="92"/>
    </row>
    <row r="5085" spans="1:11" ht="13.2" x14ac:dyDescent="0.25">
      <c r="A5085" s="14"/>
      <c r="B5085" s="14"/>
      <c r="C5085" s="14"/>
      <c r="D5085" s="16"/>
      <c r="E5085" s="16"/>
      <c r="F5085" s="14"/>
      <c r="G5085" s="14"/>
      <c r="H5085" s="14"/>
      <c r="I5085" s="15"/>
      <c r="J5085" s="77"/>
      <c r="K5085" s="92"/>
    </row>
    <row r="5086" spans="1:11" ht="13.2" x14ac:dyDescent="0.25">
      <c r="A5086" s="14"/>
      <c r="B5086" s="14"/>
      <c r="C5086" s="14"/>
      <c r="D5086" s="16"/>
      <c r="E5086" s="16"/>
      <c r="F5086" s="14"/>
      <c r="G5086" s="14"/>
      <c r="H5086" s="14"/>
      <c r="I5086" s="15"/>
      <c r="J5086" s="77"/>
      <c r="K5086" s="92"/>
    </row>
    <row r="5087" spans="1:11" ht="13.2" x14ac:dyDescent="0.25">
      <c r="A5087" s="14"/>
      <c r="B5087" s="14"/>
      <c r="C5087" s="14"/>
      <c r="D5087" s="16"/>
      <c r="E5087" s="16"/>
      <c r="F5087" s="14"/>
      <c r="G5087" s="14"/>
      <c r="H5087" s="14"/>
      <c r="I5087" s="15"/>
      <c r="J5087" s="77"/>
      <c r="K5087" s="92"/>
    </row>
    <row r="5088" spans="1:11" ht="13.2" x14ac:dyDescent="0.25">
      <c r="A5088" s="14"/>
      <c r="B5088" s="14"/>
      <c r="C5088" s="14"/>
      <c r="D5088" s="16"/>
      <c r="E5088" s="16"/>
      <c r="F5088" s="14"/>
      <c r="G5088" s="14"/>
      <c r="H5088" s="14"/>
      <c r="I5088" s="15"/>
      <c r="J5088" s="77"/>
      <c r="K5088" s="92"/>
    </row>
    <row r="5089" spans="1:11" ht="13.2" x14ac:dyDescent="0.25">
      <c r="A5089" s="14"/>
      <c r="B5089" s="14"/>
      <c r="C5089" s="14"/>
      <c r="D5089" s="16"/>
      <c r="E5089" s="16"/>
      <c r="F5089" s="14"/>
      <c r="G5089" s="14"/>
      <c r="H5089" s="14"/>
      <c r="I5089" s="15"/>
      <c r="J5089" s="77"/>
      <c r="K5089" s="92"/>
    </row>
    <row r="5090" spans="1:11" ht="13.2" x14ac:dyDescent="0.25">
      <c r="A5090" s="14"/>
      <c r="B5090" s="14"/>
      <c r="C5090" s="14"/>
      <c r="D5090" s="16"/>
      <c r="E5090" s="16"/>
      <c r="F5090" s="14"/>
      <c r="G5090" s="14"/>
      <c r="H5090" s="14"/>
      <c r="I5090" s="15"/>
      <c r="J5090" s="77"/>
      <c r="K5090" s="92"/>
    </row>
    <row r="5091" spans="1:11" ht="13.2" x14ac:dyDescent="0.25">
      <c r="A5091" s="14"/>
      <c r="B5091" s="14"/>
      <c r="C5091" s="14"/>
      <c r="D5091" s="16"/>
      <c r="E5091" s="16"/>
      <c r="F5091" s="14"/>
      <c r="G5091" s="14"/>
      <c r="H5091" s="14"/>
      <c r="I5091" s="15"/>
      <c r="J5091" s="77"/>
      <c r="K5091" s="92"/>
    </row>
    <row r="5092" spans="1:11" ht="13.2" x14ac:dyDescent="0.25">
      <c r="A5092" s="14"/>
      <c r="B5092" s="14"/>
      <c r="C5092" s="14"/>
      <c r="D5092" s="16"/>
      <c r="E5092" s="16"/>
      <c r="F5092" s="14"/>
      <c r="G5092" s="14"/>
      <c r="H5092" s="14"/>
      <c r="I5092" s="15"/>
      <c r="J5092" s="77"/>
      <c r="K5092" s="92"/>
    </row>
    <row r="5093" spans="1:11" ht="13.2" x14ac:dyDescent="0.25">
      <c r="A5093" s="14"/>
      <c r="B5093" s="14"/>
      <c r="C5093" s="14"/>
      <c r="D5093" s="16"/>
      <c r="E5093" s="16"/>
      <c r="F5093" s="14"/>
      <c r="G5093" s="14"/>
      <c r="H5093" s="14"/>
      <c r="I5093" s="15"/>
      <c r="J5093" s="77"/>
      <c r="K5093" s="92"/>
    </row>
    <row r="5094" spans="1:11" ht="13.2" x14ac:dyDescent="0.25">
      <c r="A5094" s="14"/>
      <c r="B5094" s="14"/>
      <c r="C5094" s="14"/>
      <c r="D5094" s="16"/>
      <c r="E5094" s="16"/>
      <c r="F5094" s="14"/>
      <c r="G5094" s="14"/>
      <c r="H5094" s="14"/>
      <c r="I5094" s="15"/>
      <c r="J5094" s="77"/>
      <c r="K5094" s="92"/>
    </row>
    <row r="5095" spans="1:11" ht="13.2" x14ac:dyDescent="0.25">
      <c r="A5095" s="14"/>
      <c r="B5095" s="14"/>
      <c r="C5095" s="14"/>
      <c r="D5095" s="16"/>
      <c r="E5095" s="16"/>
      <c r="F5095" s="14"/>
      <c r="G5095" s="14"/>
      <c r="H5095" s="14"/>
      <c r="I5095" s="15"/>
      <c r="J5095" s="77"/>
      <c r="K5095" s="92"/>
    </row>
    <row r="5096" spans="1:11" ht="13.2" x14ac:dyDescent="0.25">
      <c r="A5096" s="14"/>
      <c r="B5096" s="14"/>
      <c r="C5096" s="14"/>
      <c r="D5096" s="16"/>
      <c r="E5096" s="16"/>
      <c r="F5096" s="14"/>
      <c r="G5096" s="14"/>
      <c r="H5096" s="14"/>
      <c r="I5096" s="15"/>
      <c r="J5096" s="77"/>
      <c r="K5096" s="92"/>
    </row>
    <row r="5097" spans="1:11" ht="13.2" x14ac:dyDescent="0.25">
      <c r="A5097" s="14"/>
      <c r="B5097" s="14"/>
      <c r="C5097" s="14"/>
      <c r="D5097" s="16"/>
      <c r="E5097" s="16"/>
      <c r="F5097" s="14"/>
      <c r="G5097" s="14"/>
      <c r="H5097" s="14"/>
      <c r="I5097" s="15"/>
      <c r="J5097" s="77"/>
      <c r="K5097" s="92"/>
    </row>
    <row r="5098" spans="1:11" ht="13.2" x14ac:dyDescent="0.25">
      <c r="A5098" s="14"/>
      <c r="B5098" s="14"/>
      <c r="C5098" s="14"/>
      <c r="D5098" s="16"/>
      <c r="E5098" s="16"/>
      <c r="F5098" s="14"/>
      <c r="G5098" s="14"/>
      <c r="H5098" s="14"/>
      <c r="I5098" s="15"/>
      <c r="J5098" s="77"/>
      <c r="K5098" s="92"/>
    </row>
    <row r="5099" spans="1:11" ht="13.2" x14ac:dyDescent="0.25">
      <c r="A5099" s="14"/>
      <c r="B5099" s="14"/>
      <c r="C5099" s="14"/>
      <c r="D5099" s="16"/>
      <c r="E5099" s="16"/>
      <c r="F5099" s="14"/>
      <c r="G5099" s="14"/>
      <c r="H5099" s="14"/>
      <c r="I5099" s="15"/>
      <c r="J5099" s="77"/>
      <c r="K5099" s="92"/>
    </row>
    <row r="5100" spans="1:11" ht="13.2" x14ac:dyDescent="0.25">
      <c r="A5100" s="14"/>
      <c r="B5100" s="14"/>
      <c r="C5100" s="14"/>
      <c r="D5100" s="16"/>
      <c r="E5100" s="16"/>
      <c r="F5100" s="14"/>
      <c r="G5100" s="14"/>
      <c r="H5100" s="14"/>
      <c r="I5100" s="15"/>
      <c r="J5100" s="77"/>
      <c r="K5100" s="92"/>
    </row>
    <row r="5101" spans="1:11" ht="13.2" x14ac:dyDescent="0.25">
      <c r="A5101" s="14"/>
      <c r="B5101" s="14"/>
      <c r="C5101" s="14"/>
      <c r="D5101" s="16"/>
      <c r="E5101" s="16"/>
      <c r="F5101" s="14"/>
      <c r="G5101" s="14"/>
      <c r="H5101" s="14"/>
      <c r="I5101" s="15"/>
      <c r="J5101" s="77"/>
      <c r="K5101" s="92"/>
    </row>
    <row r="5102" spans="1:11" ht="13.2" x14ac:dyDescent="0.25">
      <c r="A5102" s="14"/>
      <c r="B5102" s="14"/>
      <c r="C5102" s="14"/>
      <c r="D5102" s="16"/>
      <c r="E5102" s="16"/>
      <c r="F5102" s="14"/>
      <c r="G5102" s="14"/>
      <c r="H5102" s="14"/>
      <c r="I5102" s="15"/>
      <c r="J5102" s="77"/>
      <c r="K5102" s="92"/>
    </row>
    <row r="5103" spans="1:11" ht="13.2" x14ac:dyDescent="0.25">
      <c r="A5103" s="14"/>
      <c r="B5103" s="14"/>
      <c r="C5103" s="14"/>
      <c r="D5103" s="16"/>
      <c r="E5103" s="16"/>
      <c r="F5103" s="14"/>
      <c r="G5103" s="14"/>
      <c r="H5103" s="14"/>
      <c r="I5103" s="15"/>
      <c r="J5103" s="77"/>
      <c r="K5103" s="92"/>
    </row>
    <row r="5104" spans="1:11" ht="13.2" x14ac:dyDescent="0.25">
      <c r="A5104" s="14"/>
      <c r="B5104" s="14"/>
      <c r="C5104" s="14"/>
      <c r="D5104" s="16"/>
      <c r="E5104" s="16"/>
      <c r="F5104" s="14"/>
      <c r="G5104" s="14"/>
      <c r="H5104" s="14"/>
      <c r="I5104" s="15"/>
      <c r="J5104" s="77"/>
      <c r="K5104" s="92"/>
    </row>
    <row r="5105" spans="1:11" ht="13.2" x14ac:dyDescent="0.25">
      <c r="A5105" s="14"/>
      <c r="B5105" s="14"/>
      <c r="C5105" s="14"/>
      <c r="D5105" s="16"/>
      <c r="E5105" s="16"/>
      <c r="F5105" s="14"/>
      <c r="G5105" s="14"/>
      <c r="H5105" s="14"/>
      <c r="I5105" s="15"/>
      <c r="J5105" s="77"/>
      <c r="K5105" s="92"/>
    </row>
    <row r="5106" spans="1:11" ht="13.2" x14ac:dyDescent="0.25">
      <c r="A5106" s="14"/>
      <c r="B5106" s="14"/>
      <c r="C5106" s="14"/>
      <c r="D5106" s="16"/>
      <c r="E5106" s="16"/>
      <c r="F5106" s="14"/>
      <c r="G5106" s="14"/>
      <c r="H5106" s="14"/>
      <c r="I5106" s="15"/>
      <c r="J5106" s="77"/>
      <c r="K5106" s="92"/>
    </row>
    <row r="5107" spans="1:11" ht="13.2" x14ac:dyDescent="0.25">
      <c r="A5107" s="14"/>
      <c r="B5107" s="14"/>
      <c r="C5107" s="14"/>
      <c r="D5107" s="16"/>
      <c r="E5107" s="16"/>
      <c r="F5107" s="14"/>
      <c r="G5107" s="14"/>
      <c r="H5107" s="14"/>
      <c r="I5107" s="15"/>
      <c r="J5107" s="77"/>
      <c r="K5107" s="92"/>
    </row>
    <row r="5108" spans="1:11" ht="13.2" x14ac:dyDescent="0.25">
      <c r="A5108" s="14"/>
      <c r="B5108" s="14"/>
      <c r="C5108" s="14"/>
      <c r="D5108" s="16"/>
      <c r="E5108" s="16"/>
      <c r="F5108" s="14"/>
      <c r="G5108" s="14"/>
      <c r="H5108" s="14"/>
      <c r="I5108" s="15"/>
      <c r="J5108" s="77"/>
      <c r="K5108" s="92"/>
    </row>
    <row r="5109" spans="1:11" ht="13.2" x14ac:dyDescent="0.25">
      <c r="A5109" s="14"/>
      <c r="B5109" s="14"/>
      <c r="C5109" s="14"/>
      <c r="D5109" s="16"/>
      <c r="E5109" s="16"/>
      <c r="F5109" s="14"/>
      <c r="G5109" s="14"/>
      <c r="H5109" s="14"/>
      <c r="I5109" s="15"/>
      <c r="J5109" s="77"/>
      <c r="K5109" s="92"/>
    </row>
    <row r="5110" spans="1:11" ht="13.2" x14ac:dyDescent="0.25">
      <c r="A5110" s="14"/>
      <c r="B5110" s="14"/>
      <c r="C5110" s="14"/>
      <c r="D5110" s="16"/>
      <c r="E5110" s="16"/>
      <c r="F5110" s="14"/>
      <c r="G5110" s="14"/>
      <c r="H5110" s="14"/>
      <c r="I5110" s="15"/>
      <c r="J5110" s="77"/>
      <c r="K5110" s="92"/>
    </row>
    <row r="5111" spans="1:11" ht="13.2" x14ac:dyDescent="0.25">
      <c r="A5111" s="14"/>
      <c r="B5111" s="14"/>
      <c r="C5111" s="14"/>
      <c r="D5111" s="16"/>
      <c r="E5111" s="16"/>
      <c r="F5111" s="14"/>
      <c r="G5111" s="14"/>
      <c r="H5111" s="14"/>
      <c r="I5111" s="15"/>
      <c r="J5111" s="77"/>
      <c r="K5111" s="92"/>
    </row>
    <row r="5112" spans="1:11" ht="13.2" x14ac:dyDescent="0.25">
      <c r="A5112" s="14"/>
      <c r="B5112" s="14"/>
      <c r="C5112" s="14"/>
      <c r="D5112" s="16"/>
      <c r="E5112" s="16"/>
      <c r="F5112" s="14"/>
      <c r="G5112" s="14"/>
      <c r="H5112" s="14"/>
      <c r="I5112" s="15"/>
      <c r="J5112" s="77"/>
      <c r="K5112" s="92"/>
    </row>
    <row r="5113" spans="1:11" ht="13.2" x14ac:dyDescent="0.25">
      <c r="A5113" s="14"/>
      <c r="B5113" s="14"/>
      <c r="C5113" s="14"/>
      <c r="D5113" s="16"/>
      <c r="E5113" s="16"/>
      <c r="F5113" s="14"/>
      <c r="G5113" s="14"/>
      <c r="H5113" s="14"/>
      <c r="I5113" s="15"/>
      <c r="J5113" s="77"/>
      <c r="K5113" s="92"/>
    </row>
    <row r="5114" spans="1:11" ht="13.2" x14ac:dyDescent="0.25">
      <c r="A5114" s="14"/>
      <c r="B5114" s="14"/>
      <c r="C5114" s="14"/>
      <c r="D5114" s="16"/>
      <c r="E5114" s="16"/>
      <c r="F5114" s="14"/>
      <c r="G5114" s="14"/>
      <c r="H5114" s="14"/>
      <c r="I5114" s="15"/>
      <c r="J5114" s="77"/>
      <c r="K5114" s="92"/>
    </row>
    <row r="5115" spans="1:11" ht="13.2" x14ac:dyDescent="0.25">
      <c r="A5115" s="14"/>
      <c r="B5115" s="14"/>
      <c r="C5115" s="14"/>
      <c r="D5115" s="16"/>
      <c r="E5115" s="16"/>
      <c r="F5115" s="14"/>
      <c r="G5115" s="14"/>
      <c r="H5115" s="14"/>
      <c r="I5115" s="15"/>
      <c r="J5115" s="77"/>
      <c r="K5115" s="92"/>
    </row>
    <row r="5116" spans="1:11" ht="13.2" x14ac:dyDescent="0.25">
      <c r="A5116" s="14"/>
      <c r="B5116" s="14"/>
      <c r="C5116" s="14"/>
      <c r="D5116" s="16"/>
      <c r="E5116" s="16"/>
      <c r="F5116" s="14"/>
      <c r="G5116" s="14"/>
      <c r="H5116" s="14"/>
      <c r="I5116" s="15"/>
      <c r="J5116" s="77"/>
      <c r="K5116" s="92"/>
    </row>
    <row r="5117" spans="1:11" ht="13.2" x14ac:dyDescent="0.25">
      <c r="A5117" s="14"/>
      <c r="B5117" s="14"/>
      <c r="C5117" s="14"/>
      <c r="D5117" s="16"/>
      <c r="E5117" s="16"/>
      <c r="F5117" s="14"/>
      <c r="G5117" s="14"/>
      <c r="H5117" s="14"/>
      <c r="I5117" s="15"/>
      <c r="J5117" s="77"/>
      <c r="K5117" s="92"/>
    </row>
    <row r="5118" spans="1:11" ht="13.2" x14ac:dyDescent="0.25">
      <c r="A5118" s="14"/>
      <c r="B5118" s="14"/>
      <c r="C5118" s="14"/>
      <c r="D5118" s="16"/>
      <c r="E5118" s="16"/>
      <c r="F5118" s="14"/>
      <c r="G5118" s="14"/>
      <c r="H5118" s="14"/>
      <c r="I5118" s="15"/>
      <c r="J5118" s="77"/>
      <c r="K5118" s="92"/>
    </row>
    <row r="5119" spans="1:11" ht="13.2" x14ac:dyDescent="0.25">
      <c r="A5119" s="14"/>
      <c r="B5119" s="14"/>
      <c r="C5119" s="14"/>
      <c r="D5119" s="16"/>
      <c r="E5119" s="16"/>
      <c r="F5119" s="14"/>
      <c r="G5119" s="14"/>
      <c r="H5119" s="14"/>
      <c r="I5119" s="15"/>
      <c r="J5119" s="77"/>
      <c r="K5119" s="92"/>
    </row>
    <row r="5120" spans="1:11" ht="13.2" x14ac:dyDescent="0.25">
      <c r="A5120" s="14"/>
      <c r="B5120" s="14"/>
      <c r="C5120" s="14"/>
      <c r="D5120" s="16"/>
      <c r="E5120" s="16"/>
      <c r="F5120" s="14"/>
      <c r="G5120" s="14"/>
      <c r="H5120" s="14"/>
      <c r="I5120" s="15"/>
      <c r="J5120" s="77"/>
      <c r="K5120" s="92"/>
    </row>
    <row r="5121" spans="1:11" ht="13.2" x14ac:dyDescent="0.25">
      <c r="A5121" s="14"/>
      <c r="B5121" s="14"/>
      <c r="C5121" s="14"/>
      <c r="D5121" s="16"/>
      <c r="E5121" s="16"/>
      <c r="F5121" s="14"/>
      <c r="G5121" s="14"/>
      <c r="H5121" s="14"/>
      <c r="I5121" s="15"/>
      <c r="J5121" s="77"/>
      <c r="K5121" s="92"/>
    </row>
    <row r="5122" spans="1:11" ht="13.2" x14ac:dyDescent="0.25">
      <c r="A5122" s="14"/>
      <c r="B5122" s="14"/>
      <c r="C5122" s="14"/>
      <c r="D5122" s="16"/>
      <c r="E5122" s="16"/>
      <c r="F5122" s="14"/>
      <c r="G5122" s="14"/>
      <c r="H5122" s="14"/>
      <c r="I5122" s="15"/>
      <c r="J5122" s="77"/>
      <c r="K5122" s="92"/>
    </row>
    <row r="5123" spans="1:11" ht="13.2" x14ac:dyDescent="0.25">
      <c r="A5123" s="14"/>
      <c r="B5123" s="14"/>
      <c r="C5123" s="14"/>
      <c r="D5123" s="16"/>
      <c r="E5123" s="16"/>
      <c r="F5123" s="14"/>
      <c r="G5123" s="14"/>
      <c r="H5123" s="14"/>
      <c r="I5123" s="15"/>
      <c r="J5123" s="77"/>
      <c r="K5123" s="92"/>
    </row>
    <row r="5124" spans="1:11" ht="13.2" x14ac:dyDescent="0.25">
      <c r="A5124" s="14"/>
      <c r="B5124" s="14"/>
      <c r="C5124" s="14"/>
      <c r="D5124" s="16"/>
      <c r="E5124" s="16"/>
      <c r="F5124" s="14"/>
      <c r="G5124" s="14"/>
      <c r="H5124" s="14"/>
      <c r="I5124" s="15"/>
      <c r="J5124" s="77"/>
      <c r="K5124" s="92"/>
    </row>
    <row r="5125" spans="1:11" ht="13.2" x14ac:dyDescent="0.25">
      <c r="A5125" s="14"/>
      <c r="B5125" s="14"/>
      <c r="C5125" s="14"/>
      <c r="D5125" s="16"/>
      <c r="E5125" s="16"/>
      <c r="F5125" s="14"/>
      <c r="G5125" s="14"/>
      <c r="H5125" s="14"/>
      <c r="I5125" s="15"/>
      <c r="J5125" s="77"/>
      <c r="K5125" s="92"/>
    </row>
    <row r="5126" spans="1:11" ht="13.2" x14ac:dyDescent="0.25">
      <c r="A5126" s="14"/>
      <c r="B5126" s="14"/>
      <c r="C5126" s="14"/>
      <c r="D5126" s="16"/>
      <c r="E5126" s="16"/>
      <c r="F5126" s="14"/>
      <c r="G5126" s="14"/>
      <c r="H5126" s="14"/>
      <c r="I5126" s="15"/>
      <c r="J5126" s="77"/>
      <c r="K5126" s="92"/>
    </row>
    <row r="5127" spans="1:11" ht="13.2" x14ac:dyDescent="0.25">
      <c r="A5127" s="14"/>
      <c r="B5127" s="14"/>
      <c r="C5127" s="14"/>
      <c r="D5127" s="16"/>
      <c r="E5127" s="16"/>
      <c r="F5127" s="14"/>
      <c r="G5127" s="14"/>
      <c r="H5127" s="14"/>
      <c r="I5127" s="15"/>
      <c r="J5127" s="77"/>
      <c r="K5127" s="92"/>
    </row>
    <row r="5128" spans="1:11" ht="13.2" x14ac:dyDescent="0.25">
      <c r="A5128" s="14"/>
      <c r="B5128" s="14"/>
      <c r="C5128" s="14"/>
      <c r="D5128" s="16"/>
      <c r="E5128" s="16"/>
      <c r="F5128" s="14"/>
      <c r="G5128" s="14"/>
      <c r="H5128" s="14"/>
      <c r="I5128" s="15"/>
      <c r="J5128" s="77"/>
      <c r="K5128" s="92"/>
    </row>
    <row r="5129" spans="1:11" ht="13.2" x14ac:dyDescent="0.25">
      <c r="A5129" s="14"/>
      <c r="B5129" s="14"/>
      <c r="C5129" s="14"/>
      <c r="D5129" s="16"/>
      <c r="E5129" s="16"/>
      <c r="F5129" s="14"/>
      <c r="G5129" s="14"/>
      <c r="H5129" s="14"/>
      <c r="I5129" s="15"/>
      <c r="J5129" s="77"/>
      <c r="K5129" s="92"/>
    </row>
    <row r="5130" spans="1:11" ht="13.2" x14ac:dyDescent="0.25">
      <c r="A5130" s="14"/>
      <c r="B5130" s="14"/>
      <c r="C5130" s="14"/>
      <c r="D5130" s="16"/>
      <c r="E5130" s="16"/>
      <c r="F5130" s="14"/>
      <c r="G5130" s="14"/>
      <c r="H5130" s="14"/>
      <c r="I5130" s="15"/>
      <c r="J5130" s="77"/>
      <c r="K5130" s="92"/>
    </row>
    <row r="5131" spans="1:11" ht="13.2" x14ac:dyDescent="0.25">
      <c r="A5131" s="14"/>
      <c r="B5131" s="14"/>
      <c r="C5131" s="14"/>
      <c r="D5131" s="16"/>
      <c r="E5131" s="16"/>
      <c r="F5131" s="14"/>
      <c r="G5131" s="14"/>
      <c r="H5131" s="14"/>
      <c r="I5131" s="15"/>
      <c r="J5131" s="77"/>
      <c r="K5131" s="92"/>
    </row>
    <row r="5132" spans="1:11" ht="13.2" x14ac:dyDescent="0.25">
      <c r="A5132" s="14"/>
      <c r="B5132" s="14"/>
      <c r="C5132" s="14"/>
      <c r="D5132" s="16"/>
      <c r="E5132" s="16"/>
      <c r="F5132" s="14"/>
      <c r="G5132" s="14"/>
      <c r="H5132" s="14"/>
      <c r="I5132" s="15"/>
      <c r="J5132" s="77"/>
      <c r="K5132" s="92"/>
    </row>
    <row r="5133" spans="1:11" ht="13.2" x14ac:dyDescent="0.25">
      <c r="A5133" s="14"/>
      <c r="B5133" s="14"/>
      <c r="C5133" s="14"/>
      <c r="D5133" s="16"/>
      <c r="E5133" s="16"/>
      <c r="F5133" s="14"/>
      <c r="G5133" s="14"/>
      <c r="H5133" s="14"/>
      <c r="I5133" s="15"/>
      <c r="J5133" s="77"/>
      <c r="K5133" s="92"/>
    </row>
    <row r="5134" spans="1:11" ht="13.2" x14ac:dyDescent="0.25">
      <c r="A5134" s="14"/>
      <c r="B5134" s="14"/>
      <c r="C5134" s="14"/>
      <c r="D5134" s="16"/>
      <c r="E5134" s="16"/>
      <c r="F5134" s="14"/>
      <c r="G5134" s="14"/>
      <c r="H5134" s="14"/>
      <c r="I5134" s="15"/>
      <c r="J5134" s="77"/>
      <c r="K5134" s="92"/>
    </row>
    <row r="5135" spans="1:11" ht="13.2" x14ac:dyDescent="0.25">
      <c r="A5135" s="14"/>
      <c r="B5135" s="14"/>
      <c r="C5135" s="14"/>
      <c r="D5135" s="16"/>
      <c r="E5135" s="16"/>
      <c r="F5135" s="14"/>
      <c r="G5135" s="14"/>
      <c r="H5135" s="14"/>
      <c r="I5135" s="15"/>
      <c r="J5135" s="77"/>
      <c r="K5135" s="92"/>
    </row>
    <row r="5136" spans="1:11" ht="13.2" x14ac:dyDescent="0.25">
      <c r="A5136" s="14"/>
      <c r="B5136" s="14"/>
      <c r="C5136" s="14"/>
      <c r="D5136" s="16"/>
      <c r="E5136" s="16"/>
      <c r="F5136" s="14"/>
      <c r="G5136" s="14"/>
      <c r="H5136" s="14"/>
      <c r="I5136" s="15"/>
      <c r="J5136" s="77"/>
      <c r="K5136" s="92"/>
    </row>
    <row r="5137" spans="1:11" ht="13.2" x14ac:dyDescent="0.25">
      <c r="A5137" s="14"/>
      <c r="B5137" s="14"/>
      <c r="C5137" s="14"/>
      <c r="D5137" s="16"/>
      <c r="E5137" s="16"/>
      <c r="F5137" s="14"/>
      <c r="G5137" s="14"/>
      <c r="H5137" s="14"/>
      <c r="I5137" s="15"/>
      <c r="J5137" s="77"/>
      <c r="K5137" s="92"/>
    </row>
    <row r="5138" spans="1:11" ht="13.2" x14ac:dyDescent="0.25">
      <c r="A5138" s="14"/>
      <c r="B5138" s="14"/>
      <c r="C5138" s="14"/>
      <c r="D5138" s="16"/>
      <c r="E5138" s="16"/>
      <c r="F5138" s="14"/>
      <c r="G5138" s="14"/>
      <c r="H5138" s="14"/>
      <c r="I5138" s="15"/>
      <c r="J5138" s="77"/>
      <c r="K5138" s="92"/>
    </row>
    <row r="5139" spans="1:11" ht="13.2" x14ac:dyDescent="0.25">
      <c r="A5139" s="14"/>
      <c r="B5139" s="14"/>
      <c r="C5139" s="14"/>
      <c r="D5139" s="16"/>
      <c r="E5139" s="16"/>
      <c r="F5139" s="14"/>
      <c r="G5139" s="14"/>
      <c r="H5139" s="14"/>
      <c r="I5139" s="15"/>
      <c r="J5139" s="77"/>
      <c r="K5139" s="92"/>
    </row>
    <row r="5140" spans="1:11" ht="13.2" x14ac:dyDescent="0.25">
      <c r="A5140" s="14"/>
      <c r="B5140" s="14"/>
      <c r="C5140" s="14"/>
      <c r="D5140" s="16"/>
      <c r="E5140" s="16"/>
      <c r="F5140" s="14"/>
      <c r="G5140" s="14"/>
      <c r="H5140" s="14"/>
      <c r="I5140" s="15"/>
      <c r="J5140" s="77"/>
      <c r="K5140" s="92"/>
    </row>
    <row r="5141" spans="1:11" ht="13.2" x14ac:dyDescent="0.25">
      <c r="A5141" s="14"/>
      <c r="B5141" s="14"/>
      <c r="C5141" s="14"/>
      <c r="D5141" s="16"/>
      <c r="E5141" s="16"/>
      <c r="F5141" s="14"/>
      <c r="G5141" s="14"/>
      <c r="H5141" s="14"/>
      <c r="I5141" s="15"/>
      <c r="J5141" s="77"/>
      <c r="K5141" s="92"/>
    </row>
    <row r="5142" spans="1:11" ht="13.2" x14ac:dyDescent="0.25">
      <c r="A5142" s="14"/>
      <c r="B5142" s="14"/>
      <c r="C5142" s="14"/>
      <c r="D5142" s="16"/>
      <c r="E5142" s="16"/>
      <c r="F5142" s="14"/>
      <c r="G5142" s="14"/>
      <c r="H5142" s="14"/>
      <c r="I5142" s="15"/>
      <c r="J5142" s="77"/>
      <c r="K5142" s="92"/>
    </row>
    <row r="5143" spans="1:11" ht="13.2" x14ac:dyDescent="0.25">
      <c r="A5143" s="14"/>
      <c r="B5143" s="14"/>
      <c r="C5143" s="14"/>
      <c r="D5143" s="16"/>
      <c r="E5143" s="16"/>
      <c r="F5143" s="14"/>
      <c r="G5143" s="14"/>
      <c r="H5143" s="14"/>
      <c r="I5143" s="15"/>
      <c r="J5143" s="77"/>
      <c r="K5143" s="92"/>
    </row>
    <row r="5144" spans="1:11" ht="13.2" x14ac:dyDescent="0.25">
      <c r="A5144" s="14"/>
      <c r="B5144" s="14"/>
      <c r="C5144" s="14"/>
      <c r="D5144" s="16"/>
      <c r="E5144" s="16"/>
      <c r="F5144" s="14"/>
      <c r="G5144" s="14"/>
      <c r="H5144" s="14"/>
      <c r="I5144" s="15"/>
      <c r="J5144" s="77"/>
      <c r="K5144" s="92"/>
    </row>
    <row r="5145" spans="1:11" ht="13.2" x14ac:dyDescent="0.25">
      <c r="A5145" s="14"/>
      <c r="B5145" s="14"/>
      <c r="C5145" s="14"/>
      <c r="D5145" s="16"/>
      <c r="E5145" s="16"/>
      <c r="F5145" s="14"/>
      <c r="G5145" s="14"/>
      <c r="H5145" s="14"/>
      <c r="I5145" s="15"/>
      <c r="J5145" s="77"/>
      <c r="K5145" s="92"/>
    </row>
    <row r="5146" spans="1:11" ht="13.2" x14ac:dyDescent="0.25">
      <c r="A5146" s="14"/>
      <c r="B5146" s="14"/>
      <c r="C5146" s="14"/>
      <c r="D5146" s="16"/>
      <c r="E5146" s="16"/>
      <c r="F5146" s="14"/>
      <c r="G5146" s="14"/>
      <c r="H5146" s="14"/>
      <c r="I5146" s="15"/>
      <c r="J5146" s="77"/>
      <c r="K5146" s="92"/>
    </row>
    <row r="5147" spans="1:11" ht="13.2" x14ac:dyDescent="0.25">
      <c r="A5147" s="14"/>
      <c r="B5147" s="14"/>
      <c r="C5147" s="14"/>
      <c r="D5147" s="16"/>
      <c r="E5147" s="16"/>
      <c r="F5147" s="14"/>
      <c r="G5147" s="14"/>
      <c r="H5147" s="14"/>
      <c r="I5147" s="15"/>
      <c r="J5147" s="77"/>
      <c r="K5147" s="92"/>
    </row>
    <row r="5148" spans="1:11" ht="13.2" x14ac:dyDescent="0.25">
      <c r="A5148" s="14"/>
      <c r="B5148" s="14"/>
      <c r="C5148" s="14"/>
      <c r="D5148" s="16"/>
      <c r="E5148" s="16"/>
      <c r="F5148" s="14"/>
      <c r="G5148" s="14"/>
      <c r="H5148" s="14"/>
      <c r="I5148" s="15"/>
      <c r="J5148" s="77"/>
      <c r="K5148" s="92"/>
    </row>
    <row r="5149" spans="1:11" ht="13.2" x14ac:dyDescent="0.25">
      <c r="A5149" s="14"/>
      <c r="B5149" s="14"/>
      <c r="C5149" s="14"/>
      <c r="D5149" s="16"/>
      <c r="E5149" s="16"/>
      <c r="F5149" s="14"/>
      <c r="G5149" s="14"/>
      <c r="H5149" s="14"/>
      <c r="I5149" s="15"/>
      <c r="J5149" s="77"/>
      <c r="K5149" s="92"/>
    </row>
    <row r="5150" spans="1:11" ht="13.2" x14ac:dyDescent="0.25">
      <c r="A5150" s="14"/>
      <c r="B5150" s="14"/>
      <c r="C5150" s="14"/>
      <c r="D5150" s="16"/>
      <c r="E5150" s="16"/>
      <c r="F5150" s="14"/>
      <c r="G5150" s="14"/>
      <c r="H5150" s="14"/>
      <c r="I5150" s="15"/>
      <c r="J5150" s="77"/>
      <c r="K5150" s="92"/>
    </row>
    <row r="5151" spans="1:11" ht="13.2" x14ac:dyDescent="0.25">
      <c r="A5151" s="14"/>
      <c r="B5151" s="14"/>
      <c r="C5151" s="14"/>
      <c r="D5151" s="16"/>
      <c r="E5151" s="16"/>
      <c r="F5151" s="14"/>
      <c r="G5151" s="14"/>
      <c r="H5151" s="14"/>
      <c r="I5151" s="15"/>
      <c r="J5151" s="77"/>
      <c r="K5151" s="92"/>
    </row>
    <row r="5152" spans="1:11" ht="13.2" x14ac:dyDescent="0.25">
      <c r="A5152" s="14"/>
      <c r="B5152" s="14"/>
      <c r="C5152" s="14"/>
      <c r="D5152" s="16"/>
      <c r="E5152" s="16"/>
      <c r="F5152" s="14"/>
      <c r="G5152" s="14"/>
      <c r="H5152" s="14"/>
      <c r="I5152" s="15"/>
      <c r="J5152" s="77"/>
      <c r="K5152" s="92"/>
    </row>
    <row r="5153" spans="1:11" ht="13.2" x14ac:dyDescent="0.25">
      <c r="A5153" s="14"/>
      <c r="B5153" s="14"/>
      <c r="C5153" s="14"/>
      <c r="D5153" s="16"/>
      <c r="E5153" s="16"/>
      <c r="F5153" s="14"/>
      <c r="G5153" s="14"/>
      <c r="H5153" s="14"/>
      <c r="I5153" s="15"/>
      <c r="J5153" s="77"/>
      <c r="K5153" s="92"/>
    </row>
    <row r="5154" spans="1:11" ht="13.2" x14ac:dyDescent="0.25">
      <c r="A5154" s="14"/>
      <c r="B5154" s="14"/>
      <c r="C5154" s="14"/>
      <c r="D5154" s="16"/>
      <c r="E5154" s="16"/>
      <c r="F5154" s="14"/>
      <c r="G5154" s="14"/>
      <c r="H5154" s="14"/>
      <c r="I5154" s="15"/>
      <c r="J5154" s="77"/>
      <c r="K5154" s="92"/>
    </row>
    <row r="5155" spans="1:11" ht="13.2" x14ac:dyDescent="0.25">
      <c r="A5155" s="14"/>
      <c r="B5155" s="14"/>
      <c r="C5155" s="14"/>
      <c r="D5155" s="16"/>
      <c r="E5155" s="16"/>
      <c r="F5155" s="14"/>
      <c r="G5155" s="14"/>
      <c r="H5155" s="14"/>
      <c r="I5155" s="15"/>
      <c r="J5155" s="77"/>
      <c r="K5155" s="92"/>
    </row>
    <row r="5156" spans="1:11" ht="13.2" x14ac:dyDescent="0.25">
      <c r="A5156" s="14"/>
      <c r="B5156" s="14"/>
      <c r="C5156" s="14"/>
      <c r="D5156" s="16"/>
      <c r="E5156" s="16"/>
      <c r="F5156" s="14"/>
      <c r="G5156" s="14"/>
      <c r="H5156" s="14"/>
      <c r="I5156" s="15"/>
      <c r="J5156" s="77"/>
      <c r="K5156" s="92"/>
    </row>
    <row r="5157" spans="1:11" ht="13.2" x14ac:dyDescent="0.25">
      <c r="A5157" s="14"/>
      <c r="B5157" s="14"/>
      <c r="C5157" s="14"/>
      <c r="D5157" s="16"/>
      <c r="E5157" s="16"/>
      <c r="F5157" s="14"/>
      <c r="G5157" s="14"/>
      <c r="H5157" s="14"/>
      <c r="I5157" s="15"/>
      <c r="J5157" s="77"/>
      <c r="K5157" s="92"/>
    </row>
    <row r="5158" spans="1:11" ht="13.2" x14ac:dyDescent="0.25">
      <c r="A5158" s="14"/>
      <c r="B5158" s="14"/>
      <c r="C5158" s="14"/>
      <c r="D5158" s="16"/>
      <c r="E5158" s="16"/>
      <c r="F5158" s="14"/>
      <c r="G5158" s="14"/>
      <c r="H5158" s="14"/>
      <c r="I5158" s="15"/>
      <c r="J5158" s="77"/>
      <c r="K5158" s="92"/>
    </row>
    <row r="5159" spans="1:11" ht="13.2" x14ac:dyDescent="0.25">
      <c r="A5159" s="14"/>
      <c r="B5159" s="14"/>
      <c r="C5159" s="14"/>
      <c r="D5159" s="16"/>
      <c r="E5159" s="16"/>
      <c r="F5159" s="14"/>
      <c r="G5159" s="14"/>
      <c r="H5159" s="14"/>
      <c r="I5159" s="15"/>
      <c r="J5159" s="77"/>
      <c r="K5159" s="92"/>
    </row>
    <row r="5160" spans="1:11" ht="13.2" x14ac:dyDescent="0.25">
      <c r="A5160" s="14"/>
      <c r="B5160" s="14"/>
      <c r="C5160" s="14"/>
      <c r="D5160" s="16"/>
      <c r="E5160" s="16"/>
      <c r="F5160" s="14"/>
      <c r="G5160" s="14"/>
      <c r="H5160" s="14"/>
      <c r="I5160" s="15"/>
      <c r="J5160" s="77"/>
      <c r="K5160" s="92"/>
    </row>
    <row r="5161" spans="1:11" ht="13.2" x14ac:dyDescent="0.25">
      <c r="A5161" s="14"/>
      <c r="B5161" s="14"/>
      <c r="C5161" s="14"/>
      <c r="D5161" s="16"/>
      <c r="E5161" s="16"/>
      <c r="F5161" s="14"/>
      <c r="G5161" s="14"/>
      <c r="H5161" s="14"/>
      <c r="I5161" s="15"/>
      <c r="J5161" s="77"/>
      <c r="K5161" s="92"/>
    </row>
    <row r="5162" spans="1:11" ht="13.2" x14ac:dyDescent="0.25">
      <c r="A5162" s="14"/>
      <c r="B5162" s="14"/>
      <c r="C5162" s="14"/>
      <c r="D5162" s="16"/>
      <c r="E5162" s="16"/>
      <c r="F5162" s="14"/>
      <c r="G5162" s="14"/>
      <c r="H5162" s="14"/>
      <c r="I5162" s="15"/>
      <c r="J5162" s="77"/>
      <c r="K5162" s="92"/>
    </row>
    <row r="5163" spans="1:11" ht="13.2" x14ac:dyDescent="0.25">
      <c r="A5163" s="14"/>
      <c r="B5163" s="14"/>
      <c r="C5163" s="14"/>
      <c r="D5163" s="16"/>
      <c r="E5163" s="16"/>
      <c r="F5163" s="14"/>
      <c r="G5163" s="14"/>
      <c r="H5163" s="14"/>
      <c r="I5163" s="15"/>
      <c r="J5163" s="77"/>
      <c r="K5163" s="92"/>
    </row>
    <row r="5164" spans="1:11" ht="13.2" x14ac:dyDescent="0.25">
      <c r="A5164" s="14"/>
      <c r="B5164" s="14"/>
      <c r="C5164" s="14"/>
      <c r="D5164" s="16"/>
      <c r="E5164" s="16"/>
      <c r="F5164" s="14"/>
      <c r="G5164" s="14"/>
      <c r="H5164" s="14"/>
      <c r="I5164" s="15"/>
      <c r="J5164" s="77"/>
      <c r="K5164" s="92"/>
    </row>
    <row r="5165" spans="1:11" ht="13.2" x14ac:dyDescent="0.25">
      <c r="A5165" s="14"/>
      <c r="B5165" s="14"/>
      <c r="C5165" s="14"/>
      <c r="D5165" s="16"/>
      <c r="E5165" s="16"/>
      <c r="F5165" s="14"/>
      <c r="G5165" s="14"/>
      <c r="H5165" s="14"/>
      <c r="I5165" s="15"/>
      <c r="J5165" s="77"/>
      <c r="K5165" s="92"/>
    </row>
    <row r="5166" spans="1:11" ht="13.2" x14ac:dyDescent="0.25">
      <c r="A5166" s="14"/>
      <c r="B5166" s="14"/>
      <c r="C5166" s="14"/>
      <c r="D5166" s="16"/>
      <c r="E5166" s="16"/>
      <c r="F5166" s="14"/>
      <c r="G5166" s="14"/>
      <c r="H5166" s="14"/>
      <c r="I5166" s="15"/>
      <c r="J5166" s="77"/>
      <c r="K5166" s="92"/>
    </row>
    <row r="5167" spans="1:11" ht="13.2" x14ac:dyDescent="0.25">
      <c r="A5167" s="14"/>
      <c r="B5167" s="14"/>
      <c r="C5167" s="14"/>
      <c r="D5167" s="16"/>
      <c r="E5167" s="16"/>
      <c r="F5167" s="14"/>
      <c r="G5167" s="14"/>
      <c r="H5167" s="14"/>
      <c r="I5167" s="15"/>
      <c r="J5167" s="77"/>
      <c r="K5167" s="92"/>
    </row>
    <row r="5168" spans="1:11" ht="13.2" x14ac:dyDescent="0.25">
      <c r="A5168" s="14"/>
      <c r="B5168" s="14"/>
      <c r="C5168" s="14"/>
      <c r="D5168" s="16"/>
      <c r="E5168" s="16"/>
      <c r="F5168" s="14"/>
      <c r="G5168" s="14"/>
      <c r="H5168" s="14"/>
      <c r="I5168" s="15"/>
      <c r="J5168" s="77"/>
      <c r="K5168" s="92"/>
    </row>
    <row r="5169" spans="1:11" ht="13.2" x14ac:dyDescent="0.25">
      <c r="A5169" s="14"/>
      <c r="B5169" s="14"/>
      <c r="C5169" s="14"/>
      <c r="D5169" s="16"/>
      <c r="E5169" s="16"/>
      <c r="F5169" s="14"/>
      <c r="G5169" s="14"/>
      <c r="H5169" s="14"/>
      <c r="I5169" s="15"/>
      <c r="J5169" s="77"/>
      <c r="K5169" s="92"/>
    </row>
    <row r="5170" spans="1:11" ht="13.2" x14ac:dyDescent="0.25">
      <c r="A5170" s="14"/>
      <c r="B5170" s="14"/>
      <c r="C5170" s="14"/>
      <c r="D5170" s="16"/>
      <c r="E5170" s="16"/>
      <c r="F5170" s="14"/>
      <c r="G5170" s="14"/>
      <c r="H5170" s="14"/>
      <c r="I5170" s="15"/>
      <c r="J5170" s="77"/>
      <c r="K5170" s="92"/>
    </row>
    <row r="5171" spans="1:11" ht="13.2" x14ac:dyDescent="0.25">
      <c r="A5171" s="14"/>
      <c r="B5171" s="14"/>
      <c r="C5171" s="14"/>
      <c r="D5171" s="16"/>
      <c r="E5171" s="16"/>
      <c r="F5171" s="14"/>
      <c r="G5171" s="14"/>
      <c r="H5171" s="14"/>
      <c r="I5171" s="15"/>
      <c r="J5171" s="77"/>
      <c r="K5171" s="92"/>
    </row>
    <row r="5172" spans="1:11" ht="13.2" x14ac:dyDescent="0.25">
      <c r="A5172" s="14"/>
      <c r="B5172" s="14"/>
      <c r="C5172" s="14"/>
      <c r="D5172" s="16"/>
      <c r="E5172" s="16"/>
      <c r="F5172" s="14"/>
      <c r="G5172" s="14"/>
      <c r="H5172" s="14"/>
      <c r="I5172" s="15"/>
      <c r="J5172" s="77"/>
      <c r="K5172" s="92"/>
    </row>
    <row r="5173" spans="1:11" ht="13.2" x14ac:dyDescent="0.25">
      <c r="A5173" s="14"/>
      <c r="B5173" s="14"/>
      <c r="C5173" s="14"/>
      <c r="D5173" s="16"/>
      <c r="E5173" s="16"/>
      <c r="F5173" s="14"/>
      <c r="G5173" s="14"/>
      <c r="H5173" s="14"/>
      <c r="I5173" s="15"/>
      <c r="J5173" s="77"/>
      <c r="K5173" s="92"/>
    </row>
    <row r="5174" spans="1:11" ht="13.2" x14ac:dyDescent="0.25">
      <c r="A5174" s="14"/>
      <c r="B5174" s="14"/>
      <c r="C5174" s="14"/>
      <c r="D5174" s="16"/>
      <c r="E5174" s="16"/>
      <c r="F5174" s="14"/>
      <c r="G5174" s="14"/>
      <c r="H5174" s="14"/>
      <c r="I5174" s="15"/>
      <c r="J5174" s="77"/>
      <c r="K5174" s="92"/>
    </row>
    <row r="5175" spans="1:11" ht="13.2" x14ac:dyDescent="0.25">
      <c r="A5175" s="14"/>
      <c r="B5175" s="14"/>
      <c r="C5175" s="14"/>
      <c r="D5175" s="16"/>
      <c r="E5175" s="16"/>
      <c r="F5175" s="14"/>
      <c r="G5175" s="14"/>
      <c r="H5175" s="14"/>
      <c r="I5175" s="15"/>
      <c r="J5175" s="77"/>
      <c r="K5175" s="92"/>
    </row>
    <row r="5176" spans="1:11" ht="13.2" x14ac:dyDescent="0.25">
      <c r="A5176" s="14"/>
      <c r="B5176" s="14"/>
      <c r="C5176" s="14"/>
      <c r="D5176" s="16"/>
      <c r="E5176" s="16"/>
      <c r="F5176" s="14"/>
      <c r="G5176" s="14"/>
      <c r="H5176" s="14"/>
      <c r="I5176" s="15"/>
      <c r="J5176" s="77"/>
      <c r="K5176" s="92"/>
    </row>
    <row r="5177" spans="1:11" ht="13.2" x14ac:dyDescent="0.25">
      <c r="A5177" s="14"/>
      <c r="B5177" s="14"/>
      <c r="C5177" s="14"/>
      <c r="D5177" s="16"/>
      <c r="E5177" s="16"/>
      <c r="F5177" s="14"/>
      <c r="G5177" s="14"/>
      <c r="H5177" s="14"/>
      <c r="I5177" s="15"/>
      <c r="J5177" s="77"/>
      <c r="K5177" s="92"/>
    </row>
    <row r="5178" spans="1:11" ht="13.2" x14ac:dyDescent="0.25">
      <c r="A5178" s="14"/>
      <c r="B5178" s="14"/>
      <c r="C5178" s="14"/>
      <c r="D5178" s="16"/>
      <c r="E5178" s="16"/>
      <c r="F5178" s="14"/>
      <c r="G5178" s="14"/>
      <c r="H5178" s="14"/>
      <c r="I5178" s="15"/>
      <c r="J5178" s="77"/>
      <c r="K5178" s="92"/>
    </row>
    <row r="5179" spans="1:11" ht="13.2" x14ac:dyDescent="0.25">
      <c r="A5179" s="14"/>
      <c r="B5179" s="14"/>
      <c r="C5179" s="14"/>
      <c r="D5179" s="16"/>
      <c r="E5179" s="16"/>
      <c r="F5179" s="14"/>
      <c r="G5179" s="14"/>
      <c r="H5179" s="14"/>
      <c r="I5179" s="15"/>
      <c r="J5179" s="77"/>
      <c r="K5179" s="92"/>
    </row>
    <row r="5180" spans="1:11" ht="13.2" x14ac:dyDescent="0.25">
      <c r="A5180" s="14"/>
      <c r="B5180" s="14"/>
      <c r="C5180" s="14"/>
      <c r="D5180" s="16"/>
      <c r="E5180" s="16"/>
      <c r="F5180" s="14"/>
      <c r="G5180" s="14"/>
      <c r="H5180" s="14"/>
      <c r="I5180" s="15"/>
      <c r="J5180" s="77"/>
      <c r="K5180" s="92"/>
    </row>
    <row r="5181" spans="1:11" ht="13.2" x14ac:dyDescent="0.25">
      <c r="A5181" s="14"/>
      <c r="B5181" s="14"/>
      <c r="C5181" s="14"/>
      <c r="D5181" s="16"/>
      <c r="E5181" s="16"/>
      <c r="F5181" s="14"/>
      <c r="G5181" s="14"/>
      <c r="H5181" s="14"/>
      <c r="I5181" s="15"/>
      <c r="J5181" s="77"/>
      <c r="K5181" s="92"/>
    </row>
    <row r="5182" spans="1:11" ht="13.2" x14ac:dyDescent="0.25">
      <c r="A5182" s="14"/>
      <c r="B5182" s="14"/>
      <c r="C5182" s="14"/>
      <c r="D5182" s="16"/>
      <c r="E5182" s="16"/>
      <c r="F5182" s="14"/>
      <c r="G5182" s="14"/>
      <c r="H5182" s="14"/>
      <c r="I5182" s="15"/>
      <c r="J5182" s="77"/>
      <c r="K5182" s="92"/>
    </row>
    <row r="5183" spans="1:11" ht="13.2" x14ac:dyDescent="0.25">
      <c r="A5183" s="14"/>
      <c r="B5183" s="14"/>
      <c r="C5183" s="14"/>
      <c r="D5183" s="16"/>
      <c r="E5183" s="16"/>
      <c r="F5183" s="14"/>
      <c r="G5183" s="14"/>
      <c r="H5183" s="14"/>
      <c r="I5183" s="15"/>
      <c r="J5183" s="77"/>
      <c r="K5183" s="92"/>
    </row>
    <row r="5184" spans="1:11" ht="13.2" x14ac:dyDescent="0.25">
      <c r="A5184" s="14"/>
      <c r="B5184" s="14"/>
      <c r="C5184" s="14"/>
      <c r="D5184" s="16"/>
      <c r="E5184" s="16"/>
      <c r="F5184" s="14"/>
      <c r="G5184" s="14"/>
      <c r="H5184" s="14"/>
      <c r="I5184" s="15"/>
      <c r="J5184" s="77"/>
      <c r="K5184" s="92"/>
    </row>
    <row r="5185" spans="1:11" ht="13.2" x14ac:dyDescent="0.25">
      <c r="A5185" s="14"/>
      <c r="B5185" s="14"/>
      <c r="C5185" s="14"/>
      <c r="D5185" s="16"/>
      <c r="E5185" s="16"/>
      <c r="F5185" s="14"/>
      <c r="G5185" s="14"/>
      <c r="H5185" s="14"/>
      <c r="I5185" s="15"/>
      <c r="J5185" s="77"/>
      <c r="K5185" s="92"/>
    </row>
    <row r="5186" spans="1:11" ht="13.2" x14ac:dyDescent="0.25">
      <c r="A5186" s="14"/>
      <c r="B5186" s="14"/>
      <c r="C5186" s="14"/>
      <c r="D5186" s="16"/>
      <c r="E5186" s="16"/>
      <c r="F5186" s="14"/>
      <c r="G5186" s="14"/>
      <c r="H5186" s="14"/>
      <c r="I5186" s="15"/>
      <c r="J5186" s="77"/>
      <c r="K5186" s="92"/>
    </row>
    <row r="5187" spans="1:11" ht="13.2" x14ac:dyDescent="0.25">
      <c r="A5187" s="14"/>
      <c r="B5187" s="14"/>
      <c r="C5187" s="14"/>
      <c r="D5187" s="16"/>
      <c r="E5187" s="16"/>
      <c r="F5187" s="14"/>
      <c r="G5187" s="14"/>
      <c r="H5187" s="14"/>
      <c r="I5187" s="15"/>
      <c r="J5187" s="77"/>
      <c r="K5187" s="92"/>
    </row>
    <row r="5188" spans="1:11" ht="13.2" x14ac:dyDescent="0.25">
      <c r="A5188" s="14"/>
      <c r="B5188" s="14"/>
      <c r="C5188" s="14"/>
      <c r="D5188" s="16"/>
      <c r="E5188" s="16"/>
      <c r="F5188" s="14"/>
      <c r="G5188" s="14"/>
      <c r="H5188" s="14"/>
      <c r="I5188" s="15"/>
      <c r="J5188" s="77"/>
      <c r="K5188" s="92"/>
    </row>
    <row r="5189" spans="1:11" ht="13.2" x14ac:dyDescent="0.25">
      <c r="A5189" s="14"/>
      <c r="B5189" s="14"/>
      <c r="C5189" s="14"/>
      <c r="D5189" s="16"/>
      <c r="E5189" s="16"/>
      <c r="F5189" s="14"/>
      <c r="G5189" s="14"/>
      <c r="H5189" s="14"/>
      <c r="I5189" s="15"/>
      <c r="J5189" s="77"/>
      <c r="K5189" s="92"/>
    </row>
    <row r="5190" spans="1:11" ht="13.2" x14ac:dyDescent="0.25">
      <c r="A5190" s="14"/>
      <c r="B5190" s="14"/>
      <c r="C5190" s="14"/>
      <c r="D5190" s="16"/>
      <c r="E5190" s="16"/>
      <c r="F5190" s="14"/>
      <c r="G5190" s="14"/>
      <c r="H5190" s="14"/>
      <c r="I5190" s="15"/>
      <c r="J5190" s="77"/>
      <c r="K5190" s="92"/>
    </row>
    <row r="5191" spans="1:11" ht="13.2" x14ac:dyDescent="0.25">
      <c r="A5191" s="14"/>
      <c r="B5191" s="14"/>
      <c r="C5191" s="14"/>
      <c r="D5191" s="16"/>
      <c r="E5191" s="16"/>
      <c r="F5191" s="14"/>
      <c r="G5191" s="14"/>
      <c r="H5191" s="14"/>
      <c r="I5191" s="15"/>
      <c r="J5191" s="77"/>
      <c r="K5191" s="92"/>
    </row>
    <row r="5192" spans="1:11" ht="13.2" x14ac:dyDescent="0.25">
      <c r="A5192" s="14"/>
      <c r="B5192" s="14"/>
      <c r="C5192" s="14"/>
      <c r="D5192" s="16"/>
      <c r="E5192" s="16"/>
      <c r="F5192" s="14"/>
      <c r="G5192" s="14"/>
      <c r="H5192" s="14"/>
      <c r="I5192" s="15"/>
      <c r="J5192" s="77"/>
      <c r="K5192" s="92"/>
    </row>
    <row r="5193" spans="1:11" ht="13.2" x14ac:dyDescent="0.25">
      <c r="A5193" s="14"/>
      <c r="B5193" s="14"/>
      <c r="C5193" s="14"/>
      <c r="D5193" s="16"/>
      <c r="E5193" s="16"/>
      <c r="F5193" s="14"/>
      <c r="G5193" s="14"/>
      <c r="H5193" s="14"/>
      <c r="I5193" s="15"/>
      <c r="J5193" s="77"/>
      <c r="K5193" s="92"/>
    </row>
    <row r="5194" spans="1:11" ht="13.2" x14ac:dyDescent="0.25">
      <c r="A5194" s="14"/>
      <c r="B5194" s="14"/>
      <c r="C5194" s="14"/>
      <c r="D5194" s="16"/>
      <c r="E5194" s="16"/>
      <c r="F5194" s="14"/>
      <c r="G5194" s="14"/>
      <c r="H5194" s="14"/>
      <c r="I5194" s="15"/>
      <c r="J5194" s="77"/>
      <c r="K5194" s="92"/>
    </row>
    <row r="5195" spans="1:11" ht="13.2" x14ac:dyDescent="0.25">
      <c r="A5195" s="14"/>
      <c r="B5195" s="14"/>
      <c r="C5195" s="14"/>
      <c r="D5195" s="16"/>
      <c r="E5195" s="16"/>
      <c r="F5195" s="14"/>
      <c r="G5195" s="14"/>
      <c r="H5195" s="14"/>
      <c r="I5195" s="15"/>
      <c r="J5195" s="77"/>
      <c r="K5195" s="92"/>
    </row>
    <row r="5196" spans="1:11" x14ac:dyDescent="0.2">
      <c r="A5196" s="14"/>
      <c r="B5196" s="14"/>
      <c r="C5196" s="14"/>
      <c r="D5196" s="16"/>
      <c r="E5196" s="16"/>
      <c r="F5196" s="14"/>
      <c r="G5196" s="14"/>
      <c r="H5196" s="14"/>
      <c r="I5196" s="15"/>
      <c r="J5196" s="77"/>
    </row>
    <row r="5197" spans="1:11" x14ac:dyDescent="0.2">
      <c r="A5197" s="14"/>
      <c r="B5197" s="14"/>
      <c r="C5197" s="14"/>
      <c r="D5197" s="16"/>
      <c r="E5197" s="16"/>
      <c r="F5197" s="14"/>
      <c r="G5197" s="14"/>
      <c r="H5197" s="14"/>
      <c r="I5197" s="15"/>
      <c r="J5197" s="77"/>
    </row>
    <row r="5198" spans="1:11" x14ac:dyDescent="0.2">
      <c r="A5198" s="14"/>
      <c r="B5198" s="14"/>
      <c r="C5198" s="14"/>
      <c r="D5198" s="16"/>
      <c r="E5198" s="16"/>
      <c r="F5198" s="14"/>
      <c r="G5198" s="14"/>
      <c r="H5198" s="14"/>
      <c r="I5198" s="15"/>
      <c r="J5198" s="77"/>
    </row>
    <row r="5199" spans="1:11" x14ac:dyDescent="0.2">
      <c r="A5199" s="14"/>
      <c r="B5199" s="14"/>
      <c r="C5199" s="14"/>
      <c r="D5199" s="16"/>
      <c r="E5199" s="16"/>
      <c r="F5199" s="14"/>
      <c r="G5199" s="14"/>
      <c r="H5199" s="14"/>
      <c r="I5199" s="15"/>
      <c r="J5199" s="77"/>
    </row>
    <row r="5200" spans="1:11" x14ac:dyDescent="0.2">
      <c r="A5200" s="14"/>
      <c r="B5200" s="14"/>
      <c r="C5200" s="14"/>
      <c r="D5200" s="16"/>
      <c r="E5200" s="16"/>
      <c r="F5200" s="14"/>
      <c r="G5200" s="14"/>
      <c r="H5200" s="14"/>
      <c r="I5200" s="15"/>
      <c r="J5200" s="77"/>
    </row>
    <row r="5201" spans="1:10" x14ac:dyDescent="0.2">
      <c r="A5201" s="14"/>
      <c r="B5201" s="14"/>
      <c r="C5201" s="14"/>
      <c r="D5201" s="16"/>
      <c r="E5201" s="16"/>
      <c r="F5201" s="14"/>
      <c r="G5201" s="14"/>
      <c r="H5201" s="14"/>
      <c r="I5201" s="15"/>
      <c r="J5201" s="77"/>
    </row>
    <row r="5202" spans="1:10" x14ac:dyDescent="0.2">
      <c r="A5202" s="14"/>
      <c r="B5202" s="14"/>
      <c r="C5202" s="14"/>
      <c r="D5202" s="16"/>
      <c r="E5202" s="16"/>
      <c r="F5202" s="14"/>
      <c r="G5202" s="14"/>
      <c r="H5202" s="14"/>
      <c r="I5202" s="15"/>
      <c r="J5202" s="77"/>
    </row>
    <row r="5203" spans="1:10" x14ac:dyDescent="0.2">
      <c r="A5203" s="14"/>
      <c r="B5203" s="14"/>
      <c r="C5203" s="14"/>
      <c r="D5203" s="16"/>
      <c r="E5203" s="16"/>
      <c r="F5203" s="14"/>
      <c r="G5203" s="14"/>
      <c r="H5203" s="14"/>
      <c r="I5203" s="15"/>
      <c r="J5203" s="77"/>
    </row>
    <row r="5204" spans="1:10" x14ac:dyDescent="0.2">
      <c r="A5204" s="14"/>
      <c r="B5204" s="14"/>
      <c r="C5204" s="14"/>
      <c r="D5204" s="16"/>
      <c r="E5204" s="16"/>
      <c r="F5204" s="14"/>
      <c r="G5204" s="14"/>
      <c r="H5204" s="14"/>
      <c r="I5204" s="15"/>
      <c r="J5204" s="77"/>
    </row>
    <row r="5205" spans="1:10" x14ac:dyDescent="0.2">
      <c r="A5205" s="14"/>
      <c r="B5205" s="14"/>
      <c r="C5205" s="14"/>
      <c r="D5205" s="16"/>
      <c r="E5205" s="16"/>
      <c r="F5205" s="14"/>
      <c r="G5205" s="14"/>
      <c r="H5205" s="14"/>
      <c r="I5205" s="15"/>
      <c r="J5205" s="77"/>
    </row>
    <row r="5206" spans="1:10" x14ac:dyDescent="0.2">
      <c r="A5206" s="14"/>
      <c r="B5206" s="14"/>
      <c r="C5206" s="14"/>
      <c r="D5206" s="16"/>
      <c r="E5206" s="16"/>
      <c r="F5206" s="14"/>
      <c r="G5206" s="14"/>
      <c r="H5206" s="14"/>
      <c r="I5206" s="15"/>
      <c r="J5206" s="77"/>
    </row>
    <row r="5207" spans="1:10" x14ac:dyDescent="0.2">
      <c r="A5207" s="14"/>
      <c r="B5207" s="14"/>
      <c r="C5207" s="14"/>
      <c r="D5207" s="16"/>
      <c r="E5207" s="16"/>
      <c r="F5207" s="14"/>
      <c r="G5207" s="14"/>
      <c r="H5207" s="14"/>
      <c r="I5207" s="15"/>
      <c r="J5207" s="77"/>
    </row>
    <row r="5208" spans="1:10" x14ac:dyDescent="0.2">
      <c r="A5208" s="14"/>
      <c r="B5208" s="14"/>
      <c r="C5208" s="14"/>
      <c r="D5208" s="16"/>
      <c r="E5208" s="16"/>
      <c r="F5208" s="14"/>
      <c r="G5208" s="14"/>
      <c r="H5208" s="14"/>
      <c r="I5208" s="15"/>
      <c r="J5208" s="77"/>
    </row>
    <row r="5209" spans="1:10" x14ac:dyDescent="0.2">
      <c r="A5209" s="14"/>
      <c r="B5209" s="14"/>
      <c r="C5209" s="14"/>
      <c r="D5209" s="16"/>
      <c r="E5209" s="16"/>
      <c r="F5209" s="14"/>
      <c r="G5209" s="14"/>
      <c r="H5209" s="14"/>
      <c r="I5209" s="15"/>
      <c r="J5209" s="77"/>
    </row>
    <row r="5210" spans="1:10" x14ac:dyDescent="0.2">
      <c r="A5210" s="14"/>
      <c r="B5210" s="14"/>
      <c r="C5210" s="14"/>
      <c r="D5210" s="16"/>
      <c r="E5210" s="16"/>
      <c r="F5210" s="14"/>
      <c r="G5210" s="14"/>
      <c r="H5210" s="14"/>
      <c r="I5210" s="15"/>
      <c r="J5210" s="77"/>
    </row>
    <row r="5211" spans="1:10" x14ac:dyDescent="0.2">
      <c r="A5211" s="14"/>
      <c r="B5211" s="14"/>
      <c r="C5211" s="14"/>
      <c r="D5211" s="16"/>
      <c r="E5211" s="16"/>
      <c r="F5211" s="14"/>
      <c r="G5211" s="14"/>
      <c r="H5211" s="14"/>
      <c r="I5211" s="15"/>
      <c r="J5211" s="77"/>
    </row>
    <row r="5212" spans="1:10" x14ac:dyDescent="0.2">
      <c r="A5212" s="14"/>
      <c r="B5212" s="14"/>
      <c r="C5212" s="14"/>
      <c r="D5212" s="16"/>
      <c r="E5212" s="16"/>
      <c r="F5212" s="14"/>
      <c r="G5212" s="14"/>
      <c r="H5212" s="14"/>
      <c r="I5212" s="15"/>
      <c r="J5212" s="77"/>
    </row>
    <row r="5213" spans="1:10" x14ac:dyDescent="0.2">
      <c r="A5213" s="14"/>
      <c r="B5213" s="14"/>
      <c r="C5213" s="14"/>
      <c r="D5213" s="16"/>
      <c r="E5213" s="16"/>
      <c r="F5213" s="14"/>
      <c r="G5213" s="14"/>
      <c r="H5213" s="14"/>
      <c r="I5213" s="15"/>
      <c r="J5213" s="77"/>
    </row>
    <row r="5214" spans="1:10" x14ac:dyDescent="0.2">
      <c r="A5214" s="14"/>
      <c r="B5214" s="14"/>
      <c r="C5214" s="14"/>
      <c r="D5214" s="16"/>
      <c r="E5214" s="16"/>
      <c r="F5214" s="14"/>
      <c r="G5214" s="14"/>
      <c r="H5214" s="14"/>
      <c r="I5214" s="15"/>
      <c r="J5214" s="77"/>
    </row>
    <row r="5215" spans="1:10" x14ac:dyDescent="0.2">
      <c r="A5215" s="14"/>
      <c r="B5215" s="14"/>
      <c r="C5215" s="14"/>
      <c r="D5215" s="16"/>
      <c r="E5215" s="16"/>
      <c r="F5215" s="14"/>
      <c r="G5215" s="14"/>
      <c r="H5215" s="14"/>
      <c r="I5215" s="15"/>
      <c r="J5215" s="77"/>
    </row>
    <row r="5216" spans="1:10" x14ac:dyDescent="0.2">
      <c r="A5216" s="14"/>
      <c r="B5216" s="14"/>
      <c r="C5216" s="14"/>
      <c r="D5216" s="16"/>
      <c r="E5216" s="16"/>
      <c r="F5216" s="14"/>
      <c r="G5216" s="14"/>
      <c r="H5216" s="14"/>
      <c r="I5216" s="15"/>
      <c r="J5216" s="77"/>
    </row>
    <row r="5217" spans="1:10" x14ac:dyDescent="0.2">
      <c r="A5217" s="14"/>
      <c r="B5217" s="14"/>
      <c r="C5217" s="14"/>
      <c r="D5217" s="16"/>
      <c r="E5217" s="16"/>
      <c r="F5217" s="14"/>
      <c r="G5217" s="14"/>
      <c r="H5217" s="14"/>
      <c r="I5217" s="15"/>
      <c r="J5217" s="77"/>
    </row>
    <row r="5218" spans="1:10" x14ac:dyDescent="0.2">
      <c r="A5218" s="14"/>
      <c r="B5218" s="14"/>
      <c r="C5218" s="14"/>
      <c r="D5218" s="16"/>
      <c r="E5218" s="16"/>
      <c r="F5218" s="14"/>
      <c r="G5218" s="14"/>
      <c r="H5218" s="14"/>
      <c r="I5218" s="15"/>
      <c r="J5218" s="77"/>
    </row>
    <row r="5219" spans="1:10" x14ac:dyDescent="0.2">
      <c r="A5219" s="14"/>
      <c r="B5219" s="14"/>
      <c r="C5219" s="14"/>
      <c r="D5219" s="16"/>
      <c r="E5219" s="16"/>
      <c r="F5219" s="14"/>
      <c r="G5219" s="14"/>
      <c r="H5219" s="14"/>
      <c r="I5219" s="15"/>
      <c r="J5219" s="77"/>
    </row>
    <row r="5220" spans="1:10" x14ac:dyDescent="0.2">
      <c r="A5220" s="14"/>
      <c r="B5220" s="14"/>
      <c r="C5220" s="14"/>
      <c r="D5220" s="16"/>
      <c r="E5220" s="16"/>
      <c r="F5220" s="14"/>
      <c r="G5220" s="14"/>
      <c r="H5220" s="14"/>
      <c r="I5220" s="15"/>
      <c r="J5220" s="77"/>
    </row>
    <row r="5221" spans="1:10" x14ac:dyDescent="0.2">
      <c r="A5221" s="14"/>
      <c r="B5221" s="14"/>
      <c r="C5221" s="14"/>
      <c r="D5221" s="16"/>
      <c r="E5221" s="16"/>
      <c r="F5221" s="14"/>
      <c r="G5221" s="14"/>
      <c r="H5221" s="14"/>
      <c r="I5221" s="15"/>
      <c r="J5221" s="77"/>
    </row>
    <row r="5222" spans="1:10" x14ac:dyDescent="0.2">
      <c r="A5222" s="14"/>
      <c r="B5222" s="14"/>
      <c r="C5222" s="14"/>
      <c r="D5222" s="16"/>
      <c r="E5222" s="16"/>
      <c r="F5222" s="14"/>
      <c r="G5222" s="14"/>
      <c r="H5222" s="14"/>
      <c r="I5222" s="15"/>
      <c r="J5222" s="77"/>
    </row>
    <row r="5223" spans="1:10" x14ac:dyDescent="0.2">
      <c r="A5223" s="14"/>
      <c r="B5223" s="14"/>
      <c r="C5223" s="14"/>
      <c r="D5223" s="16"/>
      <c r="E5223" s="16"/>
      <c r="F5223" s="14"/>
      <c r="G5223" s="14"/>
      <c r="H5223" s="14"/>
      <c r="I5223" s="15"/>
      <c r="J5223" s="77"/>
    </row>
    <row r="5224" spans="1:10" x14ac:dyDescent="0.2">
      <c r="A5224" s="14"/>
      <c r="B5224" s="14"/>
      <c r="C5224" s="14"/>
      <c r="D5224" s="16"/>
      <c r="E5224" s="16"/>
      <c r="F5224" s="14"/>
      <c r="G5224" s="14"/>
      <c r="H5224" s="14"/>
      <c r="I5224" s="15"/>
      <c r="J5224" s="77"/>
    </row>
    <row r="5225" spans="1:10" x14ac:dyDescent="0.2">
      <c r="A5225" s="14"/>
      <c r="B5225" s="14"/>
      <c r="C5225" s="14"/>
      <c r="D5225" s="16"/>
      <c r="E5225" s="16"/>
      <c r="F5225" s="14"/>
      <c r="G5225" s="14"/>
      <c r="H5225" s="14"/>
      <c r="I5225" s="15"/>
      <c r="J5225" s="77"/>
    </row>
    <row r="5226" spans="1:10" x14ac:dyDescent="0.2">
      <c r="A5226" s="14"/>
      <c r="B5226" s="14"/>
      <c r="C5226" s="14"/>
      <c r="D5226" s="16"/>
      <c r="E5226" s="16"/>
      <c r="F5226" s="14"/>
      <c r="G5226" s="14"/>
      <c r="H5226" s="14"/>
      <c r="I5226" s="15"/>
      <c r="J5226" s="77"/>
    </row>
    <row r="5227" spans="1:10" x14ac:dyDescent="0.2">
      <c r="A5227" s="14"/>
      <c r="B5227" s="14"/>
      <c r="C5227" s="14"/>
      <c r="D5227" s="16"/>
      <c r="E5227" s="16"/>
      <c r="F5227" s="14"/>
      <c r="G5227" s="14"/>
      <c r="H5227" s="14"/>
      <c r="I5227" s="15"/>
      <c r="J5227" s="77"/>
    </row>
    <row r="5228" spans="1:10" x14ac:dyDescent="0.2">
      <c r="A5228" s="14"/>
      <c r="B5228" s="14"/>
      <c r="C5228" s="14"/>
      <c r="D5228" s="16"/>
      <c r="E5228" s="16"/>
      <c r="F5228" s="14"/>
      <c r="G5228" s="14"/>
      <c r="H5228" s="14"/>
      <c r="I5228" s="15"/>
      <c r="J5228" s="77"/>
    </row>
    <row r="5229" spans="1:10" x14ac:dyDescent="0.2">
      <c r="A5229" s="14"/>
      <c r="B5229" s="14"/>
      <c r="C5229" s="14"/>
      <c r="D5229" s="16"/>
      <c r="E5229" s="16"/>
      <c r="F5229" s="14"/>
      <c r="G5229" s="14"/>
      <c r="H5229" s="14"/>
      <c r="I5229" s="15"/>
      <c r="J5229" s="77"/>
    </row>
    <row r="5230" spans="1:10" x14ac:dyDescent="0.2">
      <c r="A5230" s="14"/>
      <c r="B5230" s="14"/>
      <c r="C5230" s="14"/>
      <c r="D5230" s="16"/>
      <c r="E5230" s="16"/>
      <c r="F5230" s="14"/>
      <c r="G5230" s="14"/>
      <c r="H5230" s="14"/>
      <c r="I5230" s="15"/>
      <c r="J5230" s="77"/>
    </row>
    <row r="5231" spans="1:10" x14ac:dyDescent="0.2">
      <c r="A5231" s="14"/>
      <c r="B5231" s="14"/>
      <c r="C5231" s="14"/>
      <c r="D5231" s="16"/>
      <c r="E5231" s="16"/>
      <c r="F5231" s="14"/>
      <c r="G5231" s="14"/>
      <c r="H5231" s="14"/>
      <c r="I5231" s="15"/>
      <c r="J5231" s="77"/>
    </row>
    <row r="5232" spans="1:10" x14ac:dyDescent="0.2">
      <c r="A5232" s="14"/>
      <c r="B5232" s="14"/>
      <c r="C5232" s="14"/>
      <c r="D5232" s="16"/>
      <c r="E5232" s="16"/>
      <c r="F5232" s="14"/>
      <c r="G5232" s="14"/>
      <c r="H5232" s="14"/>
      <c r="I5232" s="15"/>
      <c r="J5232" s="77"/>
    </row>
    <row r="5233" spans="1:10" x14ac:dyDescent="0.2">
      <c r="A5233" s="14"/>
      <c r="B5233" s="14"/>
      <c r="C5233" s="14"/>
      <c r="D5233" s="16"/>
      <c r="E5233" s="16"/>
      <c r="F5233" s="14"/>
      <c r="G5233" s="14"/>
      <c r="H5233" s="14"/>
      <c r="I5233" s="15"/>
      <c r="J5233" s="77"/>
    </row>
    <row r="5234" spans="1:10" x14ac:dyDescent="0.2">
      <c r="A5234" s="14"/>
      <c r="B5234" s="14"/>
      <c r="C5234" s="14"/>
      <c r="D5234" s="16"/>
      <c r="E5234" s="16"/>
      <c r="F5234" s="14"/>
      <c r="G5234" s="14"/>
      <c r="H5234" s="14"/>
      <c r="I5234" s="15"/>
      <c r="J5234" s="77"/>
    </row>
    <row r="5235" spans="1:10" x14ac:dyDescent="0.2">
      <c r="A5235" s="14"/>
      <c r="B5235" s="14"/>
      <c r="C5235" s="14"/>
      <c r="D5235" s="16"/>
      <c r="E5235" s="16"/>
      <c r="F5235" s="14"/>
      <c r="G5235" s="14"/>
      <c r="H5235" s="14"/>
      <c r="I5235" s="15"/>
      <c r="J5235" s="77"/>
    </row>
    <row r="5236" spans="1:10" x14ac:dyDescent="0.2">
      <c r="A5236" s="14"/>
      <c r="B5236" s="14"/>
      <c r="C5236" s="14"/>
      <c r="D5236" s="16"/>
      <c r="E5236" s="16"/>
      <c r="F5236" s="14"/>
      <c r="G5236" s="14"/>
      <c r="H5236" s="14"/>
      <c r="I5236" s="15"/>
      <c r="J5236" s="77"/>
    </row>
    <row r="5237" spans="1:10" x14ac:dyDescent="0.2">
      <c r="A5237" s="14"/>
      <c r="B5237" s="14"/>
      <c r="C5237" s="14"/>
      <c r="D5237" s="16"/>
      <c r="E5237" s="16"/>
      <c r="F5237" s="14"/>
      <c r="G5237" s="14"/>
      <c r="H5237" s="14"/>
      <c r="I5237" s="15"/>
      <c r="J5237" s="77"/>
    </row>
    <row r="5238" spans="1:10" x14ac:dyDescent="0.2">
      <c r="A5238" s="14"/>
      <c r="B5238" s="14"/>
      <c r="C5238" s="14"/>
      <c r="D5238" s="16"/>
      <c r="E5238" s="16"/>
      <c r="F5238" s="14"/>
      <c r="G5238" s="14"/>
      <c r="H5238" s="14"/>
      <c r="I5238" s="15"/>
      <c r="J5238" s="77"/>
    </row>
    <row r="5239" spans="1:10" x14ac:dyDescent="0.2">
      <c r="A5239" s="14"/>
      <c r="B5239" s="14"/>
      <c r="C5239" s="14"/>
      <c r="D5239" s="16"/>
      <c r="E5239" s="16"/>
      <c r="F5239" s="14"/>
      <c r="G5239" s="14"/>
      <c r="H5239" s="14"/>
      <c r="I5239" s="15"/>
      <c r="J5239" s="77"/>
    </row>
    <row r="5240" spans="1:10" x14ac:dyDescent="0.2">
      <c r="A5240" s="14"/>
      <c r="B5240" s="14"/>
      <c r="C5240" s="14"/>
      <c r="D5240" s="16"/>
      <c r="E5240" s="16"/>
      <c r="F5240" s="14"/>
      <c r="G5240" s="14"/>
      <c r="H5240" s="14"/>
      <c r="I5240" s="15"/>
      <c r="J5240" s="77"/>
    </row>
    <row r="5241" spans="1:10" x14ac:dyDescent="0.2">
      <c r="A5241" s="14"/>
      <c r="B5241" s="14"/>
      <c r="C5241" s="14"/>
      <c r="D5241" s="16"/>
      <c r="E5241" s="16"/>
      <c r="F5241" s="14"/>
      <c r="G5241" s="14"/>
      <c r="H5241" s="14"/>
      <c r="I5241" s="15"/>
      <c r="J5241" s="77"/>
    </row>
    <row r="5242" spans="1:10" x14ac:dyDescent="0.2">
      <c r="A5242" s="14"/>
      <c r="B5242" s="14"/>
      <c r="C5242" s="14"/>
      <c r="D5242" s="16"/>
      <c r="E5242" s="16"/>
      <c r="F5242" s="14"/>
      <c r="G5242" s="14"/>
      <c r="H5242" s="14"/>
      <c r="I5242" s="15"/>
      <c r="J5242" s="77"/>
    </row>
    <row r="5243" spans="1:10" x14ac:dyDescent="0.2">
      <c r="A5243" s="14"/>
      <c r="B5243" s="14"/>
      <c r="C5243" s="14"/>
      <c r="D5243" s="16"/>
      <c r="E5243" s="16"/>
      <c r="F5243" s="14"/>
      <c r="G5243" s="14"/>
      <c r="H5243" s="14"/>
      <c r="I5243" s="15"/>
      <c r="J5243" s="77"/>
    </row>
    <row r="5244" spans="1:10" x14ac:dyDescent="0.2">
      <c r="A5244" s="14"/>
      <c r="B5244" s="14"/>
      <c r="C5244" s="14"/>
      <c r="D5244" s="16"/>
      <c r="E5244" s="16"/>
      <c r="F5244" s="14"/>
      <c r="G5244" s="14"/>
      <c r="H5244" s="14"/>
      <c r="I5244" s="15"/>
      <c r="J5244" s="77"/>
    </row>
    <row r="5245" spans="1:10" x14ac:dyDescent="0.2">
      <c r="A5245" s="14"/>
      <c r="B5245" s="14"/>
      <c r="C5245" s="14"/>
      <c r="D5245" s="16"/>
      <c r="E5245" s="16"/>
      <c r="F5245" s="14"/>
      <c r="G5245" s="14"/>
      <c r="H5245" s="14"/>
      <c r="I5245" s="15"/>
      <c r="J5245" s="77"/>
    </row>
    <row r="5246" spans="1:10" x14ac:dyDescent="0.2">
      <c r="A5246" s="14"/>
      <c r="B5246" s="14"/>
      <c r="C5246" s="14"/>
      <c r="D5246" s="16"/>
      <c r="E5246" s="16"/>
      <c r="F5246" s="14"/>
      <c r="G5246" s="14"/>
      <c r="H5246" s="14"/>
      <c r="I5246" s="15"/>
      <c r="J5246" s="77"/>
    </row>
    <row r="5247" spans="1:10" x14ac:dyDescent="0.2">
      <c r="A5247" s="14"/>
      <c r="B5247" s="14"/>
      <c r="C5247" s="14"/>
      <c r="D5247" s="16"/>
      <c r="E5247" s="16"/>
      <c r="F5247" s="14"/>
      <c r="G5247" s="14"/>
      <c r="H5247" s="14"/>
      <c r="I5247" s="15"/>
      <c r="J5247" s="77"/>
    </row>
    <row r="5248" spans="1:10" x14ac:dyDescent="0.2">
      <c r="A5248" s="14"/>
      <c r="B5248" s="14"/>
      <c r="C5248" s="14"/>
      <c r="D5248" s="16"/>
      <c r="E5248" s="16"/>
      <c r="F5248" s="14"/>
      <c r="G5248" s="14"/>
      <c r="H5248" s="14"/>
      <c r="I5248" s="15"/>
      <c r="J5248" s="77"/>
    </row>
    <row r="5249" spans="1:10" x14ac:dyDescent="0.2">
      <c r="A5249" s="14"/>
      <c r="B5249" s="14"/>
      <c r="C5249" s="14"/>
      <c r="D5249" s="16"/>
      <c r="E5249" s="16"/>
      <c r="F5249" s="14"/>
      <c r="G5249" s="14"/>
      <c r="H5249" s="14"/>
      <c r="I5249" s="15"/>
      <c r="J5249" s="77"/>
    </row>
    <row r="5250" spans="1:10" x14ac:dyDescent="0.2">
      <c r="A5250" s="14"/>
      <c r="B5250" s="14"/>
      <c r="C5250" s="14"/>
      <c r="D5250" s="16"/>
      <c r="E5250" s="16"/>
      <c r="F5250" s="14"/>
      <c r="G5250" s="14"/>
      <c r="H5250" s="14"/>
      <c r="I5250" s="15"/>
      <c r="J5250" s="77"/>
    </row>
    <row r="5251" spans="1:10" x14ac:dyDescent="0.2">
      <c r="A5251" s="14"/>
      <c r="B5251" s="14"/>
      <c r="C5251" s="14"/>
      <c r="D5251" s="16"/>
      <c r="E5251" s="16"/>
      <c r="F5251" s="14"/>
      <c r="G5251" s="14"/>
      <c r="H5251" s="14"/>
      <c r="I5251" s="15"/>
      <c r="J5251" s="77"/>
    </row>
    <row r="5252" spans="1:10" x14ac:dyDescent="0.2">
      <c r="A5252" s="14"/>
      <c r="B5252" s="14"/>
      <c r="C5252" s="14"/>
      <c r="D5252" s="16"/>
      <c r="E5252" s="16"/>
      <c r="F5252" s="14"/>
      <c r="G5252" s="14"/>
      <c r="H5252" s="14"/>
      <c r="I5252" s="15"/>
      <c r="J5252" s="77"/>
    </row>
    <row r="5253" spans="1:10" x14ac:dyDescent="0.2">
      <c r="A5253" s="14"/>
      <c r="B5253" s="14"/>
      <c r="C5253" s="14"/>
      <c r="D5253" s="16"/>
      <c r="E5253" s="16"/>
      <c r="F5253" s="14"/>
      <c r="G5253" s="14"/>
      <c r="H5253" s="14"/>
      <c r="I5253" s="15"/>
      <c r="J5253" s="77"/>
    </row>
    <row r="5254" spans="1:10" x14ac:dyDescent="0.2">
      <c r="A5254" s="14"/>
      <c r="B5254" s="14"/>
      <c r="C5254" s="14"/>
      <c r="D5254" s="16"/>
      <c r="E5254" s="16"/>
      <c r="F5254" s="14"/>
      <c r="G5254" s="14"/>
      <c r="H5254" s="14"/>
      <c r="I5254" s="15"/>
      <c r="J5254" s="77"/>
    </row>
    <row r="5255" spans="1:10" x14ac:dyDescent="0.2">
      <c r="A5255" s="14"/>
      <c r="B5255" s="14"/>
      <c r="C5255" s="14"/>
      <c r="D5255" s="16"/>
      <c r="E5255" s="16"/>
      <c r="F5255" s="14"/>
      <c r="G5255" s="14"/>
      <c r="H5255" s="14"/>
      <c r="I5255" s="15"/>
      <c r="J5255" s="77"/>
    </row>
    <row r="5256" spans="1:10" x14ac:dyDescent="0.2">
      <c r="A5256" s="14"/>
      <c r="B5256" s="14"/>
      <c r="C5256" s="14"/>
      <c r="D5256" s="16"/>
      <c r="E5256" s="16"/>
      <c r="F5256" s="14"/>
      <c r="G5256" s="14"/>
      <c r="H5256" s="14"/>
      <c r="I5256" s="15"/>
      <c r="J5256" s="77"/>
    </row>
    <row r="5257" spans="1:10" x14ac:dyDescent="0.2">
      <c r="A5257" s="14"/>
      <c r="B5257" s="14"/>
      <c r="C5257" s="14"/>
      <c r="D5257" s="16"/>
      <c r="E5257" s="16"/>
      <c r="F5257" s="14"/>
      <c r="G5257" s="14"/>
      <c r="H5257" s="14"/>
      <c r="I5257" s="15"/>
      <c r="J5257" s="77"/>
    </row>
    <row r="5258" spans="1:10" x14ac:dyDescent="0.2">
      <c r="A5258" s="14"/>
      <c r="B5258" s="14"/>
      <c r="C5258" s="14"/>
      <c r="D5258" s="16"/>
      <c r="E5258" s="16"/>
      <c r="F5258" s="14"/>
      <c r="G5258" s="14"/>
      <c r="H5258" s="14"/>
      <c r="I5258" s="15"/>
      <c r="J5258" s="77"/>
    </row>
    <row r="5259" spans="1:10" x14ac:dyDescent="0.2">
      <c r="A5259" s="14"/>
      <c r="B5259" s="14"/>
      <c r="C5259" s="14"/>
      <c r="D5259" s="16"/>
      <c r="E5259" s="16"/>
      <c r="F5259" s="14"/>
      <c r="G5259" s="14"/>
      <c r="H5259" s="14"/>
      <c r="I5259" s="15"/>
      <c r="J5259" s="77"/>
    </row>
    <row r="5260" spans="1:10" x14ac:dyDescent="0.2">
      <c r="A5260" s="14"/>
      <c r="B5260" s="14"/>
      <c r="C5260" s="14"/>
      <c r="D5260" s="16"/>
      <c r="E5260" s="16"/>
      <c r="F5260" s="14"/>
      <c r="G5260" s="14"/>
      <c r="H5260" s="14"/>
      <c r="I5260" s="15"/>
      <c r="J5260" s="77"/>
    </row>
    <row r="5261" spans="1:10" x14ac:dyDescent="0.2">
      <c r="A5261" s="14"/>
      <c r="B5261" s="14"/>
      <c r="C5261" s="14"/>
      <c r="D5261" s="16"/>
      <c r="E5261" s="16"/>
      <c r="F5261" s="14"/>
      <c r="G5261" s="14"/>
      <c r="H5261" s="14"/>
      <c r="I5261" s="15"/>
      <c r="J5261" s="77"/>
    </row>
    <row r="5262" spans="1:10" x14ac:dyDescent="0.2">
      <c r="A5262" s="14"/>
      <c r="B5262" s="14"/>
      <c r="C5262" s="14"/>
      <c r="D5262" s="16"/>
      <c r="E5262" s="16"/>
      <c r="F5262" s="14"/>
      <c r="G5262" s="14"/>
      <c r="H5262" s="14"/>
      <c r="I5262" s="15"/>
      <c r="J5262" s="77"/>
    </row>
    <row r="5263" spans="1:10" x14ac:dyDescent="0.2">
      <c r="A5263" s="14"/>
      <c r="B5263" s="14"/>
      <c r="C5263" s="14"/>
      <c r="D5263" s="16"/>
      <c r="E5263" s="16"/>
      <c r="F5263" s="14"/>
      <c r="G5263" s="14"/>
      <c r="H5263" s="14"/>
      <c r="I5263" s="15"/>
      <c r="J5263" s="77"/>
    </row>
    <row r="5264" spans="1:10" x14ac:dyDescent="0.2">
      <c r="A5264" s="14"/>
      <c r="B5264" s="14"/>
      <c r="C5264" s="14"/>
      <c r="D5264" s="16"/>
      <c r="E5264" s="16"/>
      <c r="F5264" s="14"/>
      <c r="G5264" s="14"/>
      <c r="H5264" s="14"/>
      <c r="I5264" s="15"/>
      <c r="J5264" s="77"/>
    </row>
    <row r="5265" spans="1:10" x14ac:dyDescent="0.2">
      <c r="A5265" s="14"/>
      <c r="B5265" s="14"/>
      <c r="C5265" s="14"/>
      <c r="D5265" s="16"/>
      <c r="E5265" s="16"/>
      <c r="F5265" s="14"/>
      <c r="G5265" s="14"/>
      <c r="H5265" s="14"/>
      <c r="I5265" s="15"/>
      <c r="J5265" s="77"/>
    </row>
    <row r="5266" spans="1:10" x14ac:dyDescent="0.2">
      <c r="A5266" s="14"/>
      <c r="B5266" s="14"/>
      <c r="C5266" s="14"/>
      <c r="D5266" s="16"/>
      <c r="E5266" s="16"/>
      <c r="F5266" s="14"/>
      <c r="G5266" s="14"/>
      <c r="H5266" s="14"/>
      <c r="I5266" s="15"/>
      <c r="J5266" s="77"/>
    </row>
    <row r="5267" spans="1:10" x14ac:dyDescent="0.2">
      <c r="A5267" s="14"/>
      <c r="B5267" s="14"/>
      <c r="C5267" s="14"/>
      <c r="D5267" s="16"/>
      <c r="E5267" s="16"/>
      <c r="F5267" s="14"/>
      <c r="G5267" s="14"/>
      <c r="H5267" s="14"/>
      <c r="I5267" s="15"/>
      <c r="J5267" s="77"/>
    </row>
    <row r="5268" spans="1:10" x14ac:dyDescent="0.2">
      <c r="A5268" s="14"/>
      <c r="B5268" s="14"/>
      <c r="C5268" s="14"/>
      <c r="D5268" s="16"/>
      <c r="E5268" s="16"/>
      <c r="F5268" s="14"/>
      <c r="G5268" s="14"/>
      <c r="H5268" s="14"/>
      <c r="I5268" s="15"/>
      <c r="J5268" s="77"/>
    </row>
    <row r="5269" spans="1:10" x14ac:dyDescent="0.2">
      <c r="A5269" s="14"/>
      <c r="B5269" s="14"/>
      <c r="C5269" s="14"/>
      <c r="D5269" s="16"/>
      <c r="E5269" s="16"/>
      <c r="F5269" s="14"/>
      <c r="G5269" s="14"/>
      <c r="H5269" s="14"/>
      <c r="I5269" s="15"/>
      <c r="J5269" s="77"/>
    </row>
    <row r="5270" spans="1:10" x14ac:dyDescent="0.2">
      <c r="A5270" s="14"/>
      <c r="B5270" s="14"/>
      <c r="C5270" s="14"/>
      <c r="D5270" s="16"/>
      <c r="E5270" s="16"/>
      <c r="F5270" s="14"/>
      <c r="G5270" s="14"/>
      <c r="H5270" s="14"/>
      <c r="I5270" s="15"/>
      <c r="J5270" s="77"/>
    </row>
    <row r="5271" spans="1:10" x14ac:dyDescent="0.2">
      <c r="A5271" s="14"/>
      <c r="B5271" s="14"/>
      <c r="C5271" s="14"/>
      <c r="D5271" s="16"/>
      <c r="E5271" s="16"/>
      <c r="F5271" s="14"/>
      <c r="G5271" s="14"/>
      <c r="H5271" s="14"/>
      <c r="I5271" s="15"/>
      <c r="J5271" s="77"/>
    </row>
    <row r="5272" spans="1:10" x14ac:dyDescent="0.2">
      <c r="A5272" s="14"/>
      <c r="B5272" s="14"/>
      <c r="C5272" s="14"/>
      <c r="D5272" s="16"/>
      <c r="E5272" s="16"/>
      <c r="F5272" s="14"/>
      <c r="G5272" s="14"/>
      <c r="H5272" s="14"/>
      <c r="I5272" s="15"/>
      <c r="J5272" s="77"/>
    </row>
    <row r="5273" spans="1:10" x14ac:dyDescent="0.2">
      <c r="A5273" s="14"/>
      <c r="B5273" s="14"/>
      <c r="C5273" s="14"/>
      <c r="D5273" s="16"/>
      <c r="E5273" s="16"/>
      <c r="F5273" s="14"/>
      <c r="G5273" s="14"/>
      <c r="H5273" s="14"/>
      <c r="I5273" s="15"/>
      <c r="J5273" s="77"/>
    </row>
    <row r="5274" spans="1:10" x14ac:dyDescent="0.2">
      <c r="A5274" s="14"/>
      <c r="B5274" s="14"/>
      <c r="C5274" s="14"/>
      <c r="D5274" s="16"/>
      <c r="E5274" s="16"/>
      <c r="F5274" s="14"/>
      <c r="G5274" s="14"/>
      <c r="H5274" s="14"/>
      <c r="I5274" s="15"/>
      <c r="J5274" s="77"/>
    </row>
    <row r="5275" spans="1:10" x14ac:dyDescent="0.2">
      <c r="A5275" s="14"/>
      <c r="B5275" s="14"/>
      <c r="C5275" s="14"/>
      <c r="D5275" s="16"/>
      <c r="E5275" s="16"/>
      <c r="F5275" s="14"/>
      <c r="G5275" s="14"/>
      <c r="H5275" s="14"/>
      <c r="I5275" s="15"/>
      <c r="J5275" s="77"/>
    </row>
    <row r="5276" spans="1:10" x14ac:dyDescent="0.2">
      <c r="A5276" s="14"/>
      <c r="B5276" s="14"/>
      <c r="C5276" s="14"/>
      <c r="D5276" s="16"/>
      <c r="E5276" s="16"/>
      <c r="F5276" s="14"/>
      <c r="G5276" s="14"/>
      <c r="H5276" s="14"/>
      <c r="I5276" s="15"/>
      <c r="J5276" s="77"/>
    </row>
    <row r="5277" spans="1:10" x14ac:dyDescent="0.2">
      <c r="A5277" s="14"/>
      <c r="B5277" s="14"/>
      <c r="C5277" s="14"/>
      <c r="D5277" s="16"/>
      <c r="E5277" s="16"/>
      <c r="F5277" s="14"/>
      <c r="G5277" s="14"/>
      <c r="H5277" s="14"/>
      <c r="I5277" s="15"/>
      <c r="J5277" s="77"/>
    </row>
    <row r="5278" spans="1:10" x14ac:dyDescent="0.2">
      <c r="A5278" s="14"/>
      <c r="B5278" s="14"/>
      <c r="C5278" s="14"/>
      <c r="D5278" s="16"/>
      <c r="E5278" s="16"/>
      <c r="F5278" s="14"/>
      <c r="G5278" s="14"/>
      <c r="H5278" s="14"/>
      <c r="I5278" s="15"/>
      <c r="J5278" s="77"/>
    </row>
    <row r="5279" spans="1:10" x14ac:dyDescent="0.2">
      <c r="A5279" s="14"/>
      <c r="B5279" s="14"/>
      <c r="C5279" s="14"/>
      <c r="D5279" s="16"/>
      <c r="E5279" s="16"/>
      <c r="F5279" s="14"/>
      <c r="G5279" s="14"/>
      <c r="H5279" s="14"/>
      <c r="I5279" s="15"/>
      <c r="J5279" s="77"/>
    </row>
    <row r="5280" spans="1:10" x14ac:dyDescent="0.2">
      <c r="A5280" s="14"/>
      <c r="B5280" s="14"/>
      <c r="C5280" s="14"/>
      <c r="D5280" s="16"/>
      <c r="E5280" s="16"/>
      <c r="F5280" s="14"/>
      <c r="G5280" s="14"/>
      <c r="H5280" s="14"/>
      <c r="I5280" s="15"/>
      <c r="J5280" s="77"/>
    </row>
    <row r="5281" spans="1:10" x14ac:dyDescent="0.2">
      <c r="A5281" s="14"/>
      <c r="B5281" s="14"/>
      <c r="C5281" s="14"/>
      <c r="D5281" s="16"/>
      <c r="E5281" s="16"/>
      <c r="F5281" s="14"/>
      <c r="G5281" s="14"/>
      <c r="H5281" s="14"/>
      <c r="I5281" s="15"/>
      <c r="J5281" s="77"/>
    </row>
    <row r="5282" spans="1:10" x14ac:dyDescent="0.2">
      <c r="A5282" s="14"/>
      <c r="B5282" s="14"/>
      <c r="C5282" s="14"/>
      <c r="D5282" s="16"/>
      <c r="E5282" s="16"/>
      <c r="F5282" s="14"/>
      <c r="G5282" s="14"/>
      <c r="H5282" s="14"/>
      <c r="I5282" s="15"/>
      <c r="J5282" s="77"/>
    </row>
    <row r="5283" spans="1:10" x14ac:dyDescent="0.2">
      <c r="A5283" s="14"/>
      <c r="B5283" s="14"/>
      <c r="C5283" s="14"/>
      <c r="D5283" s="16"/>
      <c r="E5283" s="16"/>
      <c r="F5283" s="14"/>
      <c r="G5283" s="14"/>
      <c r="H5283" s="14"/>
      <c r="I5283" s="15"/>
      <c r="J5283" s="77"/>
    </row>
    <row r="5284" spans="1:10" x14ac:dyDescent="0.2">
      <c r="A5284" s="14"/>
      <c r="B5284" s="14"/>
      <c r="C5284" s="14"/>
      <c r="D5284" s="16"/>
      <c r="E5284" s="16"/>
      <c r="F5284" s="14"/>
      <c r="G5284" s="14"/>
      <c r="H5284" s="14"/>
      <c r="I5284" s="15"/>
      <c r="J5284" s="77"/>
    </row>
    <row r="5285" spans="1:10" x14ac:dyDescent="0.2">
      <c r="A5285" s="14"/>
      <c r="B5285" s="14"/>
      <c r="C5285" s="14"/>
      <c r="D5285" s="16"/>
      <c r="E5285" s="16"/>
      <c r="F5285" s="14"/>
      <c r="G5285" s="14"/>
      <c r="H5285" s="14"/>
      <c r="I5285" s="15"/>
      <c r="J5285" s="77"/>
    </row>
    <row r="5286" spans="1:10" x14ac:dyDescent="0.2">
      <c r="A5286" s="14"/>
      <c r="B5286" s="14"/>
      <c r="C5286" s="14"/>
      <c r="D5286" s="16"/>
      <c r="E5286" s="16"/>
      <c r="F5286" s="14"/>
      <c r="G5286" s="14"/>
      <c r="H5286" s="14"/>
      <c r="I5286" s="15"/>
      <c r="J5286" s="77"/>
    </row>
    <row r="5287" spans="1:10" x14ac:dyDescent="0.2">
      <c r="A5287" s="14"/>
      <c r="B5287" s="14"/>
      <c r="C5287" s="14"/>
      <c r="D5287" s="16"/>
      <c r="E5287" s="16"/>
      <c r="F5287" s="14"/>
      <c r="G5287" s="14"/>
      <c r="H5287" s="14"/>
      <c r="I5287" s="15"/>
      <c r="J5287" s="77"/>
    </row>
    <row r="5288" spans="1:10" x14ac:dyDescent="0.2">
      <c r="A5288" s="14"/>
      <c r="B5288" s="14"/>
      <c r="C5288" s="14"/>
      <c r="D5288" s="16"/>
      <c r="E5288" s="16"/>
      <c r="F5288" s="14"/>
      <c r="G5288" s="14"/>
      <c r="H5288" s="14"/>
      <c r="I5288" s="15"/>
      <c r="J5288" s="77"/>
    </row>
    <row r="5289" spans="1:10" x14ac:dyDescent="0.2">
      <c r="A5289" s="14"/>
      <c r="B5289" s="14"/>
      <c r="C5289" s="14"/>
      <c r="D5289" s="16"/>
      <c r="E5289" s="16"/>
      <c r="F5289" s="14"/>
      <c r="G5289" s="14"/>
      <c r="H5289" s="14"/>
      <c r="I5289" s="15"/>
      <c r="J5289" s="77"/>
    </row>
    <row r="5290" spans="1:10" x14ac:dyDescent="0.2">
      <c r="A5290" s="14"/>
      <c r="B5290" s="14"/>
      <c r="C5290" s="14"/>
      <c r="D5290" s="16"/>
      <c r="E5290" s="16"/>
      <c r="F5290" s="14"/>
      <c r="G5290" s="14"/>
      <c r="H5290" s="14"/>
      <c r="I5290" s="15"/>
      <c r="J5290" s="77"/>
    </row>
    <row r="5291" spans="1:10" x14ac:dyDescent="0.2">
      <c r="A5291" s="14"/>
      <c r="B5291" s="14"/>
      <c r="C5291" s="14"/>
      <c r="D5291" s="16"/>
      <c r="E5291" s="16"/>
      <c r="F5291" s="14"/>
      <c r="G5291" s="14"/>
      <c r="H5291" s="14"/>
      <c r="I5291" s="15"/>
      <c r="J5291" s="77"/>
    </row>
    <row r="5292" spans="1:10" x14ac:dyDescent="0.2">
      <c r="A5292" s="14"/>
      <c r="B5292" s="14"/>
      <c r="C5292" s="14"/>
      <c r="D5292" s="16"/>
      <c r="E5292" s="16"/>
      <c r="F5292" s="14"/>
      <c r="G5292" s="14"/>
      <c r="H5292" s="14"/>
      <c r="I5292" s="15"/>
      <c r="J5292" s="77"/>
    </row>
    <row r="5293" spans="1:10" x14ac:dyDescent="0.2">
      <c r="A5293" s="14"/>
      <c r="B5293" s="14"/>
      <c r="C5293" s="14"/>
      <c r="D5293" s="16"/>
      <c r="E5293" s="16"/>
      <c r="F5293" s="14"/>
      <c r="G5293" s="14"/>
      <c r="H5293" s="14"/>
      <c r="I5293" s="15"/>
      <c r="J5293" s="77"/>
    </row>
    <row r="5294" spans="1:10" x14ac:dyDescent="0.2">
      <c r="A5294" s="14"/>
      <c r="B5294" s="14"/>
      <c r="C5294" s="14"/>
      <c r="D5294" s="16"/>
      <c r="E5294" s="16"/>
      <c r="F5294" s="14"/>
      <c r="G5294" s="14"/>
      <c r="H5294" s="14"/>
      <c r="I5294" s="15"/>
      <c r="J5294" s="77"/>
    </row>
    <row r="5295" spans="1:10" x14ac:dyDescent="0.2">
      <c r="A5295" s="14"/>
      <c r="B5295" s="14"/>
      <c r="C5295" s="14"/>
      <c r="D5295" s="16"/>
      <c r="E5295" s="16"/>
      <c r="F5295" s="14"/>
      <c r="G5295" s="14"/>
      <c r="H5295" s="14"/>
      <c r="I5295" s="15"/>
      <c r="J5295" s="77"/>
    </row>
    <row r="5296" spans="1:10" x14ac:dyDescent="0.2">
      <c r="A5296" s="14"/>
      <c r="B5296" s="14"/>
      <c r="C5296" s="14"/>
      <c r="D5296" s="16"/>
      <c r="E5296" s="16"/>
      <c r="F5296" s="14"/>
      <c r="G5296" s="14"/>
      <c r="H5296" s="14"/>
      <c r="I5296" s="15"/>
      <c r="J5296" s="77"/>
    </row>
    <row r="5297" spans="1:10" x14ac:dyDescent="0.2">
      <c r="A5297" s="14"/>
      <c r="B5297" s="14"/>
      <c r="C5297" s="14"/>
      <c r="D5297" s="16"/>
      <c r="E5297" s="16"/>
      <c r="F5297" s="14"/>
      <c r="G5297" s="14"/>
      <c r="H5297" s="14"/>
      <c r="I5297" s="15"/>
      <c r="J5297" s="77"/>
    </row>
    <row r="5298" spans="1:10" x14ac:dyDescent="0.2">
      <c r="A5298" s="14"/>
      <c r="B5298" s="14"/>
      <c r="C5298" s="14"/>
      <c r="D5298" s="16"/>
      <c r="E5298" s="16"/>
      <c r="F5298" s="14"/>
      <c r="G5298" s="14"/>
      <c r="H5298" s="14"/>
      <c r="I5298" s="15"/>
      <c r="J5298" s="77"/>
    </row>
    <row r="5299" spans="1:10" x14ac:dyDescent="0.2">
      <c r="A5299" s="14"/>
      <c r="B5299" s="14"/>
      <c r="C5299" s="14"/>
      <c r="D5299" s="16"/>
      <c r="E5299" s="16"/>
      <c r="F5299" s="14"/>
      <c r="G5299" s="14"/>
      <c r="H5299" s="14"/>
      <c r="I5299" s="15"/>
      <c r="J5299" s="77"/>
    </row>
    <row r="5300" spans="1:10" x14ac:dyDescent="0.2">
      <c r="A5300" s="14"/>
      <c r="B5300" s="14"/>
      <c r="C5300" s="14"/>
      <c r="D5300" s="16"/>
      <c r="E5300" s="16"/>
      <c r="F5300" s="14"/>
      <c r="G5300" s="14"/>
      <c r="H5300" s="14"/>
      <c r="I5300" s="15"/>
      <c r="J5300" s="77"/>
    </row>
    <row r="5301" spans="1:10" x14ac:dyDescent="0.2">
      <c r="A5301" s="14"/>
      <c r="B5301" s="14"/>
      <c r="C5301" s="14"/>
      <c r="D5301" s="16"/>
      <c r="E5301" s="16"/>
      <c r="F5301" s="14"/>
      <c r="G5301" s="14"/>
      <c r="H5301" s="14"/>
      <c r="I5301" s="15"/>
      <c r="J5301" s="77"/>
    </row>
    <row r="5302" spans="1:10" x14ac:dyDescent="0.2">
      <c r="A5302" s="14"/>
      <c r="B5302" s="14"/>
      <c r="C5302" s="14"/>
      <c r="D5302" s="16"/>
      <c r="E5302" s="16"/>
      <c r="F5302" s="14"/>
      <c r="G5302" s="14"/>
      <c r="H5302" s="14"/>
      <c r="I5302" s="15"/>
      <c r="J5302" s="77"/>
    </row>
    <row r="5303" spans="1:10" x14ac:dyDescent="0.2">
      <c r="A5303" s="14"/>
      <c r="B5303" s="14"/>
      <c r="C5303" s="14"/>
      <c r="D5303" s="16"/>
      <c r="E5303" s="16"/>
      <c r="F5303" s="14"/>
      <c r="G5303" s="14"/>
      <c r="H5303" s="14"/>
      <c r="I5303" s="15"/>
      <c r="J5303" s="77"/>
    </row>
    <row r="5304" spans="1:10" x14ac:dyDescent="0.2">
      <c r="A5304" s="14"/>
      <c r="B5304" s="14"/>
      <c r="C5304" s="14"/>
      <c r="D5304" s="16"/>
      <c r="E5304" s="16"/>
      <c r="F5304" s="14"/>
      <c r="G5304" s="14"/>
      <c r="H5304" s="14"/>
      <c r="I5304" s="15"/>
      <c r="J5304" s="77"/>
    </row>
    <row r="5305" spans="1:10" x14ac:dyDescent="0.2">
      <c r="A5305" s="14"/>
      <c r="B5305" s="14"/>
      <c r="C5305" s="14"/>
      <c r="D5305" s="16"/>
      <c r="E5305" s="16"/>
      <c r="F5305" s="14"/>
      <c r="G5305" s="14"/>
      <c r="H5305" s="14"/>
      <c r="I5305" s="15"/>
      <c r="J5305" s="77"/>
    </row>
    <row r="5306" spans="1:10" x14ac:dyDescent="0.2">
      <c r="A5306" s="14"/>
      <c r="B5306" s="14"/>
      <c r="C5306" s="14"/>
      <c r="D5306" s="16"/>
      <c r="E5306" s="16"/>
      <c r="F5306" s="14"/>
      <c r="G5306" s="14"/>
      <c r="H5306" s="14"/>
      <c r="I5306" s="15"/>
      <c r="J5306" s="77"/>
    </row>
    <row r="5307" spans="1:10" x14ac:dyDescent="0.2">
      <c r="A5307" s="14"/>
      <c r="B5307" s="14"/>
      <c r="C5307" s="14"/>
      <c r="D5307" s="16"/>
      <c r="E5307" s="16"/>
      <c r="F5307" s="14"/>
      <c r="G5307" s="14"/>
      <c r="H5307" s="14"/>
      <c r="I5307" s="15"/>
      <c r="J5307" s="77"/>
    </row>
    <row r="5308" spans="1:10" x14ac:dyDescent="0.2">
      <c r="A5308" s="14"/>
      <c r="B5308" s="14"/>
      <c r="C5308" s="14"/>
      <c r="D5308" s="16"/>
      <c r="E5308" s="16"/>
      <c r="F5308" s="14"/>
      <c r="G5308" s="14"/>
      <c r="H5308" s="14"/>
      <c r="I5308" s="15"/>
      <c r="J5308" s="77"/>
    </row>
    <row r="5309" spans="1:10" x14ac:dyDescent="0.2">
      <c r="A5309" s="14"/>
      <c r="B5309" s="14"/>
      <c r="C5309" s="14"/>
      <c r="D5309" s="16"/>
      <c r="E5309" s="16"/>
      <c r="F5309" s="14"/>
      <c r="G5309" s="14"/>
      <c r="H5309" s="14"/>
      <c r="I5309" s="15"/>
      <c r="J5309" s="77"/>
    </row>
    <row r="5310" spans="1:10" x14ac:dyDescent="0.2">
      <c r="A5310" s="14"/>
      <c r="B5310" s="14"/>
      <c r="C5310" s="14"/>
      <c r="D5310" s="16"/>
      <c r="E5310" s="16"/>
      <c r="F5310" s="14"/>
      <c r="G5310" s="14"/>
      <c r="H5310" s="14"/>
      <c r="I5310" s="15"/>
      <c r="J5310" s="77"/>
    </row>
    <row r="5311" spans="1:10" x14ac:dyDescent="0.2">
      <c r="A5311" s="14"/>
      <c r="B5311" s="14"/>
      <c r="C5311" s="14"/>
      <c r="D5311" s="16"/>
      <c r="E5311" s="16"/>
      <c r="F5311" s="14"/>
      <c r="G5311" s="14"/>
      <c r="H5311" s="14"/>
      <c r="I5311" s="15"/>
      <c r="J5311" s="77"/>
    </row>
    <row r="5312" spans="1:10" x14ac:dyDescent="0.2">
      <c r="A5312" s="14"/>
      <c r="B5312" s="14"/>
      <c r="C5312" s="14"/>
      <c r="D5312" s="16"/>
      <c r="E5312" s="16"/>
      <c r="F5312" s="14"/>
      <c r="G5312" s="14"/>
      <c r="H5312" s="14"/>
      <c r="I5312" s="15"/>
      <c r="J5312" s="77"/>
    </row>
    <row r="5313" spans="1:10" x14ac:dyDescent="0.2">
      <c r="A5313" s="14"/>
      <c r="B5313" s="14"/>
      <c r="C5313" s="14"/>
      <c r="D5313" s="16"/>
      <c r="E5313" s="16"/>
      <c r="F5313" s="14"/>
      <c r="G5313" s="14"/>
      <c r="H5313" s="14"/>
      <c r="I5313" s="15"/>
      <c r="J5313" s="77"/>
    </row>
    <row r="5314" spans="1:10" x14ac:dyDescent="0.2">
      <c r="A5314" s="14"/>
      <c r="B5314" s="14"/>
      <c r="C5314" s="14"/>
      <c r="D5314" s="16"/>
      <c r="E5314" s="16"/>
      <c r="F5314" s="14"/>
      <c r="G5314" s="14"/>
      <c r="H5314" s="14"/>
      <c r="I5314" s="15"/>
      <c r="J5314" s="77"/>
    </row>
    <row r="5315" spans="1:10" x14ac:dyDescent="0.2">
      <c r="A5315" s="14"/>
      <c r="B5315" s="14"/>
      <c r="C5315" s="14"/>
      <c r="D5315" s="16"/>
      <c r="E5315" s="16"/>
      <c r="F5315" s="14"/>
      <c r="G5315" s="14"/>
      <c r="H5315" s="14"/>
      <c r="I5315" s="15"/>
      <c r="J5315" s="77"/>
    </row>
    <row r="5316" spans="1:10" x14ac:dyDescent="0.2">
      <c r="A5316" s="14"/>
      <c r="B5316" s="14"/>
      <c r="C5316" s="14"/>
      <c r="D5316" s="16"/>
      <c r="E5316" s="16"/>
      <c r="F5316" s="14"/>
      <c r="G5316" s="14"/>
      <c r="H5316" s="14"/>
      <c r="I5316" s="15"/>
      <c r="J5316" s="77"/>
    </row>
    <row r="5317" spans="1:10" x14ac:dyDescent="0.2">
      <c r="A5317" s="14"/>
      <c r="B5317" s="14"/>
      <c r="C5317" s="14"/>
      <c r="D5317" s="16"/>
      <c r="E5317" s="16"/>
      <c r="F5317" s="14"/>
      <c r="G5317" s="14"/>
      <c r="H5317" s="14"/>
      <c r="I5317" s="15"/>
      <c r="J5317" s="77"/>
    </row>
    <row r="5318" spans="1:10" x14ac:dyDescent="0.2">
      <c r="A5318" s="14"/>
      <c r="B5318" s="14"/>
      <c r="C5318" s="14"/>
      <c r="D5318" s="16"/>
      <c r="E5318" s="16"/>
      <c r="F5318" s="14"/>
      <c r="G5318" s="14"/>
      <c r="H5318" s="14"/>
      <c r="I5318" s="15"/>
      <c r="J5318" s="77"/>
    </row>
    <row r="5319" spans="1:10" x14ac:dyDescent="0.2">
      <c r="A5319" s="14"/>
      <c r="B5319" s="14"/>
      <c r="C5319" s="14"/>
      <c r="D5319" s="16"/>
      <c r="E5319" s="16"/>
      <c r="F5319" s="14"/>
      <c r="G5319" s="14"/>
      <c r="H5319" s="14"/>
      <c r="I5319" s="15"/>
      <c r="J5319" s="77"/>
    </row>
    <row r="5320" spans="1:10" x14ac:dyDescent="0.2">
      <c r="A5320" s="14"/>
      <c r="B5320" s="14"/>
      <c r="C5320" s="14"/>
      <c r="D5320" s="16"/>
      <c r="E5320" s="16"/>
      <c r="F5320" s="14"/>
      <c r="G5320" s="14"/>
      <c r="H5320" s="14"/>
      <c r="I5320" s="15"/>
      <c r="J5320" s="77"/>
    </row>
    <row r="5321" spans="1:10" x14ac:dyDescent="0.2">
      <c r="A5321" s="14"/>
      <c r="B5321" s="14"/>
      <c r="C5321" s="14"/>
      <c r="D5321" s="16"/>
      <c r="E5321" s="16"/>
      <c r="F5321" s="14"/>
      <c r="G5321" s="14"/>
      <c r="H5321" s="14"/>
      <c r="I5321" s="15"/>
      <c r="J5321" s="77"/>
    </row>
    <row r="5322" spans="1:10" x14ac:dyDescent="0.2">
      <c r="A5322" s="14"/>
      <c r="B5322" s="14"/>
      <c r="C5322" s="14"/>
      <c r="D5322" s="16"/>
      <c r="E5322" s="16"/>
      <c r="F5322" s="14"/>
      <c r="G5322" s="14"/>
      <c r="H5322" s="14"/>
      <c r="I5322" s="15"/>
      <c r="J5322" s="77"/>
    </row>
    <row r="5323" spans="1:10" x14ac:dyDescent="0.2">
      <c r="A5323" s="14"/>
      <c r="B5323" s="14"/>
      <c r="C5323" s="14"/>
      <c r="D5323" s="16"/>
      <c r="E5323" s="16"/>
      <c r="F5323" s="14"/>
      <c r="G5323" s="14"/>
      <c r="H5323" s="14"/>
      <c r="I5323" s="15"/>
      <c r="J5323" s="77"/>
    </row>
    <row r="5324" spans="1:10" x14ac:dyDescent="0.2">
      <c r="A5324" s="14"/>
      <c r="B5324" s="14"/>
      <c r="C5324" s="14"/>
      <c r="D5324" s="16"/>
      <c r="E5324" s="16"/>
      <c r="F5324" s="14"/>
      <c r="G5324" s="14"/>
      <c r="H5324" s="14"/>
      <c r="I5324" s="15"/>
      <c r="J5324" s="77"/>
    </row>
    <row r="5325" spans="1:10" x14ac:dyDescent="0.2">
      <c r="A5325" s="14"/>
      <c r="B5325" s="14"/>
      <c r="C5325" s="14"/>
      <c r="D5325" s="16"/>
      <c r="E5325" s="16"/>
      <c r="F5325" s="14"/>
      <c r="G5325" s="14"/>
      <c r="H5325" s="14"/>
      <c r="I5325" s="15"/>
      <c r="J5325" s="77"/>
    </row>
    <row r="5326" spans="1:10" x14ac:dyDescent="0.2">
      <c r="A5326" s="14"/>
      <c r="B5326" s="14"/>
      <c r="C5326" s="14"/>
      <c r="D5326" s="16"/>
      <c r="E5326" s="16"/>
      <c r="F5326" s="14"/>
      <c r="G5326" s="14"/>
      <c r="H5326" s="14"/>
      <c r="I5326" s="15"/>
      <c r="J5326" s="77"/>
    </row>
    <row r="5327" spans="1:10" x14ac:dyDescent="0.2">
      <c r="A5327" s="14"/>
      <c r="B5327" s="14"/>
      <c r="C5327" s="14"/>
      <c r="D5327" s="16"/>
      <c r="E5327" s="16"/>
      <c r="F5327" s="14"/>
      <c r="G5327" s="14"/>
      <c r="H5327" s="14"/>
      <c r="I5327" s="15"/>
      <c r="J5327" s="77"/>
    </row>
    <row r="5328" spans="1:10" x14ac:dyDescent="0.2">
      <c r="A5328" s="14"/>
      <c r="B5328" s="14"/>
      <c r="C5328" s="14"/>
      <c r="D5328" s="16"/>
      <c r="E5328" s="16"/>
      <c r="F5328" s="14"/>
      <c r="G5328" s="14"/>
      <c r="H5328" s="14"/>
      <c r="I5328" s="15"/>
      <c r="J5328" s="77"/>
    </row>
    <row r="5329" spans="1:10" x14ac:dyDescent="0.2">
      <c r="A5329" s="14"/>
      <c r="B5329" s="14"/>
      <c r="C5329" s="14"/>
      <c r="D5329" s="16"/>
      <c r="E5329" s="16"/>
      <c r="F5329" s="14"/>
      <c r="G5329" s="14"/>
      <c r="H5329" s="14"/>
      <c r="I5329" s="15"/>
      <c r="J5329" s="77"/>
    </row>
    <row r="5330" spans="1:10" x14ac:dyDescent="0.2">
      <c r="A5330" s="14"/>
      <c r="B5330" s="14"/>
      <c r="C5330" s="14"/>
      <c r="D5330" s="16"/>
      <c r="E5330" s="16"/>
      <c r="F5330" s="14"/>
      <c r="G5330" s="14"/>
      <c r="H5330" s="14"/>
      <c r="I5330" s="15"/>
      <c r="J5330" s="77"/>
    </row>
    <row r="5331" spans="1:10" x14ac:dyDescent="0.2">
      <c r="A5331" s="14"/>
      <c r="B5331" s="14"/>
      <c r="C5331" s="14"/>
      <c r="D5331" s="16"/>
      <c r="E5331" s="16"/>
      <c r="F5331" s="14"/>
      <c r="G5331" s="14"/>
      <c r="H5331" s="14"/>
      <c r="I5331" s="15"/>
      <c r="J5331" s="77"/>
    </row>
    <row r="5332" spans="1:10" x14ac:dyDescent="0.2">
      <c r="A5332" s="14"/>
      <c r="B5332" s="14"/>
      <c r="C5332" s="14"/>
      <c r="D5332" s="16"/>
      <c r="E5332" s="16"/>
      <c r="F5332" s="14"/>
      <c r="G5332" s="14"/>
      <c r="H5332" s="14"/>
      <c r="I5332" s="15"/>
      <c r="J5332" s="77"/>
    </row>
    <row r="5333" spans="1:10" x14ac:dyDescent="0.2">
      <c r="A5333" s="14"/>
      <c r="B5333" s="14"/>
      <c r="C5333" s="14"/>
      <c r="D5333" s="16"/>
      <c r="E5333" s="16"/>
      <c r="F5333" s="14"/>
      <c r="G5333" s="14"/>
      <c r="H5333" s="14"/>
      <c r="I5333" s="15"/>
      <c r="J5333" s="77"/>
    </row>
    <row r="5334" spans="1:10" x14ac:dyDescent="0.2">
      <c r="A5334" s="14"/>
      <c r="B5334" s="14"/>
      <c r="C5334" s="14"/>
      <c r="D5334" s="16"/>
      <c r="E5334" s="16"/>
      <c r="F5334" s="14"/>
      <c r="G5334" s="14"/>
      <c r="H5334" s="14"/>
      <c r="I5334" s="15"/>
      <c r="J5334" s="77"/>
    </row>
    <row r="5335" spans="1:10" x14ac:dyDescent="0.2">
      <c r="A5335" s="14"/>
      <c r="B5335" s="14"/>
      <c r="C5335" s="14"/>
      <c r="D5335" s="16"/>
      <c r="E5335" s="16"/>
      <c r="F5335" s="14"/>
      <c r="G5335" s="14"/>
      <c r="H5335" s="14"/>
      <c r="I5335" s="15"/>
      <c r="J5335" s="77"/>
    </row>
    <row r="5336" spans="1:10" x14ac:dyDescent="0.2">
      <c r="A5336" s="14"/>
      <c r="B5336" s="14"/>
      <c r="C5336" s="14"/>
      <c r="D5336" s="16"/>
      <c r="E5336" s="16"/>
      <c r="F5336" s="14"/>
      <c r="G5336" s="14"/>
      <c r="H5336" s="14"/>
      <c r="I5336" s="15"/>
      <c r="J5336" s="77"/>
    </row>
    <row r="5337" spans="1:10" x14ac:dyDescent="0.2">
      <c r="A5337" s="14"/>
      <c r="B5337" s="14"/>
      <c r="C5337" s="14"/>
      <c r="D5337" s="16"/>
      <c r="E5337" s="16"/>
      <c r="F5337" s="14"/>
      <c r="G5337" s="14"/>
      <c r="H5337" s="14"/>
      <c r="I5337" s="15"/>
      <c r="J5337" s="77"/>
    </row>
    <row r="5338" spans="1:10" x14ac:dyDescent="0.2">
      <c r="A5338" s="14"/>
      <c r="B5338" s="14"/>
      <c r="C5338" s="14"/>
      <c r="D5338" s="16"/>
      <c r="E5338" s="16"/>
      <c r="F5338" s="14"/>
      <c r="G5338" s="14"/>
      <c r="H5338" s="14"/>
      <c r="I5338" s="15"/>
      <c r="J5338" s="77"/>
    </row>
    <row r="5339" spans="1:10" x14ac:dyDescent="0.2">
      <c r="A5339" s="14"/>
      <c r="B5339" s="14"/>
      <c r="C5339" s="14"/>
      <c r="D5339" s="16"/>
      <c r="E5339" s="16"/>
      <c r="F5339" s="14"/>
      <c r="G5339" s="14"/>
      <c r="H5339" s="14"/>
      <c r="I5339" s="15"/>
      <c r="J5339" s="77"/>
    </row>
    <row r="5340" spans="1:10" x14ac:dyDescent="0.2">
      <c r="A5340" s="14"/>
      <c r="B5340" s="14"/>
      <c r="C5340" s="14"/>
      <c r="D5340" s="16"/>
      <c r="E5340" s="16"/>
      <c r="F5340" s="14"/>
      <c r="G5340" s="14"/>
      <c r="H5340" s="14"/>
      <c r="I5340" s="15"/>
      <c r="J5340" s="77"/>
    </row>
    <row r="5341" spans="1:10" x14ac:dyDescent="0.2">
      <c r="A5341" s="14"/>
      <c r="B5341" s="14"/>
      <c r="C5341" s="14"/>
      <c r="D5341" s="16"/>
      <c r="E5341" s="16"/>
      <c r="F5341" s="14"/>
      <c r="G5341" s="14"/>
      <c r="H5341" s="14"/>
      <c r="I5341" s="15"/>
      <c r="J5341" s="77"/>
    </row>
    <row r="5342" spans="1:10" x14ac:dyDescent="0.2">
      <c r="A5342" s="14"/>
      <c r="B5342" s="14"/>
      <c r="C5342" s="14"/>
      <c r="D5342" s="16"/>
      <c r="E5342" s="16"/>
      <c r="F5342" s="14"/>
      <c r="G5342" s="14"/>
      <c r="H5342" s="14"/>
      <c r="I5342" s="15"/>
      <c r="J5342" s="77"/>
    </row>
    <row r="5343" spans="1:10" x14ac:dyDescent="0.2">
      <c r="A5343" s="14"/>
      <c r="B5343" s="14"/>
      <c r="C5343" s="14"/>
      <c r="D5343" s="16"/>
      <c r="E5343" s="16"/>
      <c r="F5343" s="14"/>
      <c r="G5343" s="14"/>
      <c r="H5343" s="14"/>
      <c r="I5343" s="15"/>
      <c r="J5343" s="77"/>
    </row>
    <row r="5344" spans="1:10" x14ac:dyDescent="0.2">
      <c r="A5344" s="14"/>
      <c r="B5344" s="14"/>
      <c r="C5344" s="14"/>
      <c r="D5344" s="16"/>
      <c r="E5344" s="16"/>
      <c r="F5344" s="14"/>
      <c r="G5344" s="14"/>
      <c r="H5344" s="14"/>
      <c r="I5344" s="15"/>
      <c r="J5344" s="77"/>
    </row>
    <row r="5345" spans="1:10" x14ac:dyDescent="0.2">
      <c r="A5345" s="14"/>
      <c r="B5345" s="14"/>
      <c r="C5345" s="14"/>
      <c r="D5345" s="16"/>
      <c r="E5345" s="16"/>
      <c r="F5345" s="14"/>
      <c r="G5345" s="14"/>
      <c r="H5345" s="14"/>
      <c r="I5345" s="15"/>
      <c r="J5345" s="77"/>
    </row>
    <row r="5346" spans="1:10" x14ac:dyDescent="0.2">
      <c r="A5346" s="14"/>
      <c r="B5346" s="14"/>
      <c r="C5346" s="14"/>
      <c r="D5346" s="16"/>
      <c r="E5346" s="16"/>
      <c r="F5346" s="14"/>
      <c r="G5346" s="14"/>
      <c r="H5346" s="14"/>
      <c r="I5346" s="15"/>
      <c r="J5346" s="77"/>
    </row>
    <row r="5347" spans="1:10" x14ac:dyDescent="0.2">
      <c r="A5347" s="14"/>
      <c r="B5347" s="14"/>
      <c r="C5347" s="14"/>
      <c r="D5347" s="16"/>
      <c r="E5347" s="16"/>
      <c r="F5347" s="14"/>
      <c r="G5347" s="14"/>
      <c r="H5347" s="14"/>
      <c r="I5347" s="15"/>
      <c r="J5347" s="77"/>
    </row>
    <row r="5348" spans="1:10" x14ac:dyDescent="0.2">
      <c r="A5348" s="14"/>
      <c r="B5348" s="14"/>
      <c r="C5348" s="14"/>
      <c r="D5348" s="16"/>
      <c r="E5348" s="16"/>
      <c r="F5348" s="14"/>
      <c r="G5348" s="14"/>
      <c r="H5348" s="14"/>
      <c r="I5348" s="15"/>
      <c r="J5348" s="77"/>
    </row>
    <row r="5349" spans="1:10" x14ac:dyDescent="0.2">
      <c r="A5349" s="14"/>
      <c r="B5349" s="14"/>
      <c r="C5349" s="14"/>
      <c r="D5349" s="16"/>
      <c r="E5349" s="16"/>
      <c r="F5349" s="14"/>
      <c r="G5349" s="14"/>
      <c r="H5349" s="14"/>
      <c r="I5349" s="15"/>
      <c r="J5349" s="77"/>
    </row>
    <row r="5350" spans="1:10" x14ac:dyDescent="0.2">
      <c r="A5350" s="14"/>
      <c r="B5350" s="14"/>
      <c r="C5350" s="14"/>
      <c r="D5350" s="16"/>
      <c r="E5350" s="16"/>
      <c r="F5350" s="14"/>
      <c r="G5350" s="14"/>
      <c r="H5350" s="14"/>
      <c r="I5350" s="15"/>
      <c r="J5350" s="77"/>
    </row>
    <row r="5351" spans="1:10" x14ac:dyDescent="0.2">
      <c r="A5351" s="14"/>
      <c r="B5351" s="14"/>
      <c r="C5351" s="14"/>
      <c r="D5351" s="16"/>
      <c r="E5351" s="16"/>
      <c r="F5351" s="14"/>
      <c r="G5351" s="14"/>
      <c r="H5351" s="14"/>
      <c r="I5351" s="15"/>
      <c r="J5351" s="77"/>
    </row>
    <row r="5352" spans="1:10" x14ac:dyDescent="0.2">
      <c r="A5352" s="14"/>
      <c r="B5352" s="14"/>
      <c r="C5352" s="14"/>
      <c r="D5352" s="16"/>
      <c r="E5352" s="16"/>
      <c r="F5352" s="14"/>
      <c r="G5352" s="14"/>
      <c r="H5352" s="14"/>
      <c r="I5352" s="15"/>
      <c r="J5352" s="77"/>
    </row>
    <row r="5353" spans="1:10" x14ac:dyDescent="0.2">
      <c r="A5353" s="14"/>
      <c r="B5353" s="14"/>
      <c r="C5353" s="14"/>
      <c r="D5353" s="16"/>
      <c r="E5353" s="16"/>
      <c r="F5353" s="14"/>
      <c r="G5353" s="14"/>
      <c r="H5353" s="14"/>
      <c r="I5353" s="15"/>
      <c r="J5353" s="77"/>
    </row>
    <row r="5354" spans="1:10" x14ac:dyDescent="0.2">
      <c r="A5354" s="14"/>
      <c r="B5354" s="14"/>
      <c r="C5354" s="14"/>
      <c r="D5354" s="16"/>
      <c r="E5354" s="16"/>
      <c r="F5354" s="14"/>
      <c r="G5354" s="14"/>
      <c r="H5354" s="14"/>
      <c r="I5354" s="15"/>
      <c r="J5354" s="77"/>
    </row>
    <row r="5355" spans="1:10" x14ac:dyDescent="0.2">
      <c r="A5355" s="14"/>
      <c r="B5355" s="14"/>
      <c r="C5355" s="14"/>
      <c r="D5355" s="16"/>
      <c r="E5355" s="16"/>
      <c r="F5355" s="14"/>
      <c r="G5355" s="14"/>
      <c r="H5355" s="14"/>
      <c r="I5355" s="15"/>
      <c r="J5355" s="77"/>
    </row>
    <row r="5356" spans="1:10" x14ac:dyDescent="0.2">
      <c r="A5356" s="14"/>
      <c r="B5356" s="14"/>
      <c r="C5356" s="14"/>
      <c r="D5356" s="16"/>
      <c r="E5356" s="16"/>
      <c r="F5356" s="14"/>
      <c r="G5356" s="14"/>
      <c r="H5356" s="14"/>
      <c r="I5356" s="15"/>
      <c r="J5356" s="77"/>
    </row>
    <row r="5357" spans="1:10" x14ac:dyDescent="0.2">
      <c r="A5357" s="14"/>
      <c r="B5357" s="14"/>
      <c r="C5357" s="14"/>
      <c r="D5357" s="16"/>
      <c r="E5357" s="16"/>
      <c r="F5357" s="14"/>
      <c r="G5357" s="14"/>
      <c r="H5357" s="14"/>
      <c r="I5357" s="15"/>
      <c r="J5357" s="77"/>
    </row>
    <row r="5358" spans="1:10" x14ac:dyDescent="0.2">
      <c r="A5358" s="14"/>
      <c r="B5358" s="14"/>
      <c r="C5358" s="14"/>
      <c r="D5358" s="16"/>
      <c r="E5358" s="16"/>
      <c r="F5358" s="14"/>
      <c r="G5358" s="14"/>
      <c r="H5358" s="14"/>
      <c r="I5358" s="15"/>
      <c r="J5358" s="77"/>
    </row>
    <row r="5359" spans="1:10" x14ac:dyDescent="0.2">
      <c r="A5359" s="14"/>
      <c r="B5359" s="14"/>
      <c r="C5359" s="14"/>
      <c r="D5359" s="16"/>
      <c r="E5359" s="16"/>
      <c r="F5359" s="14"/>
      <c r="G5359" s="14"/>
      <c r="H5359" s="14"/>
      <c r="I5359" s="15"/>
      <c r="J5359" s="77"/>
    </row>
    <row r="5360" spans="1:10" x14ac:dyDescent="0.2">
      <c r="A5360" s="14"/>
      <c r="B5360" s="14"/>
      <c r="C5360" s="14"/>
      <c r="D5360" s="16"/>
      <c r="E5360" s="16"/>
      <c r="F5360" s="14"/>
      <c r="G5360" s="14"/>
      <c r="H5360" s="14"/>
      <c r="I5360" s="15"/>
      <c r="J5360" s="77"/>
    </row>
    <row r="5361" spans="1:10" x14ac:dyDescent="0.2">
      <c r="A5361" s="14"/>
      <c r="B5361" s="14"/>
      <c r="C5361" s="14"/>
      <c r="D5361" s="16"/>
      <c r="E5361" s="16"/>
      <c r="F5361" s="14"/>
      <c r="G5361" s="14"/>
      <c r="H5361" s="14"/>
      <c r="I5361" s="15"/>
      <c r="J5361" s="77"/>
    </row>
    <row r="5362" spans="1:10" x14ac:dyDescent="0.2">
      <c r="A5362" s="14"/>
      <c r="B5362" s="14"/>
      <c r="C5362" s="14"/>
      <c r="D5362" s="16"/>
      <c r="E5362" s="16"/>
      <c r="F5362" s="14"/>
      <c r="G5362" s="14"/>
      <c r="H5362" s="14"/>
      <c r="I5362" s="15"/>
      <c r="J5362" s="77"/>
    </row>
    <row r="5363" spans="1:10" x14ac:dyDescent="0.2">
      <c r="A5363" s="14"/>
      <c r="B5363" s="14"/>
      <c r="C5363" s="14"/>
      <c r="D5363" s="16"/>
      <c r="E5363" s="16"/>
      <c r="F5363" s="14"/>
      <c r="G5363" s="14"/>
      <c r="H5363" s="14"/>
      <c r="I5363" s="15"/>
      <c r="J5363" s="77"/>
    </row>
    <row r="5364" spans="1:10" x14ac:dyDescent="0.2">
      <c r="A5364" s="14"/>
      <c r="B5364" s="14"/>
      <c r="C5364" s="14"/>
      <c r="D5364" s="16"/>
      <c r="E5364" s="16"/>
      <c r="F5364" s="14"/>
      <c r="G5364" s="14"/>
      <c r="H5364" s="14"/>
      <c r="I5364" s="15"/>
      <c r="J5364" s="77"/>
    </row>
    <row r="5365" spans="1:10" x14ac:dyDescent="0.2">
      <c r="A5365" s="14"/>
      <c r="B5365" s="14"/>
      <c r="C5365" s="14"/>
      <c r="D5365" s="16"/>
      <c r="E5365" s="16"/>
      <c r="F5365" s="14"/>
      <c r="G5365" s="14"/>
      <c r="H5365" s="14"/>
      <c r="I5365" s="15"/>
      <c r="J5365" s="77"/>
    </row>
    <row r="5366" spans="1:10" x14ac:dyDescent="0.2">
      <c r="A5366" s="14"/>
      <c r="B5366" s="14"/>
      <c r="C5366" s="14"/>
      <c r="D5366" s="16"/>
      <c r="E5366" s="16"/>
      <c r="F5366" s="14"/>
      <c r="G5366" s="14"/>
      <c r="H5366" s="14"/>
      <c r="I5366" s="15"/>
      <c r="J5366" s="77"/>
    </row>
    <row r="5367" spans="1:10" x14ac:dyDescent="0.2">
      <c r="A5367" s="14"/>
      <c r="B5367" s="14"/>
      <c r="C5367" s="14"/>
      <c r="D5367" s="16"/>
      <c r="E5367" s="16"/>
      <c r="F5367" s="14"/>
      <c r="G5367" s="14"/>
      <c r="H5367" s="14"/>
      <c r="I5367" s="15"/>
      <c r="J5367" s="77"/>
    </row>
    <row r="5368" spans="1:10" x14ac:dyDescent="0.2">
      <c r="A5368" s="14"/>
      <c r="B5368" s="14"/>
      <c r="C5368" s="14"/>
      <c r="D5368" s="16"/>
      <c r="E5368" s="16"/>
      <c r="F5368" s="14"/>
      <c r="G5368" s="14"/>
      <c r="H5368" s="14"/>
      <c r="I5368" s="15"/>
      <c r="J5368" s="77"/>
    </row>
    <row r="5369" spans="1:10" x14ac:dyDescent="0.2">
      <c r="A5369" s="14"/>
      <c r="B5369" s="14"/>
      <c r="C5369" s="14"/>
      <c r="D5369" s="16"/>
      <c r="E5369" s="16"/>
      <c r="F5369" s="14"/>
      <c r="G5369" s="14"/>
      <c r="H5369" s="14"/>
      <c r="I5369" s="15"/>
      <c r="J5369" s="77"/>
    </row>
    <row r="5370" spans="1:10" x14ac:dyDescent="0.2">
      <c r="A5370" s="14"/>
      <c r="B5370" s="14"/>
      <c r="C5370" s="14"/>
      <c r="D5370" s="16"/>
      <c r="E5370" s="16"/>
      <c r="F5370" s="14"/>
      <c r="G5370" s="14"/>
      <c r="H5370" s="14"/>
      <c r="I5370" s="15"/>
      <c r="J5370" s="77"/>
    </row>
    <row r="5371" spans="1:10" x14ac:dyDescent="0.2">
      <c r="A5371" s="14"/>
      <c r="B5371" s="14"/>
      <c r="C5371" s="14"/>
      <c r="D5371" s="16"/>
      <c r="E5371" s="16"/>
      <c r="F5371" s="14"/>
      <c r="G5371" s="14"/>
      <c r="H5371" s="14"/>
      <c r="I5371" s="15"/>
      <c r="J5371" s="77"/>
    </row>
    <row r="5372" spans="1:10" x14ac:dyDescent="0.2">
      <c r="A5372" s="14"/>
      <c r="B5372" s="14"/>
      <c r="C5372" s="14"/>
      <c r="D5372" s="16"/>
      <c r="E5372" s="16"/>
      <c r="F5372" s="14"/>
      <c r="G5372" s="14"/>
      <c r="H5372" s="14"/>
      <c r="I5372" s="15"/>
      <c r="J5372" s="77"/>
    </row>
    <row r="5373" spans="1:10" x14ac:dyDescent="0.2">
      <c r="A5373" s="14"/>
      <c r="B5373" s="14"/>
      <c r="C5373" s="14"/>
      <c r="D5373" s="16"/>
      <c r="E5373" s="16"/>
      <c r="F5373" s="14"/>
      <c r="G5373" s="14"/>
      <c r="H5373" s="14"/>
      <c r="I5373" s="15"/>
      <c r="J5373" s="77"/>
    </row>
    <row r="5374" spans="1:10" x14ac:dyDescent="0.2">
      <c r="A5374" s="14"/>
      <c r="B5374" s="14"/>
      <c r="C5374" s="14"/>
      <c r="D5374" s="16"/>
      <c r="E5374" s="16"/>
      <c r="F5374" s="14"/>
      <c r="G5374" s="14"/>
      <c r="H5374" s="14"/>
      <c r="I5374" s="15"/>
      <c r="J5374" s="77"/>
    </row>
    <row r="5375" spans="1:10" x14ac:dyDescent="0.2">
      <c r="A5375" s="14"/>
      <c r="B5375" s="14"/>
      <c r="C5375" s="14"/>
      <c r="D5375" s="16"/>
      <c r="E5375" s="16"/>
      <c r="F5375" s="14"/>
      <c r="G5375" s="14"/>
      <c r="H5375" s="14"/>
      <c r="I5375" s="15"/>
      <c r="J5375" s="77"/>
    </row>
    <row r="5376" spans="1:10" x14ac:dyDescent="0.2">
      <c r="A5376" s="14"/>
      <c r="B5376" s="14"/>
      <c r="C5376" s="14"/>
      <c r="D5376" s="16"/>
      <c r="E5376" s="16"/>
      <c r="F5376" s="14"/>
      <c r="G5376" s="14"/>
      <c r="H5376" s="14"/>
      <c r="I5376" s="15"/>
      <c r="J5376" s="77"/>
    </row>
    <row r="5377" spans="1:10" x14ac:dyDescent="0.2">
      <c r="A5377" s="14"/>
      <c r="B5377" s="14"/>
      <c r="C5377" s="14"/>
      <c r="D5377" s="16"/>
      <c r="E5377" s="16"/>
      <c r="F5377" s="14"/>
      <c r="G5377" s="14"/>
      <c r="H5377" s="14"/>
      <c r="I5377" s="15"/>
      <c r="J5377" s="77"/>
    </row>
    <row r="5378" spans="1:10" x14ac:dyDescent="0.2">
      <c r="A5378" s="14"/>
      <c r="B5378" s="14"/>
      <c r="C5378" s="14"/>
      <c r="D5378" s="16"/>
      <c r="E5378" s="16"/>
      <c r="F5378" s="14"/>
      <c r="G5378" s="14"/>
      <c r="H5378" s="14"/>
      <c r="I5378" s="15"/>
      <c r="J5378" s="77"/>
    </row>
    <row r="5379" spans="1:10" x14ac:dyDescent="0.2">
      <c r="A5379" s="14"/>
      <c r="B5379" s="14"/>
      <c r="C5379" s="14"/>
      <c r="D5379" s="16"/>
      <c r="E5379" s="16"/>
      <c r="F5379" s="14"/>
      <c r="G5379" s="14"/>
      <c r="H5379" s="14"/>
      <c r="I5379" s="15"/>
      <c r="J5379" s="77"/>
    </row>
    <row r="5380" spans="1:10" x14ac:dyDescent="0.2">
      <c r="A5380" s="14"/>
      <c r="B5380" s="14"/>
      <c r="C5380" s="14"/>
      <c r="D5380" s="16"/>
      <c r="E5380" s="16"/>
      <c r="F5380" s="14"/>
      <c r="G5380" s="14"/>
      <c r="H5380" s="14"/>
      <c r="I5380" s="15"/>
      <c r="J5380" s="77"/>
    </row>
    <row r="5381" spans="1:10" x14ac:dyDescent="0.2">
      <c r="A5381" s="14"/>
      <c r="B5381" s="14"/>
      <c r="C5381" s="14"/>
      <c r="D5381" s="16"/>
      <c r="E5381" s="16"/>
      <c r="F5381" s="14"/>
      <c r="G5381" s="14"/>
      <c r="H5381" s="14"/>
      <c r="I5381" s="15"/>
      <c r="J5381" s="77"/>
    </row>
    <row r="5382" spans="1:10" x14ac:dyDescent="0.2">
      <c r="A5382" s="14"/>
      <c r="B5382" s="14"/>
      <c r="C5382" s="14"/>
      <c r="D5382" s="16"/>
      <c r="E5382" s="16"/>
      <c r="F5382" s="14"/>
      <c r="G5382" s="14"/>
      <c r="H5382" s="14"/>
      <c r="I5382" s="15"/>
      <c r="J5382" s="77"/>
    </row>
    <row r="5383" spans="1:10" x14ac:dyDescent="0.2">
      <c r="A5383" s="14"/>
      <c r="B5383" s="14"/>
      <c r="C5383" s="14"/>
      <c r="D5383" s="16"/>
      <c r="E5383" s="16"/>
      <c r="F5383" s="14"/>
      <c r="G5383" s="14"/>
      <c r="H5383" s="14"/>
      <c r="I5383" s="15"/>
      <c r="J5383" s="77"/>
    </row>
    <row r="5384" spans="1:10" x14ac:dyDescent="0.2">
      <c r="A5384" s="14"/>
      <c r="B5384" s="14"/>
      <c r="C5384" s="14"/>
      <c r="D5384" s="16"/>
      <c r="E5384" s="16"/>
      <c r="F5384" s="14"/>
      <c r="G5384" s="14"/>
      <c r="H5384" s="14"/>
      <c r="I5384" s="15"/>
      <c r="J5384" s="77"/>
    </row>
    <row r="5385" spans="1:10" x14ac:dyDescent="0.2">
      <c r="A5385" s="14"/>
      <c r="B5385" s="14"/>
      <c r="C5385" s="14"/>
      <c r="D5385" s="16"/>
      <c r="E5385" s="16"/>
      <c r="F5385" s="14"/>
      <c r="G5385" s="14"/>
      <c r="H5385" s="14"/>
      <c r="I5385" s="15"/>
      <c r="J5385" s="77"/>
    </row>
    <row r="5386" spans="1:10" x14ac:dyDescent="0.2">
      <c r="A5386" s="14"/>
      <c r="B5386" s="14"/>
      <c r="C5386" s="14"/>
      <c r="D5386" s="16"/>
      <c r="E5386" s="16"/>
      <c r="F5386" s="14"/>
      <c r="G5386" s="14"/>
      <c r="H5386" s="14"/>
      <c r="I5386" s="15"/>
      <c r="J5386" s="77"/>
    </row>
    <row r="5387" spans="1:10" x14ac:dyDescent="0.2">
      <c r="A5387" s="14"/>
      <c r="B5387" s="14"/>
      <c r="C5387" s="14"/>
      <c r="D5387" s="16"/>
      <c r="E5387" s="16"/>
      <c r="F5387" s="14"/>
      <c r="G5387" s="14"/>
      <c r="H5387" s="14"/>
      <c r="I5387" s="15"/>
      <c r="J5387" s="77"/>
    </row>
    <row r="5388" spans="1:10" x14ac:dyDescent="0.2">
      <c r="A5388" s="14"/>
      <c r="B5388" s="14"/>
      <c r="C5388" s="14"/>
      <c r="D5388" s="16"/>
      <c r="E5388" s="16"/>
      <c r="F5388" s="14"/>
      <c r="G5388" s="14"/>
      <c r="H5388" s="14"/>
      <c r="I5388" s="15"/>
      <c r="J5388" s="77"/>
    </row>
    <row r="5389" spans="1:10" x14ac:dyDescent="0.2">
      <c r="A5389" s="14"/>
      <c r="B5389" s="14"/>
      <c r="C5389" s="14"/>
      <c r="D5389" s="16"/>
      <c r="E5389" s="16"/>
      <c r="F5389" s="14"/>
      <c r="G5389" s="14"/>
      <c r="H5389" s="14"/>
      <c r="I5389" s="15"/>
      <c r="J5389" s="77"/>
    </row>
    <row r="5390" spans="1:10" x14ac:dyDescent="0.2">
      <c r="A5390" s="14"/>
      <c r="B5390" s="14"/>
      <c r="C5390" s="14"/>
      <c r="D5390" s="16"/>
      <c r="E5390" s="16"/>
      <c r="F5390" s="14"/>
      <c r="G5390" s="14"/>
      <c r="H5390" s="14"/>
      <c r="I5390" s="15"/>
      <c r="J5390" s="77"/>
    </row>
    <row r="5391" spans="1:10" x14ac:dyDescent="0.2">
      <c r="A5391" s="14"/>
      <c r="B5391" s="14"/>
      <c r="C5391" s="14"/>
      <c r="D5391" s="16"/>
      <c r="E5391" s="16"/>
      <c r="F5391" s="14"/>
      <c r="G5391" s="14"/>
      <c r="H5391" s="14"/>
      <c r="I5391" s="15"/>
      <c r="J5391" s="77"/>
    </row>
    <row r="5392" spans="1:10" x14ac:dyDescent="0.2">
      <c r="A5392" s="14"/>
      <c r="B5392" s="14"/>
      <c r="C5392" s="14"/>
      <c r="D5392" s="16"/>
      <c r="E5392" s="16"/>
      <c r="F5392" s="14"/>
      <c r="G5392" s="14"/>
      <c r="H5392" s="14"/>
      <c r="I5392" s="15"/>
      <c r="J5392" s="77"/>
    </row>
    <row r="5393" spans="1:10" x14ac:dyDescent="0.2">
      <c r="A5393" s="14"/>
      <c r="B5393" s="14"/>
      <c r="C5393" s="14"/>
      <c r="D5393" s="16"/>
      <c r="E5393" s="16"/>
      <c r="F5393" s="14"/>
      <c r="G5393" s="14"/>
      <c r="H5393" s="14"/>
      <c r="I5393" s="15"/>
      <c r="J5393" s="77"/>
    </row>
    <row r="5394" spans="1:10" x14ac:dyDescent="0.2">
      <c r="A5394" s="14"/>
      <c r="B5394" s="14"/>
      <c r="C5394" s="14"/>
      <c r="D5394" s="16"/>
      <c r="E5394" s="16"/>
      <c r="F5394" s="14"/>
      <c r="G5394" s="14"/>
      <c r="H5394" s="14"/>
      <c r="I5394" s="15"/>
      <c r="J5394" s="77"/>
    </row>
    <row r="5395" spans="1:10" x14ac:dyDescent="0.2">
      <c r="A5395" s="14"/>
      <c r="B5395" s="14"/>
      <c r="C5395" s="14"/>
      <c r="D5395" s="16"/>
      <c r="E5395" s="16"/>
      <c r="F5395" s="14"/>
      <c r="G5395" s="14"/>
      <c r="H5395" s="14"/>
      <c r="I5395" s="15"/>
      <c r="J5395" s="77"/>
    </row>
    <row r="5396" spans="1:10" x14ac:dyDescent="0.2">
      <c r="A5396" s="14"/>
      <c r="B5396" s="14"/>
      <c r="C5396" s="14"/>
      <c r="D5396" s="16"/>
      <c r="E5396" s="16"/>
      <c r="F5396" s="14"/>
      <c r="G5396" s="14"/>
      <c r="H5396" s="14"/>
      <c r="I5396" s="15"/>
      <c r="J5396" s="77"/>
    </row>
    <row r="5397" spans="1:10" x14ac:dyDescent="0.2">
      <c r="A5397" s="14"/>
      <c r="B5397" s="14"/>
      <c r="C5397" s="14"/>
      <c r="D5397" s="16"/>
      <c r="E5397" s="16"/>
      <c r="F5397" s="14"/>
      <c r="G5397" s="14"/>
      <c r="H5397" s="14"/>
      <c r="I5397" s="15"/>
      <c r="J5397" s="77"/>
    </row>
    <row r="5398" spans="1:10" x14ac:dyDescent="0.2">
      <c r="A5398" s="14"/>
      <c r="B5398" s="14"/>
      <c r="C5398" s="14"/>
      <c r="D5398" s="16"/>
      <c r="E5398" s="16"/>
      <c r="F5398" s="14"/>
      <c r="G5398" s="14"/>
      <c r="H5398" s="14"/>
      <c r="I5398" s="15"/>
      <c r="J5398" s="77"/>
    </row>
    <row r="5399" spans="1:10" x14ac:dyDescent="0.2">
      <c r="A5399" s="14"/>
      <c r="B5399" s="14"/>
      <c r="C5399" s="14"/>
      <c r="D5399" s="16"/>
      <c r="E5399" s="16"/>
      <c r="F5399" s="14"/>
      <c r="G5399" s="14"/>
      <c r="H5399" s="14"/>
      <c r="I5399" s="15"/>
      <c r="J5399" s="77"/>
    </row>
    <row r="5400" spans="1:10" x14ac:dyDescent="0.2">
      <c r="A5400" s="14"/>
      <c r="B5400" s="14"/>
      <c r="C5400" s="14"/>
      <c r="D5400" s="16"/>
      <c r="E5400" s="16"/>
      <c r="F5400" s="14"/>
      <c r="G5400" s="14"/>
      <c r="H5400" s="14"/>
      <c r="I5400" s="15"/>
      <c r="J5400" s="77"/>
    </row>
    <row r="5401" spans="1:10" x14ac:dyDescent="0.2">
      <c r="A5401" s="14"/>
      <c r="B5401" s="14"/>
      <c r="C5401" s="14"/>
      <c r="D5401" s="16"/>
      <c r="E5401" s="16"/>
      <c r="F5401" s="14"/>
      <c r="G5401" s="14"/>
      <c r="H5401" s="14"/>
      <c r="I5401" s="15"/>
      <c r="J5401" s="77"/>
    </row>
    <row r="5402" spans="1:10" x14ac:dyDescent="0.2">
      <c r="A5402" s="14"/>
      <c r="B5402" s="14"/>
      <c r="C5402" s="14"/>
      <c r="D5402" s="16"/>
      <c r="E5402" s="16"/>
      <c r="F5402" s="14"/>
      <c r="G5402" s="14"/>
      <c r="H5402" s="14"/>
      <c r="I5402" s="15"/>
      <c r="J5402" s="77"/>
    </row>
    <row r="5403" spans="1:10" x14ac:dyDescent="0.2">
      <c r="A5403" s="14"/>
      <c r="B5403" s="14"/>
      <c r="C5403" s="14"/>
      <c r="D5403" s="16"/>
      <c r="E5403" s="16"/>
      <c r="F5403" s="14"/>
      <c r="G5403" s="14"/>
      <c r="H5403" s="14"/>
      <c r="I5403" s="15"/>
      <c r="J5403" s="77"/>
    </row>
    <row r="5404" spans="1:10" x14ac:dyDescent="0.2">
      <c r="A5404" s="14"/>
      <c r="B5404" s="14"/>
      <c r="C5404" s="14"/>
      <c r="D5404" s="16"/>
      <c r="E5404" s="16"/>
      <c r="F5404" s="14"/>
      <c r="G5404" s="14"/>
      <c r="H5404" s="14"/>
      <c r="I5404" s="15"/>
      <c r="J5404" s="77"/>
    </row>
    <row r="5405" spans="1:10" x14ac:dyDescent="0.2">
      <c r="A5405" s="14"/>
      <c r="B5405" s="14"/>
      <c r="C5405" s="14"/>
      <c r="D5405" s="16"/>
      <c r="E5405" s="16"/>
      <c r="F5405" s="14"/>
      <c r="G5405" s="14"/>
      <c r="H5405" s="14"/>
      <c r="I5405" s="15"/>
      <c r="J5405" s="77"/>
    </row>
    <row r="5406" spans="1:10" x14ac:dyDescent="0.2">
      <c r="A5406" s="14"/>
      <c r="B5406" s="14"/>
      <c r="C5406" s="14"/>
      <c r="D5406" s="16"/>
      <c r="E5406" s="16"/>
      <c r="F5406" s="14"/>
      <c r="G5406" s="14"/>
      <c r="H5406" s="14"/>
      <c r="I5406" s="15"/>
      <c r="J5406" s="77"/>
    </row>
    <row r="5407" spans="1:10" x14ac:dyDescent="0.2">
      <c r="A5407" s="14"/>
      <c r="B5407" s="14"/>
      <c r="C5407" s="14"/>
      <c r="D5407" s="16"/>
      <c r="E5407" s="16"/>
      <c r="F5407" s="14"/>
      <c r="G5407" s="14"/>
      <c r="H5407" s="14"/>
      <c r="I5407" s="15"/>
      <c r="J5407" s="77"/>
    </row>
    <row r="5408" spans="1:10" x14ac:dyDescent="0.2">
      <c r="A5408" s="14"/>
      <c r="B5408" s="14"/>
      <c r="C5408" s="14"/>
      <c r="D5408" s="16"/>
      <c r="E5408" s="16"/>
      <c r="F5408" s="14"/>
      <c r="G5408" s="14"/>
      <c r="H5408" s="14"/>
      <c r="I5408" s="15"/>
      <c r="J5408" s="77"/>
    </row>
    <row r="5409" spans="1:10" x14ac:dyDescent="0.2">
      <c r="A5409" s="14"/>
      <c r="B5409" s="14"/>
      <c r="C5409" s="14"/>
      <c r="D5409" s="16"/>
      <c r="E5409" s="16"/>
      <c r="F5409" s="14"/>
      <c r="G5409" s="14"/>
      <c r="H5409" s="14"/>
      <c r="I5409" s="15"/>
      <c r="J5409" s="77"/>
    </row>
    <row r="5410" spans="1:10" x14ac:dyDescent="0.2">
      <c r="A5410" s="14"/>
      <c r="B5410" s="14"/>
      <c r="C5410" s="14"/>
      <c r="D5410" s="16"/>
      <c r="E5410" s="16"/>
      <c r="F5410" s="14"/>
      <c r="G5410" s="14"/>
      <c r="H5410" s="14"/>
      <c r="I5410" s="15"/>
      <c r="J5410" s="77"/>
    </row>
    <row r="5411" spans="1:10" x14ac:dyDescent="0.2">
      <c r="A5411" s="14"/>
      <c r="B5411" s="14"/>
      <c r="C5411" s="14"/>
      <c r="D5411" s="16"/>
      <c r="E5411" s="16"/>
      <c r="F5411" s="14"/>
      <c r="G5411" s="14"/>
      <c r="H5411" s="14"/>
      <c r="I5411" s="15"/>
      <c r="J5411" s="77"/>
    </row>
    <row r="5412" spans="1:10" x14ac:dyDescent="0.2">
      <c r="A5412" s="14"/>
      <c r="B5412" s="14"/>
      <c r="C5412" s="14"/>
      <c r="D5412" s="16"/>
      <c r="E5412" s="16"/>
      <c r="F5412" s="14"/>
      <c r="G5412" s="14"/>
      <c r="H5412" s="14"/>
      <c r="I5412" s="15"/>
      <c r="J5412" s="77"/>
    </row>
    <row r="5413" spans="1:10" x14ac:dyDescent="0.2">
      <c r="A5413" s="14"/>
      <c r="B5413" s="14"/>
      <c r="C5413" s="14"/>
      <c r="D5413" s="16"/>
      <c r="E5413" s="16"/>
      <c r="F5413" s="14"/>
      <c r="G5413" s="14"/>
      <c r="H5413" s="14"/>
      <c r="I5413" s="15"/>
      <c r="J5413" s="77"/>
    </row>
    <row r="5414" spans="1:10" x14ac:dyDescent="0.2">
      <c r="A5414" s="14"/>
      <c r="B5414" s="14"/>
      <c r="C5414" s="14"/>
      <c r="D5414" s="16"/>
      <c r="E5414" s="16"/>
      <c r="F5414" s="14"/>
      <c r="G5414" s="14"/>
      <c r="H5414" s="14"/>
      <c r="I5414" s="15"/>
      <c r="J5414" s="77"/>
    </row>
    <row r="5415" spans="1:10" x14ac:dyDescent="0.2">
      <c r="A5415" s="14"/>
      <c r="B5415" s="14"/>
      <c r="C5415" s="14"/>
      <c r="D5415" s="16"/>
      <c r="E5415" s="16"/>
      <c r="F5415" s="14"/>
      <c r="G5415" s="14"/>
      <c r="H5415" s="14"/>
      <c r="I5415" s="15"/>
      <c r="J5415" s="77"/>
    </row>
    <row r="5416" spans="1:10" x14ac:dyDescent="0.2">
      <c r="A5416" s="14"/>
      <c r="B5416" s="14"/>
      <c r="C5416" s="14"/>
      <c r="D5416" s="16"/>
      <c r="E5416" s="16"/>
      <c r="F5416" s="14"/>
      <c r="G5416" s="14"/>
      <c r="H5416" s="14"/>
      <c r="I5416" s="15"/>
      <c r="J5416" s="77"/>
    </row>
    <row r="5417" spans="1:10" x14ac:dyDescent="0.2">
      <c r="A5417" s="14"/>
      <c r="B5417" s="14"/>
      <c r="C5417" s="14"/>
      <c r="D5417" s="16"/>
      <c r="E5417" s="16"/>
      <c r="F5417" s="14"/>
      <c r="G5417" s="14"/>
      <c r="H5417" s="14"/>
      <c r="I5417" s="15"/>
      <c r="J5417" s="77"/>
    </row>
    <row r="5418" spans="1:10" x14ac:dyDescent="0.2">
      <c r="A5418" s="14"/>
      <c r="B5418" s="14"/>
      <c r="C5418" s="14"/>
      <c r="D5418" s="16"/>
      <c r="E5418" s="16"/>
      <c r="F5418" s="14"/>
      <c r="G5418" s="14"/>
      <c r="H5418" s="14"/>
      <c r="I5418" s="15"/>
      <c r="J5418" s="77"/>
    </row>
    <row r="5419" spans="1:10" x14ac:dyDescent="0.2">
      <c r="A5419" s="14"/>
      <c r="B5419" s="14"/>
      <c r="C5419" s="14"/>
      <c r="D5419" s="16"/>
      <c r="E5419" s="16"/>
      <c r="F5419" s="14"/>
      <c r="G5419" s="14"/>
      <c r="H5419" s="14"/>
      <c r="I5419" s="15"/>
      <c r="J5419" s="77"/>
    </row>
    <row r="5420" spans="1:10" x14ac:dyDescent="0.2">
      <c r="A5420" s="14"/>
      <c r="B5420" s="14"/>
      <c r="C5420" s="14"/>
      <c r="D5420" s="16"/>
      <c r="E5420" s="16"/>
      <c r="F5420" s="14"/>
      <c r="G5420" s="14"/>
      <c r="H5420" s="14"/>
      <c r="I5420" s="15"/>
      <c r="J5420" s="77"/>
    </row>
    <row r="5421" spans="1:10" x14ac:dyDescent="0.2">
      <c r="A5421" s="14"/>
      <c r="B5421" s="14"/>
      <c r="C5421" s="14"/>
      <c r="D5421" s="16"/>
      <c r="E5421" s="16"/>
      <c r="F5421" s="14"/>
      <c r="G5421" s="14"/>
      <c r="H5421" s="14"/>
      <c r="I5421" s="15"/>
      <c r="J5421" s="77"/>
    </row>
    <row r="5422" spans="1:10" x14ac:dyDescent="0.2">
      <c r="A5422" s="14"/>
      <c r="B5422" s="14"/>
      <c r="C5422" s="14"/>
      <c r="D5422" s="16"/>
      <c r="E5422" s="16"/>
      <c r="F5422" s="14"/>
      <c r="G5422" s="14"/>
      <c r="H5422" s="14"/>
      <c r="I5422" s="15"/>
      <c r="J5422" s="77"/>
    </row>
    <row r="5423" spans="1:10" x14ac:dyDescent="0.2">
      <c r="A5423" s="14"/>
      <c r="B5423" s="14"/>
      <c r="C5423" s="14"/>
      <c r="D5423" s="16"/>
      <c r="E5423" s="16"/>
      <c r="F5423" s="14"/>
      <c r="G5423" s="14"/>
      <c r="H5423" s="14"/>
      <c r="I5423" s="15"/>
      <c r="J5423" s="77"/>
    </row>
    <row r="5424" spans="1:10" x14ac:dyDescent="0.2">
      <c r="A5424" s="14"/>
      <c r="B5424" s="14"/>
      <c r="C5424" s="14"/>
      <c r="D5424" s="16"/>
      <c r="E5424" s="16"/>
      <c r="F5424" s="14"/>
      <c r="G5424" s="14"/>
      <c r="H5424" s="14"/>
      <c r="I5424" s="15"/>
      <c r="J5424" s="77"/>
    </row>
    <row r="5425" spans="1:10" x14ac:dyDescent="0.2">
      <c r="A5425" s="14"/>
      <c r="B5425" s="14"/>
      <c r="C5425" s="14"/>
      <c r="D5425" s="16"/>
      <c r="E5425" s="16"/>
      <c r="F5425" s="14"/>
      <c r="G5425" s="14"/>
      <c r="H5425" s="14"/>
      <c r="I5425" s="15"/>
      <c r="J5425" s="77"/>
    </row>
    <row r="5426" spans="1:10" x14ac:dyDescent="0.2">
      <c r="A5426" s="14"/>
      <c r="B5426" s="14"/>
      <c r="C5426" s="14"/>
      <c r="D5426" s="16"/>
      <c r="E5426" s="16"/>
      <c r="F5426" s="14"/>
      <c r="G5426" s="14"/>
      <c r="H5426" s="14"/>
      <c r="I5426" s="15"/>
      <c r="J5426" s="77"/>
    </row>
    <row r="5427" spans="1:10" x14ac:dyDescent="0.2">
      <c r="A5427" s="14"/>
      <c r="B5427" s="14"/>
      <c r="C5427" s="14"/>
      <c r="D5427" s="16"/>
      <c r="E5427" s="16"/>
      <c r="F5427" s="14"/>
      <c r="G5427" s="14"/>
      <c r="H5427" s="14"/>
      <c r="I5427" s="15"/>
      <c r="J5427" s="77"/>
    </row>
    <row r="5428" spans="1:10" x14ac:dyDescent="0.2">
      <c r="A5428" s="14"/>
      <c r="B5428" s="14"/>
      <c r="C5428" s="14"/>
      <c r="D5428" s="16"/>
      <c r="E5428" s="16"/>
      <c r="F5428" s="14"/>
      <c r="G5428" s="14"/>
      <c r="H5428" s="14"/>
      <c r="I5428" s="15"/>
      <c r="J5428" s="77"/>
    </row>
    <row r="5429" spans="1:10" x14ac:dyDescent="0.2">
      <c r="A5429" s="14"/>
      <c r="B5429" s="14"/>
      <c r="C5429" s="14"/>
      <c r="D5429" s="16"/>
      <c r="E5429" s="16"/>
      <c r="F5429" s="14"/>
      <c r="G5429" s="14"/>
      <c r="H5429" s="14"/>
      <c r="I5429" s="15"/>
      <c r="J5429" s="77"/>
    </row>
    <row r="5430" spans="1:10" x14ac:dyDescent="0.2">
      <c r="A5430" s="14"/>
      <c r="B5430" s="14"/>
      <c r="C5430" s="14"/>
      <c r="D5430" s="16"/>
      <c r="E5430" s="16"/>
      <c r="F5430" s="14"/>
      <c r="G5430" s="14"/>
      <c r="H5430" s="14"/>
      <c r="I5430" s="15"/>
      <c r="J5430" s="77"/>
    </row>
    <row r="5431" spans="1:10" x14ac:dyDescent="0.2">
      <c r="A5431" s="14"/>
      <c r="B5431" s="14"/>
      <c r="C5431" s="14"/>
      <c r="D5431" s="16"/>
      <c r="E5431" s="16"/>
      <c r="F5431" s="14"/>
      <c r="G5431" s="14"/>
      <c r="H5431" s="14"/>
      <c r="I5431" s="15"/>
      <c r="J5431" s="77"/>
    </row>
    <row r="5432" spans="1:10" x14ac:dyDescent="0.2">
      <c r="A5432" s="14"/>
      <c r="B5432" s="14"/>
      <c r="C5432" s="14"/>
      <c r="D5432" s="16"/>
      <c r="E5432" s="16"/>
      <c r="F5432" s="14"/>
      <c r="G5432" s="14"/>
      <c r="H5432" s="14"/>
      <c r="I5432" s="15"/>
      <c r="J5432" s="77"/>
    </row>
    <row r="5433" spans="1:10" x14ac:dyDescent="0.2">
      <c r="A5433" s="14"/>
      <c r="B5433" s="14"/>
      <c r="C5433" s="14"/>
      <c r="D5433" s="16"/>
      <c r="E5433" s="16"/>
      <c r="F5433" s="14"/>
      <c r="G5433" s="14"/>
      <c r="H5433" s="14"/>
      <c r="I5433" s="15"/>
      <c r="J5433" s="77"/>
    </row>
    <row r="5434" spans="1:10" x14ac:dyDescent="0.2">
      <c r="A5434" s="14"/>
      <c r="B5434" s="14"/>
      <c r="C5434" s="14"/>
      <c r="D5434" s="16"/>
      <c r="E5434" s="16"/>
      <c r="F5434" s="14"/>
      <c r="G5434" s="14"/>
      <c r="H5434" s="14"/>
      <c r="I5434" s="15"/>
      <c r="J5434" s="77"/>
    </row>
    <row r="5435" spans="1:10" x14ac:dyDescent="0.2">
      <c r="A5435" s="14"/>
      <c r="B5435" s="14"/>
      <c r="C5435" s="14"/>
      <c r="D5435" s="16"/>
      <c r="E5435" s="16"/>
      <c r="F5435" s="14"/>
      <c r="G5435" s="14"/>
      <c r="H5435" s="14"/>
      <c r="I5435" s="15"/>
      <c r="J5435" s="77"/>
    </row>
    <row r="5436" spans="1:10" x14ac:dyDescent="0.2">
      <c r="A5436" s="14"/>
      <c r="B5436" s="14"/>
      <c r="C5436" s="14"/>
      <c r="D5436" s="16"/>
      <c r="E5436" s="16"/>
      <c r="F5436" s="14"/>
      <c r="G5436" s="14"/>
      <c r="H5436" s="14"/>
      <c r="I5436" s="15"/>
      <c r="J5436" s="77"/>
    </row>
    <row r="5437" spans="1:10" x14ac:dyDescent="0.2">
      <c r="A5437" s="14"/>
      <c r="B5437" s="14"/>
      <c r="C5437" s="14"/>
      <c r="D5437" s="16"/>
      <c r="E5437" s="16"/>
      <c r="F5437" s="14"/>
      <c r="G5437" s="14"/>
      <c r="H5437" s="14"/>
      <c r="I5437" s="15"/>
      <c r="J5437" s="77"/>
    </row>
    <row r="5438" spans="1:10" x14ac:dyDescent="0.2">
      <c r="A5438" s="14"/>
      <c r="B5438" s="14"/>
      <c r="C5438" s="14"/>
      <c r="D5438" s="16"/>
      <c r="E5438" s="16"/>
      <c r="F5438" s="14"/>
      <c r="G5438" s="14"/>
      <c r="H5438" s="14"/>
      <c r="I5438" s="15"/>
      <c r="J5438" s="77"/>
    </row>
    <row r="5439" spans="1:10" x14ac:dyDescent="0.2">
      <c r="A5439" s="14"/>
      <c r="B5439" s="14"/>
      <c r="C5439" s="14"/>
      <c r="D5439" s="16"/>
      <c r="E5439" s="16"/>
      <c r="F5439" s="14"/>
      <c r="G5439" s="14"/>
      <c r="H5439" s="14"/>
      <c r="I5439" s="15"/>
      <c r="J5439" s="77"/>
    </row>
    <row r="5440" spans="1:10" x14ac:dyDescent="0.2">
      <c r="A5440" s="14"/>
      <c r="B5440" s="14"/>
      <c r="C5440" s="14"/>
      <c r="D5440" s="16"/>
      <c r="E5440" s="16"/>
      <c r="F5440" s="14"/>
      <c r="G5440" s="14"/>
      <c r="H5440" s="14"/>
      <c r="I5440" s="15"/>
      <c r="J5440" s="77"/>
    </row>
    <row r="5441" spans="1:10" x14ac:dyDescent="0.2">
      <c r="A5441" s="14"/>
      <c r="B5441" s="14"/>
      <c r="C5441" s="14"/>
      <c r="D5441" s="16"/>
      <c r="E5441" s="16"/>
      <c r="F5441" s="14"/>
      <c r="G5441" s="14"/>
      <c r="H5441" s="14"/>
      <c r="I5441" s="15"/>
      <c r="J5441" s="77"/>
    </row>
    <row r="5442" spans="1:10" x14ac:dyDescent="0.2">
      <c r="A5442" s="14"/>
      <c r="B5442" s="14"/>
      <c r="C5442" s="14"/>
      <c r="D5442" s="16"/>
      <c r="E5442" s="16"/>
      <c r="F5442" s="14"/>
      <c r="G5442" s="14"/>
      <c r="H5442" s="14"/>
      <c r="I5442" s="15"/>
      <c r="J5442" s="77"/>
    </row>
    <row r="5443" spans="1:10" x14ac:dyDescent="0.2">
      <c r="A5443" s="14"/>
      <c r="B5443" s="14"/>
      <c r="C5443" s="14"/>
      <c r="D5443" s="16"/>
      <c r="E5443" s="16"/>
      <c r="F5443" s="14"/>
      <c r="G5443" s="14"/>
      <c r="H5443" s="14"/>
      <c r="I5443" s="15"/>
      <c r="J5443" s="77"/>
    </row>
    <row r="5444" spans="1:10" x14ac:dyDescent="0.2">
      <c r="A5444" s="14"/>
      <c r="B5444" s="14"/>
      <c r="C5444" s="14"/>
      <c r="D5444" s="16"/>
      <c r="E5444" s="16"/>
      <c r="F5444" s="14"/>
      <c r="G5444" s="14"/>
      <c r="H5444" s="14"/>
      <c r="I5444" s="15"/>
      <c r="J5444" s="77"/>
    </row>
    <row r="5445" spans="1:10" x14ac:dyDescent="0.2">
      <c r="A5445" s="14"/>
      <c r="B5445" s="14"/>
      <c r="C5445" s="14"/>
      <c r="D5445" s="16"/>
      <c r="E5445" s="16"/>
      <c r="F5445" s="14"/>
      <c r="G5445" s="14"/>
      <c r="H5445" s="14"/>
      <c r="I5445" s="15"/>
      <c r="J5445" s="77"/>
    </row>
    <row r="5446" spans="1:10" x14ac:dyDescent="0.2">
      <c r="A5446" s="14"/>
      <c r="B5446" s="14"/>
      <c r="C5446" s="14"/>
      <c r="D5446" s="16"/>
      <c r="E5446" s="16"/>
      <c r="F5446" s="14"/>
      <c r="G5446" s="14"/>
      <c r="H5446" s="14"/>
      <c r="I5446" s="15"/>
      <c r="J5446" s="77"/>
    </row>
    <row r="5447" spans="1:10" x14ac:dyDescent="0.2">
      <c r="A5447" s="14"/>
      <c r="B5447" s="14"/>
      <c r="C5447" s="14"/>
      <c r="D5447" s="16"/>
      <c r="E5447" s="16"/>
      <c r="F5447" s="14"/>
      <c r="G5447" s="14"/>
      <c r="H5447" s="14"/>
      <c r="I5447" s="15"/>
      <c r="J5447" s="77"/>
    </row>
    <row r="5448" spans="1:10" x14ac:dyDescent="0.2">
      <c r="A5448" s="14"/>
      <c r="B5448" s="14"/>
      <c r="C5448" s="14"/>
      <c r="D5448" s="16"/>
      <c r="E5448" s="16"/>
      <c r="F5448" s="14"/>
      <c r="G5448" s="14"/>
      <c r="H5448" s="14"/>
      <c r="I5448" s="15"/>
      <c r="J5448" s="77"/>
    </row>
    <row r="5449" spans="1:10" x14ac:dyDescent="0.2">
      <c r="A5449" s="14"/>
      <c r="B5449" s="14"/>
      <c r="C5449" s="14"/>
      <c r="D5449" s="16"/>
      <c r="E5449" s="16"/>
      <c r="F5449" s="14"/>
      <c r="G5449" s="14"/>
      <c r="H5449" s="14"/>
      <c r="I5449" s="15"/>
      <c r="J5449" s="77"/>
    </row>
    <row r="5450" spans="1:10" x14ac:dyDescent="0.2">
      <c r="A5450" s="14"/>
      <c r="B5450" s="14"/>
      <c r="C5450" s="14"/>
      <c r="D5450" s="16"/>
      <c r="E5450" s="16"/>
      <c r="F5450" s="14"/>
      <c r="G5450" s="14"/>
      <c r="H5450" s="14"/>
      <c r="I5450" s="15"/>
      <c r="J5450" s="77"/>
    </row>
    <row r="5451" spans="1:10" x14ac:dyDescent="0.2">
      <c r="A5451" s="14"/>
      <c r="B5451" s="14"/>
      <c r="C5451" s="14"/>
      <c r="D5451" s="16"/>
      <c r="E5451" s="16"/>
      <c r="F5451" s="14"/>
      <c r="G5451" s="14"/>
      <c r="H5451" s="14"/>
      <c r="I5451" s="15"/>
      <c r="J5451" s="77"/>
    </row>
    <row r="5452" spans="1:10" x14ac:dyDescent="0.2">
      <c r="A5452" s="14"/>
      <c r="B5452" s="14"/>
      <c r="C5452" s="14"/>
      <c r="D5452" s="16"/>
      <c r="E5452" s="16"/>
      <c r="F5452" s="14"/>
      <c r="G5452" s="14"/>
      <c r="H5452" s="14"/>
      <c r="I5452" s="15"/>
      <c r="J5452" s="77"/>
    </row>
    <row r="5453" spans="1:10" x14ac:dyDescent="0.2">
      <c r="A5453" s="14"/>
      <c r="B5453" s="14"/>
      <c r="C5453" s="14"/>
      <c r="D5453" s="16"/>
      <c r="E5453" s="16"/>
      <c r="F5453" s="14"/>
      <c r="G5453" s="14"/>
      <c r="H5453" s="14"/>
      <c r="I5453" s="15"/>
      <c r="J5453" s="77"/>
    </row>
    <row r="5454" spans="1:10" x14ac:dyDescent="0.2">
      <c r="A5454" s="14"/>
      <c r="B5454" s="14"/>
      <c r="C5454" s="14"/>
      <c r="D5454" s="16"/>
      <c r="E5454" s="16"/>
      <c r="F5454" s="14"/>
      <c r="G5454" s="14"/>
      <c r="H5454" s="14"/>
      <c r="I5454" s="15"/>
      <c r="J5454" s="77"/>
    </row>
    <row r="5455" spans="1:10" x14ac:dyDescent="0.2">
      <c r="A5455" s="14"/>
      <c r="B5455" s="14"/>
      <c r="C5455" s="14"/>
      <c r="D5455" s="16"/>
      <c r="E5455" s="16"/>
      <c r="F5455" s="14"/>
      <c r="G5455" s="14"/>
      <c r="H5455" s="14"/>
      <c r="I5455" s="15"/>
      <c r="J5455" s="77"/>
    </row>
    <row r="5456" spans="1:10" x14ac:dyDescent="0.2">
      <c r="A5456" s="14"/>
      <c r="B5456" s="14"/>
      <c r="C5456" s="14"/>
      <c r="D5456" s="16"/>
      <c r="E5456" s="16"/>
      <c r="F5456" s="14"/>
      <c r="G5456" s="14"/>
      <c r="H5456" s="14"/>
      <c r="I5456" s="15"/>
      <c r="J5456" s="77"/>
    </row>
    <row r="5457" spans="1:10" x14ac:dyDescent="0.2">
      <c r="A5457" s="14"/>
      <c r="B5457" s="14"/>
      <c r="C5457" s="14"/>
      <c r="D5457" s="16"/>
      <c r="E5457" s="16"/>
      <c r="F5457" s="14"/>
      <c r="G5457" s="14"/>
      <c r="H5457" s="14"/>
      <c r="I5457" s="15"/>
      <c r="J5457" s="77"/>
    </row>
    <row r="5458" spans="1:10" x14ac:dyDescent="0.2">
      <c r="A5458" s="14"/>
      <c r="B5458" s="14"/>
      <c r="C5458" s="14"/>
      <c r="D5458" s="16"/>
      <c r="E5458" s="16"/>
      <c r="F5458" s="14"/>
      <c r="G5458" s="14"/>
      <c r="H5458" s="14"/>
      <c r="I5458" s="15"/>
      <c r="J5458" s="77"/>
    </row>
    <row r="5459" spans="1:10" x14ac:dyDescent="0.2">
      <c r="A5459" s="14"/>
      <c r="B5459" s="14"/>
      <c r="C5459" s="14"/>
      <c r="D5459" s="16"/>
      <c r="E5459" s="16"/>
      <c r="F5459" s="14"/>
      <c r="G5459" s="14"/>
      <c r="H5459" s="14"/>
      <c r="I5459" s="15"/>
      <c r="J5459" s="77"/>
    </row>
    <row r="5460" spans="1:10" x14ac:dyDescent="0.2">
      <c r="A5460" s="14"/>
      <c r="B5460" s="14"/>
      <c r="C5460" s="14"/>
      <c r="D5460" s="16"/>
      <c r="E5460" s="16"/>
      <c r="F5460" s="14"/>
      <c r="G5460" s="14"/>
      <c r="H5460" s="14"/>
      <c r="I5460" s="15"/>
      <c r="J5460" s="77"/>
    </row>
    <row r="5461" spans="1:10" x14ac:dyDescent="0.2">
      <c r="A5461" s="14"/>
      <c r="B5461" s="14"/>
      <c r="C5461" s="14"/>
      <c r="D5461" s="16"/>
      <c r="E5461" s="16"/>
      <c r="F5461" s="14"/>
      <c r="G5461" s="14"/>
      <c r="H5461" s="14"/>
      <c r="I5461" s="15"/>
      <c r="J5461" s="77"/>
    </row>
    <row r="5462" spans="1:10" x14ac:dyDescent="0.2">
      <c r="A5462" s="14"/>
      <c r="B5462" s="14"/>
      <c r="C5462" s="14"/>
      <c r="D5462" s="16"/>
      <c r="E5462" s="16"/>
      <c r="F5462" s="14"/>
      <c r="G5462" s="14"/>
      <c r="H5462" s="14"/>
      <c r="I5462" s="15"/>
      <c r="J5462" s="77"/>
    </row>
    <row r="5463" spans="1:10" x14ac:dyDescent="0.2">
      <c r="A5463" s="14"/>
      <c r="B5463" s="14"/>
      <c r="C5463" s="14"/>
      <c r="D5463" s="16"/>
      <c r="E5463" s="16"/>
      <c r="F5463" s="14"/>
      <c r="G5463" s="14"/>
      <c r="H5463" s="14"/>
      <c r="I5463" s="15"/>
      <c r="J5463" s="77"/>
    </row>
    <row r="5464" spans="1:10" x14ac:dyDescent="0.2">
      <c r="A5464" s="14"/>
      <c r="B5464" s="14"/>
      <c r="C5464" s="14"/>
      <c r="D5464" s="16"/>
      <c r="E5464" s="16"/>
      <c r="F5464" s="14"/>
      <c r="G5464" s="14"/>
      <c r="H5464" s="14"/>
      <c r="I5464" s="15"/>
      <c r="J5464" s="77"/>
    </row>
    <row r="5465" spans="1:10" x14ac:dyDescent="0.2">
      <c r="A5465" s="14"/>
      <c r="B5465" s="14"/>
      <c r="C5465" s="14"/>
      <c r="D5465" s="16"/>
      <c r="E5465" s="16"/>
      <c r="F5465" s="14"/>
      <c r="G5465" s="14"/>
      <c r="H5465" s="14"/>
      <c r="I5465" s="15"/>
      <c r="J5465" s="77"/>
    </row>
    <row r="5466" spans="1:10" x14ac:dyDescent="0.2">
      <c r="A5466" s="14"/>
      <c r="B5466" s="14"/>
      <c r="C5466" s="14"/>
      <c r="D5466" s="16"/>
      <c r="E5466" s="16"/>
      <c r="F5466" s="14"/>
      <c r="G5466" s="14"/>
      <c r="H5466" s="14"/>
      <c r="I5466" s="15"/>
      <c r="J5466" s="77"/>
    </row>
    <row r="5467" spans="1:10" x14ac:dyDescent="0.2">
      <c r="A5467" s="14"/>
      <c r="B5467" s="14"/>
      <c r="C5467" s="14"/>
      <c r="D5467" s="16"/>
      <c r="E5467" s="16"/>
      <c r="F5467" s="14"/>
      <c r="G5467" s="14"/>
      <c r="H5467" s="14"/>
      <c r="I5467" s="15"/>
      <c r="J5467" s="77"/>
    </row>
    <row r="5468" spans="1:10" x14ac:dyDescent="0.2">
      <c r="A5468" s="14"/>
      <c r="B5468" s="14"/>
      <c r="C5468" s="14"/>
      <c r="D5468" s="16"/>
      <c r="E5468" s="16"/>
      <c r="F5468" s="14"/>
      <c r="G5468" s="14"/>
      <c r="H5468" s="14"/>
      <c r="I5468" s="15"/>
      <c r="J5468" s="77"/>
    </row>
    <row r="5469" spans="1:10" x14ac:dyDescent="0.2">
      <c r="A5469" s="14"/>
      <c r="B5469" s="14"/>
      <c r="C5469" s="14"/>
      <c r="D5469" s="16"/>
      <c r="E5469" s="16"/>
      <c r="F5469" s="14"/>
      <c r="G5469" s="14"/>
      <c r="H5469" s="14"/>
      <c r="I5469" s="15"/>
      <c r="J5469" s="77"/>
    </row>
    <row r="5470" spans="1:10" x14ac:dyDescent="0.2">
      <c r="A5470" s="14"/>
      <c r="B5470" s="14"/>
      <c r="C5470" s="14"/>
      <c r="D5470" s="16"/>
      <c r="E5470" s="16"/>
      <c r="F5470" s="14"/>
      <c r="G5470" s="14"/>
      <c r="H5470" s="14"/>
      <c r="I5470" s="15"/>
      <c r="J5470" s="77"/>
    </row>
    <row r="5471" spans="1:10" x14ac:dyDescent="0.2">
      <c r="A5471" s="14"/>
      <c r="B5471" s="14"/>
      <c r="C5471" s="14"/>
      <c r="D5471" s="16"/>
      <c r="E5471" s="16"/>
      <c r="F5471" s="14"/>
      <c r="G5471" s="14"/>
      <c r="H5471" s="14"/>
      <c r="I5471" s="15"/>
      <c r="J5471" s="77"/>
    </row>
    <row r="5472" spans="1:10" x14ac:dyDescent="0.2">
      <c r="A5472" s="14"/>
      <c r="B5472" s="14"/>
      <c r="C5472" s="14"/>
      <c r="D5472" s="16"/>
      <c r="E5472" s="16"/>
      <c r="F5472" s="14"/>
      <c r="G5472" s="14"/>
      <c r="H5472" s="14"/>
      <c r="I5472" s="15"/>
      <c r="J5472" s="77"/>
    </row>
    <row r="5473" spans="1:10" x14ac:dyDescent="0.2">
      <c r="A5473" s="14"/>
      <c r="B5473" s="14"/>
      <c r="C5473" s="14"/>
      <c r="D5473" s="16"/>
      <c r="E5473" s="16"/>
      <c r="F5473" s="14"/>
      <c r="G5473" s="14"/>
      <c r="H5473" s="14"/>
      <c r="I5473" s="15"/>
      <c r="J5473" s="77"/>
    </row>
    <row r="5474" spans="1:10" x14ac:dyDescent="0.2">
      <c r="A5474" s="14"/>
      <c r="B5474" s="14"/>
      <c r="C5474" s="14"/>
      <c r="D5474" s="16"/>
      <c r="E5474" s="16"/>
      <c r="F5474" s="14"/>
      <c r="G5474" s="14"/>
      <c r="H5474" s="14"/>
      <c r="I5474" s="15"/>
      <c r="J5474" s="77"/>
    </row>
    <row r="5475" spans="1:10" x14ac:dyDescent="0.2">
      <c r="A5475" s="14"/>
      <c r="B5475" s="14"/>
      <c r="C5475" s="14"/>
      <c r="D5475" s="16"/>
      <c r="E5475" s="16"/>
      <c r="F5475" s="14"/>
      <c r="G5475" s="14"/>
      <c r="H5475" s="14"/>
      <c r="I5475" s="15"/>
      <c r="J5475" s="77"/>
    </row>
    <row r="5476" spans="1:10" x14ac:dyDescent="0.2">
      <c r="A5476" s="14"/>
      <c r="B5476" s="14"/>
      <c r="C5476" s="14"/>
      <c r="D5476" s="16"/>
      <c r="E5476" s="16"/>
      <c r="F5476" s="14"/>
      <c r="G5476" s="14"/>
      <c r="H5476" s="14"/>
      <c r="I5476" s="15"/>
      <c r="J5476" s="77"/>
    </row>
    <row r="5477" spans="1:10" x14ac:dyDescent="0.2">
      <c r="A5477" s="14"/>
      <c r="B5477" s="14"/>
      <c r="C5477" s="14"/>
      <c r="D5477" s="16"/>
      <c r="E5477" s="16"/>
      <c r="F5477" s="14"/>
      <c r="G5477" s="14"/>
      <c r="H5477" s="14"/>
      <c r="I5477" s="15"/>
      <c r="J5477" s="77"/>
    </row>
    <row r="5478" spans="1:10" x14ac:dyDescent="0.2">
      <c r="A5478" s="14"/>
      <c r="B5478" s="14"/>
      <c r="C5478" s="14"/>
      <c r="D5478" s="16"/>
      <c r="E5478" s="16"/>
      <c r="F5478" s="14"/>
      <c r="G5478" s="14"/>
      <c r="H5478" s="14"/>
      <c r="I5478" s="15"/>
      <c r="J5478" s="77"/>
    </row>
    <row r="5479" spans="1:10" x14ac:dyDescent="0.2">
      <c r="A5479" s="14"/>
      <c r="B5479" s="14"/>
      <c r="C5479" s="14"/>
      <c r="D5479" s="16"/>
      <c r="E5479" s="16"/>
      <c r="F5479" s="14"/>
      <c r="G5479" s="14"/>
      <c r="H5479" s="14"/>
      <c r="I5479" s="15"/>
      <c r="J5479" s="77"/>
    </row>
    <row r="5480" spans="1:10" x14ac:dyDescent="0.2">
      <c r="A5480" s="14"/>
      <c r="B5480" s="14"/>
      <c r="C5480" s="14"/>
      <c r="D5480" s="16"/>
      <c r="E5480" s="16"/>
      <c r="F5480" s="14"/>
      <c r="G5480" s="14"/>
      <c r="H5480" s="14"/>
      <c r="I5480" s="15"/>
      <c r="J5480" s="77"/>
    </row>
    <row r="5481" spans="1:10" x14ac:dyDescent="0.2">
      <c r="A5481" s="14"/>
      <c r="B5481" s="14"/>
      <c r="C5481" s="14"/>
      <c r="D5481" s="16"/>
      <c r="E5481" s="16"/>
      <c r="F5481" s="14"/>
      <c r="G5481" s="14"/>
      <c r="H5481" s="14"/>
      <c r="I5481" s="15"/>
      <c r="J5481" s="77"/>
    </row>
    <row r="5482" spans="1:10" x14ac:dyDescent="0.2">
      <c r="A5482" s="14"/>
      <c r="B5482" s="14"/>
      <c r="C5482" s="14"/>
      <c r="D5482" s="16"/>
      <c r="E5482" s="16"/>
      <c r="F5482" s="14"/>
      <c r="G5482" s="14"/>
      <c r="H5482" s="14"/>
      <c r="I5482" s="15"/>
      <c r="J5482" s="77"/>
    </row>
    <row r="5483" spans="1:10" x14ac:dyDescent="0.2">
      <c r="A5483" s="14"/>
      <c r="B5483" s="14"/>
      <c r="C5483" s="14"/>
      <c r="D5483" s="16"/>
      <c r="E5483" s="16"/>
      <c r="F5483" s="14"/>
      <c r="G5483" s="14"/>
      <c r="H5483" s="14"/>
      <c r="I5483" s="15"/>
      <c r="J5483" s="77"/>
    </row>
    <row r="5484" spans="1:10" x14ac:dyDescent="0.2">
      <c r="A5484" s="14"/>
      <c r="B5484" s="14"/>
      <c r="C5484" s="14"/>
      <c r="D5484" s="16"/>
      <c r="E5484" s="16"/>
      <c r="F5484" s="14"/>
      <c r="G5484" s="14"/>
      <c r="H5484" s="14"/>
      <c r="I5484" s="15"/>
      <c r="J5484" s="77"/>
    </row>
    <row r="5485" spans="1:10" x14ac:dyDescent="0.2">
      <c r="A5485" s="14"/>
      <c r="B5485" s="14"/>
      <c r="C5485" s="14"/>
      <c r="D5485" s="16"/>
      <c r="E5485" s="16"/>
      <c r="F5485" s="14"/>
      <c r="G5485" s="14"/>
      <c r="H5485" s="14"/>
      <c r="I5485" s="15"/>
      <c r="J5485" s="77"/>
    </row>
    <row r="5486" spans="1:10" x14ac:dyDescent="0.2">
      <c r="A5486" s="14"/>
      <c r="B5486" s="14"/>
      <c r="C5486" s="14"/>
      <c r="D5486" s="16"/>
      <c r="E5486" s="16"/>
      <c r="F5486" s="14"/>
      <c r="G5486" s="14"/>
      <c r="H5486" s="14"/>
      <c r="I5486" s="15"/>
      <c r="J5486" s="77"/>
    </row>
    <row r="5487" spans="1:10" x14ac:dyDescent="0.2">
      <c r="A5487" s="14"/>
      <c r="B5487" s="14"/>
      <c r="C5487" s="14"/>
      <c r="D5487" s="16"/>
      <c r="E5487" s="16"/>
      <c r="F5487" s="14"/>
      <c r="G5487" s="14"/>
      <c r="H5487" s="14"/>
      <c r="I5487" s="15"/>
      <c r="J5487" s="77"/>
    </row>
    <row r="5488" spans="1:10" x14ac:dyDescent="0.2">
      <c r="A5488" s="14"/>
      <c r="B5488" s="14"/>
      <c r="C5488" s="14"/>
      <c r="D5488" s="16"/>
      <c r="E5488" s="16"/>
      <c r="F5488" s="14"/>
      <c r="G5488" s="14"/>
      <c r="H5488" s="14"/>
      <c r="I5488" s="15"/>
      <c r="J5488" s="77"/>
    </row>
    <row r="5489" spans="1:10" x14ac:dyDescent="0.2">
      <c r="A5489" s="14"/>
      <c r="B5489" s="14"/>
      <c r="C5489" s="14"/>
      <c r="D5489" s="16"/>
      <c r="E5489" s="16"/>
      <c r="F5489" s="14"/>
      <c r="G5489" s="14"/>
      <c r="H5489" s="14"/>
      <c r="I5489" s="15"/>
      <c r="J5489" s="77"/>
    </row>
    <row r="5490" spans="1:10" x14ac:dyDescent="0.2">
      <c r="A5490" s="14"/>
      <c r="B5490" s="14"/>
      <c r="C5490" s="14"/>
      <c r="D5490" s="16"/>
      <c r="E5490" s="16"/>
      <c r="F5490" s="14"/>
      <c r="G5490" s="14"/>
      <c r="H5490" s="14"/>
      <c r="I5490" s="15"/>
      <c r="J5490" s="77"/>
    </row>
    <row r="5491" spans="1:10" x14ac:dyDescent="0.2">
      <c r="A5491" s="14"/>
      <c r="B5491" s="14"/>
      <c r="C5491" s="14"/>
      <c r="D5491" s="16"/>
      <c r="E5491" s="16"/>
      <c r="F5491" s="14"/>
      <c r="G5491" s="14"/>
      <c r="H5491" s="14"/>
      <c r="I5491" s="15"/>
      <c r="J5491" s="77"/>
    </row>
    <row r="5492" spans="1:10" x14ac:dyDescent="0.2">
      <c r="A5492" s="14"/>
      <c r="B5492" s="14"/>
      <c r="C5492" s="14"/>
      <c r="D5492" s="16"/>
      <c r="E5492" s="16"/>
      <c r="F5492" s="14"/>
      <c r="G5492" s="14"/>
      <c r="H5492" s="14"/>
      <c r="I5492" s="15"/>
      <c r="J5492" s="77"/>
    </row>
    <row r="5493" spans="1:10" x14ac:dyDescent="0.2">
      <c r="A5493" s="14"/>
      <c r="B5493" s="14"/>
      <c r="C5493" s="14"/>
      <c r="D5493" s="16"/>
      <c r="E5493" s="16"/>
      <c r="F5493" s="14"/>
      <c r="G5493" s="14"/>
      <c r="H5493" s="14"/>
      <c r="I5493" s="15"/>
      <c r="J5493" s="77"/>
    </row>
    <row r="5494" spans="1:10" x14ac:dyDescent="0.2">
      <c r="A5494" s="14"/>
      <c r="B5494" s="14"/>
      <c r="C5494" s="14"/>
      <c r="D5494" s="16"/>
      <c r="E5494" s="16"/>
      <c r="F5494" s="14"/>
      <c r="G5494" s="14"/>
      <c r="H5494" s="14"/>
      <c r="I5494" s="15"/>
      <c r="J5494" s="77"/>
    </row>
    <row r="5495" spans="1:10" x14ac:dyDescent="0.2">
      <c r="A5495" s="14"/>
      <c r="B5495" s="14"/>
      <c r="C5495" s="14"/>
      <c r="D5495" s="16"/>
      <c r="E5495" s="16"/>
      <c r="F5495" s="14"/>
      <c r="G5495" s="14"/>
      <c r="H5495" s="14"/>
      <c r="I5495" s="15"/>
      <c r="J5495" s="77"/>
    </row>
    <row r="5496" spans="1:10" x14ac:dyDescent="0.2">
      <c r="A5496" s="14"/>
      <c r="B5496" s="14"/>
      <c r="C5496" s="14"/>
      <c r="D5496" s="16"/>
      <c r="E5496" s="16"/>
      <c r="F5496" s="14"/>
      <c r="G5496" s="14"/>
      <c r="H5496" s="14"/>
      <c r="I5496" s="15"/>
      <c r="J5496" s="77"/>
    </row>
    <row r="5497" spans="1:10" x14ac:dyDescent="0.2">
      <c r="A5497" s="14"/>
      <c r="B5497" s="14"/>
      <c r="C5497" s="14"/>
      <c r="D5497" s="16"/>
      <c r="E5497" s="16"/>
      <c r="F5497" s="14"/>
      <c r="G5497" s="14"/>
      <c r="H5497" s="14"/>
      <c r="I5497" s="15"/>
      <c r="J5497" s="77"/>
    </row>
    <row r="5498" spans="1:10" x14ac:dyDescent="0.2">
      <c r="A5498" s="14"/>
      <c r="B5498" s="14"/>
      <c r="C5498" s="14"/>
      <c r="D5498" s="16"/>
      <c r="E5498" s="16"/>
      <c r="F5498" s="14"/>
      <c r="G5498" s="14"/>
      <c r="H5498" s="14"/>
      <c r="I5498" s="15"/>
      <c r="J5498" s="77"/>
    </row>
    <row r="5499" spans="1:10" x14ac:dyDescent="0.2">
      <c r="A5499" s="14"/>
      <c r="B5499" s="14"/>
      <c r="C5499" s="14"/>
      <c r="D5499" s="16"/>
      <c r="E5499" s="16"/>
      <c r="F5499" s="14"/>
      <c r="G5499" s="14"/>
      <c r="H5499" s="14"/>
      <c r="I5499" s="15"/>
      <c r="J5499" s="77"/>
    </row>
    <row r="5500" spans="1:10" x14ac:dyDescent="0.2">
      <c r="A5500" s="14"/>
      <c r="B5500" s="14"/>
      <c r="C5500" s="14"/>
      <c r="D5500" s="16"/>
      <c r="E5500" s="16"/>
      <c r="F5500" s="14"/>
      <c r="G5500" s="14"/>
      <c r="H5500" s="14"/>
      <c r="I5500" s="15"/>
      <c r="J5500" s="77"/>
    </row>
    <row r="5501" spans="1:10" x14ac:dyDescent="0.2">
      <c r="A5501" s="14"/>
      <c r="B5501" s="14"/>
      <c r="C5501" s="14"/>
      <c r="D5501" s="16"/>
      <c r="E5501" s="16"/>
      <c r="F5501" s="14"/>
      <c r="G5501" s="14"/>
      <c r="H5501" s="14"/>
      <c r="I5501" s="15"/>
      <c r="J5501" s="77"/>
    </row>
    <row r="5502" spans="1:10" x14ac:dyDescent="0.2">
      <c r="A5502" s="14"/>
      <c r="B5502" s="14"/>
      <c r="C5502" s="14"/>
      <c r="D5502" s="16"/>
      <c r="E5502" s="16"/>
      <c r="F5502" s="14"/>
      <c r="G5502" s="14"/>
      <c r="H5502" s="14"/>
      <c r="I5502" s="15"/>
      <c r="J5502" s="77"/>
    </row>
    <row r="5503" spans="1:10" x14ac:dyDescent="0.2">
      <c r="A5503" s="14"/>
      <c r="B5503" s="14"/>
      <c r="C5503" s="14"/>
      <c r="D5503" s="16"/>
      <c r="E5503" s="16"/>
      <c r="F5503" s="14"/>
      <c r="G5503" s="14"/>
      <c r="H5503" s="14"/>
      <c r="I5503" s="15"/>
      <c r="J5503" s="77"/>
    </row>
    <row r="5504" spans="1:10" x14ac:dyDescent="0.2">
      <c r="A5504" s="14"/>
      <c r="B5504" s="14"/>
      <c r="C5504" s="14"/>
      <c r="D5504" s="16"/>
      <c r="E5504" s="16"/>
      <c r="F5504" s="14"/>
      <c r="G5504" s="14"/>
      <c r="H5504" s="14"/>
      <c r="I5504" s="15"/>
      <c r="J5504" s="77"/>
    </row>
    <row r="5505" spans="1:10" x14ac:dyDescent="0.2">
      <c r="A5505" s="14"/>
      <c r="B5505" s="14"/>
      <c r="C5505" s="14"/>
      <c r="D5505" s="16"/>
      <c r="E5505" s="16"/>
      <c r="F5505" s="14"/>
      <c r="G5505" s="14"/>
      <c r="H5505" s="14"/>
      <c r="I5505" s="15"/>
      <c r="J5505" s="77"/>
    </row>
    <row r="5506" spans="1:10" x14ac:dyDescent="0.2">
      <c r="A5506" s="14"/>
      <c r="B5506" s="14"/>
      <c r="C5506" s="14"/>
      <c r="D5506" s="16"/>
      <c r="E5506" s="16"/>
      <c r="F5506" s="14"/>
      <c r="G5506" s="14"/>
      <c r="H5506" s="14"/>
      <c r="I5506" s="15"/>
      <c r="J5506" s="77"/>
    </row>
    <row r="5507" spans="1:10" x14ac:dyDescent="0.2">
      <c r="A5507" s="14"/>
      <c r="B5507" s="14"/>
      <c r="C5507" s="14"/>
      <c r="D5507" s="16"/>
      <c r="E5507" s="16"/>
      <c r="F5507" s="14"/>
      <c r="G5507" s="14"/>
      <c r="H5507" s="14"/>
      <c r="I5507" s="15"/>
      <c r="J5507" s="77"/>
    </row>
    <row r="5508" spans="1:10" x14ac:dyDescent="0.2">
      <c r="A5508" s="14"/>
      <c r="B5508" s="14"/>
      <c r="C5508" s="14"/>
      <c r="D5508" s="16"/>
      <c r="E5508" s="16"/>
      <c r="F5508" s="14"/>
      <c r="G5508" s="14"/>
      <c r="H5508" s="14"/>
      <c r="I5508" s="15"/>
      <c r="J5508" s="77"/>
    </row>
    <row r="5509" spans="1:10" x14ac:dyDescent="0.2">
      <c r="A5509" s="14"/>
      <c r="B5509" s="14"/>
      <c r="C5509" s="14"/>
      <c r="D5509" s="16"/>
      <c r="E5509" s="16"/>
      <c r="F5509" s="14"/>
      <c r="G5509" s="14"/>
      <c r="H5509" s="14"/>
      <c r="I5509" s="15"/>
      <c r="J5509" s="77"/>
    </row>
    <row r="5510" spans="1:10" x14ac:dyDescent="0.2">
      <c r="A5510" s="14"/>
      <c r="B5510" s="14"/>
      <c r="C5510" s="14"/>
      <c r="D5510" s="16"/>
      <c r="E5510" s="16"/>
      <c r="F5510" s="14"/>
      <c r="G5510" s="14"/>
      <c r="H5510" s="14"/>
      <c r="I5510" s="15"/>
      <c r="J5510" s="77"/>
    </row>
    <row r="5511" spans="1:10" x14ac:dyDescent="0.2">
      <c r="A5511" s="14"/>
      <c r="B5511" s="14"/>
      <c r="C5511" s="14"/>
      <c r="D5511" s="16"/>
      <c r="E5511" s="16"/>
      <c r="F5511" s="14"/>
      <c r="G5511" s="14"/>
      <c r="H5511" s="14"/>
      <c r="I5511" s="15"/>
      <c r="J5511" s="77"/>
    </row>
    <row r="5512" spans="1:10" x14ac:dyDescent="0.2">
      <c r="A5512" s="14"/>
      <c r="B5512" s="14"/>
      <c r="C5512" s="14"/>
      <c r="D5512" s="16"/>
      <c r="E5512" s="16"/>
      <c r="F5512" s="14"/>
      <c r="G5512" s="14"/>
      <c r="H5512" s="14"/>
      <c r="I5512" s="15"/>
      <c r="J5512" s="77"/>
    </row>
    <row r="5513" spans="1:10" x14ac:dyDescent="0.2">
      <c r="A5513" s="14"/>
      <c r="B5513" s="14"/>
      <c r="C5513" s="14"/>
      <c r="D5513" s="16"/>
      <c r="E5513" s="16"/>
      <c r="F5513" s="14"/>
      <c r="G5513" s="14"/>
      <c r="H5513" s="14"/>
      <c r="I5513" s="15"/>
      <c r="J5513" s="77"/>
    </row>
    <row r="5514" spans="1:10" x14ac:dyDescent="0.2">
      <c r="A5514" s="14"/>
      <c r="B5514" s="14"/>
      <c r="C5514" s="14"/>
      <c r="D5514" s="16"/>
      <c r="E5514" s="16"/>
      <c r="F5514" s="14"/>
      <c r="G5514" s="14"/>
      <c r="H5514" s="14"/>
      <c r="I5514" s="15"/>
      <c r="J5514" s="77"/>
    </row>
    <row r="5515" spans="1:10" x14ac:dyDescent="0.2">
      <c r="A5515" s="14"/>
      <c r="B5515" s="14"/>
      <c r="C5515" s="14"/>
      <c r="D5515" s="16"/>
      <c r="E5515" s="16"/>
      <c r="F5515" s="14"/>
      <c r="G5515" s="14"/>
      <c r="H5515" s="14"/>
      <c r="I5515" s="15"/>
      <c r="J5515" s="77"/>
    </row>
    <row r="5516" spans="1:10" x14ac:dyDescent="0.2">
      <c r="A5516" s="14"/>
      <c r="B5516" s="14"/>
      <c r="C5516" s="14"/>
      <c r="D5516" s="16"/>
      <c r="E5516" s="16"/>
      <c r="F5516" s="14"/>
      <c r="G5516" s="14"/>
      <c r="H5516" s="14"/>
      <c r="I5516" s="15"/>
      <c r="J5516" s="77"/>
    </row>
    <row r="5517" spans="1:10" x14ac:dyDescent="0.2">
      <c r="A5517" s="14"/>
      <c r="B5517" s="14"/>
      <c r="C5517" s="14"/>
      <c r="D5517" s="16"/>
      <c r="E5517" s="16"/>
      <c r="F5517" s="14"/>
      <c r="G5517" s="14"/>
      <c r="H5517" s="14"/>
      <c r="I5517" s="15"/>
      <c r="J5517" s="77"/>
    </row>
    <row r="5518" spans="1:10" x14ac:dyDescent="0.2">
      <c r="A5518" s="14"/>
      <c r="B5518" s="14"/>
      <c r="C5518" s="14"/>
      <c r="D5518" s="16"/>
      <c r="E5518" s="16"/>
      <c r="F5518" s="14"/>
      <c r="G5518" s="14"/>
      <c r="H5518" s="14"/>
      <c r="I5518" s="15"/>
      <c r="J5518" s="77"/>
    </row>
    <row r="5519" spans="1:10" x14ac:dyDescent="0.2">
      <c r="A5519" s="14"/>
      <c r="B5519" s="14"/>
      <c r="C5519" s="14"/>
      <c r="D5519" s="16"/>
      <c r="E5519" s="16"/>
      <c r="F5519" s="14"/>
      <c r="G5519" s="14"/>
      <c r="H5519" s="14"/>
      <c r="I5519" s="15"/>
      <c r="J5519" s="77"/>
    </row>
    <row r="5520" spans="1:10" x14ac:dyDescent="0.2">
      <c r="A5520" s="14"/>
      <c r="B5520" s="14"/>
      <c r="C5520" s="14"/>
      <c r="D5520" s="16"/>
      <c r="E5520" s="16"/>
      <c r="F5520" s="14"/>
      <c r="G5520" s="14"/>
      <c r="H5520" s="14"/>
      <c r="I5520" s="15"/>
      <c r="J5520" s="77"/>
    </row>
    <row r="5521" spans="1:10" x14ac:dyDescent="0.2">
      <c r="A5521" s="14"/>
      <c r="B5521" s="14"/>
      <c r="C5521" s="14"/>
      <c r="D5521" s="16"/>
      <c r="E5521" s="16"/>
      <c r="F5521" s="14"/>
      <c r="G5521" s="14"/>
      <c r="H5521" s="14"/>
      <c r="I5521" s="15"/>
      <c r="J5521" s="77"/>
    </row>
    <row r="5522" spans="1:10" x14ac:dyDescent="0.2">
      <c r="A5522" s="14"/>
      <c r="B5522" s="14"/>
      <c r="C5522" s="14"/>
      <c r="D5522" s="16"/>
      <c r="E5522" s="16"/>
      <c r="F5522" s="14"/>
      <c r="G5522" s="14"/>
      <c r="H5522" s="14"/>
      <c r="I5522" s="15"/>
      <c r="J5522" s="77"/>
    </row>
    <row r="5523" spans="1:10" x14ac:dyDescent="0.2">
      <c r="A5523" s="14"/>
      <c r="B5523" s="14"/>
      <c r="C5523" s="14"/>
      <c r="D5523" s="16"/>
      <c r="E5523" s="16"/>
      <c r="F5523" s="14"/>
      <c r="G5523" s="14"/>
      <c r="H5523" s="14"/>
      <c r="I5523" s="15"/>
      <c r="J5523" s="77"/>
    </row>
    <row r="5524" spans="1:10" x14ac:dyDescent="0.2">
      <c r="A5524" s="14"/>
      <c r="B5524" s="14"/>
      <c r="C5524" s="14"/>
      <c r="D5524" s="16"/>
      <c r="E5524" s="16"/>
      <c r="F5524" s="14"/>
      <c r="G5524" s="14"/>
      <c r="H5524" s="14"/>
      <c r="I5524" s="15"/>
      <c r="J5524" s="77"/>
    </row>
    <row r="5525" spans="1:10" x14ac:dyDescent="0.2">
      <c r="A5525" s="14"/>
      <c r="B5525" s="14"/>
      <c r="C5525" s="14"/>
      <c r="D5525" s="16"/>
      <c r="E5525" s="16"/>
      <c r="F5525" s="14"/>
      <c r="G5525" s="14"/>
      <c r="H5525" s="14"/>
      <c r="I5525" s="15"/>
      <c r="J5525" s="77"/>
    </row>
    <row r="5526" spans="1:10" x14ac:dyDescent="0.2">
      <c r="A5526" s="14"/>
      <c r="B5526" s="14"/>
      <c r="C5526" s="14"/>
      <c r="D5526" s="16"/>
      <c r="E5526" s="16"/>
      <c r="F5526" s="14"/>
      <c r="G5526" s="14"/>
      <c r="H5526" s="14"/>
      <c r="I5526" s="15"/>
      <c r="J5526" s="77"/>
    </row>
    <row r="5527" spans="1:10" x14ac:dyDescent="0.2">
      <c r="A5527" s="14"/>
      <c r="B5527" s="14"/>
      <c r="C5527" s="14"/>
      <c r="D5527" s="16"/>
      <c r="E5527" s="16"/>
      <c r="F5527" s="14"/>
      <c r="G5527" s="14"/>
      <c r="H5527" s="14"/>
      <c r="I5527" s="15"/>
      <c r="J5527" s="77"/>
    </row>
    <row r="5528" spans="1:10" x14ac:dyDescent="0.2">
      <c r="A5528" s="14"/>
      <c r="B5528" s="14"/>
      <c r="C5528" s="14"/>
      <c r="D5528" s="16"/>
      <c r="E5528" s="16"/>
      <c r="F5528" s="14"/>
      <c r="G5528" s="14"/>
      <c r="H5528" s="14"/>
      <c r="I5528" s="15"/>
      <c r="J5528" s="77"/>
    </row>
    <row r="5529" spans="1:10" x14ac:dyDescent="0.2">
      <c r="A5529" s="14"/>
      <c r="B5529" s="14"/>
      <c r="C5529" s="14"/>
      <c r="D5529" s="16"/>
      <c r="E5529" s="16"/>
      <c r="F5529" s="14"/>
      <c r="G5529" s="14"/>
      <c r="H5529" s="14"/>
      <c r="I5529" s="15"/>
      <c r="J5529" s="77"/>
    </row>
    <row r="5530" spans="1:10" x14ac:dyDescent="0.2">
      <c r="A5530" s="14"/>
      <c r="B5530" s="14"/>
      <c r="C5530" s="14"/>
      <c r="D5530" s="16"/>
      <c r="E5530" s="16"/>
      <c r="F5530" s="14"/>
      <c r="G5530" s="14"/>
      <c r="H5530" s="14"/>
      <c r="I5530" s="15"/>
      <c r="J5530" s="77"/>
    </row>
    <row r="5531" spans="1:10" x14ac:dyDescent="0.2">
      <c r="A5531" s="14"/>
      <c r="B5531" s="14"/>
      <c r="C5531" s="14"/>
      <c r="D5531" s="16"/>
      <c r="E5531" s="16"/>
      <c r="F5531" s="14"/>
      <c r="G5531" s="14"/>
      <c r="H5531" s="14"/>
      <c r="I5531" s="15"/>
      <c r="J5531" s="77"/>
    </row>
    <row r="5532" spans="1:10" x14ac:dyDescent="0.2">
      <c r="A5532" s="14"/>
      <c r="B5532" s="14"/>
      <c r="C5532" s="14"/>
      <c r="D5532" s="16"/>
      <c r="E5532" s="16"/>
      <c r="F5532" s="14"/>
      <c r="G5532" s="14"/>
      <c r="H5532" s="14"/>
      <c r="I5532" s="15"/>
      <c r="J5532" s="77"/>
    </row>
    <row r="5533" spans="1:10" x14ac:dyDescent="0.2">
      <c r="A5533" s="14"/>
      <c r="B5533" s="14"/>
      <c r="C5533" s="14"/>
      <c r="D5533" s="16"/>
      <c r="E5533" s="16"/>
      <c r="F5533" s="14"/>
      <c r="G5533" s="14"/>
      <c r="H5533" s="14"/>
      <c r="I5533" s="15"/>
      <c r="J5533" s="77"/>
    </row>
    <row r="5534" spans="1:10" x14ac:dyDescent="0.2">
      <c r="A5534" s="14"/>
      <c r="B5534" s="14"/>
      <c r="C5534" s="14"/>
      <c r="D5534" s="16"/>
      <c r="E5534" s="16"/>
      <c r="F5534" s="14"/>
      <c r="G5534" s="14"/>
      <c r="H5534" s="14"/>
      <c r="I5534" s="15"/>
      <c r="J5534" s="77"/>
    </row>
    <row r="5535" spans="1:10" x14ac:dyDescent="0.2">
      <c r="A5535" s="14"/>
      <c r="B5535" s="14"/>
      <c r="C5535" s="14"/>
      <c r="D5535" s="16"/>
      <c r="E5535" s="16"/>
      <c r="F5535" s="14"/>
      <c r="G5535" s="14"/>
      <c r="H5535" s="14"/>
      <c r="I5535" s="15"/>
      <c r="J5535" s="77"/>
    </row>
    <row r="5536" spans="1:10" x14ac:dyDescent="0.2">
      <c r="A5536" s="14"/>
      <c r="B5536" s="14"/>
      <c r="C5536" s="14"/>
      <c r="D5536" s="16"/>
      <c r="E5536" s="16"/>
      <c r="F5536" s="14"/>
      <c r="G5536" s="14"/>
      <c r="H5536" s="14"/>
      <c r="I5536" s="15"/>
      <c r="J5536" s="77"/>
    </row>
    <row r="5537" spans="1:10" x14ac:dyDescent="0.2">
      <c r="A5537" s="14"/>
      <c r="B5537" s="14"/>
      <c r="C5537" s="14"/>
      <c r="D5537" s="16"/>
      <c r="E5537" s="16"/>
      <c r="F5537" s="14"/>
      <c r="G5537" s="14"/>
      <c r="H5537" s="14"/>
      <c r="I5537" s="15"/>
      <c r="J5537" s="77"/>
    </row>
    <row r="5538" spans="1:10" x14ac:dyDescent="0.2">
      <c r="A5538" s="14"/>
      <c r="B5538" s="14"/>
      <c r="C5538" s="14"/>
      <c r="D5538" s="16"/>
      <c r="E5538" s="16"/>
      <c r="F5538" s="14"/>
      <c r="G5538" s="14"/>
      <c r="H5538" s="14"/>
      <c r="I5538" s="15"/>
      <c r="J5538" s="77"/>
    </row>
    <row r="5539" spans="1:10" x14ac:dyDescent="0.2">
      <c r="A5539" s="14"/>
      <c r="B5539" s="14"/>
      <c r="C5539" s="14"/>
      <c r="D5539" s="16"/>
      <c r="E5539" s="16"/>
      <c r="F5539" s="14"/>
      <c r="G5539" s="14"/>
      <c r="H5539" s="14"/>
      <c r="I5539" s="15"/>
      <c r="J5539" s="77"/>
    </row>
    <row r="5540" spans="1:10" x14ac:dyDescent="0.2">
      <c r="A5540" s="14"/>
      <c r="B5540" s="14"/>
      <c r="C5540" s="14"/>
      <c r="D5540" s="16"/>
      <c r="E5540" s="16"/>
      <c r="F5540" s="14"/>
      <c r="G5540" s="14"/>
      <c r="H5540" s="14"/>
      <c r="I5540" s="15"/>
      <c r="J5540" s="77"/>
    </row>
    <row r="5541" spans="1:10" x14ac:dyDescent="0.2">
      <c r="A5541" s="14"/>
      <c r="B5541" s="14"/>
      <c r="C5541" s="14"/>
      <c r="D5541" s="16"/>
      <c r="E5541" s="16"/>
      <c r="F5541" s="14"/>
      <c r="G5541" s="14"/>
      <c r="H5541" s="14"/>
      <c r="I5541" s="15"/>
      <c r="J5541" s="77"/>
    </row>
    <row r="5542" spans="1:10" x14ac:dyDescent="0.2">
      <c r="A5542" s="14"/>
      <c r="B5542" s="14"/>
      <c r="C5542" s="14"/>
      <c r="D5542" s="16"/>
      <c r="E5542" s="16"/>
      <c r="F5542" s="14"/>
      <c r="G5542" s="14"/>
      <c r="H5542" s="14"/>
      <c r="I5542" s="15"/>
      <c r="J5542" s="77"/>
    </row>
    <row r="5543" spans="1:10" x14ac:dyDescent="0.2">
      <c r="A5543" s="14"/>
      <c r="B5543" s="14"/>
      <c r="C5543" s="14"/>
      <c r="D5543" s="16"/>
      <c r="E5543" s="16"/>
      <c r="F5543" s="14"/>
      <c r="G5543" s="14"/>
      <c r="H5543" s="14"/>
      <c r="I5543" s="15"/>
      <c r="J5543" s="77"/>
    </row>
    <row r="5544" spans="1:10" x14ac:dyDescent="0.2">
      <c r="A5544" s="14"/>
      <c r="B5544" s="14"/>
      <c r="C5544" s="14"/>
      <c r="D5544" s="16"/>
      <c r="E5544" s="16"/>
      <c r="F5544" s="14"/>
      <c r="G5544" s="14"/>
      <c r="H5544" s="14"/>
      <c r="I5544" s="15"/>
      <c r="J5544" s="77"/>
    </row>
    <row r="5545" spans="1:10" x14ac:dyDescent="0.2">
      <c r="A5545" s="14"/>
      <c r="B5545" s="14"/>
      <c r="C5545" s="14"/>
      <c r="D5545" s="16"/>
      <c r="E5545" s="16"/>
      <c r="F5545" s="14"/>
      <c r="G5545" s="14"/>
      <c r="H5545" s="14"/>
      <c r="I5545" s="15"/>
      <c r="J5545" s="77"/>
    </row>
    <row r="5546" spans="1:10" x14ac:dyDescent="0.2">
      <c r="A5546" s="14"/>
      <c r="B5546" s="14"/>
      <c r="C5546" s="14"/>
      <c r="D5546" s="16"/>
      <c r="E5546" s="16"/>
      <c r="F5546" s="14"/>
      <c r="G5546" s="14"/>
      <c r="H5546" s="14"/>
      <c r="I5546" s="15"/>
      <c r="J5546" s="77"/>
    </row>
    <row r="5547" spans="1:10" x14ac:dyDescent="0.2">
      <c r="A5547" s="14"/>
      <c r="B5547" s="14"/>
      <c r="C5547" s="14"/>
      <c r="D5547" s="16"/>
      <c r="E5547" s="16"/>
      <c r="F5547" s="14"/>
      <c r="G5547" s="14"/>
      <c r="H5547" s="14"/>
      <c r="I5547" s="15"/>
      <c r="J5547" s="77"/>
    </row>
    <row r="5548" spans="1:10" x14ac:dyDescent="0.2">
      <c r="A5548" s="14"/>
      <c r="B5548" s="14"/>
      <c r="C5548" s="14"/>
      <c r="D5548" s="16"/>
      <c r="E5548" s="16"/>
      <c r="F5548" s="14"/>
      <c r="G5548" s="14"/>
      <c r="H5548" s="14"/>
      <c r="I5548" s="15"/>
      <c r="J5548" s="77"/>
    </row>
    <row r="5549" spans="1:10" x14ac:dyDescent="0.2">
      <c r="A5549" s="14"/>
      <c r="B5549" s="14"/>
      <c r="C5549" s="14"/>
      <c r="D5549" s="16"/>
      <c r="E5549" s="16"/>
      <c r="F5549" s="14"/>
      <c r="G5549" s="14"/>
      <c r="H5549" s="14"/>
      <c r="I5549" s="15"/>
      <c r="J5549" s="77"/>
    </row>
    <row r="5550" spans="1:10" x14ac:dyDescent="0.2">
      <c r="A5550" s="14"/>
      <c r="B5550" s="14"/>
      <c r="C5550" s="14"/>
      <c r="D5550" s="16"/>
      <c r="E5550" s="16"/>
      <c r="F5550" s="14"/>
      <c r="G5550" s="14"/>
      <c r="H5550" s="14"/>
      <c r="I5550" s="15"/>
      <c r="J5550" s="77"/>
    </row>
    <row r="5551" spans="1:10" x14ac:dyDescent="0.2">
      <c r="A5551" s="14"/>
      <c r="B5551" s="14"/>
      <c r="C5551" s="14"/>
      <c r="D5551" s="16"/>
      <c r="E5551" s="16"/>
      <c r="F5551" s="14"/>
      <c r="G5551" s="14"/>
      <c r="H5551" s="14"/>
      <c r="I5551" s="15"/>
      <c r="J5551" s="77"/>
    </row>
    <row r="5552" spans="1:10" x14ac:dyDescent="0.2">
      <c r="A5552" s="14"/>
      <c r="B5552" s="14"/>
      <c r="C5552" s="14"/>
      <c r="D5552" s="16"/>
      <c r="E5552" s="16"/>
      <c r="F5552" s="14"/>
      <c r="G5552" s="14"/>
      <c r="H5552" s="14"/>
      <c r="I5552" s="15"/>
      <c r="J5552" s="77"/>
    </row>
    <row r="5553" spans="1:10" x14ac:dyDescent="0.2">
      <c r="A5553" s="14"/>
      <c r="B5553" s="14"/>
      <c r="C5553" s="14"/>
      <c r="D5553" s="16"/>
      <c r="E5553" s="16"/>
      <c r="F5553" s="14"/>
      <c r="G5553" s="14"/>
      <c r="H5553" s="14"/>
      <c r="I5553" s="15"/>
      <c r="J5553" s="77"/>
    </row>
    <row r="5554" spans="1:10" x14ac:dyDescent="0.2">
      <c r="A5554" s="14"/>
      <c r="B5554" s="14"/>
      <c r="C5554" s="14"/>
      <c r="D5554" s="16"/>
      <c r="E5554" s="16"/>
      <c r="F5554" s="14"/>
      <c r="G5554" s="14"/>
      <c r="H5554" s="14"/>
      <c r="I5554" s="15"/>
      <c r="J5554" s="77"/>
    </row>
    <row r="5555" spans="1:10" x14ac:dyDescent="0.2">
      <c r="A5555" s="14"/>
      <c r="B5555" s="14"/>
      <c r="C5555" s="14"/>
      <c r="D5555" s="16"/>
      <c r="E5555" s="16"/>
      <c r="F5555" s="14"/>
      <c r="G5555" s="14"/>
      <c r="H5555" s="14"/>
      <c r="I5555" s="15"/>
      <c r="J5555" s="77"/>
    </row>
    <row r="5556" spans="1:10" x14ac:dyDescent="0.2">
      <c r="A5556" s="14"/>
      <c r="B5556" s="14"/>
      <c r="C5556" s="14"/>
      <c r="D5556" s="16"/>
      <c r="E5556" s="16"/>
      <c r="F5556" s="14"/>
      <c r="G5556" s="14"/>
      <c r="H5556" s="14"/>
      <c r="I5556" s="15"/>
      <c r="J5556" s="77"/>
    </row>
    <row r="5557" spans="1:10" x14ac:dyDescent="0.2">
      <c r="A5557" s="14"/>
      <c r="B5557" s="14"/>
      <c r="C5557" s="14"/>
      <c r="D5557" s="16"/>
      <c r="E5557" s="16"/>
      <c r="F5557" s="14"/>
      <c r="G5557" s="14"/>
      <c r="H5557" s="14"/>
      <c r="I5557" s="15"/>
      <c r="J5557" s="77"/>
    </row>
    <row r="5558" spans="1:10" x14ac:dyDescent="0.2">
      <c r="A5558" s="14"/>
      <c r="B5558" s="14"/>
      <c r="C5558" s="14"/>
      <c r="D5558" s="16"/>
      <c r="E5558" s="16"/>
      <c r="F5558" s="14"/>
      <c r="G5558" s="14"/>
      <c r="H5558" s="14"/>
      <c r="I5558" s="15"/>
      <c r="J5558" s="77"/>
    </row>
    <row r="5559" spans="1:10" x14ac:dyDescent="0.2">
      <c r="A5559" s="14"/>
      <c r="B5559" s="14"/>
      <c r="C5559" s="14"/>
      <c r="D5559" s="16"/>
      <c r="E5559" s="16"/>
      <c r="F5559" s="14"/>
      <c r="G5559" s="14"/>
      <c r="H5559" s="14"/>
      <c r="I5559" s="15"/>
      <c r="J5559" s="77"/>
    </row>
    <row r="5560" spans="1:10" x14ac:dyDescent="0.2">
      <c r="A5560" s="14"/>
      <c r="B5560" s="14"/>
      <c r="C5560" s="14"/>
      <c r="D5560" s="16"/>
      <c r="E5560" s="16"/>
      <c r="F5560" s="14"/>
      <c r="G5560" s="14"/>
      <c r="H5560" s="14"/>
      <c r="I5560" s="15"/>
      <c r="J5560" s="77"/>
    </row>
    <row r="5561" spans="1:10" x14ac:dyDescent="0.2">
      <c r="A5561" s="14"/>
      <c r="B5561" s="14"/>
      <c r="C5561" s="14"/>
      <c r="D5561" s="16"/>
      <c r="E5561" s="16"/>
      <c r="F5561" s="14"/>
      <c r="G5561" s="14"/>
      <c r="H5561" s="14"/>
      <c r="I5561" s="15"/>
      <c r="J5561" s="77"/>
    </row>
    <row r="5562" spans="1:10" x14ac:dyDescent="0.2">
      <c r="A5562" s="14"/>
      <c r="B5562" s="14"/>
      <c r="C5562" s="14"/>
      <c r="D5562" s="16"/>
      <c r="E5562" s="16"/>
      <c r="F5562" s="14"/>
      <c r="G5562" s="14"/>
      <c r="H5562" s="14"/>
      <c r="I5562" s="15"/>
      <c r="J5562" s="77"/>
    </row>
    <row r="5563" spans="1:10" x14ac:dyDescent="0.2">
      <c r="A5563" s="14"/>
      <c r="B5563" s="14"/>
      <c r="C5563" s="14"/>
      <c r="D5563" s="16"/>
      <c r="E5563" s="16"/>
      <c r="F5563" s="14"/>
      <c r="G5563" s="14"/>
      <c r="H5563" s="14"/>
      <c r="I5563" s="15"/>
      <c r="J5563" s="77"/>
    </row>
    <row r="5564" spans="1:10" x14ac:dyDescent="0.2">
      <c r="A5564" s="14"/>
      <c r="B5564" s="14"/>
      <c r="C5564" s="14"/>
      <c r="D5564" s="16"/>
      <c r="E5564" s="16"/>
      <c r="F5564" s="14"/>
      <c r="G5564" s="14"/>
      <c r="H5564" s="14"/>
      <c r="I5564" s="15"/>
      <c r="J5564" s="77"/>
    </row>
    <row r="5565" spans="1:10" x14ac:dyDescent="0.2">
      <c r="A5565" s="14"/>
      <c r="B5565" s="14"/>
      <c r="C5565" s="14"/>
      <c r="D5565" s="16"/>
      <c r="E5565" s="16"/>
      <c r="F5565" s="14"/>
      <c r="G5565" s="14"/>
      <c r="H5565" s="14"/>
      <c r="I5565" s="15"/>
      <c r="J5565" s="77"/>
    </row>
    <row r="5566" spans="1:10" x14ac:dyDescent="0.2">
      <c r="A5566" s="14"/>
      <c r="B5566" s="14"/>
      <c r="C5566" s="14"/>
      <c r="D5566" s="16"/>
      <c r="E5566" s="16"/>
      <c r="F5566" s="14"/>
      <c r="G5566" s="14"/>
      <c r="H5566" s="14"/>
      <c r="I5566" s="15"/>
      <c r="J5566" s="77"/>
    </row>
    <row r="5567" spans="1:10" x14ac:dyDescent="0.2">
      <c r="A5567" s="14"/>
      <c r="B5567" s="14"/>
      <c r="C5567" s="14"/>
      <c r="D5567" s="16"/>
      <c r="E5567" s="16"/>
      <c r="F5567" s="14"/>
      <c r="G5567" s="14"/>
      <c r="H5567" s="14"/>
      <c r="I5567" s="15"/>
      <c r="J5567" s="77"/>
    </row>
    <row r="5568" spans="1:10" x14ac:dyDescent="0.2">
      <c r="A5568" s="14"/>
      <c r="B5568" s="14"/>
      <c r="C5568" s="14"/>
      <c r="D5568" s="16"/>
      <c r="E5568" s="16"/>
      <c r="F5568" s="14"/>
      <c r="G5568" s="14"/>
      <c r="H5568" s="14"/>
      <c r="I5568" s="15"/>
      <c r="J5568" s="77"/>
    </row>
    <row r="5569" spans="1:10" x14ac:dyDescent="0.2">
      <c r="A5569" s="14"/>
      <c r="B5569" s="14"/>
      <c r="C5569" s="14"/>
      <c r="D5569" s="16"/>
      <c r="E5569" s="16"/>
      <c r="F5569" s="14"/>
      <c r="G5569" s="14"/>
      <c r="H5569" s="14"/>
      <c r="I5569" s="15"/>
      <c r="J5569" s="77"/>
    </row>
    <row r="5570" spans="1:10" x14ac:dyDescent="0.2">
      <c r="A5570" s="14"/>
      <c r="B5570" s="14"/>
      <c r="C5570" s="14"/>
      <c r="D5570" s="16"/>
      <c r="E5570" s="16"/>
      <c r="F5570" s="14"/>
      <c r="G5570" s="14"/>
      <c r="H5570" s="14"/>
      <c r="I5570" s="15"/>
      <c r="J5570" s="77"/>
    </row>
    <row r="5571" spans="1:10" x14ac:dyDescent="0.2">
      <c r="A5571" s="14"/>
      <c r="B5571" s="14"/>
      <c r="C5571" s="14"/>
      <c r="D5571" s="16"/>
      <c r="E5571" s="16"/>
      <c r="F5571" s="14"/>
      <c r="G5571" s="14"/>
      <c r="H5571" s="14"/>
      <c r="I5571" s="15"/>
      <c r="J5571" s="77"/>
    </row>
    <row r="5572" spans="1:10" x14ac:dyDescent="0.2">
      <c r="A5572" s="14"/>
      <c r="B5572" s="14"/>
      <c r="C5572" s="14"/>
      <c r="D5572" s="16"/>
      <c r="E5572" s="16"/>
      <c r="F5572" s="14"/>
      <c r="G5572" s="14"/>
      <c r="H5572" s="14"/>
      <c r="I5572" s="15"/>
      <c r="J5572" s="77"/>
    </row>
    <row r="5573" spans="1:10" x14ac:dyDescent="0.2">
      <c r="A5573" s="14"/>
      <c r="B5573" s="14"/>
      <c r="C5573" s="14"/>
      <c r="D5573" s="16"/>
      <c r="E5573" s="16"/>
      <c r="F5573" s="14"/>
      <c r="G5573" s="14"/>
      <c r="H5573" s="14"/>
      <c r="I5573" s="15"/>
      <c r="J5573" s="77"/>
    </row>
    <row r="5574" spans="1:10" x14ac:dyDescent="0.2">
      <c r="A5574" s="14"/>
      <c r="B5574" s="14"/>
      <c r="C5574" s="14"/>
      <c r="D5574" s="16"/>
      <c r="E5574" s="16"/>
      <c r="F5574" s="14"/>
      <c r="G5574" s="14"/>
      <c r="H5574" s="14"/>
      <c r="I5574" s="15"/>
      <c r="J5574" s="77"/>
    </row>
    <row r="5575" spans="1:10" x14ac:dyDescent="0.2">
      <c r="A5575" s="14"/>
      <c r="B5575" s="14"/>
      <c r="C5575" s="14"/>
      <c r="D5575" s="16"/>
      <c r="E5575" s="16"/>
      <c r="F5575" s="14"/>
      <c r="G5575" s="14"/>
      <c r="H5575" s="14"/>
      <c r="I5575" s="15"/>
      <c r="J5575" s="77"/>
    </row>
    <row r="5576" spans="1:10" x14ac:dyDescent="0.2">
      <c r="A5576" s="14"/>
      <c r="B5576" s="14"/>
      <c r="C5576" s="14"/>
      <c r="D5576" s="16"/>
      <c r="E5576" s="16"/>
      <c r="F5576" s="14"/>
      <c r="G5576" s="14"/>
      <c r="H5576" s="14"/>
      <c r="I5576" s="15"/>
      <c r="J5576" s="77"/>
    </row>
    <row r="5577" spans="1:10" x14ac:dyDescent="0.2">
      <c r="A5577" s="14"/>
      <c r="B5577" s="14"/>
      <c r="C5577" s="14"/>
      <c r="D5577" s="16"/>
      <c r="E5577" s="16"/>
      <c r="F5577" s="14"/>
      <c r="G5577" s="14"/>
      <c r="H5577" s="14"/>
      <c r="I5577" s="15"/>
      <c r="J5577" s="77"/>
    </row>
    <row r="5578" spans="1:10" x14ac:dyDescent="0.2">
      <c r="A5578" s="14"/>
      <c r="B5578" s="14"/>
      <c r="C5578" s="14"/>
      <c r="D5578" s="16"/>
      <c r="E5578" s="16"/>
      <c r="F5578" s="14"/>
      <c r="G5578" s="14"/>
      <c r="H5578" s="14"/>
      <c r="I5578" s="15"/>
      <c r="J5578" s="77"/>
    </row>
    <row r="5579" spans="1:10" x14ac:dyDescent="0.2">
      <c r="A5579" s="14"/>
      <c r="B5579" s="14"/>
      <c r="C5579" s="14"/>
      <c r="D5579" s="16"/>
      <c r="E5579" s="16"/>
      <c r="F5579" s="14"/>
      <c r="G5579" s="14"/>
      <c r="H5579" s="14"/>
      <c r="I5579" s="15"/>
      <c r="J5579" s="77"/>
    </row>
    <row r="5580" spans="1:10" x14ac:dyDescent="0.2">
      <c r="A5580" s="14"/>
      <c r="B5580" s="14"/>
      <c r="C5580" s="14"/>
      <c r="D5580" s="16"/>
      <c r="E5580" s="16"/>
      <c r="F5580" s="14"/>
      <c r="G5580" s="14"/>
      <c r="H5580" s="14"/>
      <c r="I5580" s="15"/>
      <c r="J5580" s="77"/>
    </row>
    <row r="5581" spans="1:10" x14ac:dyDescent="0.2">
      <c r="A5581" s="14"/>
      <c r="B5581" s="14"/>
      <c r="C5581" s="14"/>
      <c r="D5581" s="16"/>
      <c r="E5581" s="16"/>
      <c r="F5581" s="14"/>
      <c r="G5581" s="14"/>
      <c r="H5581" s="14"/>
      <c r="I5581" s="15"/>
      <c r="J5581" s="77"/>
    </row>
    <row r="5582" spans="1:10" x14ac:dyDescent="0.2">
      <c r="A5582" s="14"/>
      <c r="B5582" s="14"/>
      <c r="C5582" s="14"/>
      <c r="D5582" s="16"/>
      <c r="E5582" s="16"/>
      <c r="F5582" s="14"/>
      <c r="G5582" s="14"/>
      <c r="H5582" s="14"/>
      <c r="I5582" s="15"/>
      <c r="J5582" s="77"/>
    </row>
    <row r="5583" spans="1:10" x14ac:dyDescent="0.2">
      <c r="A5583" s="14"/>
      <c r="B5583" s="14"/>
      <c r="C5583" s="14"/>
      <c r="D5583" s="16"/>
      <c r="E5583" s="16"/>
      <c r="F5583" s="14"/>
      <c r="G5583" s="14"/>
      <c r="H5583" s="14"/>
      <c r="I5583" s="15"/>
      <c r="J5583" s="77"/>
    </row>
    <row r="5584" spans="1:10" x14ac:dyDescent="0.2">
      <c r="A5584" s="14"/>
      <c r="B5584" s="14"/>
      <c r="C5584" s="14"/>
      <c r="D5584" s="16"/>
      <c r="E5584" s="16"/>
      <c r="F5584" s="14"/>
      <c r="G5584" s="14"/>
      <c r="H5584" s="14"/>
      <c r="I5584" s="15"/>
      <c r="J5584" s="77"/>
    </row>
    <row r="5585" spans="1:10" x14ac:dyDescent="0.2">
      <c r="A5585" s="14"/>
      <c r="B5585" s="14"/>
      <c r="C5585" s="14"/>
      <c r="D5585" s="16"/>
      <c r="E5585" s="16"/>
      <c r="F5585" s="14"/>
      <c r="G5585" s="14"/>
      <c r="H5585" s="14"/>
      <c r="I5585" s="15"/>
      <c r="J5585" s="77"/>
    </row>
    <row r="5586" spans="1:10" x14ac:dyDescent="0.2">
      <c r="A5586" s="14"/>
      <c r="B5586" s="14"/>
      <c r="C5586" s="14"/>
      <c r="D5586" s="16"/>
      <c r="E5586" s="16"/>
      <c r="F5586" s="14"/>
      <c r="G5586" s="14"/>
      <c r="H5586" s="14"/>
      <c r="I5586" s="15"/>
      <c r="J5586" s="77"/>
    </row>
    <row r="5587" spans="1:10" x14ac:dyDescent="0.2">
      <c r="A5587" s="14"/>
      <c r="B5587" s="14"/>
      <c r="C5587" s="14"/>
      <c r="D5587" s="16"/>
      <c r="E5587" s="16"/>
      <c r="F5587" s="14"/>
      <c r="G5587" s="14"/>
      <c r="H5587" s="14"/>
      <c r="I5587" s="15"/>
      <c r="J5587" s="77"/>
    </row>
    <row r="5588" spans="1:10" x14ac:dyDescent="0.2">
      <c r="A5588" s="14"/>
      <c r="B5588" s="14"/>
      <c r="C5588" s="14"/>
      <c r="D5588" s="16"/>
      <c r="E5588" s="16"/>
      <c r="F5588" s="14"/>
      <c r="G5588" s="14"/>
      <c r="H5588" s="14"/>
      <c r="I5588" s="15"/>
      <c r="J5588" s="77"/>
    </row>
    <row r="5589" spans="1:10" x14ac:dyDescent="0.2">
      <c r="A5589" s="14"/>
      <c r="B5589" s="14"/>
      <c r="C5589" s="14"/>
      <c r="D5589" s="16"/>
      <c r="E5589" s="16"/>
      <c r="F5589" s="14"/>
      <c r="G5589" s="14"/>
      <c r="H5589" s="14"/>
      <c r="I5589" s="15"/>
      <c r="J5589" s="77"/>
    </row>
    <row r="5590" spans="1:10" x14ac:dyDescent="0.2">
      <c r="A5590" s="14"/>
      <c r="B5590" s="14"/>
      <c r="C5590" s="14"/>
      <c r="D5590" s="16"/>
      <c r="E5590" s="16"/>
      <c r="F5590" s="14"/>
      <c r="G5590" s="14"/>
      <c r="H5590" s="14"/>
      <c r="I5590" s="15"/>
      <c r="J5590" s="77"/>
    </row>
    <row r="5591" spans="1:10" x14ac:dyDescent="0.2">
      <c r="A5591" s="14"/>
      <c r="B5591" s="14"/>
      <c r="C5591" s="14"/>
      <c r="D5591" s="16"/>
      <c r="E5591" s="16"/>
      <c r="F5591" s="14"/>
      <c r="G5591" s="14"/>
      <c r="H5591" s="14"/>
      <c r="I5591" s="15"/>
      <c r="J5591" s="77"/>
    </row>
    <row r="5592" spans="1:10" x14ac:dyDescent="0.2">
      <c r="A5592" s="14"/>
      <c r="B5592" s="14"/>
      <c r="C5592" s="14"/>
      <c r="D5592" s="16"/>
      <c r="E5592" s="16"/>
      <c r="F5592" s="14"/>
      <c r="G5592" s="14"/>
      <c r="H5592" s="14"/>
      <c r="I5592" s="15"/>
      <c r="J5592" s="77"/>
    </row>
    <row r="5593" spans="1:10" x14ac:dyDescent="0.2">
      <c r="A5593" s="14"/>
      <c r="B5593" s="14"/>
      <c r="C5593" s="14"/>
      <c r="D5593" s="16"/>
      <c r="E5593" s="16"/>
      <c r="F5593" s="14"/>
      <c r="G5593" s="14"/>
      <c r="H5593" s="14"/>
      <c r="I5593" s="15"/>
      <c r="J5593" s="77"/>
    </row>
    <row r="5594" spans="1:10" x14ac:dyDescent="0.2">
      <c r="A5594" s="14"/>
      <c r="B5594" s="14"/>
      <c r="C5594" s="14"/>
      <c r="D5594" s="16"/>
      <c r="E5594" s="16"/>
      <c r="F5594" s="14"/>
      <c r="G5594" s="14"/>
      <c r="H5594" s="14"/>
      <c r="I5594" s="15"/>
      <c r="J5594" s="77"/>
    </row>
    <row r="5595" spans="1:10" x14ac:dyDescent="0.2">
      <c r="A5595" s="14"/>
      <c r="B5595" s="14"/>
      <c r="C5595" s="14"/>
      <c r="D5595" s="16"/>
      <c r="E5595" s="16"/>
      <c r="F5595" s="14"/>
      <c r="G5595" s="14"/>
      <c r="H5595" s="14"/>
      <c r="I5595" s="15"/>
      <c r="J5595" s="77"/>
    </row>
    <row r="5596" spans="1:10" x14ac:dyDescent="0.2">
      <c r="A5596" s="14"/>
      <c r="B5596" s="14"/>
      <c r="C5596" s="14"/>
      <c r="D5596" s="16"/>
      <c r="E5596" s="16"/>
      <c r="F5596" s="14"/>
      <c r="G5596" s="14"/>
      <c r="H5596" s="14"/>
      <c r="I5596" s="15"/>
      <c r="J5596" s="77"/>
    </row>
    <row r="5597" spans="1:10" x14ac:dyDescent="0.2">
      <c r="A5597" s="14"/>
      <c r="B5597" s="14"/>
      <c r="C5597" s="14"/>
      <c r="D5597" s="16"/>
      <c r="E5597" s="16"/>
      <c r="F5597" s="14"/>
      <c r="G5597" s="14"/>
      <c r="H5597" s="14"/>
      <c r="I5597" s="15"/>
      <c r="J5597" s="77"/>
    </row>
    <row r="5598" spans="1:10" x14ac:dyDescent="0.2">
      <c r="A5598" s="14"/>
      <c r="B5598" s="14"/>
      <c r="C5598" s="14"/>
      <c r="D5598" s="16"/>
      <c r="E5598" s="16"/>
      <c r="F5598" s="14"/>
      <c r="G5598" s="14"/>
      <c r="H5598" s="14"/>
      <c r="I5598" s="15"/>
      <c r="J5598" s="77"/>
    </row>
    <row r="5599" spans="1:10" x14ac:dyDescent="0.2">
      <c r="A5599" s="14"/>
      <c r="B5599" s="14"/>
      <c r="C5599" s="14"/>
      <c r="D5599" s="16"/>
      <c r="E5599" s="16"/>
      <c r="F5599" s="14"/>
      <c r="G5599" s="14"/>
      <c r="H5599" s="14"/>
      <c r="I5599" s="15"/>
      <c r="J5599" s="77"/>
    </row>
    <row r="5600" spans="1:10" x14ac:dyDescent="0.2">
      <c r="A5600" s="14"/>
      <c r="B5600" s="14"/>
      <c r="C5600" s="14"/>
      <c r="D5600" s="16"/>
      <c r="E5600" s="16"/>
      <c r="F5600" s="14"/>
      <c r="G5600" s="14"/>
      <c r="H5600" s="14"/>
      <c r="I5600" s="15"/>
      <c r="J5600" s="77"/>
    </row>
    <row r="5601" spans="1:10" x14ac:dyDescent="0.2">
      <c r="A5601" s="14"/>
      <c r="B5601" s="14"/>
      <c r="C5601" s="14"/>
      <c r="D5601" s="16"/>
      <c r="E5601" s="16"/>
      <c r="F5601" s="14"/>
      <c r="G5601" s="14"/>
      <c r="H5601" s="14"/>
      <c r="I5601" s="15"/>
      <c r="J5601" s="77"/>
    </row>
    <row r="5602" spans="1:10" x14ac:dyDescent="0.2">
      <c r="A5602" s="14"/>
      <c r="B5602" s="14"/>
      <c r="C5602" s="14"/>
      <c r="D5602" s="16"/>
      <c r="E5602" s="16"/>
      <c r="F5602" s="14"/>
      <c r="G5602" s="14"/>
      <c r="H5602" s="14"/>
      <c r="I5602" s="15"/>
      <c r="J5602" s="77"/>
    </row>
    <row r="5603" spans="1:10" x14ac:dyDescent="0.2">
      <c r="A5603" s="14"/>
      <c r="B5603" s="14"/>
      <c r="C5603" s="14"/>
      <c r="D5603" s="16"/>
      <c r="E5603" s="16"/>
      <c r="F5603" s="14"/>
      <c r="G5603" s="14"/>
      <c r="H5603" s="14"/>
      <c r="I5603" s="15"/>
      <c r="J5603" s="77"/>
    </row>
    <row r="5604" spans="1:10" x14ac:dyDescent="0.2">
      <c r="A5604" s="14"/>
      <c r="B5604" s="14"/>
      <c r="C5604" s="14"/>
      <c r="D5604" s="16"/>
      <c r="E5604" s="16"/>
      <c r="F5604" s="14"/>
      <c r="G5604" s="14"/>
      <c r="H5604" s="14"/>
      <c r="I5604" s="15"/>
      <c r="J5604" s="77"/>
    </row>
    <row r="5605" spans="1:10" x14ac:dyDescent="0.2">
      <c r="A5605" s="14"/>
      <c r="B5605" s="14"/>
      <c r="C5605" s="14"/>
      <c r="D5605" s="16"/>
      <c r="E5605" s="16"/>
      <c r="F5605" s="14"/>
      <c r="G5605" s="14"/>
      <c r="H5605" s="14"/>
      <c r="I5605" s="15"/>
      <c r="J5605" s="77"/>
    </row>
    <row r="5606" spans="1:10" x14ac:dyDescent="0.2">
      <c r="A5606" s="14"/>
      <c r="B5606" s="14"/>
      <c r="C5606" s="14"/>
      <c r="D5606" s="16"/>
      <c r="E5606" s="16"/>
      <c r="F5606" s="14"/>
      <c r="G5606" s="14"/>
      <c r="H5606" s="14"/>
      <c r="I5606" s="15"/>
      <c r="J5606" s="77"/>
    </row>
    <row r="5607" spans="1:10" x14ac:dyDescent="0.2">
      <c r="A5607" s="14"/>
      <c r="B5607" s="14"/>
      <c r="C5607" s="14"/>
      <c r="D5607" s="16"/>
      <c r="E5607" s="16"/>
      <c r="F5607" s="14"/>
      <c r="G5607" s="14"/>
      <c r="H5607" s="14"/>
      <c r="I5607" s="15"/>
      <c r="J5607" s="77"/>
    </row>
    <row r="5608" spans="1:10" x14ac:dyDescent="0.2">
      <c r="A5608" s="14"/>
      <c r="B5608" s="14"/>
      <c r="C5608" s="14"/>
      <c r="D5608" s="16"/>
      <c r="E5608" s="16"/>
      <c r="F5608" s="14"/>
      <c r="G5608" s="14"/>
      <c r="H5608" s="14"/>
      <c r="I5608" s="15"/>
      <c r="J5608" s="77"/>
    </row>
    <row r="5609" spans="1:10" x14ac:dyDescent="0.2">
      <c r="A5609" s="14"/>
      <c r="B5609" s="14"/>
      <c r="C5609" s="14"/>
      <c r="D5609" s="16"/>
      <c r="E5609" s="16"/>
      <c r="F5609" s="14"/>
      <c r="G5609" s="14"/>
      <c r="H5609" s="14"/>
      <c r="I5609" s="15"/>
      <c r="J5609" s="77"/>
    </row>
    <row r="5610" spans="1:10" x14ac:dyDescent="0.2">
      <c r="A5610" s="14"/>
      <c r="B5610" s="14"/>
      <c r="C5610" s="14"/>
      <c r="D5610" s="16"/>
      <c r="E5610" s="16"/>
      <c r="F5610" s="14"/>
      <c r="G5610" s="14"/>
      <c r="H5610" s="14"/>
      <c r="I5610" s="15"/>
      <c r="J5610" s="77"/>
    </row>
    <row r="5611" spans="1:10" x14ac:dyDescent="0.2">
      <c r="A5611" s="14"/>
      <c r="B5611" s="14"/>
      <c r="C5611" s="14"/>
      <c r="D5611" s="16"/>
      <c r="E5611" s="16"/>
      <c r="F5611" s="14"/>
      <c r="G5611" s="14"/>
      <c r="H5611" s="14"/>
      <c r="I5611" s="15"/>
      <c r="J5611" s="77"/>
    </row>
    <row r="5612" spans="1:10" x14ac:dyDescent="0.2">
      <c r="A5612" s="14"/>
      <c r="B5612" s="14"/>
      <c r="C5612" s="14"/>
      <c r="D5612" s="16"/>
      <c r="E5612" s="16"/>
      <c r="F5612" s="14"/>
      <c r="G5612" s="14"/>
      <c r="H5612" s="14"/>
      <c r="I5612" s="15"/>
      <c r="J5612" s="77"/>
    </row>
    <row r="5613" spans="1:10" x14ac:dyDescent="0.2">
      <c r="A5613" s="14"/>
      <c r="B5613" s="14"/>
      <c r="C5613" s="14"/>
      <c r="D5613" s="16"/>
      <c r="E5613" s="16"/>
      <c r="F5613" s="14"/>
      <c r="G5613" s="14"/>
      <c r="H5613" s="14"/>
      <c r="I5613" s="15"/>
      <c r="J5613" s="77"/>
    </row>
    <row r="5614" spans="1:10" x14ac:dyDescent="0.2">
      <c r="A5614" s="14"/>
      <c r="B5614" s="14"/>
      <c r="C5614" s="14"/>
      <c r="D5614" s="16"/>
      <c r="E5614" s="16"/>
      <c r="F5614" s="14"/>
      <c r="G5614" s="14"/>
      <c r="H5614" s="14"/>
      <c r="I5614" s="15"/>
      <c r="J5614" s="77"/>
    </row>
    <row r="5615" spans="1:10" x14ac:dyDescent="0.2">
      <c r="A5615" s="14"/>
      <c r="B5615" s="14"/>
      <c r="C5615" s="14"/>
      <c r="D5615" s="16"/>
      <c r="E5615" s="16"/>
      <c r="F5615" s="14"/>
      <c r="G5615" s="14"/>
      <c r="H5615" s="14"/>
      <c r="I5615" s="15"/>
      <c r="J5615" s="77"/>
    </row>
    <row r="5616" spans="1:10" x14ac:dyDescent="0.2">
      <c r="A5616" s="14"/>
      <c r="B5616" s="14"/>
      <c r="C5616" s="14"/>
      <c r="D5616" s="16"/>
      <c r="E5616" s="16"/>
      <c r="F5616" s="14"/>
      <c r="G5616" s="14"/>
      <c r="H5616" s="14"/>
      <c r="I5616" s="15"/>
      <c r="J5616" s="77"/>
    </row>
    <row r="5617" spans="1:10" x14ac:dyDescent="0.2">
      <c r="A5617" s="14"/>
      <c r="B5617" s="14"/>
      <c r="C5617" s="14"/>
      <c r="D5617" s="16"/>
      <c r="E5617" s="16"/>
      <c r="F5617" s="14"/>
      <c r="G5617" s="14"/>
      <c r="H5617" s="14"/>
      <c r="I5617" s="15"/>
      <c r="J5617" s="77"/>
    </row>
    <row r="5618" spans="1:10" x14ac:dyDescent="0.2">
      <c r="A5618" s="14"/>
      <c r="B5618" s="14"/>
      <c r="C5618" s="14"/>
      <c r="D5618" s="16"/>
      <c r="E5618" s="16"/>
      <c r="F5618" s="14"/>
      <c r="G5618" s="14"/>
      <c r="H5618" s="14"/>
      <c r="I5618" s="15"/>
      <c r="J5618" s="77"/>
    </row>
    <row r="5619" spans="1:10" x14ac:dyDescent="0.2">
      <c r="A5619" s="14"/>
      <c r="B5619" s="14"/>
      <c r="C5619" s="14"/>
      <c r="D5619" s="16"/>
      <c r="E5619" s="16"/>
      <c r="F5619" s="14"/>
      <c r="G5619" s="14"/>
      <c r="H5619" s="14"/>
      <c r="I5619" s="15"/>
      <c r="J5619" s="77"/>
    </row>
    <row r="5620" spans="1:10" x14ac:dyDescent="0.2">
      <c r="A5620" s="14"/>
      <c r="B5620" s="14"/>
      <c r="C5620" s="14"/>
      <c r="D5620" s="16"/>
      <c r="E5620" s="16"/>
      <c r="F5620" s="14"/>
      <c r="G5620" s="14"/>
      <c r="H5620" s="14"/>
      <c r="I5620" s="15"/>
      <c r="J5620" s="77"/>
    </row>
    <row r="5621" spans="1:10" x14ac:dyDescent="0.2">
      <c r="A5621" s="14"/>
      <c r="B5621" s="14"/>
      <c r="C5621" s="14"/>
      <c r="D5621" s="16"/>
      <c r="E5621" s="16"/>
      <c r="F5621" s="14"/>
      <c r="G5621" s="14"/>
      <c r="H5621" s="14"/>
      <c r="I5621" s="15"/>
      <c r="J5621" s="77"/>
    </row>
    <row r="5622" spans="1:10" x14ac:dyDescent="0.2">
      <c r="A5622" s="14"/>
      <c r="B5622" s="14"/>
      <c r="C5622" s="14"/>
      <c r="D5622" s="16"/>
      <c r="E5622" s="16"/>
      <c r="F5622" s="14"/>
      <c r="G5622" s="14"/>
      <c r="H5622" s="14"/>
      <c r="I5622" s="15"/>
      <c r="J5622" s="77"/>
    </row>
    <row r="5623" spans="1:10" x14ac:dyDescent="0.2">
      <c r="A5623" s="14"/>
      <c r="B5623" s="14"/>
      <c r="C5623" s="14"/>
      <c r="D5623" s="16"/>
      <c r="E5623" s="16"/>
      <c r="F5623" s="14"/>
      <c r="G5623" s="14"/>
      <c r="H5623" s="14"/>
      <c r="I5623" s="15"/>
      <c r="J5623" s="77"/>
    </row>
    <row r="5624" spans="1:10" x14ac:dyDescent="0.2">
      <c r="A5624" s="14"/>
      <c r="B5624" s="14"/>
      <c r="C5624" s="14"/>
      <c r="D5624" s="16"/>
      <c r="E5624" s="16"/>
      <c r="F5624" s="14"/>
      <c r="G5624" s="14"/>
      <c r="H5624" s="14"/>
      <c r="I5624" s="15"/>
      <c r="J5624" s="77"/>
    </row>
    <row r="5625" spans="1:10" x14ac:dyDescent="0.2">
      <c r="A5625" s="14"/>
      <c r="B5625" s="14"/>
      <c r="C5625" s="14"/>
      <c r="D5625" s="16"/>
      <c r="E5625" s="16"/>
      <c r="F5625" s="14"/>
      <c r="G5625" s="14"/>
      <c r="H5625" s="14"/>
      <c r="I5625" s="15"/>
      <c r="J5625" s="77"/>
    </row>
    <row r="5626" spans="1:10" x14ac:dyDescent="0.2">
      <c r="A5626" s="14"/>
      <c r="B5626" s="14"/>
      <c r="C5626" s="14"/>
      <c r="D5626" s="16"/>
      <c r="E5626" s="16"/>
      <c r="F5626" s="14"/>
      <c r="G5626" s="14"/>
      <c r="H5626" s="14"/>
      <c r="I5626" s="15"/>
      <c r="J5626" s="77"/>
    </row>
    <row r="5627" spans="1:10" x14ac:dyDescent="0.2">
      <c r="A5627" s="14"/>
      <c r="B5627" s="14"/>
      <c r="C5627" s="14"/>
      <c r="D5627" s="16"/>
      <c r="E5627" s="16"/>
      <c r="F5627" s="14"/>
      <c r="G5627" s="14"/>
      <c r="H5627" s="14"/>
      <c r="I5627" s="15"/>
      <c r="J5627" s="77"/>
    </row>
    <row r="5628" spans="1:10" x14ac:dyDescent="0.2">
      <c r="A5628" s="14"/>
      <c r="B5628" s="14"/>
      <c r="C5628" s="14"/>
      <c r="D5628" s="16"/>
      <c r="E5628" s="16"/>
      <c r="F5628" s="14"/>
      <c r="G5628" s="14"/>
      <c r="H5628" s="14"/>
      <c r="I5628" s="15"/>
      <c r="J5628" s="77"/>
    </row>
    <row r="5629" spans="1:10" x14ac:dyDescent="0.2">
      <c r="A5629" s="14"/>
      <c r="B5629" s="14"/>
      <c r="C5629" s="14"/>
      <c r="D5629" s="16"/>
      <c r="E5629" s="16"/>
      <c r="F5629" s="14"/>
      <c r="G5629" s="14"/>
      <c r="H5629" s="14"/>
      <c r="I5629" s="15"/>
      <c r="J5629" s="77"/>
    </row>
    <row r="5630" spans="1:10" x14ac:dyDescent="0.2">
      <c r="A5630" s="14"/>
      <c r="B5630" s="14"/>
      <c r="C5630" s="14"/>
      <c r="D5630" s="16"/>
      <c r="E5630" s="16"/>
      <c r="F5630" s="14"/>
      <c r="G5630" s="14"/>
      <c r="H5630" s="14"/>
      <c r="I5630" s="15"/>
      <c r="J5630" s="77"/>
    </row>
    <row r="5631" spans="1:10" x14ac:dyDescent="0.2">
      <c r="A5631" s="14"/>
      <c r="B5631" s="14"/>
      <c r="C5631" s="14"/>
      <c r="D5631" s="16"/>
      <c r="E5631" s="16"/>
      <c r="F5631" s="14"/>
      <c r="G5631" s="14"/>
      <c r="H5631" s="14"/>
      <c r="I5631" s="15"/>
      <c r="J5631" s="77"/>
    </row>
    <row r="5632" spans="1:10" x14ac:dyDescent="0.2">
      <c r="A5632" s="14"/>
      <c r="B5632" s="14"/>
      <c r="C5632" s="14"/>
      <c r="D5632" s="16"/>
      <c r="E5632" s="16"/>
      <c r="F5632" s="14"/>
      <c r="G5632" s="14"/>
      <c r="H5632" s="14"/>
      <c r="I5632" s="15"/>
      <c r="J5632" s="77"/>
    </row>
    <row r="5633" spans="1:10" x14ac:dyDescent="0.2">
      <c r="A5633" s="14"/>
      <c r="B5633" s="14"/>
      <c r="C5633" s="14"/>
      <c r="D5633" s="16"/>
      <c r="E5633" s="16"/>
      <c r="F5633" s="14"/>
      <c r="G5633" s="14"/>
      <c r="H5633" s="14"/>
      <c r="I5633" s="15"/>
      <c r="J5633" s="77"/>
    </row>
    <row r="5634" spans="1:10" x14ac:dyDescent="0.2">
      <c r="A5634" s="14"/>
      <c r="B5634" s="14"/>
      <c r="C5634" s="14"/>
      <c r="D5634" s="16"/>
      <c r="E5634" s="16"/>
      <c r="F5634" s="14"/>
      <c r="G5634" s="14"/>
      <c r="H5634" s="14"/>
      <c r="I5634" s="15"/>
      <c r="J5634" s="77"/>
    </row>
    <row r="5635" spans="1:10" x14ac:dyDescent="0.2">
      <c r="A5635" s="14"/>
      <c r="B5635" s="14"/>
      <c r="C5635" s="14"/>
      <c r="D5635" s="16"/>
      <c r="E5635" s="16"/>
      <c r="F5635" s="14"/>
      <c r="G5635" s="14"/>
      <c r="H5635" s="14"/>
      <c r="I5635" s="15"/>
      <c r="J5635" s="77"/>
    </row>
    <row r="5636" spans="1:10" x14ac:dyDescent="0.2">
      <c r="A5636" s="14"/>
      <c r="B5636" s="14"/>
      <c r="C5636" s="14"/>
      <c r="D5636" s="16"/>
      <c r="E5636" s="16"/>
      <c r="F5636" s="14"/>
      <c r="G5636" s="14"/>
      <c r="H5636" s="14"/>
      <c r="I5636" s="15"/>
      <c r="J5636" s="77"/>
    </row>
    <row r="5637" spans="1:10" x14ac:dyDescent="0.2">
      <c r="A5637" s="14"/>
      <c r="B5637" s="14"/>
      <c r="C5637" s="14"/>
      <c r="D5637" s="16"/>
      <c r="E5637" s="16"/>
      <c r="F5637" s="14"/>
      <c r="G5637" s="14"/>
      <c r="H5637" s="14"/>
      <c r="I5637" s="15"/>
      <c r="J5637" s="77"/>
    </row>
    <row r="5638" spans="1:10" x14ac:dyDescent="0.2">
      <c r="A5638" s="14"/>
      <c r="B5638" s="14"/>
      <c r="C5638" s="14"/>
      <c r="D5638" s="16"/>
      <c r="E5638" s="16"/>
      <c r="F5638" s="14"/>
      <c r="G5638" s="14"/>
      <c r="H5638" s="14"/>
      <c r="I5638" s="15"/>
      <c r="J5638" s="77"/>
    </row>
    <row r="5639" spans="1:10" x14ac:dyDescent="0.2">
      <c r="A5639" s="14"/>
      <c r="B5639" s="14"/>
      <c r="C5639" s="14"/>
      <c r="D5639" s="16"/>
      <c r="E5639" s="16"/>
      <c r="F5639" s="14"/>
      <c r="G5639" s="14"/>
      <c r="H5639" s="14"/>
      <c r="I5639" s="15"/>
      <c r="J5639" s="77"/>
    </row>
    <row r="5640" spans="1:10" x14ac:dyDescent="0.2">
      <c r="A5640" s="14"/>
      <c r="B5640" s="14"/>
      <c r="C5640" s="14"/>
      <c r="D5640" s="16"/>
      <c r="E5640" s="16"/>
      <c r="F5640" s="14"/>
      <c r="G5640" s="14"/>
      <c r="H5640" s="14"/>
      <c r="I5640" s="15"/>
      <c r="J5640" s="77"/>
    </row>
    <row r="5641" spans="1:10" x14ac:dyDescent="0.2">
      <c r="A5641" s="14"/>
      <c r="B5641" s="14"/>
      <c r="C5641" s="14"/>
      <c r="D5641" s="16"/>
      <c r="E5641" s="16"/>
      <c r="F5641" s="14"/>
      <c r="G5641" s="14"/>
      <c r="H5641" s="14"/>
      <c r="I5641" s="15"/>
      <c r="J5641" s="77"/>
    </row>
    <row r="5642" spans="1:10" x14ac:dyDescent="0.2">
      <c r="A5642" s="14"/>
      <c r="B5642" s="14"/>
      <c r="C5642" s="14"/>
      <c r="D5642" s="16"/>
      <c r="E5642" s="16"/>
      <c r="F5642" s="14"/>
      <c r="G5642" s="14"/>
      <c r="H5642" s="14"/>
      <c r="I5642" s="15"/>
      <c r="J5642" s="77"/>
    </row>
    <row r="5643" spans="1:10" x14ac:dyDescent="0.2">
      <c r="A5643" s="14"/>
      <c r="B5643" s="14"/>
      <c r="C5643" s="14"/>
      <c r="D5643" s="16"/>
      <c r="E5643" s="16"/>
      <c r="F5643" s="14"/>
      <c r="G5643" s="14"/>
      <c r="H5643" s="14"/>
      <c r="I5643" s="15"/>
      <c r="J5643" s="77"/>
    </row>
    <row r="5644" spans="1:10" x14ac:dyDescent="0.2">
      <c r="A5644" s="14"/>
      <c r="B5644" s="14"/>
      <c r="C5644" s="14"/>
      <c r="D5644" s="16"/>
      <c r="E5644" s="16"/>
      <c r="F5644" s="14"/>
      <c r="G5644" s="14"/>
      <c r="H5644" s="14"/>
      <c r="I5644" s="15"/>
      <c r="J5644" s="77"/>
    </row>
    <row r="5645" spans="1:10" x14ac:dyDescent="0.2">
      <c r="A5645" s="14"/>
      <c r="B5645" s="14"/>
      <c r="C5645" s="14"/>
      <c r="D5645" s="16"/>
      <c r="E5645" s="16"/>
      <c r="F5645" s="14"/>
      <c r="G5645" s="14"/>
      <c r="H5645" s="14"/>
      <c r="I5645" s="15"/>
      <c r="J5645" s="77"/>
    </row>
    <row r="5646" spans="1:10" x14ac:dyDescent="0.2">
      <c r="A5646" s="14"/>
      <c r="B5646" s="14"/>
      <c r="C5646" s="14"/>
      <c r="D5646" s="16"/>
      <c r="E5646" s="16"/>
      <c r="F5646" s="14"/>
      <c r="G5646" s="14"/>
      <c r="H5646" s="14"/>
      <c r="I5646" s="15"/>
      <c r="J5646" s="77"/>
    </row>
    <row r="5647" spans="1:10" x14ac:dyDescent="0.2">
      <c r="A5647" s="14"/>
      <c r="B5647" s="14"/>
      <c r="C5647" s="14"/>
      <c r="D5647" s="16"/>
      <c r="E5647" s="16"/>
      <c r="F5647" s="14"/>
      <c r="G5647" s="14"/>
      <c r="H5647" s="14"/>
      <c r="I5647" s="15"/>
      <c r="J5647" s="77"/>
    </row>
    <row r="5648" spans="1:10" x14ac:dyDescent="0.2">
      <c r="A5648" s="14"/>
      <c r="B5648" s="14"/>
      <c r="C5648" s="14"/>
      <c r="D5648" s="16"/>
      <c r="E5648" s="16"/>
      <c r="F5648" s="14"/>
      <c r="G5648" s="14"/>
      <c r="H5648" s="14"/>
      <c r="I5648" s="15"/>
      <c r="J5648" s="77"/>
    </row>
    <row r="5649" spans="1:10" x14ac:dyDescent="0.2">
      <c r="A5649" s="14"/>
      <c r="B5649" s="14"/>
      <c r="C5649" s="14"/>
      <c r="D5649" s="16"/>
      <c r="E5649" s="16"/>
      <c r="F5649" s="14"/>
      <c r="G5649" s="14"/>
      <c r="H5649" s="14"/>
      <c r="I5649" s="15"/>
      <c r="J5649" s="77"/>
    </row>
    <row r="5650" spans="1:10" x14ac:dyDescent="0.2">
      <c r="A5650" s="14"/>
      <c r="B5650" s="14"/>
      <c r="C5650" s="14"/>
      <c r="D5650" s="16"/>
      <c r="E5650" s="16"/>
      <c r="F5650" s="14"/>
      <c r="G5650" s="14"/>
      <c r="H5650" s="14"/>
      <c r="I5650" s="15"/>
      <c r="J5650" s="77"/>
    </row>
    <row r="5651" spans="1:10" x14ac:dyDescent="0.2">
      <c r="A5651" s="14"/>
      <c r="B5651" s="14"/>
      <c r="C5651" s="14"/>
      <c r="D5651" s="16"/>
      <c r="E5651" s="16"/>
      <c r="F5651" s="14"/>
      <c r="G5651" s="14"/>
      <c r="H5651" s="14"/>
      <c r="I5651" s="15"/>
      <c r="J5651" s="77"/>
    </row>
    <row r="5652" spans="1:10" x14ac:dyDescent="0.2">
      <c r="A5652" s="14"/>
      <c r="B5652" s="14"/>
      <c r="C5652" s="14"/>
      <c r="D5652" s="16"/>
      <c r="E5652" s="16"/>
      <c r="F5652" s="14"/>
      <c r="G5652" s="14"/>
      <c r="H5652" s="14"/>
      <c r="I5652" s="15"/>
      <c r="J5652" s="77"/>
    </row>
    <row r="5653" spans="1:10" x14ac:dyDescent="0.2">
      <c r="A5653" s="14"/>
      <c r="B5653" s="14"/>
      <c r="C5653" s="14"/>
      <c r="D5653" s="16"/>
      <c r="E5653" s="16"/>
      <c r="F5653" s="14"/>
      <c r="G5653" s="14"/>
      <c r="H5653" s="14"/>
      <c r="I5653" s="15"/>
      <c r="J5653" s="77"/>
    </row>
    <row r="5654" spans="1:10" x14ac:dyDescent="0.2">
      <c r="A5654" s="14"/>
      <c r="B5654" s="14"/>
      <c r="C5654" s="14"/>
      <c r="D5654" s="16"/>
      <c r="E5654" s="16"/>
      <c r="F5654" s="14"/>
      <c r="G5654" s="14"/>
      <c r="H5654" s="14"/>
      <c r="I5654" s="15"/>
      <c r="J5654" s="77"/>
    </row>
    <row r="5655" spans="1:10" x14ac:dyDescent="0.2">
      <c r="A5655" s="14"/>
      <c r="B5655" s="14"/>
      <c r="C5655" s="14"/>
      <c r="D5655" s="16"/>
      <c r="E5655" s="16"/>
      <c r="F5655" s="14"/>
      <c r="G5655" s="14"/>
      <c r="H5655" s="14"/>
      <c r="I5655" s="15"/>
      <c r="J5655" s="77"/>
    </row>
    <row r="5656" spans="1:10" x14ac:dyDescent="0.2">
      <c r="A5656" s="14"/>
      <c r="B5656" s="14"/>
      <c r="C5656" s="14"/>
      <c r="D5656" s="16"/>
      <c r="E5656" s="16"/>
      <c r="F5656" s="14"/>
      <c r="G5656" s="14"/>
      <c r="H5656" s="14"/>
      <c r="I5656" s="15"/>
      <c r="J5656" s="77"/>
    </row>
    <row r="5657" spans="1:10" x14ac:dyDescent="0.2">
      <c r="A5657" s="14"/>
      <c r="B5657" s="14"/>
      <c r="C5657" s="14"/>
      <c r="D5657" s="16"/>
      <c r="E5657" s="16"/>
      <c r="F5657" s="14"/>
      <c r="G5657" s="14"/>
      <c r="H5657" s="14"/>
      <c r="I5657" s="15"/>
      <c r="J5657" s="77"/>
    </row>
    <row r="5658" spans="1:10" x14ac:dyDescent="0.2">
      <c r="A5658" s="14"/>
      <c r="B5658" s="14"/>
      <c r="C5658" s="14"/>
      <c r="D5658" s="16"/>
      <c r="E5658" s="16"/>
      <c r="F5658" s="14"/>
      <c r="G5658" s="14"/>
      <c r="H5658" s="14"/>
      <c r="I5658" s="15"/>
      <c r="J5658" s="77"/>
    </row>
    <row r="5659" spans="1:10" x14ac:dyDescent="0.2">
      <c r="A5659" s="14"/>
      <c r="B5659" s="14"/>
      <c r="C5659" s="14"/>
      <c r="D5659" s="16"/>
      <c r="E5659" s="16"/>
      <c r="F5659" s="14"/>
      <c r="G5659" s="14"/>
      <c r="H5659" s="14"/>
      <c r="I5659" s="15"/>
      <c r="J5659" s="77"/>
    </row>
    <row r="5660" spans="1:10" x14ac:dyDescent="0.2">
      <c r="A5660" s="14"/>
      <c r="B5660" s="14"/>
      <c r="C5660" s="14"/>
      <c r="D5660" s="16"/>
      <c r="E5660" s="16"/>
      <c r="F5660" s="14"/>
      <c r="G5660" s="14"/>
      <c r="H5660" s="14"/>
      <c r="I5660" s="15"/>
      <c r="J5660" s="77"/>
    </row>
    <row r="5661" spans="1:10" x14ac:dyDescent="0.2">
      <c r="A5661" s="14"/>
      <c r="B5661" s="14"/>
      <c r="C5661" s="14"/>
      <c r="D5661" s="16"/>
      <c r="E5661" s="16"/>
      <c r="F5661" s="14"/>
      <c r="G5661" s="14"/>
      <c r="H5661" s="14"/>
      <c r="I5661" s="15"/>
      <c r="J5661" s="77"/>
    </row>
    <row r="5662" spans="1:10" x14ac:dyDescent="0.2">
      <c r="A5662" s="14"/>
      <c r="B5662" s="14"/>
      <c r="C5662" s="14"/>
      <c r="D5662" s="16"/>
      <c r="E5662" s="16"/>
      <c r="F5662" s="14"/>
      <c r="G5662" s="14"/>
      <c r="H5662" s="14"/>
      <c r="I5662" s="15"/>
      <c r="J5662" s="77"/>
    </row>
    <row r="5663" spans="1:10" x14ac:dyDescent="0.2">
      <c r="A5663" s="14"/>
      <c r="B5663" s="14"/>
      <c r="C5663" s="14"/>
      <c r="D5663" s="16"/>
      <c r="E5663" s="16"/>
      <c r="F5663" s="14"/>
      <c r="G5663" s="14"/>
      <c r="H5663" s="14"/>
      <c r="I5663" s="15"/>
      <c r="J5663" s="77"/>
    </row>
    <row r="5664" spans="1:10" x14ac:dyDescent="0.2">
      <c r="A5664" s="14"/>
      <c r="B5664" s="14"/>
      <c r="C5664" s="14"/>
      <c r="D5664" s="16"/>
      <c r="E5664" s="16"/>
      <c r="F5664" s="14"/>
      <c r="G5664" s="14"/>
      <c r="H5664" s="14"/>
      <c r="I5664" s="15"/>
      <c r="J5664" s="77"/>
    </row>
    <row r="5665" spans="1:10" x14ac:dyDescent="0.2">
      <c r="A5665" s="14"/>
      <c r="B5665" s="14"/>
      <c r="C5665" s="14"/>
      <c r="D5665" s="16"/>
      <c r="E5665" s="16"/>
      <c r="F5665" s="14"/>
      <c r="G5665" s="14"/>
      <c r="H5665" s="14"/>
      <c r="I5665" s="15"/>
      <c r="J5665" s="77"/>
    </row>
    <row r="5666" spans="1:10" x14ac:dyDescent="0.2">
      <c r="A5666" s="14"/>
      <c r="B5666" s="14"/>
      <c r="C5666" s="14"/>
      <c r="D5666" s="16"/>
      <c r="E5666" s="16"/>
      <c r="F5666" s="14"/>
      <c r="G5666" s="14"/>
      <c r="H5666" s="14"/>
      <c r="I5666" s="15"/>
      <c r="J5666" s="77"/>
    </row>
    <row r="5667" spans="1:10" x14ac:dyDescent="0.2">
      <c r="A5667" s="14"/>
      <c r="B5667" s="14"/>
      <c r="C5667" s="14"/>
      <c r="D5667" s="16"/>
      <c r="E5667" s="16"/>
      <c r="F5667" s="14"/>
      <c r="G5667" s="14"/>
      <c r="H5667" s="14"/>
      <c r="I5667" s="15"/>
      <c r="J5667" s="77"/>
    </row>
    <row r="5668" spans="1:10" x14ac:dyDescent="0.2">
      <c r="A5668" s="14"/>
      <c r="B5668" s="14"/>
      <c r="C5668" s="14"/>
      <c r="D5668" s="16"/>
      <c r="E5668" s="16"/>
      <c r="F5668" s="14"/>
      <c r="G5668" s="14"/>
      <c r="H5668" s="14"/>
      <c r="I5668" s="15"/>
      <c r="J5668" s="77"/>
    </row>
    <row r="5669" spans="1:10" x14ac:dyDescent="0.2">
      <c r="A5669" s="14"/>
      <c r="B5669" s="14"/>
      <c r="C5669" s="14"/>
      <c r="D5669" s="16"/>
      <c r="E5669" s="16"/>
      <c r="F5669" s="14"/>
      <c r="G5669" s="14"/>
      <c r="H5669" s="14"/>
      <c r="I5669" s="15"/>
      <c r="J5669" s="77"/>
    </row>
    <row r="5670" spans="1:10" x14ac:dyDescent="0.2">
      <c r="A5670" s="14"/>
      <c r="B5670" s="14"/>
      <c r="C5670" s="14"/>
      <c r="D5670" s="16"/>
      <c r="E5670" s="16"/>
      <c r="F5670" s="14"/>
      <c r="G5670" s="14"/>
      <c r="H5670" s="14"/>
      <c r="I5670" s="15"/>
      <c r="J5670" s="77"/>
    </row>
    <row r="5671" spans="1:10" x14ac:dyDescent="0.2">
      <c r="A5671" s="14"/>
      <c r="B5671" s="14"/>
      <c r="C5671" s="14"/>
      <c r="D5671" s="16"/>
      <c r="E5671" s="16"/>
      <c r="F5671" s="14"/>
      <c r="G5671" s="14"/>
      <c r="H5671" s="14"/>
      <c r="I5671" s="15"/>
      <c r="J5671" s="77"/>
    </row>
    <row r="5672" spans="1:10" x14ac:dyDescent="0.2">
      <c r="A5672" s="14"/>
      <c r="B5672" s="14"/>
      <c r="C5672" s="14"/>
      <c r="D5672" s="16"/>
      <c r="E5672" s="16"/>
      <c r="F5672" s="14"/>
      <c r="G5672" s="14"/>
      <c r="H5672" s="14"/>
      <c r="I5672" s="15"/>
      <c r="J5672" s="77"/>
    </row>
    <row r="5673" spans="1:10" x14ac:dyDescent="0.2">
      <c r="A5673" s="14"/>
      <c r="B5673" s="14"/>
      <c r="C5673" s="14"/>
      <c r="D5673" s="16"/>
      <c r="E5673" s="16"/>
      <c r="F5673" s="14"/>
      <c r="G5673" s="14"/>
      <c r="H5673" s="14"/>
      <c r="I5673" s="15"/>
      <c r="J5673" s="77"/>
    </row>
    <row r="5674" spans="1:10" x14ac:dyDescent="0.2">
      <c r="A5674" s="14"/>
      <c r="B5674" s="14"/>
      <c r="C5674" s="14"/>
      <c r="D5674" s="16"/>
      <c r="E5674" s="16"/>
      <c r="F5674" s="14"/>
      <c r="G5674" s="14"/>
      <c r="H5674" s="14"/>
      <c r="I5674" s="15"/>
      <c r="J5674" s="77"/>
    </row>
    <row r="5675" spans="1:10" x14ac:dyDescent="0.2">
      <c r="A5675" s="14"/>
      <c r="B5675" s="14"/>
      <c r="C5675" s="14"/>
      <c r="D5675" s="16"/>
      <c r="E5675" s="16"/>
      <c r="F5675" s="14"/>
      <c r="G5675" s="14"/>
      <c r="H5675" s="14"/>
      <c r="I5675" s="15"/>
      <c r="J5675" s="77"/>
    </row>
    <row r="5676" spans="1:10" x14ac:dyDescent="0.2">
      <c r="A5676" s="14"/>
      <c r="B5676" s="14"/>
      <c r="C5676" s="14"/>
      <c r="D5676" s="16"/>
      <c r="E5676" s="16"/>
      <c r="F5676" s="14"/>
      <c r="G5676" s="14"/>
      <c r="H5676" s="14"/>
      <c r="I5676" s="15"/>
      <c r="J5676" s="77"/>
    </row>
    <row r="5677" spans="1:10" x14ac:dyDescent="0.2">
      <c r="A5677" s="14"/>
      <c r="B5677" s="14"/>
      <c r="C5677" s="14"/>
      <c r="D5677" s="16"/>
      <c r="E5677" s="16"/>
      <c r="F5677" s="14"/>
      <c r="G5677" s="14"/>
      <c r="H5677" s="14"/>
      <c r="I5677" s="15"/>
      <c r="J5677" s="77"/>
    </row>
    <row r="5678" spans="1:10" x14ac:dyDescent="0.2">
      <c r="A5678" s="14"/>
      <c r="B5678" s="14"/>
      <c r="C5678" s="14"/>
      <c r="D5678" s="16"/>
      <c r="E5678" s="16"/>
      <c r="F5678" s="14"/>
      <c r="G5678" s="14"/>
      <c r="H5678" s="14"/>
      <c r="I5678" s="15"/>
      <c r="J5678" s="77"/>
    </row>
    <row r="5679" spans="1:10" x14ac:dyDescent="0.2">
      <c r="A5679" s="14"/>
      <c r="B5679" s="14"/>
      <c r="C5679" s="14"/>
      <c r="D5679" s="16"/>
      <c r="E5679" s="16"/>
      <c r="F5679" s="14"/>
      <c r="G5679" s="14"/>
      <c r="H5679" s="14"/>
      <c r="I5679" s="15"/>
      <c r="J5679" s="77"/>
    </row>
    <row r="5680" spans="1:10" x14ac:dyDescent="0.2">
      <c r="A5680" s="14"/>
      <c r="B5680" s="14"/>
      <c r="C5680" s="14"/>
      <c r="D5680" s="16"/>
      <c r="E5680" s="16"/>
      <c r="F5680" s="14"/>
      <c r="G5680" s="14"/>
      <c r="H5680" s="14"/>
      <c r="I5680" s="15"/>
      <c r="J5680" s="77"/>
    </row>
    <row r="5681" spans="1:10" x14ac:dyDescent="0.2">
      <c r="A5681" s="14"/>
      <c r="B5681" s="14"/>
      <c r="C5681" s="14"/>
      <c r="D5681" s="16"/>
      <c r="E5681" s="16"/>
      <c r="F5681" s="14"/>
      <c r="G5681" s="14"/>
      <c r="H5681" s="14"/>
      <c r="I5681" s="15"/>
      <c r="J5681" s="77"/>
    </row>
    <row r="5682" spans="1:10" x14ac:dyDescent="0.2">
      <c r="A5682" s="14"/>
      <c r="B5682" s="14"/>
      <c r="C5682" s="14"/>
      <c r="D5682" s="16"/>
      <c r="E5682" s="16"/>
      <c r="F5682" s="14"/>
      <c r="G5682" s="14"/>
      <c r="H5682" s="14"/>
      <c r="I5682" s="15"/>
      <c r="J5682" s="77"/>
    </row>
    <row r="5683" spans="1:10" x14ac:dyDescent="0.2">
      <c r="A5683" s="14"/>
      <c r="B5683" s="14"/>
      <c r="C5683" s="14"/>
      <c r="D5683" s="16"/>
      <c r="E5683" s="16"/>
      <c r="F5683" s="14"/>
      <c r="G5683" s="14"/>
      <c r="H5683" s="14"/>
      <c r="I5683" s="15"/>
      <c r="J5683" s="77"/>
    </row>
    <row r="5684" spans="1:10" x14ac:dyDescent="0.2">
      <c r="A5684" s="14"/>
      <c r="B5684" s="14"/>
      <c r="C5684" s="14"/>
      <c r="D5684" s="16"/>
      <c r="E5684" s="16"/>
      <c r="F5684" s="14"/>
      <c r="G5684" s="14"/>
      <c r="H5684" s="14"/>
      <c r="I5684" s="15"/>
      <c r="J5684" s="77"/>
    </row>
    <row r="5685" spans="1:10" x14ac:dyDescent="0.2">
      <c r="A5685" s="14"/>
      <c r="B5685" s="14"/>
      <c r="C5685" s="14"/>
      <c r="D5685" s="16"/>
      <c r="E5685" s="16"/>
      <c r="F5685" s="14"/>
      <c r="G5685" s="14"/>
      <c r="H5685" s="14"/>
      <c r="I5685" s="15"/>
      <c r="J5685" s="77"/>
    </row>
    <row r="5686" spans="1:10" x14ac:dyDescent="0.2">
      <c r="A5686" s="14"/>
      <c r="B5686" s="14"/>
      <c r="C5686" s="14"/>
      <c r="D5686" s="16"/>
      <c r="E5686" s="16"/>
      <c r="F5686" s="14"/>
      <c r="G5686" s="14"/>
      <c r="H5686" s="14"/>
      <c r="I5686" s="15"/>
      <c r="J5686" s="77"/>
    </row>
    <row r="5687" spans="1:10" x14ac:dyDescent="0.2">
      <c r="A5687" s="14"/>
      <c r="B5687" s="14"/>
      <c r="C5687" s="14"/>
      <c r="D5687" s="16"/>
      <c r="E5687" s="16"/>
      <c r="F5687" s="14"/>
      <c r="G5687" s="14"/>
      <c r="H5687" s="14"/>
      <c r="I5687" s="15"/>
      <c r="J5687" s="77"/>
    </row>
    <row r="5688" spans="1:10" x14ac:dyDescent="0.2">
      <c r="A5688" s="14"/>
      <c r="B5688" s="14"/>
      <c r="C5688" s="14"/>
      <c r="D5688" s="16"/>
      <c r="E5688" s="16"/>
      <c r="F5688" s="14"/>
      <c r="G5688" s="14"/>
      <c r="H5688" s="14"/>
      <c r="I5688" s="15"/>
      <c r="J5688" s="77"/>
    </row>
    <row r="5689" spans="1:10" x14ac:dyDescent="0.2">
      <c r="A5689" s="14"/>
      <c r="B5689" s="14"/>
      <c r="C5689" s="14"/>
      <c r="D5689" s="16"/>
      <c r="E5689" s="16"/>
      <c r="F5689" s="14"/>
      <c r="G5689" s="14"/>
      <c r="H5689" s="14"/>
      <c r="I5689" s="15"/>
      <c r="J5689" s="77"/>
    </row>
    <row r="5690" spans="1:10" x14ac:dyDescent="0.2">
      <c r="A5690" s="14"/>
      <c r="B5690" s="14"/>
      <c r="C5690" s="14"/>
      <c r="D5690" s="16"/>
      <c r="E5690" s="16"/>
      <c r="F5690" s="14"/>
      <c r="G5690" s="14"/>
      <c r="H5690" s="14"/>
      <c r="I5690" s="15"/>
      <c r="J5690" s="77"/>
    </row>
    <row r="5691" spans="1:10" x14ac:dyDescent="0.2">
      <c r="A5691" s="14"/>
      <c r="B5691" s="14"/>
      <c r="C5691" s="14"/>
      <c r="D5691" s="16"/>
      <c r="E5691" s="16"/>
      <c r="F5691" s="14"/>
      <c r="G5691" s="14"/>
      <c r="H5691" s="14"/>
      <c r="I5691" s="15"/>
      <c r="J5691" s="77"/>
    </row>
    <row r="5692" spans="1:10" x14ac:dyDescent="0.2">
      <c r="A5692" s="14"/>
      <c r="B5692" s="14"/>
      <c r="C5692" s="14"/>
      <c r="D5692" s="16"/>
      <c r="E5692" s="16"/>
      <c r="F5692" s="14"/>
      <c r="G5692" s="14"/>
      <c r="H5692" s="14"/>
      <c r="I5692" s="15"/>
      <c r="J5692" s="77"/>
    </row>
    <row r="5693" spans="1:10" x14ac:dyDescent="0.2">
      <c r="A5693" s="14"/>
      <c r="B5693" s="14"/>
      <c r="C5693" s="14"/>
      <c r="D5693" s="16"/>
      <c r="E5693" s="16"/>
      <c r="F5693" s="14"/>
      <c r="G5693" s="14"/>
      <c r="H5693" s="14"/>
      <c r="I5693" s="15"/>
      <c r="J5693" s="77"/>
    </row>
    <row r="5694" spans="1:10" x14ac:dyDescent="0.2">
      <c r="A5694" s="14"/>
      <c r="B5694" s="14"/>
      <c r="C5694" s="14"/>
      <c r="D5694" s="16"/>
      <c r="E5694" s="16"/>
      <c r="F5694" s="14"/>
      <c r="G5694" s="14"/>
      <c r="H5694" s="14"/>
      <c r="I5694" s="15"/>
      <c r="J5694" s="77"/>
    </row>
    <row r="5695" spans="1:10" x14ac:dyDescent="0.2">
      <c r="A5695" s="14"/>
      <c r="B5695" s="14"/>
      <c r="C5695" s="14"/>
      <c r="D5695" s="16"/>
      <c r="E5695" s="16"/>
      <c r="F5695" s="14"/>
      <c r="G5695" s="14"/>
      <c r="H5695" s="14"/>
      <c r="I5695" s="15"/>
      <c r="J5695" s="77"/>
    </row>
    <row r="5696" spans="1:10" x14ac:dyDescent="0.2">
      <c r="A5696" s="14"/>
      <c r="B5696" s="14"/>
      <c r="C5696" s="14"/>
      <c r="D5696" s="16"/>
      <c r="E5696" s="16"/>
      <c r="F5696" s="14"/>
      <c r="G5696" s="14"/>
      <c r="H5696" s="14"/>
      <c r="I5696" s="15"/>
      <c r="J5696" s="77"/>
    </row>
    <row r="5697" spans="1:10" x14ac:dyDescent="0.2">
      <c r="A5697" s="14"/>
      <c r="B5697" s="14"/>
      <c r="C5697" s="14"/>
      <c r="D5697" s="16"/>
      <c r="E5697" s="16"/>
      <c r="F5697" s="14"/>
      <c r="G5697" s="14"/>
      <c r="H5697" s="14"/>
      <c r="I5697" s="15"/>
      <c r="J5697" s="77"/>
    </row>
    <row r="5698" spans="1:10" x14ac:dyDescent="0.2">
      <c r="A5698" s="14"/>
      <c r="B5698" s="14"/>
      <c r="C5698" s="14"/>
      <c r="D5698" s="16"/>
      <c r="E5698" s="16"/>
      <c r="F5698" s="14"/>
      <c r="G5698" s="14"/>
      <c r="H5698" s="14"/>
      <c r="I5698" s="15"/>
      <c r="J5698" s="77"/>
    </row>
    <row r="5699" spans="1:10" x14ac:dyDescent="0.2">
      <c r="A5699" s="14"/>
      <c r="B5699" s="14"/>
      <c r="C5699" s="14"/>
      <c r="D5699" s="16"/>
      <c r="E5699" s="16"/>
      <c r="F5699" s="14"/>
      <c r="G5699" s="14"/>
      <c r="H5699" s="14"/>
      <c r="I5699" s="15"/>
      <c r="J5699" s="77"/>
    </row>
    <row r="5700" spans="1:10" x14ac:dyDescent="0.2">
      <c r="A5700" s="14"/>
      <c r="B5700" s="14"/>
      <c r="C5700" s="14"/>
      <c r="D5700" s="16"/>
      <c r="E5700" s="16"/>
      <c r="F5700" s="14"/>
      <c r="G5700" s="14"/>
      <c r="H5700" s="14"/>
      <c r="I5700" s="15"/>
      <c r="J5700" s="77"/>
    </row>
    <row r="5701" spans="1:10" x14ac:dyDescent="0.2">
      <c r="A5701" s="14"/>
      <c r="B5701" s="14"/>
      <c r="C5701" s="14"/>
      <c r="D5701" s="16"/>
      <c r="E5701" s="16"/>
      <c r="F5701" s="14"/>
      <c r="G5701" s="14"/>
      <c r="H5701" s="14"/>
      <c r="I5701" s="15"/>
      <c r="J5701" s="77"/>
    </row>
    <row r="5702" spans="1:10" x14ac:dyDescent="0.2">
      <c r="A5702" s="14"/>
      <c r="B5702" s="14"/>
      <c r="C5702" s="14"/>
      <c r="D5702" s="16"/>
      <c r="E5702" s="16"/>
      <c r="F5702" s="14"/>
      <c r="G5702" s="14"/>
      <c r="H5702" s="14"/>
      <c r="I5702" s="15"/>
      <c r="J5702" s="77"/>
    </row>
    <row r="5703" spans="1:10" x14ac:dyDescent="0.2">
      <c r="A5703" s="14"/>
      <c r="B5703" s="14"/>
      <c r="C5703" s="14"/>
      <c r="D5703" s="16"/>
      <c r="E5703" s="16"/>
      <c r="F5703" s="14"/>
      <c r="G5703" s="14"/>
      <c r="H5703" s="14"/>
      <c r="I5703" s="15"/>
      <c r="J5703" s="77"/>
    </row>
    <row r="5704" spans="1:10" x14ac:dyDescent="0.2">
      <c r="A5704" s="14"/>
      <c r="B5704" s="14"/>
      <c r="C5704" s="14"/>
      <c r="D5704" s="16"/>
      <c r="E5704" s="16"/>
      <c r="F5704" s="14"/>
      <c r="G5704" s="14"/>
      <c r="H5704" s="14"/>
      <c r="I5704" s="15"/>
      <c r="J5704" s="77"/>
    </row>
    <row r="5705" spans="1:10" x14ac:dyDescent="0.2">
      <c r="A5705" s="14"/>
      <c r="B5705" s="14"/>
      <c r="C5705" s="14"/>
      <c r="D5705" s="16"/>
      <c r="E5705" s="16"/>
      <c r="F5705" s="14"/>
      <c r="G5705" s="14"/>
      <c r="H5705" s="14"/>
      <c r="I5705" s="15"/>
      <c r="J5705" s="77"/>
    </row>
    <row r="5706" spans="1:10" x14ac:dyDescent="0.2">
      <c r="A5706" s="14"/>
      <c r="B5706" s="14"/>
      <c r="C5706" s="14"/>
      <c r="D5706" s="16"/>
      <c r="E5706" s="16"/>
      <c r="F5706" s="14"/>
      <c r="G5706" s="14"/>
      <c r="H5706" s="14"/>
      <c r="I5706" s="15"/>
      <c r="J5706" s="77"/>
    </row>
    <row r="5707" spans="1:10" x14ac:dyDescent="0.2">
      <c r="A5707" s="14"/>
      <c r="B5707" s="14"/>
      <c r="C5707" s="14"/>
      <c r="D5707" s="16"/>
      <c r="E5707" s="16"/>
      <c r="F5707" s="14"/>
      <c r="G5707" s="14"/>
      <c r="H5707" s="14"/>
      <c r="I5707" s="15"/>
      <c r="J5707" s="77"/>
    </row>
    <row r="5708" spans="1:10" x14ac:dyDescent="0.2">
      <c r="A5708" s="14"/>
      <c r="B5708" s="14"/>
      <c r="C5708" s="14"/>
      <c r="D5708" s="16"/>
      <c r="E5708" s="16"/>
      <c r="F5708" s="14"/>
      <c r="G5708" s="14"/>
      <c r="H5708" s="14"/>
      <c r="I5708" s="15"/>
      <c r="J5708" s="77"/>
    </row>
    <row r="5709" spans="1:10" x14ac:dyDescent="0.2">
      <c r="A5709" s="14"/>
      <c r="B5709" s="14"/>
      <c r="C5709" s="14"/>
      <c r="D5709" s="16"/>
      <c r="E5709" s="16"/>
      <c r="F5709" s="14"/>
      <c r="G5709" s="14"/>
      <c r="H5709" s="14"/>
      <c r="I5709" s="15"/>
      <c r="J5709" s="77"/>
    </row>
  </sheetData>
  <sheetProtection algorithmName="SHA-512" hashValue="Y8a+b+NMCjrD4qAYC1ZLkN4syfeNl7IkQVwfIGChBXIBUcZDhvmZhaMr3j4PhPVvUk0ZcJ9CwIR8Vo4/e8/nLA==" saltValue="oC6BSt8xyWSMhMIQLYPVkA==" spinCount="100000" sheet="1" objects="1" scenarios="1"/>
  <dataConsolidate/>
  <mergeCells count="5">
    <mergeCell ref="A100:H100"/>
    <mergeCell ref="I101:J101"/>
    <mergeCell ref="I100:J100"/>
    <mergeCell ref="A101:H101"/>
    <mergeCell ref="A105:J105"/>
  </mergeCells>
  <conditionalFormatting sqref="A107:J5709">
    <cfRule type="expression" dxfId="93" priority="93" stopIfTrue="1">
      <formula>$A107&lt;&gt;""</formula>
    </cfRule>
  </conditionalFormatting>
  <conditionalFormatting sqref="B1181:E1186">
    <cfRule type="expression" dxfId="92" priority="184" stopIfTrue="1">
      <formula>$A1181&lt;&gt;""</formula>
    </cfRule>
  </conditionalFormatting>
  <conditionalFormatting sqref="B1193:E1197">
    <cfRule type="expression" dxfId="91" priority="219" stopIfTrue="1">
      <formula>$A1193&lt;&gt;""</formula>
    </cfRule>
  </conditionalFormatting>
  <conditionalFormatting sqref="B1398:E1398">
    <cfRule type="expression" dxfId="90" priority="111" stopIfTrue="1">
      <formula>$A1398&lt;&gt;""</formula>
    </cfRule>
  </conditionalFormatting>
  <conditionalFormatting sqref="B1400:E1400 H1400:I1400 B1401:I1402 B1403:E1408 H1403:I1408">
    <cfRule type="expression" dxfId="89" priority="71" stopIfTrue="1">
      <formula>$A1400&lt;&gt;""</formula>
    </cfRule>
  </conditionalFormatting>
  <conditionalFormatting sqref="B1410:E1410 H1410:I1410">
    <cfRule type="expression" dxfId="88" priority="62" stopIfTrue="1">
      <formula>$A1410&lt;&gt;""</formula>
    </cfRule>
  </conditionalFormatting>
  <conditionalFormatting sqref="B1528:E1528">
    <cfRule type="expression" dxfId="87" priority="134" stopIfTrue="1">
      <formula>$A1528&lt;&gt;""</formula>
    </cfRule>
  </conditionalFormatting>
  <conditionalFormatting sqref="B1819:E1819">
    <cfRule type="expression" dxfId="86" priority="180" stopIfTrue="1">
      <formula>$A1819&lt;&gt;""</formula>
    </cfRule>
  </conditionalFormatting>
  <conditionalFormatting sqref="B1823:E1823">
    <cfRule type="expression" dxfId="85" priority="236" stopIfTrue="1">
      <formula>$A1823&lt;&gt;""</formula>
    </cfRule>
  </conditionalFormatting>
  <conditionalFormatting sqref="B1840:E1845">
    <cfRule type="expression" dxfId="84" priority="226" stopIfTrue="1">
      <formula>$A1840&lt;&gt;""</formula>
    </cfRule>
  </conditionalFormatting>
  <conditionalFormatting sqref="B1847:E1857">
    <cfRule type="expression" dxfId="83" priority="94" stopIfTrue="1">
      <formula>$A1847&lt;&gt;""</formula>
    </cfRule>
  </conditionalFormatting>
  <conditionalFormatting sqref="B1861:E1861">
    <cfRule type="expression" dxfId="82" priority="120" stopIfTrue="1">
      <formula>$A1861&lt;&gt;""</formula>
    </cfRule>
  </conditionalFormatting>
  <conditionalFormatting sqref="B1962:E1969 I1962:J1979">
    <cfRule type="expression" dxfId="81" priority="170" stopIfTrue="1">
      <formula>$A1962&lt;&gt;""</formula>
    </cfRule>
  </conditionalFormatting>
  <conditionalFormatting sqref="B2002:E2010">
    <cfRule type="expression" dxfId="80" priority="205" stopIfTrue="1">
      <formula>$A2002&lt;&gt;""</formula>
    </cfRule>
  </conditionalFormatting>
  <conditionalFormatting sqref="B2012:E2035">
    <cfRule type="expression" dxfId="79" priority="84" stopIfTrue="1">
      <formula>$A2012&lt;&gt;""</formula>
    </cfRule>
  </conditionalFormatting>
  <conditionalFormatting sqref="B2069:E2072">
    <cfRule type="expression" dxfId="78" priority="101" stopIfTrue="1">
      <formula>$A2069&lt;&gt;""</formula>
    </cfRule>
  </conditionalFormatting>
  <conditionalFormatting sqref="B2074:E2076">
    <cfRule type="expression" dxfId="77" priority="306" stopIfTrue="1">
      <formula>$A2074&lt;&gt;""</formula>
    </cfRule>
  </conditionalFormatting>
  <conditionalFormatting sqref="B2078:E2088">
    <cfRule type="expression" dxfId="76" priority="125" stopIfTrue="1">
      <formula>$A2078&lt;&gt;""</formula>
    </cfRule>
  </conditionalFormatting>
  <conditionalFormatting sqref="B2102:E2113">
    <cfRule type="expression" dxfId="75" priority="163" stopIfTrue="1">
      <formula>$A2102&lt;&gt;""</formula>
    </cfRule>
  </conditionalFormatting>
  <conditionalFormatting sqref="B2121:E2159">
    <cfRule type="expression" dxfId="74" priority="200" stopIfTrue="1">
      <formula>$A2121&lt;&gt;""</formula>
    </cfRule>
  </conditionalFormatting>
  <conditionalFormatting sqref="B2162:E2167">
    <cfRule type="expression" dxfId="73" priority="270" stopIfTrue="1">
      <formula>$A2162&lt;&gt;""</formula>
    </cfRule>
  </conditionalFormatting>
  <conditionalFormatting sqref="B1198:G1198">
    <cfRule type="expression" dxfId="72" priority="220" stopIfTrue="1">
      <formula>$A1198&lt;&gt;""</formula>
    </cfRule>
  </conditionalFormatting>
  <conditionalFormatting sqref="B1187:H1192">
    <cfRule type="expression" dxfId="71" priority="240" stopIfTrue="1">
      <formula>$A1187&lt;&gt;""</formula>
    </cfRule>
  </conditionalFormatting>
  <conditionalFormatting sqref="B1199:H1205">
    <cfRule type="expression" dxfId="70" priority="196" stopIfTrue="1">
      <formula>$A1199&lt;&gt;""</formula>
    </cfRule>
  </conditionalFormatting>
  <conditionalFormatting sqref="B1776:H1791">
    <cfRule type="expression" dxfId="69" priority="266" stopIfTrue="1">
      <formula>$A1776&lt;&gt;""</formula>
    </cfRule>
  </conditionalFormatting>
  <conditionalFormatting sqref="B1981:H1983 B1984:E1997 H1984:H1997">
    <cfRule type="expression" dxfId="68" priority="195" stopIfTrue="1">
      <formula>$A1981&lt;&gt;""</formula>
    </cfRule>
  </conditionalFormatting>
  <conditionalFormatting sqref="B1999:H2001">
    <cfRule type="expression" dxfId="67" priority="90" stopIfTrue="1">
      <formula>$A1999&lt;&gt;""</formula>
    </cfRule>
  </conditionalFormatting>
  <conditionalFormatting sqref="B2073:H2073">
    <cfRule type="expression" dxfId="66" priority="336" stopIfTrue="1">
      <formula>$A2073&lt;&gt;""</formula>
    </cfRule>
  </conditionalFormatting>
  <conditionalFormatting sqref="B2089:H2094">
    <cfRule type="expression" dxfId="65" priority="64" stopIfTrue="1">
      <formula>$A2089&lt;&gt;""</formula>
    </cfRule>
  </conditionalFormatting>
  <conditionalFormatting sqref="B2119:H2120">
    <cfRule type="expression" dxfId="64" priority="243" stopIfTrue="1">
      <formula>$A2119&lt;&gt;""</formula>
    </cfRule>
  </conditionalFormatting>
  <conditionalFormatting sqref="B381:I412">
    <cfRule type="expression" dxfId="63" priority="293" stopIfTrue="1">
      <formula>$A381&lt;&gt;""</formula>
    </cfRule>
  </conditionalFormatting>
  <conditionalFormatting sqref="B741:I741">
    <cfRule type="expression" dxfId="62" priority="307" stopIfTrue="1">
      <formula>$A741&lt;&gt;""</formula>
    </cfRule>
  </conditionalFormatting>
  <conditionalFormatting sqref="B1206:I1208">
    <cfRule type="expression" dxfId="61" priority="142" stopIfTrue="1">
      <formula>$A1206&lt;&gt;""</formula>
    </cfRule>
  </conditionalFormatting>
  <conditionalFormatting sqref="B1354:I1397">
    <cfRule type="expression" dxfId="60" priority="303" stopIfTrue="1">
      <formula>$A1354&lt;&gt;""</formula>
    </cfRule>
  </conditionalFormatting>
  <conditionalFormatting sqref="B1399:I1399">
    <cfRule type="expression" dxfId="59" priority="69" stopIfTrue="1">
      <formula>$A1399&lt;&gt;""</formula>
    </cfRule>
  </conditionalFormatting>
  <conditionalFormatting sqref="B1846:I1846">
    <cfRule type="expression" dxfId="58" priority="194" stopIfTrue="1">
      <formula>$A1846&lt;&gt;""</formula>
    </cfRule>
  </conditionalFormatting>
  <conditionalFormatting sqref="B1858:I1860">
    <cfRule type="expression" dxfId="57" priority="63" stopIfTrue="1">
      <formula>$A1858&lt;&gt;""</formula>
    </cfRule>
  </conditionalFormatting>
  <conditionalFormatting sqref="B1862:I1866">
    <cfRule type="expression" dxfId="56" priority="65" stopIfTrue="1">
      <formula>$A1862&lt;&gt;""</formula>
    </cfRule>
  </conditionalFormatting>
  <conditionalFormatting sqref="B1980:I1980 I1981:I1997">
    <cfRule type="expression" dxfId="55" priority="198" stopIfTrue="1">
      <formula>$A1980&lt;&gt;""</formula>
    </cfRule>
  </conditionalFormatting>
  <conditionalFormatting sqref="B2077:I2077">
    <cfRule type="expression" dxfId="54" priority="193" stopIfTrue="1">
      <formula>$A2077&lt;&gt;""</formula>
    </cfRule>
  </conditionalFormatting>
  <conditionalFormatting sqref="B172:J243">
    <cfRule type="expression" dxfId="53" priority="116" stopIfTrue="1">
      <formula>$A172&lt;&gt;""</formula>
    </cfRule>
  </conditionalFormatting>
  <conditionalFormatting sqref="B1006:J1129">
    <cfRule type="expression" dxfId="52" priority="308" stopIfTrue="1">
      <formula>$A1006&lt;&gt;""</formula>
    </cfRule>
  </conditionalFormatting>
  <conditionalFormatting sqref="B1166:J1167">
    <cfRule type="expression" dxfId="51" priority="269" stopIfTrue="1">
      <formula>$A1166&lt;&gt;""</formula>
    </cfRule>
  </conditionalFormatting>
  <conditionalFormatting sqref="B1308:J1334">
    <cfRule type="expression" dxfId="50" priority="49" stopIfTrue="1">
      <formula>$A1308&lt;&gt;""</formula>
    </cfRule>
  </conditionalFormatting>
  <conditionalFormatting sqref="B1762:J1763">
    <cfRule type="expression" dxfId="49" priority="264" stopIfTrue="1">
      <formula>$A1762&lt;&gt;""</formula>
    </cfRule>
  </conditionalFormatting>
  <conditionalFormatting sqref="B1836:J1839">
    <cfRule type="expression" dxfId="48" priority="54" stopIfTrue="1">
      <formula>$A1836&lt;&gt;""</formula>
    </cfRule>
  </conditionalFormatting>
  <conditionalFormatting sqref="B1867:J1961">
    <cfRule type="expression" dxfId="47" priority="80" stopIfTrue="1">
      <formula>$A1867&lt;&gt;""</formula>
    </cfRule>
  </conditionalFormatting>
  <conditionalFormatting sqref="B2115:J2115">
    <cfRule type="expression" dxfId="46" priority="245" stopIfTrue="1">
      <formula>$A2115&lt;&gt;""</formula>
    </cfRule>
  </conditionalFormatting>
  <conditionalFormatting sqref="B2170:J5083">
    <cfRule type="expression" dxfId="45" priority="89" stopIfTrue="1">
      <formula>$A2170&lt;&gt;""</formula>
    </cfRule>
  </conditionalFormatting>
  <conditionalFormatting sqref="F313:F315">
    <cfRule type="expression" dxfId="44" priority="13" stopIfTrue="1">
      <formula>$A313&lt;&gt;""</formula>
    </cfRule>
  </conditionalFormatting>
  <conditionalFormatting sqref="F346:F349">
    <cfRule type="expression" dxfId="43" priority="9" stopIfTrue="1">
      <formula>$A346&lt;&gt;""</formula>
    </cfRule>
  </conditionalFormatting>
  <conditionalFormatting sqref="F441">
    <cfRule type="expression" dxfId="42" priority="33" stopIfTrue="1">
      <formula>$A441&lt;&gt;""</formula>
    </cfRule>
  </conditionalFormatting>
  <conditionalFormatting sqref="F473">
    <cfRule type="expression" dxfId="41" priority="2" stopIfTrue="1">
      <formula>$A473&lt;&gt;""</formula>
    </cfRule>
  </conditionalFormatting>
  <conditionalFormatting sqref="F475">
    <cfRule type="expression" dxfId="40" priority="4" stopIfTrue="1">
      <formula>$A475&lt;&gt;""</formula>
    </cfRule>
  </conditionalFormatting>
  <conditionalFormatting sqref="F478">
    <cfRule type="expression" dxfId="39" priority="11" stopIfTrue="1">
      <formula>$A478&lt;&gt;""</formula>
    </cfRule>
  </conditionalFormatting>
  <conditionalFormatting sqref="F482">
    <cfRule type="expression" dxfId="38" priority="31" stopIfTrue="1">
      <formula>$A482&lt;&gt;""</formula>
    </cfRule>
  </conditionalFormatting>
  <conditionalFormatting sqref="F511:F539">
    <cfRule type="expression" dxfId="37" priority="18" stopIfTrue="1">
      <formula>$A511&lt;&gt;""</formula>
    </cfRule>
  </conditionalFormatting>
  <conditionalFormatting sqref="F414:H418">
    <cfRule type="expression" dxfId="36" priority="171" stopIfTrue="1">
      <formula>$A414&lt;&gt;""</formula>
    </cfRule>
  </conditionalFormatting>
  <conditionalFormatting sqref="F421:H422">
    <cfRule type="expression" dxfId="35" priority="165" stopIfTrue="1">
      <formula>$A421&lt;&gt;""</formula>
    </cfRule>
  </conditionalFormatting>
  <conditionalFormatting sqref="F1181:H1182">
    <cfRule type="expression" dxfId="34" priority="186" stopIfTrue="1">
      <formula>$A1181&lt;&gt;""</formula>
    </cfRule>
  </conditionalFormatting>
  <conditionalFormatting sqref="F1185:H1186">
    <cfRule type="expression" dxfId="33" priority="276" stopIfTrue="1">
      <formula>$A1185&lt;&gt;""</formula>
    </cfRule>
  </conditionalFormatting>
  <conditionalFormatting sqref="F1193:H1195 H1196:H1198">
    <cfRule type="expression" dxfId="32" priority="218" stopIfTrue="1">
      <formula>$A1193&lt;&gt;""</formula>
    </cfRule>
  </conditionalFormatting>
  <conditionalFormatting sqref="F1840:H1840">
    <cfRule type="expression" dxfId="31" priority="327" stopIfTrue="1">
      <formula>$A1840&lt;&gt;""</formula>
    </cfRule>
  </conditionalFormatting>
  <conditionalFormatting sqref="F1964:H1969">
    <cfRule type="expression" dxfId="30" priority="169" stopIfTrue="1">
      <formula>$A1964&lt;&gt;""</formula>
    </cfRule>
  </conditionalFormatting>
  <conditionalFormatting sqref="F283:I285">
    <cfRule type="expression" dxfId="29" priority="297" stopIfTrue="1">
      <formula>$A283&lt;&gt;""</formula>
    </cfRule>
  </conditionalFormatting>
  <conditionalFormatting sqref="F748:I762">
    <cfRule type="expression" dxfId="28" priority="197" stopIfTrue="1">
      <formula>$A748&lt;&gt;""</formula>
    </cfRule>
  </conditionalFormatting>
  <conditionalFormatting sqref="F244:J282 B250:J281 I564:J566 F790:J791 B1179:I1180 J1179:J1208 J1354:J1412 B1409:I1409 B1411:I1412 B1520:E1520 H1520:J1520 H1528:J1528 B1535:E1535 H1535:J1535 I1764:J1791 B1820:H1820 I1820:J1835 H1823:H1835 B1824:G1835 I1840:J1845 F1962:H1962 B1970:H1979 J1980:J1997 B2011:H2011 B2036:H2068 I2073:J2076 J2077:J2094 F2122:H2156 F2157:J2159 B2160:H2161">
    <cfRule type="expression" dxfId="27" priority="337" stopIfTrue="1">
      <formula>$A244&lt;&gt;""</formula>
    </cfRule>
  </conditionalFormatting>
  <conditionalFormatting sqref="G550:G558">
    <cfRule type="expression" dxfId="26" priority="7" stopIfTrue="1">
      <formula>$A550&lt;&gt;""</formula>
    </cfRule>
  </conditionalFormatting>
  <conditionalFormatting sqref="G566">
    <cfRule type="expression" dxfId="25" priority="27" stopIfTrue="1">
      <formula>$A566&lt;&gt;""</formula>
    </cfRule>
  </conditionalFormatting>
  <conditionalFormatting sqref="H413">
    <cfRule type="expression" dxfId="24" priority="177" stopIfTrue="1">
      <formula>$A413&lt;&gt;""</formula>
    </cfRule>
  </conditionalFormatting>
  <conditionalFormatting sqref="H419:H420">
    <cfRule type="expression" dxfId="23" priority="166" stopIfTrue="1">
      <formula>$A419&lt;&gt;""</formula>
    </cfRule>
  </conditionalFormatting>
  <conditionalFormatting sqref="H1183:H1184">
    <cfRule type="expression" dxfId="22" priority="190" stopIfTrue="1">
      <formula>$A1183&lt;&gt;""</formula>
    </cfRule>
  </conditionalFormatting>
  <conditionalFormatting sqref="H1841:H1845">
    <cfRule type="expression" dxfId="21" priority="228" stopIfTrue="1">
      <formula>$A1841&lt;&gt;""</formula>
    </cfRule>
  </conditionalFormatting>
  <conditionalFormatting sqref="H1963">
    <cfRule type="expression" dxfId="20" priority="239" stopIfTrue="1">
      <formula>$A1963&lt;&gt;""</formula>
    </cfRule>
  </conditionalFormatting>
  <conditionalFormatting sqref="H2002:H2010">
    <cfRule type="expression" dxfId="19" priority="207" stopIfTrue="1">
      <formula>$A2002&lt;&gt;""</formula>
    </cfRule>
  </conditionalFormatting>
  <conditionalFormatting sqref="H2012:H2035">
    <cfRule type="expression" dxfId="18" priority="86" stopIfTrue="1">
      <formula>$A2012&lt;&gt;""</formula>
    </cfRule>
  </conditionalFormatting>
  <conditionalFormatting sqref="H2074:H2076">
    <cfRule type="expression" dxfId="17" priority="305" stopIfTrue="1">
      <formula>$A2074&lt;&gt;""</formula>
    </cfRule>
  </conditionalFormatting>
  <conditionalFormatting sqref="H2078:H2088">
    <cfRule type="expression" dxfId="16" priority="66" stopIfTrue="1">
      <formula>$A2078&lt;&gt;""</formula>
    </cfRule>
  </conditionalFormatting>
  <conditionalFormatting sqref="H2121">
    <cfRule type="expression" dxfId="15" priority="202" stopIfTrue="1">
      <formula>$A2121&lt;&gt;""</formula>
    </cfRule>
  </conditionalFormatting>
  <conditionalFormatting sqref="H2162:H2167">
    <cfRule type="expression" dxfId="14" priority="272" stopIfTrue="1">
      <formula>$A2162&lt;&gt;""</formula>
    </cfRule>
  </conditionalFormatting>
  <conditionalFormatting sqref="H742:I747">
    <cfRule type="expression" dxfId="13" priority="296" stopIfTrue="1">
      <formula>$A742&lt;&gt;""</formula>
    </cfRule>
  </conditionalFormatting>
  <conditionalFormatting sqref="H763:I763">
    <cfRule type="expression" dxfId="12" priority="172" stopIfTrue="1">
      <formula>$A763&lt;&gt;""</formula>
    </cfRule>
  </conditionalFormatting>
  <conditionalFormatting sqref="H1398:I1398">
    <cfRule type="expression" dxfId="11" priority="113" stopIfTrue="1">
      <formula>$A1398&lt;&gt;""</formula>
    </cfRule>
  </conditionalFormatting>
  <conditionalFormatting sqref="H1847:I1857">
    <cfRule type="expression" dxfId="10" priority="97" stopIfTrue="1">
      <formula>$A1847&lt;&gt;""</formula>
    </cfRule>
  </conditionalFormatting>
  <conditionalFormatting sqref="H1861:I1861">
    <cfRule type="expression" dxfId="9" priority="123" stopIfTrue="1">
      <formula>$A1861&lt;&gt;""</formula>
    </cfRule>
  </conditionalFormatting>
  <conditionalFormatting sqref="H1819:J1819">
    <cfRule type="expression" dxfId="8" priority="179" stopIfTrue="1">
      <formula>$A1819&lt;&gt;""</formula>
    </cfRule>
  </conditionalFormatting>
  <conditionalFormatting sqref="H2069:J2072">
    <cfRule type="expression" dxfId="7" priority="102" stopIfTrue="1">
      <formula>$A2069&lt;&gt;""</formula>
    </cfRule>
  </conditionalFormatting>
  <conditionalFormatting sqref="H2102:J2113">
    <cfRule type="expression" dxfId="6" priority="61" stopIfTrue="1">
      <formula>$A2102&lt;&gt;""</formula>
    </cfRule>
  </conditionalFormatting>
  <conditionalFormatting sqref="I1181:I1205">
    <cfRule type="expression" dxfId="5" priority="187" stopIfTrue="1">
      <formula>$A1181&lt;&gt;""</formula>
    </cfRule>
  </conditionalFormatting>
  <conditionalFormatting sqref="I2078:I2094">
    <cfRule type="expression" dxfId="4" priority="129" stopIfTrue="1">
      <formula>$A2078&lt;&gt;""</formula>
    </cfRule>
  </conditionalFormatting>
  <conditionalFormatting sqref="I1999:J2068">
    <cfRule type="expression" dxfId="3" priority="209" stopIfTrue="1">
      <formula>$A1999&lt;&gt;""</formula>
    </cfRule>
  </conditionalFormatting>
  <conditionalFormatting sqref="I2119:J2156">
    <cfRule type="expression" dxfId="2" priority="204" stopIfTrue="1">
      <formula>$A2119&lt;&gt;""</formula>
    </cfRule>
  </conditionalFormatting>
  <conditionalFormatting sqref="I2160:J2167">
    <cfRule type="expression" dxfId="1" priority="302" stopIfTrue="1">
      <formula>$A2160&lt;&gt;""</formula>
    </cfRule>
  </conditionalFormatting>
  <conditionalFormatting sqref="J1846:J1866">
    <cfRule type="expression" dxfId="0" priority="329" stopIfTrue="1">
      <formula>$A1846&lt;&gt;""</formula>
    </cfRule>
  </conditionalFormatting>
  <dataValidations count="5">
    <dataValidation type="date" allowBlank="1" showInputMessage="1" showErrorMessage="1" sqref="D102:E102 D5710:E66245 D106:E106" xr:uid="{F5059AEA-A0D8-4B20-9D3C-8B76D9C427E6}">
      <formula1>42370</formula1>
      <formula2>42735</formula2>
    </dataValidation>
    <dataValidation allowBlank="1" sqref="G400:G401 G107:G115 G237:G249 G800 G600 G227:G231 G137:G139 G189:G195 G821:G825 G584 G763:G780 G592 G405:G441 G543:G549 G559:G565 G596:G597 G141:G148 G381:G386 G117:G118 G126:G133 G784:G789 G171:G184 G567:G571 G158:G167 G586 G389 G663 G827 G758 G829:G837 G912:G913 G926 G928 G716:G756 G931 G647:G654 G933:G934 G858:G869 G960:G973 G954:G957 G941:G942 G944:G948 G950:G952 G658:G661 G1115:G5709 G1077 G1091 G1098:G1099 G1103:G1104 G1107:G1109 G282:G313 G316:G346 G350:G379" xr:uid="{B36265DD-F5DD-4F0A-AD93-4A0388363C0B}"/>
    <dataValidation type="list" allowBlank="1" sqref="F107:F5709" xr:uid="{255B499D-B3E6-47A9-A857-DBFE56F071D9}">
      <formula1>$F$96:$F$99</formula1>
    </dataValidation>
    <dataValidation type="list" allowBlank="1" showInputMessage="1" showErrorMessage="1" sqref="A107:A5709" xr:uid="{540C0DA9-E9CD-4805-B659-E67C1C32B21C}">
      <formula1>OFFSET($A$1,0,0,$B$3,1)</formula1>
    </dataValidation>
    <dataValidation type="list" allowBlank="1" showInputMessage="1" showErrorMessage="1" errorTitle="Chyba !" error="zadajte (vyberte zo zoznamu) platný analytický kód podľa nápovedy k bunke I104" sqref="J107:J10709"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75" t="str">
        <f>Spolu!C3&amp;", "&amp;Spolu!C6</f>
        <v>Slovenská plavecká federácia, Za kasárňou 315/1, Bratislava, 831 03</v>
      </c>
      <c r="B1" s="375"/>
      <c r="C1" s="375"/>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76" t="s">
        <v>1671</v>
      </c>
      <c r="F3" s="377"/>
      <c r="N3" s="137" t="str">
        <f t="shared" si="0"/>
        <v>c - príspevok Slovenskému paralympijskému výboru</v>
      </c>
      <c r="O3" s="137" t="s">
        <v>379</v>
      </c>
      <c r="P3" s="137" t="s">
        <v>380</v>
      </c>
    </row>
    <row r="4" spans="1:16" ht="45.75" customHeight="1" x14ac:dyDescent="0.25">
      <c r="E4" s="377"/>
      <c r="F4" s="377"/>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78" t="s">
        <v>1684</v>
      </c>
      <c r="B12" s="378"/>
      <c r="C12" s="378"/>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9"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9"/>
      <c r="C14" s="379"/>
      <c r="F14" s="141"/>
      <c r="N14" s="137" t="str">
        <f t="shared" si="0"/>
        <v>n - organizovanie významnej súťaže podľa § 55 ods. 1 písm. b)</v>
      </c>
      <c r="O14" s="137" t="s">
        <v>401</v>
      </c>
      <c r="P14" s="137" t="s">
        <v>1686</v>
      </c>
    </row>
    <row r="15" spans="1:16" ht="32.1" customHeight="1" thickBot="1" x14ac:dyDescent="0.3">
      <c r="A15" s="139" t="s">
        <v>1687</v>
      </c>
      <c r="B15" s="380" t="s">
        <v>1688</v>
      </c>
      <c r="C15" s="381"/>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36068764</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74" t="s">
        <v>1699</v>
      </c>
      <c r="C22" s="374"/>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75" t="str">
        <f>Spolu!C3&amp;", "&amp;Spolu!C6</f>
        <v>Slovenská plavecká federácia, Za kasárňou 315/1, Bratislava, 831 03</v>
      </c>
      <c r="B1" s="375"/>
      <c r="C1" s="375"/>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76" t="s">
        <v>1671</v>
      </c>
      <c r="F3" s="377"/>
      <c r="N3" s="137" t="str">
        <f t="shared" si="0"/>
        <v>c - príspevok Slovenskému paralympijskému výboru</v>
      </c>
      <c r="O3" s="137" t="s">
        <v>379</v>
      </c>
      <c r="P3" s="137" t="str">
        <f>Spolu!B19</f>
        <v>príspevok Slovenskému paralympijskému výboru</v>
      </c>
    </row>
    <row r="4" spans="1:16" ht="45.75" customHeight="1" x14ac:dyDescent="0.25">
      <c r="E4" s="377"/>
      <c r="F4" s="377"/>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78" t="s">
        <v>1704</v>
      </c>
      <c r="B12" s="378"/>
      <c r="C12" s="378"/>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79"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9"/>
      <c r="C13" s="379"/>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80" t="s">
        <v>1707</v>
      </c>
      <c r="C14" s="381"/>
      <c r="F14" s="311"/>
      <c r="N14" s="137" t="str">
        <f t="shared" si="0"/>
        <v xml:space="preserve">n - </v>
      </c>
      <c r="O14" s="137" t="s">
        <v>401</v>
      </c>
    </row>
    <row r="15" spans="1:16" ht="34.35" customHeight="1" x14ac:dyDescent="0.25">
      <c r="A15" s="139" t="s">
        <v>1708</v>
      </c>
      <c r="B15" s="380"/>
      <c r="C15" s="381"/>
      <c r="F15" s="383"/>
      <c r="N15" s="137" t="str">
        <f t="shared" si="0"/>
        <v xml:space="preserve">o - </v>
      </c>
      <c r="O15" s="137" t="s">
        <v>402</v>
      </c>
    </row>
    <row r="16" spans="1:16" x14ac:dyDescent="0.25">
      <c r="A16" s="139" t="s">
        <v>1690</v>
      </c>
      <c r="B16" s="142">
        <f>F8</f>
        <v>0</v>
      </c>
      <c r="C16" s="137"/>
      <c r="F16" s="383"/>
      <c r="N16" s="137" t="str">
        <f t="shared" si="0"/>
        <v xml:space="preserve">p - </v>
      </c>
      <c r="O16" s="137" t="s">
        <v>403</v>
      </c>
    </row>
    <row r="17" spans="1:16" ht="32.1" customHeight="1" x14ac:dyDescent="0.25">
      <c r="A17" s="139" t="s">
        <v>1693</v>
      </c>
      <c r="B17" s="142">
        <f>F9</f>
        <v>0</v>
      </c>
      <c r="C17" s="137"/>
      <c r="F17" s="383"/>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36068764</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82" t="s">
        <v>1699</v>
      </c>
      <c r="C24" s="382"/>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84" t="s">
        <v>1714</v>
      </c>
      <c r="B2" s="384"/>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cp:lastPrinted>2025-05-05T07:12:52Z</cp:lastPrinted>
  <dcterms:created xsi:type="dcterms:W3CDTF">2017-02-20T06:20:12Z</dcterms:created>
  <dcterms:modified xsi:type="dcterms:W3CDTF">2025-06-19T11:36:29Z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